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36" yWindow="2688" windowWidth="12648" windowHeight="9228"/>
  </bookViews>
  <sheets>
    <sheet name="прил 11 " sheetId="22" r:id="rId1"/>
    <sheet name="прил 13 " sheetId="23" r:id="rId2"/>
    <sheet name="прил 15" sheetId="24" r:id="rId3"/>
  </sheets>
  <definedNames>
    <definedName name="_xlnm._FilterDatabase" localSheetId="0" hidden="1">'прил 11 '!$D$1:$D$701</definedName>
    <definedName name="_xlnm._FilterDatabase" localSheetId="1" hidden="1">'прил 13 '!$A$15:$I$605</definedName>
    <definedName name="_xlnm.Print_Area" localSheetId="0">'прил 11 '!$A$1:$F$653</definedName>
    <definedName name="_xlnm.Print_Area" localSheetId="1">'прил 13 '!$A$1:$E$605</definedName>
    <definedName name="_xlnm.Print_Area" localSheetId="2">'прил 15'!$A$1:$C$79</definedName>
  </definedNames>
  <calcPr calcId="125725"/>
</workbook>
</file>

<file path=xl/calcChain.xml><?xml version="1.0" encoding="utf-8"?>
<calcChain xmlns="http://schemas.openxmlformats.org/spreadsheetml/2006/main">
  <c r="F208" i="22"/>
  <c r="F216" l="1"/>
  <c r="F215" s="1"/>
  <c r="F214" s="1"/>
  <c r="F213" s="1"/>
  <c r="E217" i="23"/>
  <c r="E225"/>
  <c r="E224" s="1"/>
  <c r="E223" s="1"/>
  <c r="E222" s="1"/>
  <c r="E55"/>
  <c r="C20" i="24" l="1"/>
  <c r="C55"/>
  <c r="E502" i="23" l="1"/>
  <c r="E87" l="1"/>
  <c r="F651" i="22"/>
  <c r="F649"/>
  <c r="F648" s="1"/>
  <c r="F646"/>
  <c r="F645" s="1"/>
  <c r="F81"/>
  <c r="F644" l="1"/>
  <c r="F643" s="1"/>
  <c r="F642" s="1"/>
  <c r="F641" s="1"/>
  <c r="C24" i="24"/>
  <c r="E433" i="23"/>
  <c r="E432" s="1"/>
  <c r="F559" i="22" l="1"/>
  <c r="F558"/>
  <c r="E62" i="23" l="1"/>
  <c r="F458" i="22"/>
  <c r="E435" i="23" l="1"/>
  <c r="E447"/>
  <c r="E446" s="1"/>
  <c r="F566" i="22"/>
  <c r="F565" s="1"/>
  <c r="E216" i="23" l="1"/>
  <c r="E210"/>
  <c r="F207" i="22"/>
  <c r="F201"/>
  <c r="E494" i="23" l="1"/>
  <c r="E450"/>
  <c r="E449" s="1"/>
  <c r="E370"/>
  <c r="E369" s="1"/>
  <c r="E368"/>
  <c r="E307"/>
  <c r="E306" s="1"/>
  <c r="E179"/>
  <c r="E178" s="1"/>
  <c r="F576" i="22"/>
  <c r="F575" s="1"/>
  <c r="F496"/>
  <c r="F495" s="1"/>
  <c r="F298" l="1"/>
  <c r="F297" s="1"/>
  <c r="F170"/>
  <c r="F169" s="1"/>
  <c r="F140" l="1"/>
  <c r="F139" s="1"/>
  <c r="F136"/>
  <c r="E145" i="23"/>
  <c r="E149"/>
  <c r="E148" s="1"/>
  <c r="E409" l="1"/>
  <c r="E408" s="1"/>
  <c r="F535" i="22"/>
  <c r="F534" s="1"/>
  <c r="E125" i="23" l="1"/>
  <c r="E86"/>
  <c r="F119" i="22"/>
  <c r="F80"/>
  <c r="E296" i="23" l="1"/>
  <c r="E271"/>
  <c r="E270" s="1"/>
  <c r="E254"/>
  <c r="E77" l="1"/>
  <c r="F287" i="22"/>
  <c r="F262"/>
  <c r="F261" s="1"/>
  <c r="F247"/>
  <c r="F245"/>
  <c r="C52" i="24" l="1"/>
  <c r="C49" s="1"/>
  <c r="C14"/>
  <c r="C19"/>
  <c r="C32"/>
  <c r="C37"/>
  <c r="C40"/>
  <c r="C43"/>
  <c r="C45"/>
  <c r="C53"/>
  <c r="C57"/>
  <c r="C59"/>
  <c r="C61"/>
  <c r="C63"/>
  <c r="C65"/>
  <c r="C68"/>
  <c r="C70"/>
  <c r="C72"/>
  <c r="C75"/>
  <c r="C77"/>
  <c r="C74" l="1"/>
  <c r="C13"/>
  <c r="C79" s="1"/>
  <c r="E279" i="23" l="1"/>
  <c r="E256" l="1"/>
  <c r="E20"/>
  <c r="E19" s="1"/>
  <c r="E18" s="1"/>
  <c r="E17" s="1"/>
  <c r="E25"/>
  <c r="E24" s="1"/>
  <c r="E28"/>
  <c r="E30"/>
  <c r="E32"/>
  <c r="E36"/>
  <c r="E35" s="1"/>
  <c r="E34" s="1"/>
  <c r="E40"/>
  <c r="E42"/>
  <c r="E48"/>
  <c r="E47" s="1"/>
  <c r="E46" s="1"/>
  <c r="E45" s="1"/>
  <c r="E44" s="1"/>
  <c r="E53"/>
  <c r="E57"/>
  <c r="E60"/>
  <c r="E59" s="1"/>
  <c r="E65"/>
  <c r="E64" s="1"/>
  <c r="E70"/>
  <c r="E69" s="1"/>
  <c r="E68" s="1"/>
  <c r="E67" s="1"/>
  <c r="E76"/>
  <c r="E75" s="1"/>
  <c r="E79"/>
  <c r="E78" s="1"/>
  <c r="E83"/>
  <c r="E82" s="1"/>
  <c r="E85"/>
  <c r="E90"/>
  <c r="E89" s="1"/>
  <c r="E93"/>
  <c r="E92" s="1"/>
  <c r="E96"/>
  <c r="E95" s="1"/>
  <c r="E101"/>
  <c r="E100" s="1"/>
  <c r="E99" s="1"/>
  <c r="E98" s="1"/>
  <c r="E106"/>
  <c r="E105" s="1"/>
  <c r="E104" s="1"/>
  <c r="E103" s="1"/>
  <c r="E110"/>
  <c r="E109" s="1"/>
  <c r="E108" s="1"/>
  <c r="E114"/>
  <c r="E117"/>
  <c r="E116" s="1"/>
  <c r="E120"/>
  <c r="E119" s="1"/>
  <c r="E123"/>
  <c r="E122" s="1"/>
  <c r="E124"/>
  <c r="E129"/>
  <c r="E131"/>
  <c r="E135"/>
  <c r="E134" s="1"/>
  <c r="E133" s="1"/>
  <c r="E137"/>
  <c r="E136" s="1"/>
  <c r="E141"/>
  <c r="E140" s="1"/>
  <c r="E144"/>
  <c r="E146"/>
  <c r="E147"/>
  <c r="E152"/>
  <c r="E155"/>
  <c r="E154" s="1"/>
  <c r="E157"/>
  <c r="E156" s="1"/>
  <c r="E159"/>
  <c r="E162"/>
  <c r="E165"/>
  <c r="E164" s="1"/>
  <c r="E167"/>
  <c r="E169"/>
  <c r="E166" s="1"/>
  <c r="E176"/>
  <c r="E175" s="1"/>
  <c r="E185"/>
  <c r="E184" s="1"/>
  <c r="E183" s="1"/>
  <c r="E182" s="1"/>
  <c r="E190"/>
  <c r="E189" s="1"/>
  <c r="E188" s="1"/>
  <c r="E187" s="1"/>
  <c r="E197"/>
  <c r="E196" s="1"/>
  <c r="E195" s="1"/>
  <c r="E194" s="1"/>
  <c r="E193" s="1"/>
  <c r="E201"/>
  <c r="E200" s="1"/>
  <c r="E199" s="1"/>
  <c r="E203"/>
  <c r="E202" s="1"/>
  <c r="E209"/>
  <c r="E208" s="1"/>
  <c r="E212"/>
  <c r="E211" s="1"/>
  <c r="E215"/>
  <c r="E214" s="1"/>
  <c r="E220"/>
  <c r="E219" s="1"/>
  <c r="E218" s="1"/>
  <c r="E230"/>
  <c r="E229" s="1"/>
  <c r="E228" s="1"/>
  <c r="E235"/>
  <c r="E234" s="1"/>
  <c r="E233" s="1"/>
  <c r="E232" s="1"/>
  <c r="E241"/>
  <c r="E240" s="1"/>
  <c r="E239" s="1"/>
  <c r="E238" s="1"/>
  <c r="E246"/>
  <c r="E245" s="1"/>
  <c r="E244" s="1"/>
  <c r="E243" s="1"/>
  <c r="E252"/>
  <c r="E251" s="1"/>
  <c r="E260"/>
  <c r="E259" s="1"/>
  <c r="E258" s="1"/>
  <c r="E262"/>
  <c r="E261" s="1"/>
  <c r="E265"/>
  <c r="E264" s="1"/>
  <c r="E268"/>
  <c r="E267" s="1"/>
  <c r="E274"/>
  <c r="E273" s="1"/>
  <c r="E278"/>
  <c r="E277" s="1"/>
  <c r="E276" s="1"/>
  <c r="E284"/>
  <c r="E283" s="1"/>
  <c r="E287"/>
  <c r="E286" s="1"/>
  <c r="E288"/>
  <c r="E293"/>
  <c r="E292" s="1"/>
  <c r="E291" s="1"/>
  <c r="E295"/>
  <c r="E294" s="1"/>
  <c r="E298"/>
  <c r="E297" s="1"/>
  <c r="E304"/>
  <c r="E303" s="1"/>
  <c r="E302" s="1"/>
  <c r="E301" s="1"/>
  <c r="E311"/>
  <c r="E312"/>
  <c r="E315"/>
  <c r="E314" s="1"/>
  <c r="E318"/>
  <c r="E317" s="1"/>
  <c r="E324"/>
  <c r="E323" s="1"/>
  <c r="E328"/>
  <c r="E327" s="1"/>
  <c r="E326" s="1"/>
  <c r="E334"/>
  <c r="E333" s="1"/>
  <c r="E332" s="1"/>
  <c r="E339"/>
  <c r="E338" s="1"/>
  <c r="E337" s="1"/>
  <c r="E336" s="1"/>
  <c r="E343"/>
  <c r="E342" s="1"/>
  <c r="E341" s="1"/>
  <c r="E340" s="1"/>
  <c r="E344"/>
  <c r="E351"/>
  <c r="E350" s="1"/>
  <c r="E354"/>
  <c r="E353" s="1"/>
  <c r="E358"/>
  <c r="E357" s="1"/>
  <c r="E359"/>
  <c r="E361"/>
  <c r="E360" s="1"/>
  <c r="E364"/>
  <c r="E363" s="1"/>
  <c r="E367"/>
  <c r="E366" s="1"/>
  <c r="E373"/>
  <c r="E372" s="1"/>
  <c r="E376"/>
  <c r="E375" s="1"/>
  <c r="E379"/>
  <c r="E378" s="1"/>
  <c r="E383"/>
  <c r="E382" s="1"/>
  <c r="E381" s="1"/>
  <c r="E390"/>
  <c r="E389" s="1"/>
  <c r="E393"/>
  <c r="E392" s="1"/>
  <c r="E396"/>
  <c r="E395" s="1"/>
  <c r="E399"/>
  <c r="E398" s="1"/>
  <c r="E403"/>
  <c r="E402" s="1"/>
  <c r="E406"/>
  <c r="E405" s="1"/>
  <c r="E412"/>
  <c r="E411" s="1"/>
  <c r="E415"/>
  <c r="E414" s="1"/>
  <c r="E419"/>
  <c r="E418" s="1"/>
  <c r="E417" s="1"/>
  <c r="E423"/>
  <c r="E422" s="1"/>
  <c r="E421" s="1"/>
  <c r="E430"/>
  <c r="E429" s="1"/>
  <c r="E428" s="1"/>
  <c r="E427" s="1"/>
  <c r="E438"/>
  <c r="E437" s="1"/>
  <c r="E436" s="1"/>
  <c r="E440"/>
  <c r="E439" s="1"/>
  <c r="E441"/>
  <c r="E444"/>
  <c r="E443" s="1"/>
  <c r="E442" s="1"/>
  <c r="E455"/>
  <c r="E454" s="1"/>
  <c r="E453" s="1"/>
  <c r="E459"/>
  <c r="E458" s="1"/>
  <c r="E457" s="1"/>
  <c r="E467"/>
  <c r="E466" s="1"/>
  <c r="E465" s="1"/>
  <c r="E464" s="1"/>
  <c r="E470"/>
  <c r="E472"/>
  <c r="E474"/>
  <c r="E479"/>
  <c r="E478" s="1"/>
  <c r="E477" s="1"/>
  <c r="E476" s="1"/>
  <c r="E484"/>
  <c r="E486"/>
  <c r="E489"/>
  <c r="E488" s="1"/>
  <c r="E491"/>
  <c r="E493"/>
  <c r="E496"/>
  <c r="E495" s="1"/>
  <c r="E498"/>
  <c r="E497" s="1"/>
  <c r="E505"/>
  <c r="E504" s="1"/>
  <c r="E509"/>
  <c r="E508" s="1"/>
  <c r="E507" s="1"/>
  <c r="E512"/>
  <c r="E511" s="1"/>
  <c r="E515"/>
  <c r="E514" s="1"/>
  <c r="E521"/>
  <c r="E519" s="1"/>
  <c r="E518" s="1"/>
  <c r="E517" s="1"/>
  <c r="E526"/>
  <c r="E525" s="1"/>
  <c r="E524" s="1"/>
  <c r="E523" s="1"/>
  <c r="E522" s="1"/>
  <c r="E500" s="1"/>
  <c r="E532"/>
  <c r="E531" s="1"/>
  <c r="E530" s="1"/>
  <c r="E529" s="1"/>
  <c r="E538"/>
  <c r="E537" s="1"/>
  <c r="E536" s="1"/>
  <c r="E535" s="1"/>
  <c r="E544"/>
  <c r="E543" s="1"/>
  <c r="E542" s="1"/>
  <c r="E541" s="1"/>
  <c r="E540" s="1"/>
  <c r="E547"/>
  <c r="E546" s="1"/>
  <c r="E545" s="1"/>
  <c r="E548"/>
  <c r="E553"/>
  <c r="E552" s="1"/>
  <c r="E551" s="1"/>
  <c r="E550" s="1"/>
  <c r="E559"/>
  <c r="E561"/>
  <c r="E566"/>
  <c r="E565" s="1"/>
  <c r="E570"/>
  <c r="E569" s="1"/>
  <c r="E571"/>
  <c r="E574"/>
  <c r="E575"/>
  <c r="E583"/>
  <c r="E582" s="1"/>
  <c r="E585"/>
  <c r="E584" s="1"/>
  <c r="E588"/>
  <c r="E587" s="1"/>
  <c r="E591"/>
  <c r="E590" s="1"/>
  <c r="E597"/>
  <c r="E596" s="1"/>
  <c r="E595" s="1"/>
  <c r="E594" s="1"/>
  <c r="E593" s="1"/>
  <c r="E604"/>
  <c r="E603" s="1"/>
  <c r="E602" s="1"/>
  <c r="E601" s="1"/>
  <c r="E600" s="1"/>
  <c r="E599" s="1"/>
  <c r="E598" s="1"/>
  <c r="E356" l="1"/>
  <c r="E27"/>
  <c r="E23" s="1"/>
  <c r="E22" s="1"/>
  <c r="E161"/>
  <c r="E483"/>
  <c r="E52"/>
  <c r="E50" s="1"/>
  <c r="E401"/>
  <c r="E331"/>
  <c r="E227"/>
  <c r="E128"/>
  <c r="E74"/>
  <c r="E426"/>
  <c r="E207"/>
  <c r="E206" s="1"/>
  <c r="E205" s="1"/>
  <c r="E192" s="1"/>
  <c r="E581"/>
  <c r="E580" s="1"/>
  <c r="E490"/>
  <c r="E349"/>
  <c r="E348" s="1"/>
  <c r="E347" s="1"/>
  <c r="E346" s="1"/>
  <c r="E237"/>
  <c r="E91"/>
  <c r="E174"/>
  <c r="E173" s="1"/>
  <c r="E172" s="1"/>
  <c r="E171" s="1"/>
  <c r="E250"/>
  <c r="E249" s="1"/>
  <c r="E248" s="1"/>
  <c r="E586"/>
  <c r="E579" s="1"/>
  <c r="E578" s="1"/>
  <c r="E577" s="1"/>
  <c r="E503"/>
  <c r="E501" s="1"/>
  <c r="E388"/>
  <c r="E81"/>
  <c r="E290"/>
  <c r="E289" s="1"/>
  <c r="E534"/>
  <c r="E452"/>
  <c r="E330"/>
  <c r="E329" s="1"/>
  <c r="E181"/>
  <c r="E310"/>
  <c r="E309" s="1"/>
  <c r="E300" s="1"/>
  <c r="E568"/>
  <c r="E564" s="1"/>
  <c r="E563" s="1"/>
  <c r="E113"/>
  <c r="E112" s="1"/>
  <c r="E111" s="1"/>
  <c r="E39"/>
  <c r="E38" s="1"/>
  <c r="E37" s="1"/>
  <c r="E469"/>
  <c r="E468" s="1"/>
  <c r="E463" s="1"/>
  <c r="E462" s="1"/>
  <c r="E461" s="1"/>
  <c r="E322"/>
  <c r="E321" s="1"/>
  <c r="E320" s="1"/>
  <c r="E282"/>
  <c r="E281" s="1"/>
  <c r="E143"/>
  <c r="E558"/>
  <c r="E557" s="1"/>
  <c r="E556" s="1"/>
  <c r="E555" s="1"/>
  <c r="E151"/>
  <c r="E482" l="1"/>
  <c r="E481" s="1"/>
  <c r="E480" s="1"/>
  <c r="E425"/>
  <c r="E73"/>
  <c r="E139"/>
  <c r="E118" s="1"/>
  <c r="E387"/>
  <c r="E386" s="1"/>
  <c r="E385" s="1"/>
  <c r="E280"/>
  <c r="E236" s="1"/>
  <c r="E554"/>
  <c r="E528" s="1"/>
  <c r="E345" l="1"/>
  <c r="E72"/>
  <c r="E16" s="1"/>
  <c r="E605" l="1"/>
  <c r="F286" i="22"/>
  <c r="F285" s="1"/>
  <c r="F270"/>
  <c r="F269" s="1"/>
  <c r="F268" s="1"/>
  <c r="F267" s="1"/>
  <c r="F135"/>
  <c r="F19"/>
  <c r="F21"/>
  <c r="F23"/>
  <c r="F29"/>
  <c r="F28" s="1"/>
  <c r="F27" s="1"/>
  <c r="F26" s="1"/>
  <c r="F34"/>
  <c r="F33" s="1"/>
  <c r="F32" s="1"/>
  <c r="F31" s="1"/>
  <c r="F41"/>
  <c r="F40" s="1"/>
  <c r="F39" s="1"/>
  <c r="F38" s="1"/>
  <c r="F46"/>
  <c r="F48"/>
  <c r="F54"/>
  <c r="F53" s="1"/>
  <c r="F52" s="1"/>
  <c r="F59"/>
  <c r="F58" s="1"/>
  <c r="F57" s="1"/>
  <c r="F56" s="1"/>
  <c r="F64"/>
  <c r="F63" s="1"/>
  <c r="F62" s="1"/>
  <c r="F61" s="1"/>
  <c r="F70"/>
  <c r="F69" s="1"/>
  <c r="F73"/>
  <c r="F72" s="1"/>
  <c r="F77"/>
  <c r="F76" s="1"/>
  <c r="F79"/>
  <c r="F83"/>
  <c r="F87"/>
  <c r="F86" s="1"/>
  <c r="F90"/>
  <c r="F89" s="1"/>
  <c r="F95"/>
  <c r="F94" s="1"/>
  <c r="F93" s="1"/>
  <c r="F92" s="1"/>
  <c r="F100"/>
  <c r="F99" s="1"/>
  <c r="F103"/>
  <c r="F102" s="1"/>
  <c r="F108"/>
  <c r="F110"/>
  <c r="F114"/>
  <c r="F117"/>
  <c r="F116" s="1"/>
  <c r="F118"/>
  <c r="F123"/>
  <c r="F125"/>
  <c r="F128"/>
  <c r="F127" s="1"/>
  <c r="F132"/>
  <c r="F131" s="1"/>
  <c r="F137"/>
  <c r="F143"/>
  <c r="F145"/>
  <c r="F148"/>
  <c r="F150"/>
  <c r="F155"/>
  <c r="F158"/>
  <c r="F160"/>
  <c r="F167"/>
  <c r="F166" s="1"/>
  <c r="F176"/>
  <c r="F175" s="1"/>
  <c r="F174" s="1"/>
  <c r="F173" s="1"/>
  <c r="F181"/>
  <c r="F180" s="1"/>
  <c r="F179" s="1"/>
  <c r="F178" s="1"/>
  <c r="F188"/>
  <c r="F187" s="1"/>
  <c r="F194"/>
  <c r="F193" s="1"/>
  <c r="F200"/>
  <c r="F199" s="1"/>
  <c r="F203"/>
  <c r="F202" s="1"/>
  <c r="F206"/>
  <c r="F205" s="1"/>
  <c r="F211"/>
  <c r="F210" s="1"/>
  <c r="F209" s="1"/>
  <c r="F221"/>
  <c r="F220" s="1"/>
  <c r="F219" s="1"/>
  <c r="F225"/>
  <c r="F224" s="1"/>
  <c r="F223" s="1"/>
  <c r="F232"/>
  <c r="F231" s="1"/>
  <c r="F230" s="1"/>
  <c r="F229" s="1"/>
  <c r="F237"/>
  <c r="F236" s="1"/>
  <c r="F235" s="1"/>
  <c r="F234" s="1"/>
  <c r="F243"/>
  <c r="F242" s="1"/>
  <c r="F250"/>
  <c r="F249" s="1"/>
  <c r="F253"/>
  <c r="F252" s="1"/>
  <c r="F256"/>
  <c r="F255" s="1"/>
  <c r="F259"/>
  <c r="F258" s="1"/>
  <c r="F265"/>
  <c r="F264" s="1"/>
  <c r="F275"/>
  <c r="F274" s="1"/>
  <c r="F278"/>
  <c r="F277" s="1"/>
  <c r="F283"/>
  <c r="F282" s="1"/>
  <c r="F289"/>
  <c r="F288" s="1"/>
  <c r="F295"/>
  <c r="F294" s="1"/>
  <c r="F303"/>
  <c r="F302" s="1"/>
  <c r="F306"/>
  <c r="F305" s="1"/>
  <c r="F309"/>
  <c r="F308" s="1"/>
  <c r="F315"/>
  <c r="F314" s="1"/>
  <c r="F318"/>
  <c r="F317" s="1"/>
  <c r="F325"/>
  <c r="F324" s="1"/>
  <c r="F323" s="1"/>
  <c r="F329"/>
  <c r="F328" s="1"/>
  <c r="F327" s="1"/>
  <c r="F334"/>
  <c r="F333" s="1"/>
  <c r="F341"/>
  <c r="F340" s="1"/>
  <c r="F339" s="1"/>
  <c r="F345"/>
  <c r="F344" s="1"/>
  <c r="F343" s="1"/>
  <c r="F352"/>
  <c r="F351" s="1"/>
  <c r="F356"/>
  <c r="F355" s="1"/>
  <c r="F354" s="1"/>
  <c r="F359"/>
  <c r="F358" s="1"/>
  <c r="F362"/>
  <c r="F361" s="1"/>
  <c r="F366"/>
  <c r="F365" s="1"/>
  <c r="F364" s="1"/>
  <c r="F373"/>
  <c r="F372" s="1"/>
  <c r="F371" s="1"/>
  <c r="F370" s="1"/>
  <c r="F369" s="1"/>
  <c r="F379"/>
  <c r="F378" s="1"/>
  <c r="F377" s="1"/>
  <c r="F376" s="1"/>
  <c r="F385"/>
  <c r="F384" s="1"/>
  <c r="F383" s="1"/>
  <c r="F382" s="1"/>
  <c r="F390"/>
  <c r="F389" s="1"/>
  <c r="F388" s="1"/>
  <c r="F387" s="1"/>
  <c r="F394"/>
  <c r="F393" s="1"/>
  <c r="F392" s="1"/>
  <c r="F400"/>
  <c r="F399" s="1"/>
  <c r="F403"/>
  <c r="F405"/>
  <c r="F409"/>
  <c r="F408" s="1"/>
  <c r="F416"/>
  <c r="F418"/>
  <c r="F422"/>
  <c r="F421" s="1"/>
  <c r="F420" s="1"/>
  <c r="F427"/>
  <c r="F426" s="1"/>
  <c r="F425" s="1"/>
  <c r="F424" s="1"/>
  <c r="F434"/>
  <c r="F433" s="1"/>
  <c r="F432" s="1"/>
  <c r="F431" s="1"/>
  <c r="F430" s="1"/>
  <c r="F429" s="1"/>
  <c r="F441"/>
  <c r="F440" s="1"/>
  <c r="F444"/>
  <c r="F446"/>
  <c r="F448"/>
  <c r="F451"/>
  <c r="F450" s="1"/>
  <c r="F456"/>
  <c r="F464"/>
  <c r="F463" s="1"/>
  <c r="F462" s="1"/>
  <c r="F461" s="1"/>
  <c r="F468"/>
  <c r="F467" s="1"/>
  <c r="F466" s="1"/>
  <c r="F477"/>
  <c r="F476" s="1"/>
  <c r="F480"/>
  <c r="F479" s="1"/>
  <c r="F484"/>
  <c r="F483" s="1"/>
  <c r="F487"/>
  <c r="F486" s="1"/>
  <c r="F490"/>
  <c r="F489" s="1"/>
  <c r="F493"/>
  <c r="F492" s="1"/>
  <c r="F499"/>
  <c r="F498" s="1"/>
  <c r="F502"/>
  <c r="F501" s="1"/>
  <c r="F505"/>
  <c r="F504" s="1"/>
  <c r="F509"/>
  <c r="F508" s="1"/>
  <c r="F507" s="1"/>
  <c r="F516"/>
  <c r="F515" s="1"/>
  <c r="F519"/>
  <c r="F518" s="1"/>
  <c r="F522"/>
  <c r="F521" s="1"/>
  <c r="F525"/>
  <c r="F524" s="1"/>
  <c r="F529"/>
  <c r="F528" s="1"/>
  <c r="F532"/>
  <c r="F531" s="1"/>
  <c r="F538"/>
  <c r="F537" s="1"/>
  <c r="F541"/>
  <c r="F540" s="1"/>
  <c r="F546"/>
  <c r="F545" s="1"/>
  <c r="F544" s="1"/>
  <c r="F543" s="1"/>
  <c r="F549"/>
  <c r="F548" s="1"/>
  <c r="F547" s="1"/>
  <c r="F556"/>
  <c r="F555" s="1"/>
  <c r="F554" s="1"/>
  <c r="F563"/>
  <c r="F562" s="1"/>
  <c r="F569"/>
  <c r="F568" s="1"/>
  <c r="F573"/>
  <c r="F572" s="1"/>
  <c r="F571" s="1"/>
  <c r="F583"/>
  <c r="F582" s="1"/>
  <c r="F581" s="1"/>
  <c r="F587"/>
  <c r="F589"/>
  <c r="F591"/>
  <c r="F595"/>
  <c r="F594" s="1"/>
  <c r="F593" s="1"/>
  <c r="F601"/>
  <c r="F603"/>
  <c r="F605"/>
  <c r="F608"/>
  <c r="F610"/>
  <c r="F612"/>
  <c r="F615"/>
  <c r="F614" s="1"/>
  <c r="F622"/>
  <c r="F621" s="1"/>
  <c r="F620" s="1"/>
  <c r="F619" s="1"/>
  <c r="F618" s="1"/>
  <c r="F629"/>
  <c r="F631"/>
  <c r="F639"/>
  <c r="F638" s="1"/>
  <c r="F637" s="1"/>
  <c r="F636" s="1"/>
  <c r="F635" s="1"/>
  <c r="F634" s="1"/>
  <c r="F633" s="1"/>
  <c r="F18" l="1"/>
  <c r="F17" s="1"/>
  <c r="F16" s="1"/>
  <c r="F586"/>
  <c r="F585" s="1"/>
  <c r="F580" s="1"/>
  <c r="F579" s="1"/>
  <c r="F578" s="1"/>
  <c r="F561"/>
  <c r="F454"/>
  <c r="F453" s="1"/>
  <c r="F455"/>
  <c r="F553"/>
  <c r="F45"/>
  <c r="F44" s="1"/>
  <c r="F43" s="1"/>
  <c r="F482"/>
  <c r="F415"/>
  <c r="F414" s="1"/>
  <c r="F413" s="1"/>
  <c r="F412" s="1"/>
  <c r="F411" s="1"/>
  <c r="F157"/>
  <c r="F402"/>
  <c r="F152"/>
  <c r="F142"/>
  <c r="F338"/>
  <c r="F337" s="1"/>
  <c r="F336" s="1"/>
  <c r="F147"/>
  <c r="F122"/>
  <c r="F443"/>
  <c r="F218"/>
  <c r="F398"/>
  <c r="F397" s="1"/>
  <c r="F396" s="1"/>
  <c r="F293"/>
  <c r="F292" s="1"/>
  <c r="F301"/>
  <c r="F300" s="1"/>
  <c r="F165"/>
  <c r="F164" s="1"/>
  <c r="F163" s="1"/>
  <c r="F162" s="1"/>
  <c r="F186"/>
  <c r="F185"/>
  <c r="F184" s="1"/>
  <c r="F313"/>
  <c r="F312" s="1"/>
  <c r="F311" s="1"/>
  <c r="F98"/>
  <c r="F97" s="1"/>
  <c r="F527"/>
  <c r="F273"/>
  <c r="F272" s="1"/>
  <c r="F85"/>
  <c r="F51"/>
  <c r="F50" s="1"/>
  <c r="F25"/>
  <c r="F15" s="1"/>
  <c r="F14" s="1"/>
  <c r="F628"/>
  <c r="F627" s="1"/>
  <c r="F626" s="1"/>
  <c r="F625" s="1"/>
  <c r="F624" s="1"/>
  <c r="F617" s="1"/>
  <c r="F198"/>
  <c r="F197" s="1"/>
  <c r="F196" s="1"/>
  <c r="F134"/>
  <c r="F600"/>
  <c r="F460"/>
  <c r="F322"/>
  <c r="F68"/>
  <c r="F113"/>
  <c r="F241"/>
  <c r="F240" s="1"/>
  <c r="F239" s="1"/>
  <c r="F350"/>
  <c r="F349" s="1"/>
  <c r="F348" s="1"/>
  <c r="F347" s="1"/>
  <c r="F281"/>
  <c r="F280" s="1"/>
  <c r="F228"/>
  <c r="F107"/>
  <c r="F106" s="1"/>
  <c r="F105" s="1"/>
  <c r="F75"/>
  <c r="F381"/>
  <c r="F375" s="1"/>
  <c r="F552"/>
  <c r="F551" s="1"/>
  <c r="F607"/>
  <c r="F439"/>
  <c r="F438" s="1"/>
  <c r="F514"/>
  <c r="F475"/>
  <c r="F332"/>
  <c r="F331" s="1"/>
  <c r="F321" s="1"/>
  <c r="F320" s="1"/>
  <c r="F191"/>
  <c r="F190" s="1"/>
  <c r="F192"/>
  <c r="F172"/>
  <c r="F513" l="1"/>
  <c r="F512" s="1"/>
  <c r="F511" s="1"/>
  <c r="F437"/>
  <c r="F436" s="1"/>
  <c r="F130"/>
  <c r="F112" s="1"/>
  <c r="F67"/>
  <c r="F599"/>
  <c r="F598" s="1"/>
  <c r="F597" s="1"/>
  <c r="F291"/>
  <c r="F183"/>
  <c r="F271"/>
  <c r="F227" s="1"/>
  <c r="F474"/>
  <c r="F473" s="1"/>
  <c r="F472" s="1"/>
  <c r="F66" l="1"/>
  <c r="F37" s="1"/>
  <c r="F36" s="1"/>
  <c r="F471"/>
  <c r="F470" s="1"/>
  <c r="F653" l="1"/>
</calcChain>
</file>

<file path=xl/sharedStrings.xml><?xml version="1.0" encoding="utf-8"?>
<sst xmlns="http://schemas.openxmlformats.org/spreadsheetml/2006/main" count="5735" uniqueCount="581">
  <si>
    <t>Наименование показателей</t>
  </si>
  <si>
    <t>Вед.</t>
  </si>
  <si>
    <t>Разд.</t>
  </si>
  <si>
    <t>Ц.ст.</t>
  </si>
  <si>
    <t>Расх.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</si>
  <si>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</si>
  <si>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</si>
  <si>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</si>
  <si>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</si>
  <si>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</si>
  <si>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</si>
  <si>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</si>
  <si>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</si>
  <si>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</si>
  <si>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</si>
  <si>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</si>
  <si>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</si>
  <si>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</si>
  <si>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</si>
  <si>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</si>
  <si>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</si>
  <si>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</si>
  <si>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</si>
  <si>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</si>
  <si>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</si>
  <si>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</si>
  <si>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</si>
  <si>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</si>
  <si>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</si>
  <si>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</si>
  <si>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</si>
  <si>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</si>
  <si>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</si>
  <si>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</si>
  <si>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</si>
  <si>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</si>
  <si>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</si>
  <si>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</si>
  <si>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</si>
  <si>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</si>
  <si>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</si>
  <si>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</si>
  <si>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</si>
  <si>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</si>
  <si>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</si>
  <si>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</si>
  <si>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</si>
  <si>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</si>
  <si>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</si>
  <si>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</si>
  <si>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</si>
  <si>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</si>
  <si>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</si>
  <si>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</si>
  <si>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</si>
  <si>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</si>
  <si>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</si>
  <si>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</si>
  <si>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</si>
  <si>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</si>
  <si>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</si>
  <si>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</si>
  <si>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</si>
  <si>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</si>
  <si>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</si>
  <si>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</si>
  <si>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</si>
  <si>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</si>
  <si>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</si>
  <si>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</si>
  <si>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</si>
  <si>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</si>
  <si>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</si>
  <si>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</si>
  <si>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</si>
  <si>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</si>
  <si>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</si>
  <si>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</si>
  <si>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</si>
  <si>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</si>
  <si>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</si>
  <si>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</si>
  <si>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</si>
  <si>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</si>
  <si>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</si>
  <si>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</si>
  <si>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</si>
  <si>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</si>
  <si>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</si>
  <si>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</si>
  <si>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</si>
  <si>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</si>
  <si>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</si>
  <si>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</si>
  <si>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</si>
  <si>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</si>
  <si>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</si>
  <si>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</si>
  <si>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</si>
  <si>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</si>
  <si>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</si>
  <si>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</si>
  <si>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</si>
  <si>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</si>
  <si>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</si>
  <si>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</si>
  <si>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</si>
  <si>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</si>
  <si>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</si>
  <si>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</si>
  <si>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</si>
  <si>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</si>
  <si>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</si>
  <si>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</si>
  <si>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</si>
  <si>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</si>
  <si>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</si>
  <si>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</si>
  <si>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</si>
  <si>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</si>
  <si>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</si>
  <si>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</si>
  <si>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</si>
  <si>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</si>
  <si>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0000000000</t>
  </si>
  <si>
    <t>9900000000</t>
  </si>
  <si>
    <t>0600000000</t>
  </si>
  <si>
    <t>0500000000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</si>
  <si>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</si>
  <si>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</si>
  <si>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</si>
  <si>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</si>
  <si>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</si>
  <si>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</si>
  <si>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</si>
  <si>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</si>
  <si>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</si>
  <si>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</si>
  <si>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</si>
  <si>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</si>
  <si>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</si>
  <si>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</si>
  <si>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</si>
  <si>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</si>
  <si>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</si>
  <si>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</si>
  <si>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</si>
  <si>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</si>
  <si>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</si>
  <si>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</si>
  <si>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</si>
  <si>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</si>
  <si>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0191170010</t>
  </si>
  <si>
    <t>0191170070</t>
  </si>
  <si>
    <t>0111393090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</si>
  <si>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</si>
  <si>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</si>
  <si>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</si>
  <si>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</si>
  <si>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</si>
  <si>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</si>
  <si>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</si>
  <si>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</si>
  <si>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</si>
  <si>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</si>
  <si>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</si>
  <si>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</si>
  <si>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</si>
  <si>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</si>
  <si>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</si>
  <si>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</si>
  <si>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</si>
  <si>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</si>
  <si>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</si>
  <si>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</si>
  <si>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</si>
  <si>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</si>
  <si>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</si>
  <si>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</si>
  <si>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</si>
  <si>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</si>
  <si>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</si>
  <si>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</si>
  <si>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</si>
  <si>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</si>
  <si>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</si>
  <si>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</si>
  <si>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</si>
  <si>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</si>
  <si>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</si>
  <si>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</si>
  <si>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</si>
  <si>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</si>
  <si>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</si>
  <si>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</si>
  <si>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</si>
  <si>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</si>
  <si>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</si>
  <si>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</si>
  <si>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 xml:space="preserve">Распределение </t>
  </si>
  <si>
    <t>Наименование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</si>
  <si>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</si>
  <si>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</si>
  <si>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</si>
  <si>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</si>
  <si>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</si>
  <si>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</si>
  <si>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Возмещение части затрат и (или) недополученных доходов юридическим лицам, предоставляющим услуги по водоснабжению</t>
  </si>
  <si>
    <t>630</t>
  </si>
  <si>
    <t>Приложение 11</t>
  </si>
  <si>
    <t>Приложение 13</t>
  </si>
  <si>
    <t>0703</t>
  </si>
  <si>
    <t>Дополнительное образование детей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</si>
  <si>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</si>
  <si>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</si>
  <si>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</si>
  <si>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</si>
  <si>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</si>
  <si>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</si>
  <si>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</si>
  <si>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</si>
  <si>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</si>
  <si>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</si>
  <si>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</si>
  <si>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</si>
  <si>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9909970200</t>
  </si>
  <si>
    <t>0696500000</t>
  </si>
  <si>
    <t xml:space="preserve">Иные бюджетные ассигнования
</t>
  </si>
  <si>
    <t xml:space="preserve">Уплата налогов, сборов и иных платежей
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</si>
  <si>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</si>
  <si>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</si>
  <si>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</si>
  <si>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</si>
  <si>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</si>
  <si>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</si>
  <si>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</si>
  <si>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</si>
  <si>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</si>
  <si>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</si>
  <si>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</si>
  <si>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</si>
  <si>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0131220040</t>
  </si>
  <si>
    <t>Транспорт</t>
  </si>
  <si>
    <t>0408</t>
  </si>
  <si>
    <t>Другие вопросы в области жилищно-коммунального хозяйства</t>
  </si>
  <si>
    <t>0505</t>
  </si>
  <si>
    <t>0292192540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</si>
  <si>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</si>
  <si>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</si>
  <si>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</si>
  <si>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</si>
  <si>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1102</t>
  </si>
  <si>
    <t>Массовый спорт</t>
  </si>
  <si>
    <t>049P5S2190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</si>
  <si>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</si>
  <si>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</si>
  <si>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</si>
  <si>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</si>
  <si>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</si>
  <si>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</si>
  <si>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</si>
  <si>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</si>
  <si>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</si>
  <si>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</si>
  <si>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012E200000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</si>
  <si>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</si>
  <si>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</si>
  <si>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</si>
  <si>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</si>
  <si>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Основное мероприятие: "Повышение уровня качества предоставления муниципальных услуг" 6.2</t>
  </si>
  <si>
    <t>1196200000</t>
  </si>
  <si>
    <t>1196212080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</si>
  <si>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</si>
  <si>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</si>
  <si>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</si>
  <si>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</si>
  <si>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</si>
  <si>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</si>
  <si>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</si>
  <si>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</si>
  <si>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</si>
  <si>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</si>
  <si>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</si>
  <si>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</si>
  <si>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</si>
  <si>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</si>
  <si>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</si>
  <si>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</si>
  <si>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</si>
  <si>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</si>
  <si>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</si>
  <si>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</si>
  <si>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</si>
  <si>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</si>
  <si>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</si>
  <si>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</si>
  <si>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</si>
  <si>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</si>
  <si>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</si>
  <si>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</si>
  <si>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</si>
  <si>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</si>
  <si>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</si>
  <si>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</si>
  <si>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</si>
  <si>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</si>
  <si>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</si>
  <si>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</si>
  <si>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</si>
  <si>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</si>
  <si>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</si>
  <si>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0393140040</t>
  </si>
  <si>
    <t>Основное мероприятие :"Мероприятия в области окружающей среды"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</si>
  <si>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</si>
  <si>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</si>
  <si>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</si>
  <si>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</si>
  <si>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</si>
  <si>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Муниципальная программа "Развитие культуры и туризма в Ханкайского муниципального района" на 2020-2024 годы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</si>
  <si>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</si>
  <si>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</si>
  <si>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</si>
  <si>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</si>
  <si>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Муниципальная программа "Социальное развитие села Ханкайского муниципального района" на 2020-2024 годы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</si>
  <si>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</si>
  <si>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</si>
  <si>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</si>
  <si>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</si>
  <si>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</si>
  <si>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</si>
  <si>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</si>
  <si>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</si>
  <si>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</si>
  <si>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</si>
  <si>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</si>
  <si>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</si>
  <si>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</si>
  <si>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</si>
  <si>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</si>
  <si>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</si>
  <si>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</si>
  <si>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</si>
  <si>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07972S2270</t>
  </si>
  <si>
    <t>07972S2320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</si>
  <si>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</si>
  <si>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</si>
  <si>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</si>
  <si>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</si>
  <si>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</si>
  <si>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</si>
  <si>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</si>
  <si>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</si>
  <si>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</si>
  <si>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</si>
  <si>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</si>
  <si>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</si>
  <si>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</si>
  <si>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</si>
  <si>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</si>
  <si>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</si>
  <si>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</si>
  <si>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12973S2390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</si>
  <si>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</si>
  <si>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</si>
  <si>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</si>
  <si>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0595100000</t>
  </si>
  <si>
    <t>0595120130</t>
  </si>
  <si>
    <t>1495414020</t>
  </si>
  <si>
    <t>Подпрограмма "Развитие дошкольного образования в Ханкайском муниципальном районе" на 2020-2024 годы</t>
  </si>
  <si>
    <t>Подпрограмма "Развитие системы общего образования в  Ханкайском муниципальном районе" на  2020-2024 годы</t>
  </si>
  <si>
    <t>Муниципальная программа "Развитие культуры и туризма в Ханкайском муниципальном районе»"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</si>
  <si>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</si>
  <si>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Муниципальная программа "Развитие физической культуры  и спорта в Ханкайском муниципальном районе"  на 2020-2024 годы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</si>
  <si>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</si>
  <si>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</si>
  <si>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</si>
  <si>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Муниципальная программа "Обеспечение жильем молодых семей Ханкайского муниципального района"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</si>
  <si>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</si>
  <si>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</si>
  <si>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 xml:space="preserve">Мероприятия по профилактике правонарушений </t>
  </si>
  <si>
    <t>Мероприятия по профилактике правонарушений</t>
  </si>
  <si>
    <t>Приложение 15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</si>
  <si>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</si>
  <si>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</si>
  <si>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</si>
  <si>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</si>
  <si>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</si>
  <si>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</si>
  <si>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</si>
  <si>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</si>
  <si>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</si>
  <si>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</si>
  <si>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</si>
  <si>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Расходы на проведение ремонтных работ общеобразовательных учреждений</t>
  </si>
  <si>
    <t>01212S2340</t>
  </si>
  <si>
    <t>Федеральный проект "Чистая вода"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</si>
  <si>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</si>
  <si>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</si>
  <si>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</si>
  <si>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0797440010</t>
  </si>
  <si>
    <t>Муниципальная программа "Укрепление общественного здоровья в Ханкайском муниципальном районе"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</si>
  <si>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</si>
  <si>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</si>
  <si>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</si>
  <si>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</si>
  <si>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</si>
  <si>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Федеральный проект "Успех каждого ребенка"</t>
  </si>
  <si>
    <t>Мероприятия по созданию в общеобразовательных организациях условий для занятий физической культурой и спортом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</si>
  <si>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</si>
  <si>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01211R3041</t>
  </si>
  <si>
    <t>Сумма 2021 год</t>
  </si>
  <si>
    <t>структуре расходов бюджета Ханкайского муниципального округа</t>
  </si>
  <si>
    <t>Финансовое управление Администрации Ханкайского муниципального округа Приморского края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</si>
  <si>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</si>
  <si>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</si>
  <si>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Глава Ханкайского  муниципального округа</t>
  </si>
  <si>
    <t>9909910011</t>
  </si>
  <si>
    <t>Контрольный орган Администрации Ханкайского муниципального округа</t>
  </si>
  <si>
    <t>955</t>
  </si>
  <si>
    <t>956</t>
  </si>
  <si>
    <t>957</t>
  </si>
  <si>
    <t>9909970101</t>
  </si>
  <si>
    <t>Мероприятия, проводимые Администрацией Ханкайского муниципального округа</t>
  </si>
  <si>
    <t>Обеспечение пожарной безопасности</t>
  </si>
  <si>
    <t>0310</t>
  </si>
  <si>
    <t>Мероприятия, направленные на расходы по обеспечению первичных мер пожарной безопасности</t>
  </si>
  <si>
    <t>99199M0820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</si>
  <si>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</si>
  <si>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</si>
  <si>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</si>
  <si>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</si>
  <si>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</si>
  <si>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</si>
  <si>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</si>
  <si>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</si>
  <si>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>Мероприятия, направленные на благоустройство муниципального округа</t>
  </si>
  <si>
    <t>1895843800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</si>
  <si>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</si>
  <si>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</si>
  <si>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>Администрация Ханкайского муниципального округа Приморского края</t>
  </si>
  <si>
    <t xml:space="preserve">Субсидии бюджетам муниципальных образований на 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 </t>
  </si>
  <si>
    <t>02923L3060</t>
  </si>
  <si>
    <t>Другие вопросы в области культуры, кинематографии</t>
  </si>
  <si>
    <t>0804</t>
  </si>
  <si>
    <t>Расходы на софинансирование строительство, реконструкцию, ремонту объектов культуры (в том числе проектно-изыскательские работы)</t>
  </si>
  <si>
    <t>02923S2050</t>
  </si>
  <si>
    <t>Резервный фонды Администрации Ханкайского муниципального округа</t>
  </si>
  <si>
    <t>Дума Ханкайского муниципального округа Приморского края</t>
  </si>
  <si>
    <t>Председатель Думы Ханкайского  муниципипального округа</t>
  </si>
  <si>
    <t>9909910021</t>
  </si>
  <si>
    <t>9909910041</t>
  </si>
  <si>
    <t>Депутаты Думы Ханкайского муниципального округа</t>
  </si>
  <si>
    <t>Мероприятия, проводимые Думой Ханкайского муниципального округа</t>
  </si>
  <si>
    <t>9909970201</t>
  </si>
  <si>
    <t>0111220400</t>
  </si>
  <si>
    <t>0191110031</t>
  </si>
  <si>
    <t>958</t>
  </si>
  <si>
    <t>9909910101</t>
  </si>
  <si>
    <t>9909900011</t>
  </si>
  <si>
    <t>Мероприятия, проводимые администрацией Ханкайского муниципального округа</t>
  </si>
  <si>
    <t xml:space="preserve"> бюджетных ассигнований по муниципальным программам Ханкайского муниципального округа на 2021 год</t>
  </si>
  <si>
    <t xml:space="preserve"> бюджетных ассигнований из бюджета Ханкайского муниципального округа на 2021 год по разделам,  </t>
  </si>
  <si>
    <t>Управление образования Администрации Ханкайского муниципального округа Приморского края</t>
  </si>
  <si>
    <t>Муниципальная программа "Управление муниципальным имуществом  в Ханкайском муниципальном районе" на 2020-2024 годы</t>
  </si>
  <si>
    <t>Расходы, направленные на  формирование современной городской среды</t>
  </si>
  <si>
    <t>Федеральный проект "Формирование комфортной городской среды"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</si>
  <si>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</si>
  <si>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</si>
  <si>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191F200000</t>
  </si>
  <si>
    <t>191F255550</t>
  </si>
  <si>
    <t>Подпрограмма № 2 «Благоустройство территорий Ханкайского муниципального округа» на 2021 – 2027 годы</t>
  </si>
  <si>
    <t>Основное мероприятие: "Благоустройство территорий, детских и спортивных площадок"</t>
  </si>
  <si>
    <t>1920000000</t>
  </si>
  <si>
    <t>1925900000</t>
  </si>
  <si>
    <t>19259S2610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</si>
  <si>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</si>
  <si>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</si>
  <si>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муниципальных образований Приморского края на обеспечение граждан твердым топливом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</si>
  <si>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</si>
  <si>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</si>
  <si>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Субвенции на проведение Всероссийской переписи населения</t>
  </si>
  <si>
    <t>Единая субвенция местным бюджетам из краевого бюджета</t>
  </si>
  <si>
    <t>9919954690</t>
  </si>
  <si>
    <t>9919993000</t>
  </si>
  <si>
    <t xml:space="preserve">НАЦИОНАЛЬНАЯ ОБОРОНА
</t>
  </si>
  <si>
    <t xml:space="preserve">Мобилизационная и вневойсковая подготовка
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</si>
  <si>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</si>
  <si>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</si>
  <si>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9919951180</t>
  </si>
  <si>
    <t>1297392390</t>
  </si>
  <si>
    <t>1925992610</t>
  </si>
  <si>
    <t>0797292620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</si>
  <si>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</si>
  <si>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</si>
  <si>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</si>
  <si>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011P200000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</si>
  <si>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</si>
  <si>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0121153030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</si>
  <si>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</si>
  <si>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</si>
  <si>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Расходы направленные на ликвидацию муниципальных учреждений</t>
  </si>
  <si>
    <t>9909930200</t>
  </si>
  <si>
    <t>Мероприятия, направленные на оснащение объектов спортивной инфраструктуры спортивно-технологическим оборудованием</t>
  </si>
  <si>
    <t>013P5L2280</t>
  </si>
  <si>
    <t xml:space="preserve"> муниципального округа</t>
  </si>
  <si>
    <t>к решению Думы Ханкайского</t>
  </si>
  <si>
    <t>от 17.12.2020 № 72</t>
  </si>
  <si>
    <t>012E2L0970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</si>
  <si>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
</t>
  </si>
  <si>
    <t xml:space="preserve"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
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</si>
  <si>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</si>
  <si>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</si>
  <si>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 xml:space="preserve">бюджетных ассигнований из бюджета Ханкайского муниципального округа на 2021 год в ведомственной </t>
  </si>
  <si>
    <t>049P5L2280</t>
  </si>
  <si>
    <t>0490000000</t>
  </si>
  <si>
    <t>011P2L2320</t>
  </si>
  <si>
    <t>0292470080</t>
  </si>
  <si>
    <t>0292400000</t>
  </si>
  <si>
    <t>Основное мероприятие: "Обеспечение деятельности учреждений культуры"</t>
  </si>
  <si>
    <t>1925944100</t>
  </si>
  <si>
    <t>Благоустройство территорий, детских и спортивных площадок на территории Ханкайского муниципального округа</t>
  </si>
  <si>
    <t>07972S2360</t>
  </si>
  <si>
    <t>Расходы на реализацию проектов инициативного бюджетирования по направлению "Твой проект"</t>
  </si>
  <si>
    <t>9909930100</t>
  </si>
  <si>
    <t>Расходы на оплату работ по разработке программ комплексного развития транспортной, социальной и коммунальной инфраструктуры Ханкайского муниципального округа</t>
  </si>
  <si>
    <t>9909920400</t>
  </si>
  <si>
    <t>9909930110</t>
  </si>
  <si>
    <t xml:space="preserve">Уплата налогов, сборов и иных платежей
</t>
  </si>
  <si>
    <t>Расходы, направленные на возмещение материального ущерба и судебных издержек</t>
  </si>
  <si>
    <t>0696570400</t>
  </si>
  <si>
    <t>Расходы на содержание территориальных отделов Администрации  муниципального округа</t>
  </si>
  <si>
    <t>0696570300</t>
  </si>
  <si>
    <t>0696570000</t>
  </si>
  <si>
    <t>Основное мероприятие: "Прочие расходы"</t>
  </si>
  <si>
    <t>870</t>
  </si>
  <si>
    <t>0111</t>
  </si>
  <si>
    <t>Резервные средства</t>
  </si>
  <si>
    <t>Резервный фонды Администрации Ханкайского муниципального района</t>
  </si>
  <si>
    <t>Резервные фонды</t>
  </si>
  <si>
    <t>9909900010</t>
  </si>
  <si>
    <t xml:space="preserve">подразделам, целевым статьям (муниципальным программам Ханкайского муниципального округа и </t>
  </si>
  <si>
    <t>079F500000</t>
  </si>
  <si>
    <t>079F552430</t>
  </si>
  <si>
    <t>Субсидии на  реализацию проектов инициативного бюджетирования по направлению "Твой проект"</t>
  </si>
  <si>
    <t>0797292360</t>
  </si>
  <si>
    <t>Субсидии из краевого бюджета на  реализацию проектов инициативного бюджетирования по направлению "Твой проект"</t>
  </si>
  <si>
    <t xml:space="preserve">Исполнение судебных актов
</t>
  </si>
  <si>
    <t>830</t>
  </si>
  <si>
    <t>Расходы на содержание и приобретение имущества для нужд Администрации округа</t>
  </si>
  <si>
    <t>0121270060</t>
  </si>
  <si>
    <t>9919993180</t>
  </si>
  <si>
    <t>Субвенции бюджетам муниципальных образований Приморского края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</si>
  <si>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Расходы  на осуществление первичного воинского учета на территориях, где отсутствуют военные комиссариаты за счет местного бюджета</t>
  </si>
  <si>
    <t>191F244100</t>
  </si>
  <si>
    <t>Расходы на обустройство прилегающей территории образовательных учреждений</t>
  </si>
  <si>
    <t>0111270090</t>
  </si>
  <si>
    <t>0131270060</t>
  </si>
  <si>
    <t>9909941180</t>
  </si>
  <si>
    <t>Развитие муниципального дорожного фонда (содержание и ремонт, проектирование, строительство и капитальный ремонт улично- дорожной сети и другие расходы)</t>
  </si>
  <si>
    <t>Развитие муниципального дорожного фонда (содержание и ремонт, проектирование, строительство и капитальный ремонт улично- дорожной сети  и другие расходы)</t>
  </si>
  <si>
    <t>0131220400</t>
  </si>
  <si>
    <t>019E100000</t>
  </si>
  <si>
    <t>019E193140</t>
  </si>
  <si>
    <t>Федеральный проект "Современная школа"</t>
  </si>
  <si>
    <t>Основное мероприятие «Обеспечение персонифицированного финансирования дополнительного образования детей»</t>
  </si>
  <si>
    <t>0131300000</t>
  </si>
  <si>
    <t>0131370040</t>
  </si>
  <si>
    <t>Контрольно-счетная палата Ханкайского муниципального округа</t>
  </si>
  <si>
    <t>959</t>
  </si>
  <si>
    <t>Председатель контрольно - счетной палаты</t>
  </si>
  <si>
    <t>к   решению Думы Ханкайского</t>
  </si>
  <si>
    <t>муниципального округа</t>
  </si>
  <si>
    <t xml:space="preserve">Муниципальная программа "Развитие малого и среднего предпринимательства в Ханкайском муниципальном районе" на 2020-2024 годы </t>
  </si>
  <si>
    <t>0900000000</t>
  </si>
  <si>
    <t>Основное мероприятие: "Субсидии на оказание поддержки малого и среднего предпринимательства"</t>
  </si>
  <si>
    <t>0999100000</t>
  </si>
  <si>
    <t>Гранты в форме субсидий субъектам малого и среднего предпринимательства, включенным в реестр социальных предпринимателей, на финансовое обеспечение расходов, связанных с реализацией проекта в сфере социального предпринимательства</t>
  </si>
  <si>
    <t>0999119180</t>
  </si>
  <si>
    <t>Приложение 2</t>
  </si>
  <si>
    <t>Приложение 3</t>
  </si>
  <si>
    <t>от 26.10.2021 № 269</t>
  </si>
</sst>
</file>

<file path=xl/styles.xml><?xml version="1.0" encoding="utf-8"?>
<styleSheet xmlns="http://schemas.openxmlformats.org/spreadsheetml/2006/main">
  <numFmts count="1">
    <numFmt numFmtId="164" formatCode="#,##0.000"/>
  </numFmts>
  <fonts count="2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Arial Cyr"/>
      <charset val="204"/>
    </font>
    <font>
      <sz val="14"/>
      <color rgb="FF7030A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6" fillId="2" borderId="0" xfId="0" applyFont="1" applyFill="1"/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12" fillId="0" borderId="1" xfId="0" applyFont="1" applyBorder="1" applyAlignment="1">
      <alignment wrapText="1"/>
    </xf>
    <xf numFmtId="49" fontId="13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164" fontId="6" fillId="2" borderId="0" xfId="0" applyNumberFormat="1" applyFont="1" applyFill="1" applyAlignment="1">
      <alignment horizontal="right" wrapText="1"/>
    </xf>
    <xf numFmtId="164" fontId="2" fillId="2" borderId="0" xfId="0" applyNumberFormat="1" applyFont="1" applyFill="1"/>
    <xf numFmtId="4" fontId="1" fillId="2" borderId="0" xfId="0" applyNumberFormat="1" applyFont="1" applyFill="1"/>
    <xf numFmtId="0" fontId="8" fillId="2" borderId="1" xfId="0" applyFont="1" applyFill="1" applyBorder="1" applyAlignment="1">
      <alignment vertical="top" wrapText="1"/>
    </xf>
    <xf numFmtId="0" fontId="15" fillId="2" borderId="0" xfId="0" applyFont="1" applyFill="1"/>
    <xf numFmtId="4" fontId="15" fillId="2" borderId="0" xfId="0" applyNumberFormat="1" applyFont="1" applyFill="1"/>
    <xf numFmtId="0" fontId="16" fillId="2" borderId="0" xfId="0" applyFont="1" applyFill="1"/>
    <xf numFmtId="0" fontId="6" fillId="0" borderId="0" xfId="0" applyFont="1" applyFill="1" applyAlignment="1">
      <alignment horizontal="right"/>
    </xf>
    <xf numFmtId="0" fontId="7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/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horizontal="right" vertical="top" wrapText="1"/>
    </xf>
    <xf numFmtId="4" fontId="14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horizontal="right" vertical="top"/>
    </xf>
    <xf numFmtId="4" fontId="10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4" fontId="14" fillId="2" borderId="1" xfId="0" quotePrefix="1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 applyBorder="1" applyAlignment="1">
      <alignment horizontal="right" vertical="top" shrinkToFit="1"/>
    </xf>
    <xf numFmtId="4" fontId="3" fillId="2" borderId="0" xfId="0" applyNumberFormat="1" applyFont="1" applyFill="1" applyAlignment="1">
      <alignment vertical="top"/>
    </xf>
    <xf numFmtId="4" fontId="5" fillId="2" borderId="0" xfId="0" applyNumberFormat="1" applyFont="1" applyFill="1"/>
    <xf numFmtId="4" fontId="13" fillId="2" borderId="1" xfId="0" applyNumberFormat="1" applyFont="1" applyFill="1" applyBorder="1" applyAlignment="1">
      <alignment horizontal="right" vertical="top" shrinkToFit="1"/>
    </xf>
    <xf numFmtId="4" fontId="10" fillId="2" borderId="2" xfId="0" applyNumberFormat="1" applyFont="1" applyFill="1" applyBorder="1" applyAlignment="1">
      <alignment horizontal="right" vertical="top" shrinkToFit="1"/>
    </xf>
    <xf numFmtId="0" fontId="9" fillId="2" borderId="0" xfId="0" applyFont="1" applyFill="1" applyAlignment="1">
      <alignment wrapText="1"/>
    </xf>
    <xf numFmtId="4" fontId="9" fillId="2" borderId="0" xfId="0" applyNumberFormat="1" applyFont="1" applyFill="1" applyAlignment="1">
      <alignment wrapText="1"/>
    </xf>
    <xf numFmtId="0" fontId="10" fillId="3" borderId="1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vertical="top"/>
    </xf>
    <xf numFmtId="164" fontId="5" fillId="2" borderId="0" xfId="0" applyNumberFormat="1" applyFont="1" applyFill="1"/>
    <xf numFmtId="49" fontId="10" fillId="2" borderId="1" xfId="0" applyNumberFormat="1" applyFont="1" applyFill="1" applyBorder="1" applyAlignment="1">
      <alignment horizontal="center" shrinkToFit="1"/>
    </xf>
    <xf numFmtId="4" fontId="10" fillId="2" borderId="1" xfId="0" applyNumberFormat="1" applyFont="1" applyFill="1" applyBorder="1" applyAlignment="1">
      <alignment horizontal="right" shrinkToFit="1"/>
    </xf>
    <xf numFmtId="4" fontId="3" fillId="2" borderId="0" xfId="0" applyNumberFormat="1" applyFont="1" applyFill="1" applyAlignment="1"/>
    <xf numFmtId="4" fontId="5" fillId="2" borderId="0" xfId="0" applyNumberFormat="1" applyFont="1" applyFill="1" applyAlignment="1"/>
    <xf numFmtId="164" fontId="5" fillId="2" borderId="0" xfId="0" applyNumberFormat="1" applyFont="1" applyFill="1" applyAlignment="1"/>
    <xf numFmtId="0" fontId="3" fillId="2" borderId="0" xfId="0" applyFont="1" applyFill="1" applyAlignment="1"/>
    <xf numFmtId="0" fontId="18" fillId="3" borderId="1" xfId="0" applyFont="1" applyFill="1" applyBorder="1" applyAlignment="1">
      <alignment vertical="center" wrapText="1"/>
    </xf>
    <xf numFmtId="0" fontId="16" fillId="2" borderId="0" xfId="0" applyFont="1" applyFill="1" applyAlignment="1">
      <alignment vertical="top"/>
    </xf>
    <xf numFmtId="4" fontId="16" fillId="2" borderId="0" xfId="0" applyNumberFormat="1" applyFont="1" applyFill="1" applyAlignment="1">
      <alignment vertical="top"/>
    </xf>
    <xf numFmtId="0" fontId="10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/>
    </xf>
    <xf numFmtId="0" fontId="18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/>
    </xf>
    <xf numFmtId="164" fontId="6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49" fontId="6" fillId="2" borderId="0" xfId="0" applyNumberFormat="1" applyFont="1" applyFill="1"/>
    <xf numFmtId="4" fontId="6" fillId="2" borderId="0" xfId="0" applyNumberFormat="1" applyFont="1" applyFill="1"/>
    <xf numFmtId="164" fontId="6" fillId="2" borderId="0" xfId="0" applyNumberFormat="1" applyFont="1" applyFill="1" applyAlignment="1">
      <alignment vertical="top"/>
    </xf>
    <xf numFmtId="4" fontId="20" fillId="2" borderId="0" xfId="0" applyNumberFormat="1" applyFont="1" applyFill="1" applyAlignment="1">
      <alignment vertical="top"/>
    </xf>
    <xf numFmtId="0" fontId="3" fillId="2" borderId="0" xfId="0" applyFont="1" applyFill="1" applyAlignment="1">
      <alignment vertical="top"/>
    </xf>
    <xf numFmtId="4" fontId="3" fillId="2" borderId="0" xfId="0" applyNumberFormat="1" applyFont="1" applyFill="1" applyAlignment="1">
      <alignment horizontal="right" vertical="top"/>
    </xf>
    <xf numFmtId="0" fontId="21" fillId="2" borderId="1" xfId="0" applyFont="1" applyFill="1" applyBorder="1" applyAlignment="1">
      <alignment vertical="top" wrapText="1"/>
    </xf>
    <xf numFmtId="0" fontId="17" fillId="0" borderId="1" xfId="0" applyFont="1" applyBorder="1" applyAlignment="1">
      <alignment vertical="top"/>
    </xf>
    <xf numFmtId="0" fontId="21" fillId="2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49" fontId="6" fillId="2" borderId="1" xfId="0" applyNumberFormat="1" applyFont="1" applyFill="1" applyBorder="1" applyAlignment="1">
      <alignment horizontal="center" vertical="top" shrinkToFit="1"/>
    </xf>
    <xf numFmtId="4" fontId="13" fillId="0" borderId="1" xfId="0" applyNumberFormat="1" applyFont="1" applyFill="1" applyBorder="1" applyAlignment="1">
      <alignment horizontal="right" vertical="top" shrinkToFit="1"/>
    </xf>
    <xf numFmtId="4" fontId="14" fillId="0" borderId="1" xfId="0" applyNumberFormat="1" applyFont="1" applyFill="1" applyBorder="1" applyAlignment="1">
      <alignment horizontal="right" vertical="top" shrinkToFi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horizontal="center" vertical="center" shrinkToFit="1"/>
    </xf>
    <xf numFmtId="4" fontId="4" fillId="2" borderId="1" xfId="0" applyNumberFormat="1" applyFont="1" applyFill="1" applyBorder="1" applyAlignment="1">
      <alignment vertical="top"/>
    </xf>
    <xf numFmtId="0" fontId="7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center" wrapText="1"/>
    </xf>
    <xf numFmtId="4" fontId="6" fillId="2" borderId="0" xfId="0" applyNumberFormat="1" applyFont="1" applyFill="1" applyAlignment="1">
      <alignment horizontal="right" vertical="top"/>
    </xf>
    <xf numFmtId="0" fontId="7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9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right"/>
    </xf>
    <xf numFmtId="0" fontId="9" fillId="2" borderId="0" xfId="0" applyFont="1" applyFill="1" applyAlignment="1">
      <alignment horizontal="left" wrapText="1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6" fillId="0" borderId="0" xfId="0" applyFont="1" applyFill="1" applyAlignment="1">
      <alignment horizontal="righ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5</xdr:row>
      <xdr:rowOff>381000</xdr:rowOff>
    </xdr:from>
    <xdr:to>
      <xdr:col>2</xdr:col>
      <xdr:colOff>2533649</xdr:colOff>
      <xdr:row>5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799" y="114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1"/>
  <sheetViews>
    <sheetView tabSelected="1" view="pageBreakPreview" zoomScale="75" zoomScaleNormal="100" zoomScaleSheetLayoutView="75" workbookViewId="0">
      <selection activeCell="E4" sqref="E4:F4"/>
    </sheetView>
  </sheetViews>
  <sheetFormatPr defaultRowHeight="18" outlineLevelRow="7"/>
  <cols>
    <col min="1" max="1" width="78.5546875" style="15" customWidth="1"/>
    <col min="2" max="2" width="6.33203125" style="12" customWidth="1"/>
    <col min="3" max="3" width="6.6640625" style="12" customWidth="1"/>
    <col min="4" max="4" width="15.88671875" style="12" customWidth="1"/>
    <col min="5" max="5" width="6.88671875" style="12" customWidth="1"/>
    <col min="6" max="6" width="19.109375" style="28" customWidth="1"/>
    <col min="7" max="7" width="17.44140625" style="4" customWidth="1"/>
    <col min="8" max="8" width="9.109375" style="4"/>
    <col min="9" max="238" width="9.109375" style="2"/>
    <col min="239" max="239" width="75.88671875" style="2" customWidth="1"/>
    <col min="240" max="241" width="7.6640625" style="2" customWidth="1"/>
    <col min="242" max="242" width="9.6640625" style="2" customWidth="1"/>
    <col min="243" max="243" width="7.6640625" style="2" customWidth="1"/>
    <col min="244" max="247" width="0" style="2" hidden="1" customWidth="1"/>
    <col min="248" max="248" width="14.33203125" style="2" customWidth="1"/>
    <col min="249" max="254" width="0" style="2" hidden="1" customWidth="1"/>
    <col min="255" max="255" width="10.109375" style="2" bestFit="1" customWidth="1"/>
    <col min="256" max="494" width="9.109375" style="2"/>
    <col min="495" max="495" width="75.88671875" style="2" customWidth="1"/>
    <col min="496" max="497" width="7.6640625" style="2" customWidth="1"/>
    <col min="498" max="498" width="9.6640625" style="2" customWidth="1"/>
    <col min="499" max="499" width="7.6640625" style="2" customWidth="1"/>
    <col min="500" max="503" width="0" style="2" hidden="1" customWidth="1"/>
    <col min="504" max="504" width="14.33203125" style="2" customWidth="1"/>
    <col min="505" max="510" width="0" style="2" hidden="1" customWidth="1"/>
    <col min="511" max="511" width="10.109375" style="2" bestFit="1" customWidth="1"/>
    <col min="512" max="750" width="9.109375" style="2"/>
    <col min="751" max="751" width="75.88671875" style="2" customWidth="1"/>
    <col min="752" max="753" width="7.6640625" style="2" customWidth="1"/>
    <col min="754" max="754" width="9.6640625" style="2" customWidth="1"/>
    <col min="755" max="755" width="7.6640625" style="2" customWidth="1"/>
    <col min="756" max="759" width="0" style="2" hidden="1" customWidth="1"/>
    <col min="760" max="760" width="14.33203125" style="2" customWidth="1"/>
    <col min="761" max="766" width="0" style="2" hidden="1" customWidth="1"/>
    <col min="767" max="767" width="10.109375" style="2" bestFit="1" customWidth="1"/>
    <col min="768" max="1006" width="9.109375" style="2"/>
    <col min="1007" max="1007" width="75.88671875" style="2" customWidth="1"/>
    <col min="1008" max="1009" width="7.6640625" style="2" customWidth="1"/>
    <col min="1010" max="1010" width="9.6640625" style="2" customWidth="1"/>
    <col min="1011" max="1011" width="7.6640625" style="2" customWidth="1"/>
    <col min="1012" max="1015" width="0" style="2" hidden="1" customWidth="1"/>
    <col min="1016" max="1016" width="14.33203125" style="2" customWidth="1"/>
    <col min="1017" max="1022" width="0" style="2" hidden="1" customWidth="1"/>
    <col min="1023" max="1023" width="10.109375" style="2" bestFit="1" customWidth="1"/>
    <col min="1024" max="1262" width="9.109375" style="2"/>
    <col min="1263" max="1263" width="75.88671875" style="2" customWidth="1"/>
    <col min="1264" max="1265" width="7.6640625" style="2" customWidth="1"/>
    <col min="1266" max="1266" width="9.6640625" style="2" customWidth="1"/>
    <col min="1267" max="1267" width="7.6640625" style="2" customWidth="1"/>
    <col min="1268" max="1271" width="0" style="2" hidden="1" customWidth="1"/>
    <col min="1272" max="1272" width="14.33203125" style="2" customWidth="1"/>
    <col min="1273" max="1278" width="0" style="2" hidden="1" customWidth="1"/>
    <col min="1279" max="1279" width="10.109375" style="2" bestFit="1" customWidth="1"/>
    <col min="1280" max="1518" width="9.109375" style="2"/>
    <col min="1519" max="1519" width="75.88671875" style="2" customWidth="1"/>
    <col min="1520" max="1521" width="7.6640625" style="2" customWidth="1"/>
    <col min="1522" max="1522" width="9.6640625" style="2" customWidth="1"/>
    <col min="1523" max="1523" width="7.6640625" style="2" customWidth="1"/>
    <col min="1524" max="1527" width="0" style="2" hidden="1" customWidth="1"/>
    <col min="1528" max="1528" width="14.33203125" style="2" customWidth="1"/>
    <col min="1529" max="1534" width="0" style="2" hidden="1" customWidth="1"/>
    <col min="1535" max="1535" width="10.109375" style="2" bestFit="1" customWidth="1"/>
    <col min="1536" max="1774" width="9.109375" style="2"/>
    <col min="1775" max="1775" width="75.88671875" style="2" customWidth="1"/>
    <col min="1776" max="1777" width="7.6640625" style="2" customWidth="1"/>
    <col min="1778" max="1778" width="9.6640625" style="2" customWidth="1"/>
    <col min="1779" max="1779" width="7.6640625" style="2" customWidth="1"/>
    <col min="1780" max="1783" width="0" style="2" hidden="1" customWidth="1"/>
    <col min="1784" max="1784" width="14.33203125" style="2" customWidth="1"/>
    <col min="1785" max="1790" width="0" style="2" hidden="1" customWidth="1"/>
    <col min="1791" max="1791" width="10.109375" style="2" bestFit="1" customWidth="1"/>
    <col min="1792" max="2030" width="9.109375" style="2"/>
    <col min="2031" max="2031" width="75.88671875" style="2" customWidth="1"/>
    <col min="2032" max="2033" width="7.6640625" style="2" customWidth="1"/>
    <col min="2034" max="2034" width="9.6640625" style="2" customWidth="1"/>
    <col min="2035" max="2035" width="7.6640625" style="2" customWidth="1"/>
    <col min="2036" max="2039" width="0" style="2" hidden="1" customWidth="1"/>
    <col min="2040" max="2040" width="14.33203125" style="2" customWidth="1"/>
    <col min="2041" max="2046" width="0" style="2" hidden="1" customWidth="1"/>
    <col min="2047" max="2047" width="10.109375" style="2" bestFit="1" customWidth="1"/>
    <col min="2048" max="2286" width="9.109375" style="2"/>
    <col min="2287" max="2287" width="75.88671875" style="2" customWidth="1"/>
    <col min="2288" max="2289" width="7.6640625" style="2" customWidth="1"/>
    <col min="2290" max="2290" width="9.6640625" style="2" customWidth="1"/>
    <col min="2291" max="2291" width="7.6640625" style="2" customWidth="1"/>
    <col min="2292" max="2295" width="0" style="2" hidden="1" customWidth="1"/>
    <col min="2296" max="2296" width="14.33203125" style="2" customWidth="1"/>
    <col min="2297" max="2302" width="0" style="2" hidden="1" customWidth="1"/>
    <col min="2303" max="2303" width="10.109375" style="2" bestFit="1" customWidth="1"/>
    <col min="2304" max="2542" width="9.109375" style="2"/>
    <col min="2543" max="2543" width="75.88671875" style="2" customWidth="1"/>
    <col min="2544" max="2545" width="7.6640625" style="2" customWidth="1"/>
    <col min="2546" max="2546" width="9.6640625" style="2" customWidth="1"/>
    <col min="2547" max="2547" width="7.6640625" style="2" customWidth="1"/>
    <col min="2548" max="2551" width="0" style="2" hidden="1" customWidth="1"/>
    <col min="2552" max="2552" width="14.33203125" style="2" customWidth="1"/>
    <col min="2553" max="2558" width="0" style="2" hidden="1" customWidth="1"/>
    <col min="2559" max="2559" width="10.109375" style="2" bestFit="1" customWidth="1"/>
    <col min="2560" max="2798" width="9.109375" style="2"/>
    <col min="2799" max="2799" width="75.88671875" style="2" customWidth="1"/>
    <col min="2800" max="2801" width="7.6640625" style="2" customWidth="1"/>
    <col min="2802" max="2802" width="9.6640625" style="2" customWidth="1"/>
    <col min="2803" max="2803" width="7.6640625" style="2" customWidth="1"/>
    <col min="2804" max="2807" width="0" style="2" hidden="1" customWidth="1"/>
    <col min="2808" max="2808" width="14.33203125" style="2" customWidth="1"/>
    <col min="2809" max="2814" width="0" style="2" hidden="1" customWidth="1"/>
    <col min="2815" max="2815" width="10.109375" style="2" bestFit="1" customWidth="1"/>
    <col min="2816" max="3054" width="9.109375" style="2"/>
    <col min="3055" max="3055" width="75.88671875" style="2" customWidth="1"/>
    <col min="3056" max="3057" width="7.6640625" style="2" customWidth="1"/>
    <col min="3058" max="3058" width="9.6640625" style="2" customWidth="1"/>
    <col min="3059" max="3059" width="7.6640625" style="2" customWidth="1"/>
    <col min="3060" max="3063" width="0" style="2" hidden="1" customWidth="1"/>
    <col min="3064" max="3064" width="14.33203125" style="2" customWidth="1"/>
    <col min="3065" max="3070" width="0" style="2" hidden="1" customWidth="1"/>
    <col min="3071" max="3071" width="10.109375" style="2" bestFit="1" customWidth="1"/>
    <col min="3072" max="3310" width="9.109375" style="2"/>
    <col min="3311" max="3311" width="75.88671875" style="2" customWidth="1"/>
    <col min="3312" max="3313" width="7.6640625" style="2" customWidth="1"/>
    <col min="3314" max="3314" width="9.6640625" style="2" customWidth="1"/>
    <col min="3315" max="3315" width="7.6640625" style="2" customWidth="1"/>
    <col min="3316" max="3319" width="0" style="2" hidden="1" customWidth="1"/>
    <col min="3320" max="3320" width="14.33203125" style="2" customWidth="1"/>
    <col min="3321" max="3326" width="0" style="2" hidden="1" customWidth="1"/>
    <col min="3327" max="3327" width="10.109375" style="2" bestFit="1" customWidth="1"/>
    <col min="3328" max="3566" width="9.109375" style="2"/>
    <col min="3567" max="3567" width="75.88671875" style="2" customWidth="1"/>
    <col min="3568" max="3569" width="7.6640625" style="2" customWidth="1"/>
    <col min="3570" max="3570" width="9.6640625" style="2" customWidth="1"/>
    <col min="3571" max="3571" width="7.6640625" style="2" customWidth="1"/>
    <col min="3572" max="3575" width="0" style="2" hidden="1" customWidth="1"/>
    <col min="3576" max="3576" width="14.33203125" style="2" customWidth="1"/>
    <col min="3577" max="3582" width="0" style="2" hidden="1" customWidth="1"/>
    <col min="3583" max="3583" width="10.109375" style="2" bestFit="1" customWidth="1"/>
    <col min="3584" max="3822" width="9.109375" style="2"/>
    <col min="3823" max="3823" width="75.88671875" style="2" customWidth="1"/>
    <col min="3824" max="3825" width="7.6640625" style="2" customWidth="1"/>
    <col min="3826" max="3826" width="9.6640625" style="2" customWidth="1"/>
    <col min="3827" max="3827" width="7.6640625" style="2" customWidth="1"/>
    <col min="3828" max="3831" width="0" style="2" hidden="1" customWidth="1"/>
    <col min="3832" max="3832" width="14.33203125" style="2" customWidth="1"/>
    <col min="3833" max="3838" width="0" style="2" hidden="1" customWidth="1"/>
    <col min="3839" max="3839" width="10.109375" style="2" bestFit="1" customWidth="1"/>
    <col min="3840" max="4078" width="9.109375" style="2"/>
    <col min="4079" max="4079" width="75.88671875" style="2" customWidth="1"/>
    <col min="4080" max="4081" width="7.6640625" style="2" customWidth="1"/>
    <col min="4082" max="4082" width="9.6640625" style="2" customWidth="1"/>
    <col min="4083" max="4083" width="7.6640625" style="2" customWidth="1"/>
    <col min="4084" max="4087" width="0" style="2" hidden="1" customWidth="1"/>
    <col min="4088" max="4088" width="14.33203125" style="2" customWidth="1"/>
    <col min="4089" max="4094" width="0" style="2" hidden="1" customWidth="1"/>
    <col min="4095" max="4095" width="10.109375" style="2" bestFit="1" customWidth="1"/>
    <col min="4096" max="4334" width="9.109375" style="2"/>
    <col min="4335" max="4335" width="75.88671875" style="2" customWidth="1"/>
    <col min="4336" max="4337" width="7.6640625" style="2" customWidth="1"/>
    <col min="4338" max="4338" width="9.6640625" style="2" customWidth="1"/>
    <col min="4339" max="4339" width="7.6640625" style="2" customWidth="1"/>
    <col min="4340" max="4343" width="0" style="2" hidden="1" customWidth="1"/>
    <col min="4344" max="4344" width="14.33203125" style="2" customWidth="1"/>
    <col min="4345" max="4350" width="0" style="2" hidden="1" customWidth="1"/>
    <col min="4351" max="4351" width="10.109375" style="2" bestFit="1" customWidth="1"/>
    <col min="4352" max="4590" width="9.109375" style="2"/>
    <col min="4591" max="4591" width="75.88671875" style="2" customWidth="1"/>
    <col min="4592" max="4593" width="7.6640625" style="2" customWidth="1"/>
    <col min="4594" max="4594" width="9.6640625" style="2" customWidth="1"/>
    <col min="4595" max="4595" width="7.6640625" style="2" customWidth="1"/>
    <col min="4596" max="4599" width="0" style="2" hidden="1" customWidth="1"/>
    <col min="4600" max="4600" width="14.33203125" style="2" customWidth="1"/>
    <col min="4601" max="4606" width="0" style="2" hidden="1" customWidth="1"/>
    <col min="4607" max="4607" width="10.109375" style="2" bestFit="1" customWidth="1"/>
    <col min="4608" max="4846" width="9.109375" style="2"/>
    <col min="4847" max="4847" width="75.88671875" style="2" customWidth="1"/>
    <col min="4848" max="4849" width="7.6640625" style="2" customWidth="1"/>
    <col min="4850" max="4850" width="9.6640625" style="2" customWidth="1"/>
    <col min="4851" max="4851" width="7.6640625" style="2" customWidth="1"/>
    <col min="4852" max="4855" width="0" style="2" hidden="1" customWidth="1"/>
    <col min="4856" max="4856" width="14.33203125" style="2" customWidth="1"/>
    <col min="4857" max="4862" width="0" style="2" hidden="1" customWidth="1"/>
    <col min="4863" max="4863" width="10.109375" style="2" bestFit="1" customWidth="1"/>
    <col min="4864" max="5102" width="9.109375" style="2"/>
    <col min="5103" max="5103" width="75.88671875" style="2" customWidth="1"/>
    <col min="5104" max="5105" width="7.6640625" style="2" customWidth="1"/>
    <col min="5106" max="5106" width="9.6640625" style="2" customWidth="1"/>
    <col min="5107" max="5107" width="7.6640625" style="2" customWidth="1"/>
    <col min="5108" max="5111" width="0" style="2" hidden="1" customWidth="1"/>
    <col min="5112" max="5112" width="14.33203125" style="2" customWidth="1"/>
    <col min="5113" max="5118" width="0" style="2" hidden="1" customWidth="1"/>
    <col min="5119" max="5119" width="10.109375" style="2" bestFit="1" customWidth="1"/>
    <col min="5120" max="5358" width="9.109375" style="2"/>
    <col min="5359" max="5359" width="75.88671875" style="2" customWidth="1"/>
    <col min="5360" max="5361" width="7.6640625" style="2" customWidth="1"/>
    <col min="5362" max="5362" width="9.6640625" style="2" customWidth="1"/>
    <col min="5363" max="5363" width="7.6640625" style="2" customWidth="1"/>
    <col min="5364" max="5367" width="0" style="2" hidden="1" customWidth="1"/>
    <col min="5368" max="5368" width="14.33203125" style="2" customWidth="1"/>
    <col min="5369" max="5374" width="0" style="2" hidden="1" customWidth="1"/>
    <col min="5375" max="5375" width="10.109375" style="2" bestFit="1" customWidth="1"/>
    <col min="5376" max="5614" width="9.109375" style="2"/>
    <col min="5615" max="5615" width="75.88671875" style="2" customWidth="1"/>
    <col min="5616" max="5617" width="7.6640625" style="2" customWidth="1"/>
    <col min="5618" max="5618" width="9.6640625" style="2" customWidth="1"/>
    <col min="5619" max="5619" width="7.6640625" style="2" customWidth="1"/>
    <col min="5620" max="5623" width="0" style="2" hidden="1" customWidth="1"/>
    <col min="5624" max="5624" width="14.33203125" style="2" customWidth="1"/>
    <col min="5625" max="5630" width="0" style="2" hidden="1" customWidth="1"/>
    <col min="5631" max="5631" width="10.109375" style="2" bestFit="1" customWidth="1"/>
    <col min="5632" max="5870" width="9.109375" style="2"/>
    <col min="5871" max="5871" width="75.88671875" style="2" customWidth="1"/>
    <col min="5872" max="5873" width="7.6640625" style="2" customWidth="1"/>
    <col min="5874" max="5874" width="9.6640625" style="2" customWidth="1"/>
    <col min="5875" max="5875" width="7.6640625" style="2" customWidth="1"/>
    <col min="5876" max="5879" width="0" style="2" hidden="1" customWidth="1"/>
    <col min="5880" max="5880" width="14.33203125" style="2" customWidth="1"/>
    <col min="5881" max="5886" width="0" style="2" hidden="1" customWidth="1"/>
    <col min="5887" max="5887" width="10.109375" style="2" bestFit="1" customWidth="1"/>
    <col min="5888" max="6126" width="9.109375" style="2"/>
    <col min="6127" max="6127" width="75.88671875" style="2" customWidth="1"/>
    <col min="6128" max="6129" width="7.6640625" style="2" customWidth="1"/>
    <col min="6130" max="6130" width="9.6640625" style="2" customWidth="1"/>
    <col min="6131" max="6131" width="7.6640625" style="2" customWidth="1"/>
    <col min="6132" max="6135" width="0" style="2" hidden="1" customWidth="1"/>
    <col min="6136" max="6136" width="14.33203125" style="2" customWidth="1"/>
    <col min="6137" max="6142" width="0" style="2" hidden="1" customWidth="1"/>
    <col min="6143" max="6143" width="10.109375" style="2" bestFit="1" customWidth="1"/>
    <col min="6144" max="6382" width="9.109375" style="2"/>
    <col min="6383" max="6383" width="75.88671875" style="2" customWidth="1"/>
    <col min="6384" max="6385" width="7.6640625" style="2" customWidth="1"/>
    <col min="6386" max="6386" width="9.6640625" style="2" customWidth="1"/>
    <col min="6387" max="6387" width="7.6640625" style="2" customWidth="1"/>
    <col min="6388" max="6391" width="0" style="2" hidden="1" customWidth="1"/>
    <col min="6392" max="6392" width="14.33203125" style="2" customWidth="1"/>
    <col min="6393" max="6398" width="0" style="2" hidden="1" customWidth="1"/>
    <col min="6399" max="6399" width="10.109375" style="2" bestFit="1" customWidth="1"/>
    <col min="6400" max="6638" width="9.109375" style="2"/>
    <col min="6639" max="6639" width="75.88671875" style="2" customWidth="1"/>
    <col min="6640" max="6641" width="7.6640625" style="2" customWidth="1"/>
    <col min="6642" max="6642" width="9.6640625" style="2" customWidth="1"/>
    <col min="6643" max="6643" width="7.6640625" style="2" customWidth="1"/>
    <col min="6644" max="6647" width="0" style="2" hidden="1" customWidth="1"/>
    <col min="6648" max="6648" width="14.33203125" style="2" customWidth="1"/>
    <col min="6649" max="6654" width="0" style="2" hidden="1" customWidth="1"/>
    <col min="6655" max="6655" width="10.109375" style="2" bestFit="1" customWidth="1"/>
    <col min="6656" max="6894" width="9.109375" style="2"/>
    <col min="6895" max="6895" width="75.88671875" style="2" customWidth="1"/>
    <col min="6896" max="6897" width="7.6640625" style="2" customWidth="1"/>
    <col min="6898" max="6898" width="9.6640625" style="2" customWidth="1"/>
    <col min="6899" max="6899" width="7.6640625" style="2" customWidth="1"/>
    <col min="6900" max="6903" width="0" style="2" hidden="1" customWidth="1"/>
    <col min="6904" max="6904" width="14.33203125" style="2" customWidth="1"/>
    <col min="6905" max="6910" width="0" style="2" hidden="1" customWidth="1"/>
    <col min="6911" max="6911" width="10.109375" style="2" bestFit="1" customWidth="1"/>
    <col min="6912" max="7150" width="9.109375" style="2"/>
    <col min="7151" max="7151" width="75.88671875" style="2" customWidth="1"/>
    <col min="7152" max="7153" width="7.6640625" style="2" customWidth="1"/>
    <col min="7154" max="7154" width="9.6640625" style="2" customWidth="1"/>
    <col min="7155" max="7155" width="7.6640625" style="2" customWidth="1"/>
    <col min="7156" max="7159" width="0" style="2" hidden="1" customWidth="1"/>
    <col min="7160" max="7160" width="14.33203125" style="2" customWidth="1"/>
    <col min="7161" max="7166" width="0" style="2" hidden="1" customWidth="1"/>
    <col min="7167" max="7167" width="10.109375" style="2" bestFit="1" customWidth="1"/>
    <col min="7168" max="7406" width="9.109375" style="2"/>
    <col min="7407" max="7407" width="75.88671875" style="2" customWidth="1"/>
    <col min="7408" max="7409" width="7.6640625" style="2" customWidth="1"/>
    <col min="7410" max="7410" width="9.6640625" style="2" customWidth="1"/>
    <col min="7411" max="7411" width="7.6640625" style="2" customWidth="1"/>
    <col min="7412" max="7415" width="0" style="2" hidden="1" customWidth="1"/>
    <col min="7416" max="7416" width="14.33203125" style="2" customWidth="1"/>
    <col min="7417" max="7422" width="0" style="2" hidden="1" customWidth="1"/>
    <col min="7423" max="7423" width="10.109375" style="2" bestFit="1" customWidth="1"/>
    <col min="7424" max="7662" width="9.109375" style="2"/>
    <col min="7663" max="7663" width="75.88671875" style="2" customWidth="1"/>
    <col min="7664" max="7665" width="7.6640625" style="2" customWidth="1"/>
    <col min="7666" max="7666" width="9.6640625" style="2" customWidth="1"/>
    <col min="7667" max="7667" width="7.6640625" style="2" customWidth="1"/>
    <col min="7668" max="7671" width="0" style="2" hidden="1" customWidth="1"/>
    <col min="7672" max="7672" width="14.33203125" style="2" customWidth="1"/>
    <col min="7673" max="7678" width="0" style="2" hidden="1" customWidth="1"/>
    <col min="7679" max="7679" width="10.109375" style="2" bestFit="1" customWidth="1"/>
    <col min="7680" max="7918" width="9.109375" style="2"/>
    <col min="7919" max="7919" width="75.88671875" style="2" customWidth="1"/>
    <col min="7920" max="7921" width="7.6640625" style="2" customWidth="1"/>
    <col min="7922" max="7922" width="9.6640625" style="2" customWidth="1"/>
    <col min="7923" max="7923" width="7.6640625" style="2" customWidth="1"/>
    <col min="7924" max="7927" width="0" style="2" hidden="1" customWidth="1"/>
    <col min="7928" max="7928" width="14.33203125" style="2" customWidth="1"/>
    <col min="7929" max="7934" width="0" style="2" hidden="1" customWidth="1"/>
    <col min="7935" max="7935" width="10.109375" style="2" bestFit="1" customWidth="1"/>
    <col min="7936" max="8174" width="9.109375" style="2"/>
    <col min="8175" max="8175" width="75.88671875" style="2" customWidth="1"/>
    <col min="8176" max="8177" width="7.6640625" style="2" customWidth="1"/>
    <col min="8178" max="8178" width="9.6640625" style="2" customWidth="1"/>
    <col min="8179" max="8179" width="7.6640625" style="2" customWidth="1"/>
    <col min="8180" max="8183" width="0" style="2" hidden="1" customWidth="1"/>
    <col min="8184" max="8184" width="14.33203125" style="2" customWidth="1"/>
    <col min="8185" max="8190" width="0" style="2" hidden="1" customWidth="1"/>
    <col min="8191" max="8191" width="10.109375" style="2" bestFit="1" customWidth="1"/>
    <col min="8192" max="8430" width="9.109375" style="2"/>
    <col min="8431" max="8431" width="75.88671875" style="2" customWidth="1"/>
    <col min="8432" max="8433" width="7.6640625" style="2" customWidth="1"/>
    <col min="8434" max="8434" width="9.6640625" style="2" customWidth="1"/>
    <col min="8435" max="8435" width="7.6640625" style="2" customWidth="1"/>
    <col min="8436" max="8439" width="0" style="2" hidden="1" customWidth="1"/>
    <col min="8440" max="8440" width="14.33203125" style="2" customWidth="1"/>
    <col min="8441" max="8446" width="0" style="2" hidden="1" customWidth="1"/>
    <col min="8447" max="8447" width="10.109375" style="2" bestFit="1" customWidth="1"/>
    <col min="8448" max="8686" width="9.109375" style="2"/>
    <col min="8687" max="8687" width="75.88671875" style="2" customWidth="1"/>
    <col min="8688" max="8689" width="7.6640625" style="2" customWidth="1"/>
    <col min="8690" max="8690" width="9.6640625" style="2" customWidth="1"/>
    <col min="8691" max="8691" width="7.6640625" style="2" customWidth="1"/>
    <col min="8692" max="8695" width="0" style="2" hidden="1" customWidth="1"/>
    <col min="8696" max="8696" width="14.33203125" style="2" customWidth="1"/>
    <col min="8697" max="8702" width="0" style="2" hidden="1" customWidth="1"/>
    <col min="8703" max="8703" width="10.109375" style="2" bestFit="1" customWidth="1"/>
    <col min="8704" max="8942" width="9.109375" style="2"/>
    <col min="8943" max="8943" width="75.88671875" style="2" customWidth="1"/>
    <col min="8944" max="8945" width="7.6640625" style="2" customWidth="1"/>
    <col min="8946" max="8946" width="9.6640625" style="2" customWidth="1"/>
    <col min="8947" max="8947" width="7.6640625" style="2" customWidth="1"/>
    <col min="8948" max="8951" width="0" style="2" hidden="1" customWidth="1"/>
    <col min="8952" max="8952" width="14.33203125" style="2" customWidth="1"/>
    <col min="8953" max="8958" width="0" style="2" hidden="1" customWidth="1"/>
    <col min="8959" max="8959" width="10.109375" style="2" bestFit="1" customWidth="1"/>
    <col min="8960" max="9198" width="9.109375" style="2"/>
    <col min="9199" max="9199" width="75.88671875" style="2" customWidth="1"/>
    <col min="9200" max="9201" width="7.6640625" style="2" customWidth="1"/>
    <col min="9202" max="9202" width="9.6640625" style="2" customWidth="1"/>
    <col min="9203" max="9203" width="7.6640625" style="2" customWidth="1"/>
    <col min="9204" max="9207" width="0" style="2" hidden="1" customWidth="1"/>
    <col min="9208" max="9208" width="14.33203125" style="2" customWidth="1"/>
    <col min="9209" max="9214" width="0" style="2" hidden="1" customWidth="1"/>
    <col min="9215" max="9215" width="10.109375" style="2" bestFit="1" customWidth="1"/>
    <col min="9216" max="9454" width="9.109375" style="2"/>
    <col min="9455" max="9455" width="75.88671875" style="2" customWidth="1"/>
    <col min="9456" max="9457" width="7.6640625" style="2" customWidth="1"/>
    <col min="9458" max="9458" width="9.6640625" style="2" customWidth="1"/>
    <col min="9459" max="9459" width="7.6640625" style="2" customWidth="1"/>
    <col min="9460" max="9463" width="0" style="2" hidden="1" customWidth="1"/>
    <col min="9464" max="9464" width="14.33203125" style="2" customWidth="1"/>
    <col min="9465" max="9470" width="0" style="2" hidden="1" customWidth="1"/>
    <col min="9471" max="9471" width="10.109375" style="2" bestFit="1" customWidth="1"/>
    <col min="9472" max="9710" width="9.109375" style="2"/>
    <col min="9711" max="9711" width="75.88671875" style="2" customWidth="1"/>
    <col min="9712" max="9713" width="7.6640625" style="2" customWidth="1"/>
    <col min="9714" max="9714" width="9.6640625" style="2" customWidth="1"/>
    <col min="9715" max="9715" width="7.6640625" style="2" customWidth="1"/>
    <col min="9716" max="9719" width="0" style="2" hidden="1" customWidth="1"/>
    <col min="9720" max="9720" width="14.33203125" style="2" customWidth="1"/>
    <col min="9721" max="9726" width="0" style="2" hidden="1" customWidth="1"/>
    <col min="9727" max="9727" width="10.109375" style="2" bestFit="1" customWidth="1"/>
    <col min="9728" max="9966" width="9.109375" style="2"/>
    <col min="9967" max="9967" width="75.88671875" style="2" customWidth="1"/>
    <col min="9968" max="9969" width="7.6640625" style="2" customWidth="1"/>
    <col min="9970" max="9970" width="9.6640625" style="2" customWidth="1"/>
    <col min="9971" max="9971" width="7.6640625" style="2" customWidth="1"/>
    <col min="9972" max="9975" width="0" style="2" hidden="1" customWidth="1"/>
    <col min="9976" max="9976" width="14.33203125" style="2" customWidth="1"/>
    <col min="9977" max="9982" width="0" style="2" hidden="1" customWidth="1"/>
    <col min="9983" max="9983" width="10.109375" style="2" bestFit="1" customWidth="1"/>
    <col min="9984" max="10222" width="9.109375" style="2"/>
    <col min="10223" max="10223" width="75.88671875" style="2" customWidth="1"/>
    <col min="10224" max="10225" width="7.6640625" style="2" customWidth="1"/>
    <col min="10226" max="10226" width="9.6640625" style="2" customWidth="1"/>
    <col min="10227" max="10227" width="7.6640625" style="2" customWidth="1"/>
    <col min="10228" max="10231" width="0" style="2" hidden="1" customWidth="1"/>
    <col min="10232" max="10232" width="14.33203125" style="2" customWidth="1"/>
    <col min="10233" max="10238" width="0" style="2" hidden="1" customWidth="1"/>
    <col min="10239" max="10239" width="10.109375" style="2" bestFit="1" customWidth="1"/>
    <col min="10240" max="10478" width="9.109375" style="2"/>
    <col min="10479" max="10479" width="75.88671875" style="2" customWidth="1"/>
    <col min="10480" max="10481" width="7.6640625" style="2" customWidth="1"/>
    <col min="10482" max="10482" width="9.6640625" style="2" customWidth="1"/>
    <col min="10483" max="10483" width="7.6640625" style="2" customWidth="1"/>
    <col min="10484" max="10487" width="0" style="2" hidden="1" customWidth="1"/>
    <col min="10488" max="10488" width="14.33203125" style="2" customWidth="1"/>
    <col min="10489" max="10494" width="0" style="2" hidden="1" customWidth="1"/>
    <col min="10495" max="10495" width="10.109375" style="2" bestFit="1" customWidth="1"/>
    <col min="10496" max="10734" width="9.109375" style="2"/>
    <col min="10735" max="10735" width="75.88671875" style="2" customWidth="1"/>
    <col min="10736" max="10737" width="7.6640625" style="2" customWidth="1"/>
    <col min="10738" max="10738" width="9.6640625" style="2" customWidth="1"/>
    <col min="10739" max="10739" width="7.6640625" style="2" customWidth="1"/>
    <col min="10740" max="10743" width="0" style="2" hidden="1" customWidth="1"/>
    <col min="10744" max="10744" width="14.33203125" style="2" customWidth="1"/>
    <col min="10745" max="10750" width="0" style="2" hidden="1" customWidth="1"/>
    <col min="10751" max="10751" width="10.109375" style="2" bestFit="1" customWidth="1"/>
    <col min="10752" max="10990" width="9.109375" style="2"/>
    <col min="10991" max="10991" width="75.88671875" style="2" customWidth="1"/>
    <col min="10992" max="10993" width="7.6640625" style="2" customWidth="1"/>
    <col min="10994" max="10994" width="9.6640625" style="2" customWidth="1"/>
    <col min="10995" max="10995" width="7.6640625" style="2" customWidth="1"/>
    <col min="10996" max="10999" width="0" style="2" hidden="1" customWidth="1"/>
    <col min="11000" max="11000" width="14.33203125" style="2" customWidth="1"/>
    <col min="11001" max="11006" width="0" style="2" hidden="1" customWidth="1"/>
    <col min="11007" max="11007" width="10.109375" style="2" bestFit="1" customWidth="1"/>
    <col min="11008" max="11246" width="9.109375" style="2"/>
    <col min="11247" max="11247" width="75.88671875" style="2" customWidth="1"/>
    <col min="11248" max="11249" width="7.6640625" style="2" customWidth="1"/>
    <col min="11250" max="11250" width="9.6640625" style="2" customWidth="1"/>
    <col min="11251" max="11251" width="7.6640625" style="2" customWidth="1"/>
    <col min="11252" max="11255" width="0" style="2" hidden="1" customWidth="1"/>
    <col min="11256" max="11256" width="14.33203125" style="2" customWidth="1"/>
    <col min="11257" max="11262" width="0" style="2" hidden="1" customWidth="1"/>
    <col min="11263" max="11263" width="10.109375" style="2" bestFit="1" customWidth="1"/>
    <col min="11264" max="11502" width="9.109375" style="2"/>
    <col min="11503" max="11503" width="75.88671875" style="2" customWidth="1"/>
    <col min="11504" max="11505" width="7.6640625" style="2" customWidth="1"/>
    <col min="11506" max="11506" width="9.6640625" style="2" customWidth="1"/>
    <col min="11507" max="11507" width="7.6640625" style="2" customWidth="1"/>
    <col min="11508" max="11511" width="0" style="2" hidden="1" customWidth="1"/>
    <col min="11512" max="11512" width="14.33203125" style="2" customWidth="1"/>
    <col min="11513" max="11518" width="0" style="2" hidden="1" customWidth="1"/>
    <col min="11519" max="11519" width="10.109375" style="2" bestFit="1" customWidth="1"/>
    <col min="11520" max="11758" width="9.109375" style="2"/>
    <col min="11759" max="11759" width="75.88671875" style="2" customWidth="1"/>
    <col min="11760" max="11761" width="7.6640625" style="2" customWidth="1"/>
    <col min="11762" max="11762" width="9.6640625" style="2" customWidth="1"/>
    <col min="11763" max="11763" width="7.6640625" style="2" customWidth="1"/>
    <col min="11764" max="11767" width="0" style="2" hidden="1" customWidth="1"/>
    <col min="11768" max="11768" width="14.33203125" style="2" customWidth="1"/>
    <col min="11769" max="11774" width="0" style="2" hidden="1" customWidth="1"/>
    <col min="11775" max="11775" width="10.109375" style="2" bestFit="1" customWidth="1"/>
    <col min="11776" max="12014" width="9.109375" style="2"/>
    <col min="12015" max="12015" width="75.88671875" style="2" customWidth="1"/>
    <col min="12016" max="12017" width="7.6640625" style="2" customWidth="1"/>
    <col min="12018" max="12018" width="9.6640625" style="2" customWidth="1"/>
    <col min="12019" max="12019" width="7.6640625" style="2" customWidth="1"/>
    <col min="12020" max="12023" width="0" style="2" hidden="1" customWidth="1"/>
    <col min="12024" max="12024" width="14.33203125" style="2" customWidth="1"/>
    <col min="12025" max="12030" width="0" style="2" hidden="1" customWidth="1"/>
    <col min="12031" max="12031" width="10.109375" style="2" bestFit="1" customWidth="1"/>
    <col min="12032" max="12270" width="9.109375" style="2"/>
    <col min="12271" max="12271" width="75.88671875" style="2" customWidth="1"/>
    <col min="12272" max="12273" width="7.6640625" style="2" customWidth="1"/>
    <col min="12274" max="12274" width="9.6640625" style="2" customWidth="1"/>
    <col min="12275" max="12275" width="7.6640625" style="2" customWidth="1"/>
    <col min="12276" max="12279" width="0" style="2" hidden="1" customWidth="1"/>
    <col min="12280" max="12280" width="14.33203125" style="2" customWidth="1"/>
    <col min="12281" max="12286" width="0" style="2" hidden="1" customWidth="1"/>
    <col min="12287" max="12287" width="10.109375" style="2" bestFit="1" customWidth="1"/>
    <col min="12288" max="12526" width="9.109375" style="2"/>
    <col min="12527" max="12527" width="75.88671875" style="2" customWidth="1"/>
    <col min="12528" max="12529" width="7.6640625" style="2" customWidth="1"/>
    <col min="12530" max="12530" width="9.6640625" style="2" customWidth="1"/>
    <col min="12531" max="12531" width="7.6640625" style="2" customWidth="1"/>
    <col min="12532" max="12535" width="0" style="2" hidden="1" customWidth="1"/>
    <col min="12536" max="12536" width="14.33203125" style="2" customWidth="1"/>
    <col min="12537" max="12542" width="0" style="2" hidden="1" customWidth="1"/>
    <col min="12543" max="12543" width="10.109375" style="2" bestFit="1" customWidth="1"/>
    <col min="12544" max="12782" width="9.109375" style="2"/>
    <col min="12783" max="12783" width="75.88671875" style="2" customWidth="1"/>
    <col min="12784" max="12785" width="7.6640625" style="2" customWidth="1"/>
    <col min="12786" max="12786" width="9.6640625" style="2" customWidth="1"/>
    <col min="12787" max="12787" width="7.6640625" style="2" customWidth="1"/>
    <col min="12788" max="12791" width="0" style="2" hidden="1" customWidth="1"/>
    <col min="12792" max="12792" width="14.33203125" style="2" customWidth="1"/>
    <col min="12793" max="12798" width="0" style="2" hidden="1" customWidth="1"/>
    <col min="12799" max="12799" width="10.109375" style="2" bestFit="1" customWidth="1"/>
    <col min="12800" max="13038" width="9.109375" style="2"/>
    <col min="13039" max="13039" width="75.88671875" style="2" customWidth="1"/>
    <col min="13040" max="13041" width="7.6640625" style="2" customWidth="1"/>
    <col min="13042" max="13042" width="9.6640625" style="2" customWidth="1"/>
    <col min="13043" max="13043" width="7.6640625" style="2" customWidth="1"/>
    <col min="13044" max="13047" width="0" style="2" hidden="1" customWidth="1"/>
    <col min="13048" max="13048" width="14.33203125" style="2" customWidth="1"/>
    <col min="13049" max="13054" width="0" style="2" hidden="1" customWidth="1"/>
    <col min="13055" max="13055" width="10.109375" style="2" bestFit="1" customWidth="1"/>
    <col min="13056" max="13294" width="9.109375" style="2"/>
    <col min="13295" max="13295" width="75.88671875" style="2" customWidth="1"/>
    <col min="13296" max="13297" width="7.6640625" style="2" customWidth="1"/>
    <col min="13298" max="13298" width="9.6640625" style="2" customWidth="1"/>
    <col min="13299" max="13299" width="7.6640625" style="2" customWidth="1"/>
    <col min="13300" max="13303" width="0" style="2" hidden="1" customWidth="1"/>
    <col min="13304" max="13304" width="14.33203125" style="2" customWidth="1"/>
    <col min="13305" max="13310" width="0" style="2" hidden="1" customWidth="1"/>
    <col min="13311" max="13311" width="10.109375" style="2" bestFit="1" customWidth="1"/>
    <col min="13312" max="13550" width="9.109375" style="2"/>
    <col min="13551" max="13551" width="75.88671875" style="2" customWidth="1"/>
    <col min="13552" max="13553" width="7.6640625" style="2" customWidth="1"/>
    <col min="13554" max="13554" width="9.6640625" style="2" customWidth="1"/>
    <col min="13555" max="13555" width="7.6640625" style="2" customWidth="1"/>
    <col min="13556" max="13559" width="0" style="2" hidden="1" customWidth="1"/>
    <col min="13560" max="13560" width="14.33203125" style="2" customWidth="1"/>
    <col min="13561" max="13566" width="0" style="2" hidden="1" customWidth="1"/>
    <col min="13567" max="13567" width="10.109375" style="2" bestFit="1" customWidth="1"/>
    <col min="13568" max="13806" width="9.109375" style="2"/>
    <col min="13807" max="13807" width="75.88671875" style="2" customWidth="1"/>
    <col min="13808" max="13809" width="7.6640625" style="2" customWidth="1"/>
    <col min="13810" max="13810" width="9.6640625" style="2" customWidth="1"/>
    <col min="13811" max="13811" width="7.6640625" style="2" customWidth="1"/>
    <col min="13812" max="13815" width="0" style="2" hidden="1" customWidth="1"/>
    <col min="13816" max="13816" width="14.33203125" style="2" customWidth="1"/>
    <col min="13817" max="13822" width="0" style="2" hidden="1" customWidth="1"/>
    <col min="13823" max="13823" width="10.109375" style="2" bestFit="1" customWidth="1"/>
    <col min="13824" max="14062" width="9.109375" style="2"/>
    <col min="14063" max="14063" width="75.88671875" style="2" customWidth="1"/>
    <col min="14064" max="14065" width="7.6640625" style="2" customWidth="1"/>
    <col min="14066" max="14066" width="9.6640625" style="2" customWidth="1"/>
    <col min="14067" max="14067" width="7.6640625" style="2" customWidth="1"/>
    <col min="14068" max="14071" width="0" style="2" hidden="1" customWidth="1"/>
    <col min="14072" max="14072" width="14.33203125" style="2" customWidth="1"/>
    <col min="14073" max="14078" width="0" style="2" hidden="1" customWidth="1"/>
    <col min="14079" max="14079" width="10.109375" style="2" bestFit="1" customWidth="1"/>
    <col min="14080" max="14318" width="9.109375" style="2"/>
    <col min="14319" max="14319" width="75.88671875" style="2" customWidth="1"/>
    <col min="14320" max="14321" width="7.6640625" style="2" customWidth="1"/>
    <col min="14322" max="14322" width="9.6640625" style="2" customWidth="1"/>
    <col min="14323" max="14323" width="7.6640625" style="2" customWidth="1"/>
    <col min="14324" max="14327" width="0" style="2" hidden="1" customWidth="1"/>
    <col min="14328" max="14328" width="14.33203125" style="2" customWidth="1"/>
    <col min="14329" max="14334" width="0" style="2" hidden="1" customWidth="1"/>
    <col min="14335" max="14335" width="10.109375" style="2" bestFit="1" customWidth="1"/>
    <col min="14336" max="14574" width="9.109375" style="2"/>
    <col min="14575" max="14575" width="75.88671875" style="2" customWidth="1"/>
    <col min="14576" max="14577" width="7.6640625" style="2" customWidth="1"/>
    <col min="14578" max="14578" width="9.6640625" style="2" customWidth="1"/>
    <col min="14579" max="14579" width="7.6640625" style="2" customWidth="1"/>
    <col min="14580" max="14583" width="0" style="2" hidden="1" customWidth="1"/>
    <col min="14584" max="14584" width="14.33203125" style="2" customWidth="1"/>
    <col min="14585" max="14590" width="0" style="2" hidden="1" customWidth="1"/>
    <col min="14591" max="14591" width="10.109375" style="2" bestFit="1" customWidth="1"/>
    <col min="14592" max="14830" width="9.109375" style="2"/>
    <col min="14831" max="14831" width="75.88671875" style="2" customWidth="1"/>
    <col min="14832" max="14833" width="7.6640625" style="2" customWidth="1"/>
    <col min="14834" max="14834" width="9.6640625" style="2" customWidth="1"/>
    <col min="14835" max="14835" width="7.6640625" style="2" customWidth="1"/>
    <col min="14836" max="14839" width="0" style="2" hidden="1" customWidth="1"/>
    <col min="14840" max="14840" width="14.33203125" style="2" customWidth="1"/>
    <col min="14841" max="14846" width="0" style="2" hidden="1" customWidth="1"/>
    <col min="14847" max="14847" width="10.109375" style="2" bestFit="1" customWidth="1"/>
    <col min="14848" max="15086" width="9.109375" style="2"/>
    <col min="15087" max="15087" width="75.88671875" style="2" customWidth="1"/>
    <col min="15088" max="15089" width="7.6640625" style="2" customWidth="1"/>
    <col min="15090" max="15090" width="9.6640625" style="2" customWidth="1"/>
    <col min="15091" max="15091" width="7.6640625" style="2" customWidth="1"/>
    <col min="15092" max="15095" width="0" style="2" hidden="1" customWidth="1"/>
    <col min="15096" max="15096" width="14.33203125" style="2" customWidth="1"/>
    <col min="15097" max="15102" width="0" style="2" hidden="1" customWidth="1"/>
    <col min="15103" max="15103" width="10.109375" style="2" bestFit="1" customWidth="1"/>
    <col min="15104" max="15342" width="9.109375" style="2"/>
    <col min="15343" max="15343" width="75.88671875" style="2" customWidth="1"/>
    <col min="15344" max="15345" width="7.6640625" style="2" customWidth="1"/>
    <col min="15346" max="15346" width="9.6640625" style="2" customWidth="1"/>
    <col min="15347" max="15347" width="7.6640625" style="2" customWidth="1"/>
    <col min="15348" max="15351" width="0" style="2" hidden="1" customWidth="1"/>
    <col min="15352" max="15352" width="14.33203125" style="2" customWidth="1"/>
    <col min="15353" max="15358" width="0" style="2" hidden="1" customWidth="1"/>
    <col min="15359" max="15359" width="10.109375" style="2" bestFit="1" customWidth="1"/>
    <col min="15360" max="15598" width="9.109375" style="2"/>
    <col min="15599" max="15599" width="75.88671875" style="2" customWidth="1"/>
    <col min="15600" max="15601" width="7.6640625" style="2" customWidth="1"/>
    <col min="15602" max="15602" width="9.6640625" style="2" customWidth="1"/>
    <col min="15603" max="15603" width="7.6640625" style="2" customWidth="1"/>
    <col min="15604" max="15607" width="0" style="2" hidden="1" customWidth="1"/>
    <col min="15608" max="15608" width="14.33203125" style="2" customWidth="1"/>
    <col min="15609" max="15614" width="0" style="2" hidden="1" customWidth="1"/>
    <col min="15615" max="15615" width="10.109375" style="2" bestFit="1" customWidth="1"/>
    <col min="15616" max="15854" width="9.109375" style="2"/>
    <col min="15855" max="15855" width="75.88671875" style="2" customWidth="1"/>
    <col min="15856" max="15857" width="7.6640625" style="2" customWidth="1"/>
    <col min="15858" max="15858" width="9.6640625" style="2" customWidth="1"/>
    <col min="15859" max="15859" width="7.6640625" style="2" customWidth="1"/>
    <col min="15860" max="15863" width="0" style="2" hidden="1" customWidth="1"/>
    <col min="15864" max="15864" width="14.33203125" style="2" customWidth="1"/>
    <col min="15865" max="15870" width="0" style="2" hidden="1" customWidth="1"/>
    <col min="15871" max="15871" width="10.109375" style="2" bestFit="1" customWidth="1"/>
    <col min="15872" max="16110" width="9.109375" style="2"/>
    <col min="16111" max="16111" width="75.88671875" style="2" customWidth="1"/>
    <col min="16112" max="16113" width="7.6640625" style="2" customWidth="1"/>
    <col min="16114" max="16114" width="9.6640625" style="2" customWidth="1"/>
    <col min="16115" max="16115" width="7.6640625" style="2" customWidth="1"/>
    <col min="16116" max="16119" width="0" style="2" hidden="1" customWidth="1"/>
    <col min="16120" max="16120" width="14.33203125" style="2" customWidth="1"/>
    <col min="16121" max="16126" width="0" style="2" hidden="1" customWidth="1"/>
    <col min="16127" max="16127" width="10.109375" style="2" bestFit="1" customWidth="1"/>
    <col min="16128" max="16384" width="9.109375" style="2"/>
  </cols>
  <sheetData>
    <row r="1" spans="1:8">
      <c r="F1" s="48" t="s">
        <v>196</v>
      </c>
    </row>
    <row r="2" spans="1:8">
      <c r="C2" s="131" t="s">
        <v>505</v>
      </c>
      <c r="D2" s="132"/>
      <c r="E2" s="132"/>
      <c r="F2" s="132"/>
    </row>
    <row r="3" spans="1:8">
      <c r="F3" s="48" t="s">
        <v>504</v>
      </c>
    </row>
    <row r="4" spans="1:8">
      <c r="E4" s="121" t="s">
        <v>580</v>
      </c>
      <c r="F4" s="121"/>
    </row>
    <row r="5" spans="1:8">
      <c r="F5" s="48" t="s">
        <v>209</v>
      </c>
    </row>
    <row r="6" spans="1:8">
      <c r="F6" s="48" t="s">
        <v>505</v>
      </c>
    </row>
    <row r="7" spans="1:8">
      <c r="F7" s="48" t="s">
        <v>504</v>
      </c>
    </row>
    <row r="8" spans="1:8">
      <c r="F8" s="48" t="s">
        <v>506</v>
      </c>
    </row>
    <row r="9" spans="1:8" s="1" customFormat="1">
      <c r="A9" s="118" t="s">
        <v>199</v>
      </c>
      <c r="B9" s="118"/>
      <c r="C9" s="118"/>
      <c r="D9" s="118"/>
      <c r="E9" s="118"/>
      <c r="F9" s="118"/>
      <c r="G9" s="43"/>
      <c r="H9" s="43"/>
    </row>
    <row r="10" spans="1:8" s="1" customFormat="1">
      <c r="A10" s="120" t="s">
        <v>512</v>
      </c>
      <c r="B10" s="120"/>
      <c r="C10" s="120"/>
      <c r="D10" s="120"/>
      <c r="E10" s="120"/>
      <c r="F10" s="120"/>
      <c r="G10" s="43"/>
      <c r="H10" s="43"/>
    </row>
    <row r="11" spans="1:8" s="1" customFormat="1">
      <c r="A11" s="120" t="s">
        <v>411</v>
      </c>
      <c r="B11" s="120"/>
      <c r="C11" s="120"/>
      <c r="D11" s="120"/>
      <c r="E11" s="120"/>
      <c r="F11" s="120"/>
      <c r="G11" s="43"/>
      <c r="H11" s="43"/>
    </row>
    <row r="12" spans="1:8" s="1" customFormat="1">
      <c r="A12" s="16"/>
      <c r="B12" s="104"/>
      <c r="C12" s="104"/>
      <c r="D12" s="104"/>
      <c r="E12" s="104"/>
      <c r="F12" s="17" t="s">
        <v>360</v>
      </c>
      <c r="G12" s="43"/>
      <c r="H12" s="43"/>
    </row>
    <row r="13" spans="1:8">
      <c r="A13" s="18" t="s">
        <v>0</v>
      </c>
      <c r="B13" s="18" t="s">
        <v>1</v>
      </c>
      <c r="C13" s="18" t="s">
        <v>2</v>
      </c>
      <c r="D13" s="18" t="s">
        <v>3</v>
      </c>
      <c r="E13" s="18" t="s">
        <v>4</v>
      </c>
      <c r="F13" s="89" t="s">
        <v>410</v>
      </c>
    </row>
    <row r="14" spans="1:8" s="3" customFormat="1" ht="36">
      <c r="A14" s="21" t="s">
        <v>412</v>
      </c>
      <c r="B14" s="20" t="s">
        <v>418</v>
      </c>
      <c r="C14" s="20" t="s">
        <v>5</v>
      </c>
      <c r="D14" s="20" t="s">
        <v>124</v>
      </c>
      <c r="E14" s="20" t="s">
        <v>6</v>
      </c>
      <c r="F14" s="60">
        <f>F15</f>
        <v>7500591.0999999996</v>
      </c>
      <c r="G14" s="7"/>
      <c r="H14" s="7"/>
    </row>
    <row r="15" spans="1:8" outlineLevel="1">
      <c r="A15" s="21" t="s">
        <v>7</v>
      </c>
      <c r="B15" s="22" t="s">
        <v>418</v>
      </c>
      <c r="C15" s="22" t="s">
        <v>8</v>
      </c>
      <c r="D15" s="22" t="s">
        <v>124</v>
      </c>
      <c r="E15" s="22" t="s">
        <v>6</v>
      </c>
      <c r="F15" s="56">
        <f>F16+F25</f>
        <v>7500591.0999999996</v>
      </c>
    </row>
    <row r="16" spans="1:8" ht="39" customHeight="1" outlineLevel="2">
      <c r="A16" s="21" t="s">
        <v>9</v>
      </c>
      <c r="B16" s="22" t="s">
        <v>418</v>
      </c>
      <c r="C16" s="22" t="s">
        <v>10</v>
      </c>
      <c r="D16" s="22" t="s">
        <v>124</v>
      </c>
      <c r="E16" s="22" t="s">
        <v>6</v>
      </c>
      <c r="F16" s="56">
        <f>F17</f>
        <v>6971252.0999999996</v>
      </c>
    </row>
    <row r="17" spans="1:8" ht="36" outlineLevel="4">
      <c r="A17" s="21" t="s">
        <v>130</v>
      </c>
      <c r="B17" s="22" t="s">
        <v>418</v>
      </c>
      <c r="C17" s="22" t="s">
        <v>10</v>
      </c>
      <c r="D17" s="22" t="s">
        <v>125</v>
      </c>
      <c r="E17" s="22" t="s">
        <v>6</v>
      </c>
      <c r="F17" s="56">
        <f>F18</f>
        <v>6971252.0999999996</v>
      </c>
    </row>
    <row r="18" spans="1:8" ht="36" outlineLevel="5">
      <c r="A18" s="21" t="s">
        <v>413</v>
      </c>
      <c r="B18" s="22" t="s">
        <v>418</v>
      </c>
      <c r="C18" s="22" t="s">
        <v>10</v>
      </c>
      <c r="D18" s="22" t="s">
        <v>414</v>
      </c>
      <c r="E18" s="22" t="s">
        <v>6</v>
      </c>
      <c r="F18" s="56">
        <f>F19+F21+F23</f>
        <v>6971252.0999999996</v>
      </c>
    </row>
    <row r="19" spans="1:8" ht="76.5" customHeight="1" outlineLevel="6">
      <c r="A19" s="21" t="s">
        <v>11</v>
      </c>
      <c r="B19" s="22" t="s">
        <v>418</v>
      </c>
      <c r="C19" s="22" t="s">
        <v>10</v>
      </c>
      <c r="D19" s="22" t="s">
        <v>414</v>
      </c>
      <c r="E19" s="22" t="s">
        <v>12</v>
      </c>
      <c r="F19" s="56">
        <f>F20</f>
        <v>6812362.0999999996</v>
      </c>
    </row>
    <row r="20" spans="1:8" ht="36" outlineLevel="7">
      <c r="A20" s="21" t="s">
        <v>13</v>
      </c>
      <c r="B20" s="22" t="s">
        <v>418</v>
      </c>
      <c r="C20" s="22" t="s">
        <v>10</v>
      </c>
      <c r="D20" s="22" t="s">
        <v>414</v>
      </c>
      <c r="E20" s="22" t="s">
        <v>14</v>
      </c>
      <c r="F20" s="57">
        <v>6812362.0999999996</v>
      </c>
    </row>
    <row r="21" spans="1:8" ht="36" outlineLevel="6">
      <c r="A21" s="21" t="s">
        <v>15</v>
      </c>
      <c r="B21" s="22" t="s">
        <v>418</v>
      </c>
      <c r="C21" s="22" t="s">
        <v>10</v>
      </c>
      <c r="D21" s="22" t="s">
        <v>414</v>
      </c>
      <c r="E21" s="22" t="s">
        <v>16</v>
      </c>
      <c r="F21" s="56">
        <f>F22</f>
        <v>158890</v>
      </c>
    </row>
    <row r="22" spans="1:8" ht="20.25" customHeight="1" outlineLevel="7">
      <c r="A22" s="21" t="s">
        <v>17</v>
      </c>
      <c r="B22" s="22" t="s">
        <v>418</v>
      </c>
      <c r="C22" s="22" t="s">
        <v>10</v>
      </c>
      <c r="D22" s="22" t="s">
        <v>414</v>
      </c>
      <c r="E22" s="22" t="s">
        <v>18</v>
      </c>
      <c r="F22" s="54">
        <v>158890</v>
      </c>
    </row>
    <row r="23" spans="1:8" outlineLevel="6">
      <c r="A23" s="21" t="s">
        <v>19</v>
      </c>
      <c r="B23" s="22" t="s">
        <v>418</v>
      </c>
      <c r="C23" s="22" t="s">
        <v>10</v>
      </c>
      <c r="D23" s="22" t="s">
        <v>414</v>
      </c>
      <c r="E23" s="22" t="s">
        <v>20</v>
      </c>
      <c r="F23" s="56">
        <f>F24</f>
        <v>0</v>
      </c>
    </row>
    <row r="24" spans="1:8" outlineLevel="7">
      <c r="A24" s="21" t="s">
        <v>21</v>
      </c>
      <c r="B24" s="22" t="s">
        <v>418</v>
      </c>
      <c r="C24" s="22" t="s">
        <v>10</v>
      </c>
      <c r="D24" s="22" t="s">
        <v>414</v>
      </c>
      <c r="E24" s="22" t="s">
        <v>22</v>
      </c>
      <c r="F24" s="54">
        <v>0</v>
      </c>
    </row>
    <row r="25" spans="1:8" outlineLevel="2">
      <c r="A25" s="21" t="s">
        <v>23</v>
      </c>
      <c r="B25" s="22" t="s">
        <v>418</v>
      </c>
      <c r="C25" s="22" t="s">
        <v>24</v>
      </c>
      <c r="D25" s="22" t="s">
        <v>124</v>
      </c>
      <c r="E25" s="22" t="s">
        <v>6</v>
      </c>
      <c r="F25" s="56">
        <f>F26+F31</f>
        <v>529339</v>
      </c>
    </row>
    <row r="26" spans="1:8" s="45" customFormat="1" ht="39.75" customHeight="1" outlineLevel="3">
      <c r="A26" s="50" t="s">
        <v>374</v>
      </c>
      <c r="B26" s="22" t="s">
        <v>418</v>
      </c>
      <c r="C26" s="37" t="s">
        <v>24</v>
      </c>
      <c r="D26" s="37" t="s">
        <v>126</v>
      </c>
      <c r="E26" s="37" t="s">
        <v>6</v>
      </c>
      <c r="F26" s="58">
        <f>F27</f>
        <v>56000</v>
      </c>
      <c r="G26" s="46"/>
      <c r="H26" s="46"/>
    </row>
    <row r="27" spans="1:8" ht="39" customHeight="1" outlineLevel="4">
      <c r="A27" s="21" t="s">
        <v>265</v>
      </c>
      <c r="B27" s="22" t="s">
        <v>418</v>
      </c>
      <c r="C27" s="22" t="s">
        <v>24</v>
      </c>
      <c r="D27" s="22" t="s">
        <v>266</v>
      </c>
      <c r="E27" s="22" t="s">
        <v>6</v>
      </c>
      <c r="F27" s="56">
        <f>F28</f>
        <v>56000</v>
      </c>
    </row>
    <row r="28" spans="1:8" outlineLevel="5">
      <c r="A28" s="51" t="s">
        <v>272</v>
      </c>
      <c r="B28" s="22" t="s">
        <v>418</v>
      </c>
      <c r="C28" s="22" t="s">
        <v>24</v>
      </c>
      <c r="D28" s="22" t="s">
        <v>267</v>
      </c>
      <c r="E28" s="22" t="s">
        <v>6</v>
      </c>
      <c r="F28" s="56">
        <f>F29</f>
        <v>56000</v>
      </c>
    </row>
    <row r="29" spans="1:8" ht="36" outlineLevel="6">
      <c r="A29" s="21" t="s">
        <v>15</v>
      </c>
      <c r="B29" s="22" t="s">
        <v>418</v>
      </c>
      <c r="C29" s="22" t="s">
        <v>24</v>
      </c>
      <c r="D29" s="22" t="s">
        <v>267</v>
      </c>
      <c r="E29" s="22" t="s">
        <v>16</v>
      </c>
      <c r="F29" s="56">
        <f>F30</f>
        <v>56000</v>
      </c>
    </row>
    <row r="30" spans="1:8" ht="19.5" customHeight="1" outlineLevel="7">
      <c r="A30" s="21" t="s">
        <v>17</v>
      </c>
      <c r="B30" s="22" t="s">
        <v>418</v>
      </c>
      <c r="C30" s="22" t="s">
        <v>24</v>
      </c>
      <c r="D30" s="22" t="s">
        <v>267</v>
      </c>
      <c r="E30" s="22" t="s">
        <v>18</v>
      </c>
      <c r="F30" s="56">
        <v>56000</v>
      </c>
    </row>
    <row r="31" spans="1:8" s="45" customFormat="1" ht="36.75" customHeight="1" outlineLevel="7">
      <c r="A31" s="44" t="s">
        <v>383</v>
      </c>
      <c r="B31" s="22" t="s">
        <v>418</v>
      </c>
      <c r="C31" s="22" t="s">
        <v>24</v>
      </c>
      <c r="D31" s="37" t="s">
        <v>268</v>
      </c>
      <c r="E31" s="37" t="s">
        <v>6</v>
      </c>
      <c r="F31" s="59">
        <f>F32</f>
        <v>473339</v>
      </c>
      <c r="G31" s="46"/>
      <c r="H31" s="46"/>
    </row>
    <row r="32" spans="1:8" ht="36" outlineLevel="7">
      <c r="A32" s="24" t="s">
        <v>269</v>
      </c>
      <c r="B32" s="22" t="s">
        <v>418</v>
      </c>
      <c r="C32" s="22" t="s">
        <v>24</v>
      </c>
      <c r="D32" s="22" t="s">
        <v>270</v>
      </c>
      <c r="E32" s="22" t="s">
        <v>6</v>
      </c>
      <c r="F32" s="54">
        <f>F33</f>
        <v>473339</v>
      </c>
    </row>
    <row r="33" spans="1:8" ht="39.75" customHeight="1" outlineLevel="5">
      <c r="A33" s="21" t="s">
        <v>25</v>
      </c>
      <c r="B33" s="22" t="s">
        <v>418</v>
      </c>
      <c r="C33" s="22" t="s">
        <v>24</v>
      </c>
      <c r="D33" s="22" t="s">
        <v>280</v>
      </c>
      <c r="E33" s="22" t="s">
        <v>6</v>
      </c>
      <c r="F33" s="56">
        <f>F34</f>
        <v>473339</v>
      </c>
    </row>
    <row r="34" spans="1:8" ht="36" outlineLevel="6">
      <c r="A34" s="21" t="s">
        <v>15</v>
      </c>
      <c r="B34" s="22" t="s">
        <v>418</v>
      </c>
      <c r="C34" s="22" t="s">
        <v>24</v>
      </c>
      <c r="D34" s="22" t="s">
        <v>280</v>
      </c>
      <c r="E34" s="22" t="s">
        <v>16</v>
      </c>
      <c r="F34" s="56">
        <f>F35</f>
        <v>473339</v>
      </c>
    </row>
    <row r="35" spans="1:8" ht="21" customHeight="1" outlineLevel="7">
      <c r="A35" s="21" t="s">
        <v>17</v>
      </c>
      <c r="B35" s="22" t="s">
        <v>418</v>
      </c>
      <c r="C35" s="22" t="s">
        <v>24</v>
      </c>
      <c r="D35" s="22" t="s">
        <v>280</v>
      </c>
      <c r="E35" s="22" t="s">
        <v>18</v>
      </c>
      <c r="F35" s="54">
        <v>473339</v>
      </c>
    </row>
    <row r="36" spans="1:8" s="3" customFormat="1" ht="34.799999999999997">
      <c r="A36" s="19" t="s">
        <v>439</v>
      </c>
      <c r="B36" s="20" t="s">
        <v>419</v>
      </c>
      <c r="C36" s="20" t="s">
        <v>5</v>
      </c>
      <c r="D36" s="20" t="s">
        <v>124</v>
      </c>
      <c r="E36" s="20" t="s">
        <v>6</v>
      </c>
      <c r="F36" s="60">
        <f>F37+F162+F172+F227+F320+F336+F347+F375+F429+F411+F183</f>
        <v>492662185.93000001</v>
      </c>
      <c r="G36" s="97"/>
      <c r="H36" s="97"/>
    </row>
    <row r="37" spans="1:8" s="45" customFormat="1" outlineLevel="1">
      <c r="A37" s="50" t="s">
        <v>7</v>
      </c>
      <c r="B37" s="37" t="s">
        <v>419</v>
      </c>
      <c r="C37" s="37" t="s">
        <v>8</v>
      </c>
      <c r="D37" s="37" t="s">
        <v>124</v>
      </c>
      <c r="E37" s="37" t="s">
        <v>6</v>
      </c>
      <c r="F37" s="58">
        <f>F38+F43+F50+F56+F66+F61</f>
        <v>101661075.18000001</v>
      </c>
      <c r="G37" s="46"/>
      <c r="H37" s="46"/>
    </row>
    <row r="38" spans="1:8" ht="36" outlineLevel="2">
      <c r="A38" s="21" t="s">
        <v>27</v>
      </c>
      <c r="B38" s="22" t="s">
        <v>419</v>
      </c>
      <c r="C38" s="22" t="s">
        <v>28</v>
      </c>
      <c r="D38" s="22" t="s">
        <v>124</v>
      </c>
      <c r="E38" s="22" t="s">
        <v>6</v>
      </c>
      <c r="F38" s="56">
        <f>F39</f>
        <v>2580816.7200000002</v>
      </c>
    </row>
    <row r="39" spans="1:8" ht="36" outlineLevel="3">
      <c r="A39" s="21" t="s">
        <v>130</v>
      </c>
      <c r="B39" s="22" t="s">
        <v>419</v>
      </c>
      <c r="C39" s="22" t="s">
        <v>28</v>
      </c>
      <c r="D39" s="22" t="s">
        <v>125</v>
      </c>
      <c r="E39" s="22" t="s">
        <v>6</v>
      </c>
      <c r="F39" s="56">
        <f>F40</f>
        <v>2580816.7200000002</v>
      </c>
    </row>
    <row r="40" spans="1:8" outlineLevel="5">
      <c r="A40" s="21" t="s">
        <v>415</v>
      </c>
      <c r="B40" s="22" t="s">
        <v>419</v>
      </c>
      <c r="C40" s="22" t="s">
        <v>28</v>
      </c>
      <c r="D40" s="22" t="s">
        <v>416</v>
      </c>
      <c r="E40" s="22" t="s">
        <v>6</v>
      </c>
      <c r="F40" s="56">
        <f>F41</f>
        <v>2580816.7200000002</v>
      </c>
    </row>
    <row r="41" spans="1:8" ht="72" outlineLevel="6">
      <c r="A41" s="21" t="s">
        <v>11</v>
      </c>
      <c r="B41" s="22" t="s">
        <v>419</v>
      </c>
      <c r="C41" s="22" t="s">
        <v>28</v>
      </c>
      <c r="D41" s="22" t="s">
        <v>416</v>
      </c>
      <c r="E41" s="22" t="s">
        <v>12</v>
      </c>
      <c r="F41" s="56">
        <f>F42</f>
        <v>2580816.7200000002</v>
      </c>
    </row>
    <row r="42" spans="1:8" ht="36" outlineLevel="7">
      <c r="A42" s="21" t="s">
        <v>13</v>
      </c>
      <c r="B42" s="22" t="s">
        <v>419</v>
      </c>
      <c r="C42" s="22" t="s">
        <v>28</v>
      </c>
      <c r="D42" s="22" t="s">
        <v>416</v>
      </c>
      <c r="E42" s="22" t="s">
        <v>14</v>
      </c>
      <c r="F42" s="56">
        <v>2580816.7200000002</v>
      </c>
    </row>
    <row r="43" spans="1:8" ht="37.5" customHeight="1" outlineLevel="2">
      <c r="A43" s="21" t="s">
        <v>29</v>
      </c>
      <c r="B43" s="22" t="s">
        <v>419</v>
      </c>
      <c r="C43" s="22" t="s">
        <v>30</v>
      </c>
      <c r="D43" s="22" t="s">
        <v>124</v>
      </c>
      <c r="E43" s="22" t="s">
        <v>6</v>
      </c>
      <c r="F43" s="56">
        <f>F44</f>
        <v>21786932</v>
      </c>
    </row>
    <row r="44" spans="1:8" ht="36" outlineLevel="3">
      <c r="A44" s="21" t="s">
        <v>130</v>
      </c>
      <c r="B44" s="22" t="s">
        <v>419</v>
      </c>
      <c r="C44" s="22" t="s">
        <v>30</v>
      </c>
      <c r="D44" s="22" t="s">
        <v>125</v>
      </c>
      <c r="E44" s="22" t="s">
        <v>6</v>
      </c>
      <c r="F44" s="56">
        <f>F45</f>
        <v>21786932</v>
      </c>
    </row>
    <row r="45" spans="1:8" ht="36" outlineLevel="5">
      <c r="A45" s="21" t="s">
        <v>413</v>
      </c>
      <c r="B45" s="22" t="s">
        <v>419</v>
      </c>
      <c r="C45" s="22" t="s">
        <v>30</v>
      </c>
      <c r="D45" s="22" t="s">
        <v>414</v>
      </c>
      <c r="E45" s="22" t="s">
        <v>6</v>
      </c>
      <c r="F45" s="56">
        <f>F46+F48</f>
        <v>21786932</v>
      </c>
    </row>
    <row r="46" spans="1:8" ht="72" outlineLevel="6">
      <c r="A46" s="21" t="s">
        <v>11</v>
      </c>
      <c r="B46" s="22" t="s">
        <v>419</v>
      </c>
      <c r="C46" s="22" t="s">
        <v>30</v>
      </c>
      <c r="D46" s="22" t="s">
        <v>414</v>
      </c>
      <c r="E46" s="22" t="s">
        <v>12</v>
      </c>
      <c r="F46" s="56">
        <f>F47</f>
        <v>21679932</v>
      </c>
    </row>
    <row r="47" spans="1:8" ht="36" outlineLevel="7">
      <c r="A47" s="21" t="s">
        <v>13</v>
      </c>
      <c r="B47" s="22" t="s">
        <v>419</v>
      </c>
      <c r="C47" s="22" t="s">
        <v>30</v>
      </c>
      <c r="D47" s="22" t="s">
        <v>414</v>
      </c>
      <c r="E47" s="22" t="s">
        <v>14</v>
      </c>
      <c r="F47" s="56">
        <v>21679932</v>
      </c>
    </row>
    <row r="48" spans="1:8" ht="36" outlineLevel="6">
      <c r="A48" s="21" t="s">
        <v>15</v>
      </c>
      <c r="B48" s="22" t="s">
        <v>419</v>
      </c>
      <c r="C48" s="22" t="s">
        <v>30</v>
      </c>
      <c r="D48" s="22" t="s">
        <v>414</v>
      </c>
      <c r="E48" s="22" t="s">
        <v>16</v>
      </c>
      <c r="F48" s="56">
        <f>F49</f>
        <v>107000</v>
      </c>
    </row>
    <row r="49" spans="1:6" ht="21" customHeight="1" outlineLevel="7">
      <c r="A49" s="21" t="s">
        <v>17</v>
      </c>
      <c r="B49" s="22" t="s">
        <v>419</v>
      </c>
      <c r="C49" s="22" t="s">
        <v>30</v>
      </c>
      <c r="D49" s="22" t="s">
        <v>414</v>
      </c>
      <c r="E49" s="22" t="s">
        <v>18</v>
      </c>
      <c r="F49" s="56">
        <v>107000</v>
      </c>
    </row>
    <row r="50" spans="1:6" outlineLevel="7">
      <c r="A50" s="21" t="s">
        <v>215</v>
      </c>
      <c r="B50" s="22" t="s">
        <v>419</v>
      </c>
      <c r="C50" s="22" t="s">
        <v>216</v>
      </c>
      <c r="D50" s="22" t="s">
        <v>124</v>
      </c>
      <c r="E50" s="22" t="s">
        <v>6</v>
      </c>
      <c r="F50" s="54">
        <f>F51</f>
        <v>32752.48</v>
      </c>
    </row>
    <row r="51" spans="1:6" ht="36" outlineLevel="7">
      <c r="A51" s="21" t="s">
        <v>130</v>
      </c>
      <c r="B51" s="22" t="s">
        <v>419</v>
      </c>
      <c r="C51" s="22" t="s">
        <v>216</v>
      </c>
      <c r="D51" s="22" t="s">
        <v>125</v>
      </c>
      <c r="E51" s="22" t="s">
        <v>6</v>
      </c>
      <c r="F51" s="54">
        <f>F53</f>
        <v>32752.48</v>
      </c>
    </row>
    <row r="52" spans="1:6" outlineLevel="7">
      <c r="A52" s="21" t="s">
        <v>231</v>
      </c>
      <c r="B52" s="22" t="s">
        <v>419</v>
      </c>
      <c r="C52" s="22" t="s">
        <v>216</v>
      </c>
      <c r="D52" s="22" t="s">
        <v>230</v>
      </c>
      <c r="E52" s="22" t="s">
        <v>6</v>
      </c>
      <c r="F52" s="54">
        <f>F53</f>
        <v>32752.48</v>
      </c>
    </row>
    <row r="53" spans="1:6" ht="95.25" customHeight="1" outlineLevel="7">
      <c r="A53" s="21" t="s">
        <v>363</v>
      </c>
      <c r="B53" s="22" t="s">
        <v>419</v>
      </c>
      <c r="C53" s="22" t="s">
        <v>216</v>
      </c>
      <c r="D53" s="22" t="s">
        <v>239</v>
      </c>
      <c r="E53" s="22" t="s">
        <v>6</v>
      </c>
      <c r="F53" s="54">
        <f>F54</f>
        <v>32752.48</v>
      </c>
    </row>
    <row r="54" spans="1:6" ht="36" outlineLevel="7">
      <c r="A54" s="21" t="s">
        <v>15</v>
      </c>
      <c r="B54" s="22" t="s">
        <v>419</v>
      </c>
      <c r="C54" s="22" t="s">
        <v>216</v>
      </c>
      <c r="D54" s="22" t="s">
        <v>239</v>
      </c>
      <c r="E54" s="22" t="s">
        <v>16</v>
      </c>
      <c r="F54" s="54">
        <f>F55</f>
        <v>32752.48</v>
      </c>
    </row>
    <row r="55" spans="1:6" ht="19.5" customHeight="1" outlineLevel="7">
      <c r="A55" s="21" t="s">
        <v>17</v>
      </c>
      <c r="B55" s="22" t="s">
        <v>419</v>
      </c>
      <c r="C55" s="22" t="s">
        <v>216</v>
      </c>
      <c r="D55" s="22" t="s">
        <v>239</v>
      </c>
      <c r="E55" s="22" t="s">
        <v>18</v>
      </c>
      <c r="F55" s="56">
        <v>32752.48</v>
      </c>
    </row>
    <row r="56" spans="1:6" ht="36.75" customHeight="1" outlineLevel="2">
      <c r="A56" s="21" t="s">
        <v>9</v>
      </c>
      <c r="B56" s="22" t="s">
        <v>419</v>
      </c>
      <c r="C56" s="22" t="s">
        <v>10</v>
      </c>
      <c r="D56" s="22" t="s">
        <v>124</v>
      </c>
      <c r="E56" s="22" t="s">
        <v>6</v>
      </c>
      <c r="F56" s="56">
        <f>F57</f>
        <v>769682.14</v>
      </c>
    </row>
    <row r="57" spans="1:6" ht="36" outlineLevel="4">
      <c r="A57" s="21" t="s">
        <v>130</v>
      </c>
      <c r="B57" s="22" t="s">
        <v>419</v>
      </c>
      <c r="C57" s="22" t="s">
        <v>10</v>
      </c>
      <c r="D57" s="22" t="s">
        <v>125</v>
      </c>
      <c r="E57" s="22" t="s">
        <v>6</v>
      </c>
      <c r="F57" s="56">
        <f>F58</f>
        <v>769682.14</v>
      </c>
    </row>
    <row r="58" spans="1:6" ht="36" outlineLevel="5">
      <c r="A58" s="21" t="s">
        <v>417</v>
      </c>
      <c r="B58" s="22" t="s">
        <v>419</v>
      </c>
      <c r="C58" s="22" t="s">
        <v>10</v>
      </c>
      <c r="D58" s="22" t="s">
        <v>457</v>
      </c>
      <c r="E58" s="22" t="s">
        <v>6</v>
      </c>
      <c r="F58" s="56">
        <f>F59</f>
        <v>769682.14</v>
      </c>
    </row>
    <row r="59" spans="1:6" ht="72" outlineLevel="6">
      <c r="A59" s="21" t="s">
        <v>11</v>
      </c>
      <c r="B59" s="22" t="s">
        <v>419</v>
      </c>
      <c r="C59" s="22" t="s">
        <v>10</v>
      </c>
      <c r="D59" s="22" t="s">
        <v>457</v>
      </c>
      <c r="E59" s="22" t="s">
        <v>12</v>
      </c>
      <c r="F59" s="56">
        <f>F60</f>
        <v>769682.14</v>
      </c>
    </row>
    <row r="60" spans="1:6" ht="36" outlineLevel="7">
      <c r="A60" s="21" t="s">
        <v>13</v>
      </c>
      <c r="B60" s="22" t="s">
        <v>419</v>
      </c>
      <c r="C60" s="22" t="s">
        <v>10</v>
      </c>
      <c r="D60" s="22" t="s">
        <v>457</v>
      </c>
      <c r="E60" s="22" t="s">
        <v>14</v>
      </c>
      <c r="F60" s="56">
        <v>769682.14</v>
      </c>
    </row>
    <row r="61" spans="1:6" outlineLevel="7">
      <c r="A61" s="21" t="s">
        <v>538</v>
      </c>
      <c r="B61" s="22" t="s">
        <v>419</v>
      </c>
      <c r="C61" s="22" t="s">
        <v>535</v>
      </c>
      <c r="D61" s="22" t="s">
        <v>124</v>
      </c>
      <c r="E61" s="22" t="s">
        <v>6</v>
      </c>
      <c r="F61" s="56">
        <f>F62</f>
        <v>962007.11</v>
      </c>
    </row>
    <row r="62" spans="1:6" ht="36" outlineLevel="7">
      <c r="A62" s="21" t="s">
        <v>130</v>
      </c>
      <c r="B62" s="22" t="s">
        <v>419</v>
      </c>
      <c r="C62" s="22" t="s">
        <v>535</v>
      </c>
      <c r="D62" s="22" t="s">
        <v>125</v>
      </c>
      <c r="E62" s="22" t="s">
        <v>6</v>
      </c>
      <c r="F62" s="56">
        <f>F63</f>
        <v>962007.11</v>
      </c>
    </row>
    <row r="63" spans="1:6" ht="36" outlineLevel="7">
      <c r="A63" s="21" t="s">
        <v>537</v>
      </c>
      <c r="B63" s="22" t="s">
        <v>419</v>
      </c>
      <c r="C63" s="22" t="s">
        <v>535</v>
      </c>
      <c r="D63" s="22" t="s">
        <v>458</v>
      </c>
      <c r="E63" s="22" t="s">
        <v>6</v>
      </c>
      <c r="F63" s="56">
        <f>F64</f>
        <v>962007.11</v>
      </c>
    </row>
    <row r="64" spans="1:6" outlineLevel="7">
      <c r="A64" s="21" t="s">
        <v>19</v>
      </c>
      <c r="B64" s="22" t="s">
        <v>419</v>
      </c>
      <c r="C64" s="22" t="s">
        <v>535</v>
      </c>
      <c r="D64" s="22" t="s">
        <v>458</v>
      </c>
      <c r="E64" s="22" t="s">
        <v>20</v>
      </c>
      <c r="F64" s="56">
        <f>F65</f>
        <v>962007.11</v>
      </c>
    </row>
    <row r="65" spans="1:8" outlineLevel="7">
      <c r="A65" s="21" t="s">
        <v>536</v>
      </c>
      <c r="B65" s="22" t="s">
        <v>419</v>
      </c>
      <c r="C65" s="22" t="s">
        <v>535</v>
      </c>
      <c r="D65" s="22" t="s">
        <v>458</v>
      </c>
      <c r="E65" s="22" t="s">
        <v>534</v>
      </c>
      <c r="F65" s="56">
        <v>962007.11</v>
      </c>
    </row>
    <row r="66" spans="1:8" outlineLevel="2">
      <c r="A66" s="21" t="s">
        <v>23</v>
      </c>
      <c r="B66" s="22" t="s">
        <v>419</v>
      </c>
      <c r="C66" s="22" t="s">
        <v>24</v>
      </c>
      <c r="D66" s="22" t="s">
        <v>124</v>
      </c>
      <c r="E66" s="22" t="s">
        <v>6</v>
      </c>
      <c r="F66" s="56">
        <f>F67+F92+F105+F97+F112</f>
        <v>75528884.730000004</v>
      </c>
    </row>
    <row r="67" spans="1:8" s="45" customFormat="1" ht="37.5" customHeight="1" outlineLevel="3">
      <c r="A67" s="50" t="s">
        <v>331</v>
      </c>
      <c r="B67" s="37" t="s">
        <v>419</v>
      </c>
      <c r="C67" s="37" t="s">
        <v>24</v>
      </c>
      <c r="D67" s="37" t="s">
        <v>126</v>
      </c>
      <c r="E67" s="37" t="s">
        <v>6</v>
      </c>
      <c r="F67" s="58">
        <f>F68+F75+F85</f>
        <v>24920255.09</v>
      </c>
      <c r="G67" s="46"/>
      <c r="H67" s="46"/>
    </row>
    <row r="68" spans="1:8" ht="39" customHeight="1" outlineLevel="7">
      <c r="A68" s="21" t="s">
        <v>173</v>
      </c>
      <c r="B68" s="22" t="s">
        <v>419</v>
      </c>
      <c r="C68" s="22" t="s">
        <v>24</v>
      </c>
      <c r="D68" s="22" t="s">
        <v>266</v>
      </c>
      <c r="E68" s="22" t="s">
        <v>6</v>
      </c>
      <c r="F68" s="54">
        <f>F69+F72</f>
        <v>915385</v>
      </c>
    </row>
    <row r="69" spans="1:8" outlineLevel="7">
      <c r="A69" s="21" t="s">
        <v>272</v>
      </c>
      <c r="B69" s="22" t="s">
        <v>419</v>
      </c>
      <c r="C69" s="22" t="s">
        <v>24</v>
      </c>
      <c r="D69" s="22" t="s">
        <v>267</v>
      </c>
      <c r="E69" s="22" t="s">
        <v>6</v>
      </c>
      <c r="F69" s="54">
        <f>F70</f>
        <v>745385</v>
      </c>
    </row>
    <row r="70" spans="1:8" ht="36" outlineLevel="7">
      <c r="A70" s="21" t="s">
        <v>15</v>
      </c>
      <c r="B70" s="22" t="s">
        <v>419</v>
      </c>
      <c r="C70" s="22" t="s">
        <v>24</v>
      </c>
      <c r="D70" s="22" t="s">
        <v>267</v>
      </c>
      <c r="E70" s="22" t="s">
        <v>16</v>
      </c>
      <c r="F70" s="56">
        <f>F71</f>
        <v>745385</v>
      </c>
    </row>
    <row r="71" spans="1:8" ht="21" customHeight="1" outlineLevel="7">
      <c r="A71" s="21" t="s">
        <v>17</v>
      </c>
      <c r="B71" s="22" t="s">
        <v>419</v>
      </c>
      <c r="C71" s="22" t="s">
        <v>24</v>
      </c>
      <c r="D71" s="22" t="s">
        <v>267</v>
      </c>
      <c r="E71" s="22" t="s">
        <v>18</v>
      </c>
      <c r="F71" s="56">
        <v>745385</v>
      </c>
    </row>
    <row r="72" spans="1:8" outlineLevel="7">
      <c r="A72" s="21" t="s">
        <v>273</v>
      </c>
      <c r="B72" s="22" t="s">
        <v>419</v>
      </c>
      <c r="C72" s="22" t="s">
        <v>24</v>
      </c>
      <c r="D72" s="22" t="s">
        <v>274</v>
      </c>
      <c r="E72" s="22" t="s">
        <v>6</v>
      </c>
      <c r="F72" s="54">
        <f>F73</f>
        <v>170000</v>
      </c>
    </row>
    <row r="73" spans="1:8" ht="36" outlineLevel="7">
      <c r="A73" s="21" t="s">
        <v>15</v>
      </c>
      <c r="B73" s="22" t="s">
        <v>419</v>
      </c>
      <c r="C73" s="22" t="s">
        <v>24</v>
      </c>
      <c r="D73" s="22" t="s">
        <v>274</v>
      </c>
      <c r="E73" s="22" t="s">
        <v>16</v>
      </c>
      <c r="F73" s="56">
        <f>F74</f>
        <v>170000</v>
      </c>
    </row>
    <row r="74" spans="1:8" ht="19.5" customHeight="1" outlineLevel="7">
      <c r="A74" s="21" t="s">
        <v>17</v>
      </c>
      <c r="B74" s="22" t="s">
        <v>419</v>
      </c>
      <c r="C74" s="22" t="s">
        <v>24</v>
      </c>
      <c r="D74" s="22" t="s">
        <v>274</v>
      </c>
      <c r="E74" s="22" t="s">
        <v>18</v>
      </c>
      <c r="F74" s="56">
        <v>170000</v>
      </c>
    </row>
    <row r="75" spans="1:8" ht="19.5" customHeight="1" outlineLevel="7">
      <c r="A75" s="21" t="s">
        <v>175</v>
      </c>
      <c r="B75" s="22" t="s">
        <v>419</v>
      </c>
      <c r="C75" s="22" t="s">
        <v>24</v>
      </c>
      <c r="D75" s="22" t="s">
        <v>191</v>
      </c>
      <c r="E75" s="22" t="s">
        <v>6</v>
      </c>
      <c r="F75" s="54">
        <f>F76</f>
        <v>20952310.09</v>
      </c>
    </row>
    <row r="76" spans="1:8" ht="36" outlineLevel="5">
      <c r="A76" s="21" t="s">
        <v>32</v>
      </c>
      <c r="B76" s="22" t="s">
        <v>419</v>
      </c>
      <c r="C76" s="22" t="s">
        <v>24</v>
      </c>
      <c r="D76" s="22" t="s">
        <v>128</v>
      </c>
      <c r="E76" s="22" t="s">
        <v>6</v>
      </c>
      <c r="F76" s="56">
        <f>F77+F79+F83+F81</f>
        <v>20952310.09</v>
      </c>
    </row>
    <row r="77" spans="1:8" ht="72" outlineLevel="6">
      <c r="A77" s="21" t="s">
        <v>11</v>
      </c>
      <c r="B77" s="22" t="s">
        <v>419</v>
      </c>
      <c r="C77" s="22" t="s">
        <v>24</v>
      </c>
      <c r="D77" s="22" t="s">
        <v>128</v>
      </c>
      <c r="E77" s="22" t="s">
        <v>12</v>
      </c>
      <c r="F77" s="56">
        <f>F78</f>
        <v>10181370</v>
      </c>
    </row>
    <row r="78" spans="1:8" outlineLevel="7">
      <c r="A78" s="21" t="s">
        <v>33</v>
      </c>
      <c r="B78" s="22" t="s">
        <v>419</v>
      </c>
      <c r="C78" s="22" t="s">
        <v>24</v>
      </c>
      <c r="D78" s="22" t="s">
        <v>128</v>
      </c>
      <c r="E78" s="22" t="s">
        <v>34</v>
      </c>
      <c r="F78" s="56">
        <v>10181370</v>
      </c>
    </row>
    <row r="79" spans="1:8" ht="36" outlineLevel="6">
      <c r="A79" s="21" t="s">
        <v>15</v>
      </c>
      <c r="B79" s="22" t="s">
        <v>419</v>
      </c>
      <c r="C79" s="22" t="s">
        <v>24</v>
      </c>
      <c r="D79" s="22" t="s">
        <v>128</v>
      </c>
      <c r="E79" s="22" t="s">
        <v>16</v>
      </c>
      <c r="F79" s="56">
        <f>F80</f>
        <v>9999670.0899999999</v>
      </c>
    </row>
    <row r="80" spans="1:8" ht="19.5" customHeight="1" outlineLevel="7">
      <c r="A80" s="21" t="s">
        <v>17</v>
      </c>
      <c r="B80" s="22" t="s">
        <v>419</v>
      </c>
      <c r="C80" s="22" t="s">
        <v>24</v>
      </c>
      <c r="D80" s="22" t="s">
        <v>128</v>
      </c>
      <c r="E80" s="22" t="s">
        <v>18</v>
      </c>
      <c r="F80" s="56">
        <f>10141670.09-142000</f>
        <v>9999670.0899999999</v>
      </c>
    </row>
    <row r="81" spans="1:8" ht="21" hidden="1" customHeight="1" outlineLevel="7">
      <c r="A81" s="21" t="s">
        <v>89</v>
      </c>
      <c r="B81" s="22" t="s">
        <v>419</v>
      </c>
      <c r="C81" s="22" t="s">
        <v>24</v>
      </c>
      <c r="D81" s="22" t="s">
        <v>128</v>
      </c>
      <c r="E81" s="22" t="s">
        <v>90</v>
      </c>
      <c r="F81" s="56">
        <f>F82</f>
        <v>0</v>
      </c>
    </row>
    <row r="82" spans="1:8" ht="21" hidden="1" customHeight="1" outlineLevel="7">
      <c r="A82" s="21" t="s">
        <v>96</v>
      </c>
      <c r="B82" s="22" t="s">
        <v>419</v>
      </c>
      <c r="C82" s="22" t="s">
        <v>24</v>
      </c>
      <c r="D82" s="22" t="s">
        <v>128</v>
      </c>
      <c r="E82" s="22" t="s">
        <v>97</v>
      </c>
      <c r="F82" s="56">
        <v>0</v>
      </c>
    </row>
    <row r="83" spans="1:8" outlineLevel="6" collapsed="1">
      <c r="A83" s="21" t="s">
        <v>19</v>
      </c>
      <c r="B83" s="22" t="s">
        <v>419</v>
      </c>
      <c r="C83" s="22" t="s">
        <v>24</v>
      </c>
      <c r="D83" s="22" t="s">
        <v>128</v>
      </c>
      <c r="E83" s="22" t="s">
        <v>20</v>
      </c>
      <c r="F83" s="56">
        <f>F84</f>
        <v>771270</v>
      </c>
    </row>
    <row r="84" spans="1:8" outlineLevel="7">
      <c r="A84" s="21" t="s">
        <v>21</v>
      </c>
      <c r="B84" s="22" t="s">
        <v>419</v>
      </c>
      <c r="C84" s="22" t="s">
        <v>24</v>
      </c>
      <c r="D84" s="22" t="s">
        <v>128</v>
      </c>
      <c r="E84" s="22" t="s">
        <v>22</v>
      </c>
      <c r="F84" s="56">
        <v>771270</v>
      </c>
    </row>
    <row r="85" spans="1:8" outlineLevel="7">
      <c r="A85" s="23" t="s">
        <v>533</v>
      </c>
      <c r="B85" s="22" t="s">
        <v>419</v>
      </c>
      <c r="C85" s="22" t="s">
        <v>24</v>
      </c>
      <c r="D85" s="22" t="s">
        <v>226</v>
      </c>
      <c r="E85" s="22" t="s">
        <v>6</v>
      </c>
      <c r="F85" s="56">
        <f>F86+F89</f>
        <v>3052560</v>
      </c>
    </row>
    <row r="86" spans="1:8" ht="36" outlineLevel="7">
      <c r="A86" s="23" t="s">
        <v>548</v>
      </c>
      <c r="B86" s="22" t="s">
        <v>419</v>
      </c>
      <c r="C86" s="22" t="s">
        <v>24</v>
      </c>
      <c r="D86" s="22" t="s">
        <v>532</v>
      </c>
      <c r="E86" s="22" t="s">
        <v>6</v>
      </c>
      <c r="F86" s="56">
        <f>F87</f>
        <v>1601460</v>
      </c>
    </row>
    <row r="87" spans="1:8" ht="36" outlineLevel="7">
      <c r="A87" s="21" t="s">
        <v>15</v>
      </c>
      <c r="B87" s="22" t="s">
        <v>419</v>
      </c>
      <c r="C87" s="22" t="s">
        <v>24</v>
      </c>
      <c r="D87" s="22" t="s">
        <v>531</v>
      </c>
      <c r="E87" s="22" t="s">
        <v>16</v>
      </c>
      <c r="F87" s="56">
        <f>F88</f>
        <v>1601460</v>
      </c>
    </row>
    <row r="88" spans="1:8" ht="36" outlineLevel="7">
      <c r="A88" s="21" t="s">
        <v>17</v>
      </c>
      <c r="B88" s="22" t="s">
        <v>419</v>
      </c>
      <c r="C88" s="22" t="s">
        <v>24</v>
      </c>
      <c r="D88" s="22" t="s">
        <v>531</v>
      </c>
      <c r="E88" s="22" t="s">
        <v>18</v>
      </c>
      <c r="F88" s="56">
        <v>1601460</v>
      </c>
    </row>
    <row r="89" spans="1:8" ht="36" outlineLevel="7">
      <c r="A89" s="21" t="s">
        <v>530</v>
      </c>
      <c r="B89" s="22" t="s">
        <v>419</v>
      </c>
      <c r="C89" s="22" t="s">
        <v>24</v>
      </c>
      <c r="D89" s="22" t="s">
        <v>529</v>
      </c>
      <c r="E89" s="22" t="s">
        <v>6</v>
      </c>
      <c r="F89" s="56">
        <f>F90</f>
        <v>1451100</v>
      </c>
    </row>
    <row r="90" spans="1:8" ht="36" outlineLevel="7">
      <c r="A90" s="21" t="s">
        <v>15</v>
      </c>
      <c r="B90" s="22" t="s">
        <v>419</v>
      </c>
      <c r="C90" s="22" t="s">
        <v>24</v>
      </c>
      <c r="D90" s="22" t="s">
        <v>529</v>
      </c>
      <c r="E90" s="22" t="s">
        <v>16</v>
      </c>
      <c r="F90" s="56">
        <f>F91</f>
        <v>1451100</v>
      </c>
    </row>
    <row r="91" spans="1:8" ht="36" outlineLevel="7">
      <c r="A91" s="21" t="s">
        <v>17</v>
      </c>
      <c r="B91" s="22" t="s">
        <v>419</v>
      </c>
      <c r="C91" s="22" t="s">
        <v>24</v>
      </c>
      <c r="D91" s="22" t="s">
        <v>529</v>
      </c>
      <c r="E91" s="22" t="s">
        <v>18</v>
      </c>
      <c r="F91" s="56">
        <v>1451100</v>
      </c>
    </row>
    <row r="92" spans="1:8" s="45" customFormat="1" ht="36" outlineLevel="7">
      <c r="A92" s="50" t="s">
        <v>382</v>
      </c>
      <c r="B92" s="37" t="s">
        <v>419</v>
      </c>
      <c r="C92" s="37" t="s">
        <v>24</v>
      </c>
      <c r="D92" s="37" t="s">
        <v>129</v>
      </c>
      <c r="E92" s="37" t="s">
        <v>6</v>
      </c>
      <c r="F92" s="58">
        <f>F93</f>
        <v>89000</v>
      </c>
      <c r="G92" s="46"/>
      <c r="H92" s="46"/>
    </row>
    <row r="93" spans="1:8" outlineLevel="7">
      <c r="A93" s="21" t="s">
        <v>275</v>
      </c>
      <c r="B93" s="22" t="s">
        <v>419</v>
      </c>
      <c r="C93" s="22" t="s">
        <v>24</v>
      </c>
      <c r="D93" s="22" t="s">
        <v>193</v>
      </c>
      <c r="E93" s="22" t="s">
        <v>6</v>
      </c>
      <c r="F93" s="56">
        <f>F94</f>
        <v>89000</v>
      </c>
    </row>
    <row r="94" spans="1:8" ht="36" outlineLevel="7">
      <c r="A94" s="21" t="s">
        <v>276</v>
      </c>
      <c r="B94" s="22" t="s">
        <v>419</v>
      </c>
      <c r="C94" s="22" t="s">
        <v>24</v>
      </c>
      <c r="D94" s="22" t="s">
        <v>277</v>
      </c>
      <c r="E94" s="22" t="s">
        <v>6</v>
      </c>
      <c r="F94" s="56">
        <f>F95</f>
        <v>89000</v>
      </c>
    </row>
    <row r="95" spans="1:8" ht="36" outlineLevel="7">
      <c r="A95" s="21" t="s">
        <v>15</v>
      </c>
      <c r="B95" s="22" t="s">
        <v>419</v>
      </c>
      <c r="C95" s="22" t="s">
        <v>24</v>
      </c>
      <c r="D95" s="22" t="s">
        <v>277</v>
      </c>
      <c r="E95" s="22" t="s">
        <v>16</v>
      </c>
      <c r="F95" s="56">
        <f>F96</f>
        <v>89000</v>
      </c>
    </row>
    <row r="96" spans="1:8" ht="21" customHeight="1" outlineLevel="7">
      <c r="A96" s="21" t="s">
        <v>17</v>
      </c>
      <c r="B96" s="22" t="s">
        <v>419</v>
      </c>
      <c r="C96" s="22" t="s">
        <v>24</v>
      </c>
      <c r="D96" s="22" t="s">
        <v>277</v>
      </c>
      <c r="E96" s="22" t="s">
        <v>18</v>
      </c>
      <c r="F96" s="56">
        <v>89000</v>
      </c>
    </row>
    <row r="97" spans="1:8" s="45" customFormat="1" ht="38.25" customHeight="1" outlineLevel="7">
      <c r="A97" s="50" t="s">
        <v>383</v>
      </c>
      <c r="B97" s="37" t="s">
        <v>419</v>
      </c>
      <c r="C97" s="37" t="s">
        <v>24</v>
      </c>
      <c r="D97" s="37" t="s">
        <v>268</v>
      </c>
      <c r="E97" s="37" t="s">
        <v>6</v>
      </c>
      <c r="F97" s="58">
        <f>F98</f>
        <v>1932970</v>
      </c>
      <c r="G97" s="46"/>
      <c r="H97" s="46"/>
    </row>
    <row r="98" spans="1:8" ht="21" customHeight="1" outlineLevel="7">
      <c r="A98" s="24" t="s">
        <v>278</v>
      </c>
      <c r="B98" s="22" t="s">
        <v>419</v>
      </c>
      <c r="C98" s="22" t="s">
        <v>24</v>
      </c>
      <c r="D98" s="22" t="s">
        <v>270</v>
      </c>
      <c r="E98" s="22" t="s">
        <v>6</v>
      </c>
      <c r="F98" s="56">
        <f>F99+F102</f>
        <v>1932970</v>
      </c>
    </row>
    <row r="99" spans="1:8" ht="37.5" customHeight="1" outlineLevel="7">
      <c r="A99" s="24" t="s">
        <v>279</v>
      </c>
      <c r="B99" s="22" t="s">
        <v>419</v>
      </c>
      <c r="C99" s="22" t="s">
        <v>24</v>
      </c>
      <c r="D99" s="22" t="s">
        <v>280</v>
      </c>
      <c r="E99" s="22" t="s">
        <v>6</v>
      </c>
      <c r="F99" s="56">
        <f>F100</f>
        <v>1890470</v>
      </c>
    </row>
    <row r="100" spans="1:8" ht="36" outlineLevel="7">
      <c r="A100" s="21" t="s">
        <v>15</v>
      </c>
      <c r="B100" s="22" t="s">
        <v>419</v>
      </c>
      <c r="C100" s="22" t="s">
        <v>24</v>
      </c>
      <c r="D100" s="22" t="s">
        <v>280</v>
      </c>
      <c r="E100" s="22" t="s">
        <v>16</v>
      </c>
      <c r="F100" s="56">
        <f>F101</f>
        <v>1890470</v>
      </c>
    </row>
    <row r="101" spans="1:8" ht="18.75" customHeight="1" outlineLevel="7">
      <c r="A101" s="21" t="s">
        <v>17</v>
      </c>
      <c r="B101" s="22" t="s">
        <v>419</v>
      </c>
      <c r="C101" s="22" t="s">
        <v>24</v>
      </c>
      <c r="D101" s="22" t="s">
        <v>280</v>
      </c>
      <c r="E101" s="22" t="s">
        <v>18</v>
      </c>
      <c r="F101" s="56">
        <v>1890470</v>
      </c>
    </row>
    <row r="102" spans="1:8" ht="36" outlineLevel="7">
      <c r="A102" s="24" t="s">
        <v>281</v>
      </c>
      <c r="B102" s="22" t="s">
        <v>419</v>
      </c>
      <c r="C102" s="22" t="s">
        <v>24</v>
      </c>
      <c r="D102" s="22" t="s">
        <v>271</v>
      </c>
      <c r="E102" s="22" t="s">
        <v>6</v>
      </c>
      <c r="F102" s="56">
        <f>F103</f>
        <v>42500</v>
      </c>
    </row>
    <row r="103" spans="1:8" ht="36" outlineLevel="7">
      <c r="A103" s="21" t="s">
        <v>15</v>
      </c>
      <c r="B103" s="22" t="s">
        <v>419</v>
      </c>
      <c r="C103" s="22" t="s">
        <v>24</v>
      </c>
      <c r="D103" s="22" t="s">
        <v>271</v>
      </c>
      <c r="E103" s="22" t="s">
        <v>16</v>
      </c>
      <c r="F103" s="56">
        <f>F104</f>
        <v>42500</v>
      </c>
    </row>
    <row r="104" spans="1:8" ht="19.5" customHeight="1" outlineLevel="7">
      <c r="A104" s="21" t="s">
        <v>17</v>
      </c>
      <c r="B104" s="22" t="s">
        <v>419</v>
      </c>
      <c r="C104" s="22" t="s">
        <v>24</v>
      </c>
      <c r="D104" s="22" t="s">
        <v>271</v>
      </c>
      <c r="E104" s="22" t="s">
        <v>18</v>
      </c>
      <c r="F104" s="56">
        <v>42500</v>
      </c>
    </row>
    <row r="105" spans="1:8" s="45" customFormat="1" ht="54" outlineLevel="7">
      <c r="A105" s="50" t="s">
        <v>332</v>
      </c>
      <c r="B105" s="37" t="s">
        <v>419</v>
      </c>
      <c r="C105" s="37" t="s">
        <v>24</v>
      </c>
      <c r="D105" s="37" t="s">
        <v>282</v>
      </c>
      <c r="E105" s="37" t="s">
        <v>6</v>
      </c>
      <c r="F105" s="58">
        <f>F106</f>
        <v>5113142.16</v>
      </c>
      <c r="G105" s="46"/>
      <c r="H105" s="46"/>
    </row>
    <row r="106" spans="1:8" ht="36" outlineLevel="7">
      <c r="A106" s="21" t="s">
        <v>174</v>
      </c>
      <c r="B106" s="22" t="s">
        <v>419</v>
      </c>
      <c r="C106" s="22" t="s">
        <v>24</v>
      </c>
      <c r="D106" s="22" t="s">
        <v>283</v>
      </c>
      <c r="E106" s="22" t="s">
        <v>6</v>
      </c>
      <c r="F106" s="56">
        <f>F107</f>
        <v>5113142.16</v>
      </c>
    </row>
    <row r="107" spans="1:8" ht="54" outlineLevel="5">
      <c r="A107" s="21" t="s">
        <v>31</v>
      </c>
      <c r="B107" s="22" t="s">
        <v>419</v>
      </c>
      <c r="C107" s="22" t="s">
        <v>24</v>
      </c>
      <c r="D107" s="22" t="s">
        <v>284</v>
      </c>
      <c r="E107" s="22" t="s">
        <v>6</v>
      </c>
      <c r="F107" s="56">
        <f>F108+F110</f>
        <v>5113142.16</v>
      </c>
    </row>
    <row r="108" spans="1:8" ht="36" outlineLevel="6">
      <c r="A108" s="21" t="s">
        <v>15</v>
      </c>
      <c r="B108" s="22" t="s">
        <v>419</v>
      </c>
      <c r="C108" s="22" t="s">
        <v>24</v>
      </c>
      <c r="D108" s="22" t="s">
        <v>284</v>
      </c>
      <c r="E108" s="22" t="s">
        <v>16</v>
      </c>
      <c r="F108" s="56">
        <f>F109</f>
        <v>4973142.16</v>
      </c>
    </row>
    <row r="109" spans="1:8" ht="20.25" customHeight="1" outlineLevel="7">
      <c r="A109" s="21" t="s">
        <v>17</v>
      </c>
      <c r="B109" s="22" t="s">
        <v>419</v>
      </c>
      <c r="C109" s="22" t="s">
        <v>24</v>
      </c>
      <c r="D109" s="22" t="s">
        <v>284</v>
      </c>
      <c r="E109" s="22" t="s">
        <v>18</v>
      </c>
      <c r="F109" s="56">
        <v>4973142.16</v>
      </c>
    </row>
    <row r="110" spans="1:8" outlineLevel="6">
      <c r="A110" s="21" t="s">
        <v>19</v>
      </c>
      <c r="B110" s="22" t="s">
        <v>419</v>
      </c>
      <c r="C110" s="22" t="s">
        <v>24</v>
      </c>
      <c r="D110" s="22" t="s">
        <v>284</v>
      </c>
      <c r="E110" s="22" t="s">
        <v>20</v>
      </c>
      <c r="F110" s="56">
        <f>F111</f>
        <v>140000</v>
      </c>
    </row>
    <row r="111" spans="1:8" outlineLevel="7">
      <c r="A111" s="21" t="s">
        <v>21</v>
      </c>
      <c r="B111" s="22" t="s">
        <v>419</v>
      </c>
      <c r="C111" s="22" t="s">
        <v>24</v>
      </c>
      <c r="D111" s="22" t="s">
        <v>284</v>
      </c>
      <c r="E111" s="22" t="s">
        <v>22</v>
      </c>
      <c r="F111" s="56">
        <v>140000</v>
      </c>
    </row>
    <row r="112" spans="1:8" ht="36" outlineLevel="3">
      <c r="A112" s="21" t="s">
        <v>130</v>
      </c>
      <c r="B112" s="22" t="s">
        <v>419</v>
      </c>
      <c r="C112" s="22" t="s">
        <v>24</v>
      </c>
      <c r="D112" s="22" t="s">
        <v>125</v>
      </c>
      <c r="E112" s="22" t="s">
        <v>6</v>
      </c>
      <c r="F112" s="56">
        <f>F130+F122+F113+F127+F118</f>
        <v>43473517.480000004</v>
      </c>
    </row>
    <row r="113" spans="1:6" ht="36" outlineLevel="5">
      <c r="A113" s="21" t="s">
        <v>413</v>
      </c>
      <c r="B113" s="22" t="s">
        <v>419</v>
      </c>
      <c r="C113" s="22" t="s">
        <v>24</v>
      </c>
      <c r="D113" s="22" t="s">
        <v>414</v>
      </c>
      <c r="E113" s="22" t="s">
        <v>6</v>
      </c>
      <c r="F113" s="56">
        <f>F114+F116</f>
        <v>34085706.369999997</v>
      </c>
    </row>
    <row r="114" spans="1:6" ht="72" outlineLevel="6">
      <c r="A114" s="21" t="s">
        <v>11</v>
      </c>
      <c r="B114" s="22" t="s">
        <v>419</v>
      </c>
      <c r="C114" s="22" t="s">
        <v>24</v>
      </c>
      <c r="D114" s="22" t="s">
        <v>414</v>
      </c>
      <c r="E114" s="22" t="s">
        <v>12</v>
      </c>
      <c r="F114" s="56">
        <f>F115</f>
        <v>34065706.369999997</v>
      </c>
    </row>
    <row r="115" spans="1:6" ht="36" outlineLevel="7">
      <c r="A115" s="21" t="s">
        <v>13</v>
      </c>
      <c r="B115" s="22" t="s">
        <v>419</v>
      </c>
      <c r="C115" s="22" t="s">
        <v>24</v>
      </c>
      <c r="D115" s="22" t="s">
        <v>414</v>
      </c>
      <c r="E115" s="22" t="s">
        <v>14</v>
      </c>
      <c r="F115" s="56">
        <v>34065706.369999997</v>
      </c>
    </row>
    <row r="116" spans="1:6" ht="36" outlineLevel="7">
      <c r="A116" s="21" t="s">
        <v>15</v>
      </c>
      <c r="B116" s="22" t="s">
        <v>419</v>
      </c>
      <c r="C116" s="22" t="s">
        <v>24</v>
      </c>
      <c r="D116" s="22" t="s">
        <v>414</v>
      </c>
      <c r="E116" s="22" t="s">
        <v>16</v>
      </c>
      <c r="F116" s="54">
        <f>F117</f>
        <v>20000</v>
      </c>
    </row>
    <row r="117" spans="1:6" ht="18.75" customHeight="1" outlineLevel="7">
      <c r="A117" s="21" t="s">
        <v>17</v>
      </c>
      <c r="B117" s="22" t="s">
        <v>419</v>
      </c>
      <c r="C117" s="22" t="s">
        <v>24</v>
      </c>
      <c r="D117" s="22" t="s">
        <v>414</v>
      </c>
      <c r="E117" s="22" t="s">
        <v>18</v>
      </c>
      <c r="F117" s="56">
        <f>20000</f>
        <v>20000</v>
      </c>
    </row>
    <row r="118" spans="1:6" ht="39" customHeight="1" outlineLevel="7">
      <c r="A118" s="21" t="s">
        <v>528</v>
      </c>
      <c r="B118" s="22" t="s">
        <v>419</v>
      </c>
      <c r="C118" s="22" t="s">
        <v>24</v>
      </c>
      <c r="D118" s="22" t="s">
        <v>526</v>
      </c>
      <c r="E118" s="22" t="s">
        <v>6</v>
      </c>
      <c r="F118" s="56">
        <f>F119</f>
        <v>454002.59</v>
      </c>
    </row>
    <row r="119" spans="1:6" ht="18.75" customHeight="1" outlineLevel="7">
      <c r="A119" s="21" t="s">
        <v>19</v>
      </c>
      <c r="B119" s="22" t="s">
        <v>419</v>
      </c>
      <c r="C119" s="22" t="s">
        <v>24</v>
      </c>
      <c r="D119" s="22" t="s">
        <v>526</v>
      </c>
      <c r="E119" s="22" t="s">
        <v>20</v>
      </c>
      <c r="F119" s="56">
        <f>F121+F120</f>
        <v>454002.59</v>
      </c>
    </row>
    <row r="120" spans="1:6" ht="18.75" customHeight="1" outlineLevel="7">
      <c r="A120" s="21" t="s">
        <v>546</v>
      </c>
      <c r="B120" s="22" t="s">
        <v>419</v>
      </c>
      <c r="C120" s="22" t="s">
        <v>24</v>
      </c>
      <c r="D120" s="22" t="s">
        <v>526</v>
      </c>
      <c r="E120" s="110" t="s">
        <v>547</v>
      </c>
      <c r="F120" s="56">
        <v>61000</v>
      </c>
    </row>
    <row r="121" spans="1:6" ht="18.75" customHeight="1" outlineLevel="7">
      <c r="A121" s="21" t="s">
        <v>527</v>
      </c>
      <c r="B121" s="22" t="s">
        <v>419</v>
      </c>
      <c r="C121" s="22" t="s">
        <v>24</v>
      </c>
      <c r="D121" s="22" t="s">
        <v>526</v>
      </c>
      <c r="E121" s="22" t="s">
        <v>22</v>
      </c>
      <c r="F121" s="56">
        <v>393002.59</v>
      </c>
    </row>
    <row r="122" spans="1:6" ht="36" customHeight="1" outlineLevel="7">
      <c r="A122" s="23" t="s">
        <v>500</v>
      </c>
      <c r="B122" s="22" t="s">
        <v>419</v>
      </c>
      <c r="C122" s="22" t="s">
        <v>24</v>
      </c>
      <c r="D122" s="22" t="s">
        <v>501</v>
      </c>
      <c r="E122" s="22" t="s">
        <v>6</v>
      </c>
      <c r="F122" s="56">
        <f>F123+F125</f>
        <v>1317671.32</v>
      </c>
    </row>
    <row r="123" spans="1:6" ht="18.75" customHeight="1" outlineLevel="7">
      <c r="A123" s="21" t="s">
        <v>15</v>
      </c>
      <c r="B123" s="22" t="s">
        <v>419</v>
      </c>
      <c r="C123" s="22" t="s">
        <v>24</v>
      </c>
      <c r="D123" s="22" t="s">
        <v>501</v>
      </c>
      <c r="E123" s="22" t="s">
        <v>16</v>
      </c>
      <c r="F123" s="56">
        <f>F124</f>
        <v>134942.99</v>
      </c>
    </row>
    <row r="124" spans="1:6" ht="18.75" customHeight="1" outlineLevel="7">
      <c r="A124" s="21" t="s">
        <v>17</v>
      </c>
      <c r="B124" s="22" t="s">
        <v>419</v>
      </c>
      <c r="C124" s="22" t="s">
        <v>24</v>
      </c>
      <c r="D124" s="22" t="s">
        <v>501</v>
      </c>
      <c r="E124" s="22" t="s">
        <v>18</v>
      </c>
      <c r="F124" s="56">
        <v>134942.99</v>
      </c>
    </row>
    <row r="125" spans="1:6" ht="18.75" customHeight="1" outlineLevel="7">
      <c r="A125" s="21" t="s">
        <v>89</v>
      </c>
      <c r="B125" s="22" t="s">
        <v>419</v>
      </c>
      <c r="C125" s="22" t="s">
        <v>24</v>
      </c>
      <c r="D125" s="22" t="s">
        <v>501</v>
      </c>
      <c r="E125" s="22" t="s">
        <v>90</v>
      </c>
      <c r="F125" s="56">
        <f>F126</f>
        <v>1182728.33</v>
      </c>
    </row>
    <row r="126" spans="1:6" ht="38.25" customHeight="1" outlineLevel="7">
      <c r="A126" s="21" t="s">
        <v>96</v>
      </c>
      <c r="B126" s="22" t="s">
        <v>419</v>
      </c>
      <c r="C126" s="22" t="s">
        <v>24</v>
      </c>
      <c r="D126" s="22" t="s">
        <v>501</v>
      </c>
      <c r="E126" s="22" t="s">
        <v>97</v>
      </c>
      <c r="F126" s="56">
        <v>1182728.33</v>
      </c>
    </row>
    <row r="127" spans="1:6" ht="19.5" customHeight="1" outlineLevel="7">
      <c r="A127" s="21" t="s">
        <v>422</v>
      </c>
      <c r="B127" s="22" t="s">
        <v>419</v>
      </c>
      <c r="C127" s="22" t="s">
        <v>24</v>
      </c>
      <c r="D127" s="22" t="s">
        <v>421</v>
      </c>
      <c r="E127" s="22" t="s">
        <v>6</v>
      </c>
      <c r="F127" s="54">
        <f>F128</f>
        <v>200000</v>
      </c>
    </row>
    <row r="128" spans="1:6" ht="36" outlineLevel="7">
      <c r="A128" s="21" t="s">
        <v>15</v>
      </c>
      <c r="B128" s="22" t="s">
        <v>419</v>
      </c>
      <c r="C128" s="22" t="s">
        <v>24</v>
      </c>
      <c r="D128" s="22" t="s">
        <v>421</v>
      </c>
      <c r="E128" s="22" t="s">
        <v>16</v>
      </c>
      <c r="F128" s="54">
        <f>F129</f>
        <v>200000</v>
      </c>
    </row>
    <row r="129" spans="1:6" ht="20.25" customHeight="1" outlineLevel="7">
      <c r="A129" s="21" t="s">
        <v>17</v>
      </c>
      <c r="B129" s="22" t="s">
        <v>419</v>
      </c>
      <c r="C129" s="22" t="s">
        <v>24</v>
      </c>
      <c r="D129" s="22" t="s">
        <v>421</v>
      </c>
      <c r="E129" s="22" t="s">
        <v>18</v>
      </c>
      <c r="F129" s="56">
        <v>200000</v>
      </c>
    </row>
    <row r="130" spans="1:6" outlineLevel="3">
      <c r="A130" s="21" t="s">
        <v>231</v>
      </c>
      <c r="B130" s="22" t="s">
        <v>419</v>
      </c>
      <c r="C130" s="22" t="s">
        <v>24</v>
      </c>
      <c r="D130" s="22" t="s">
        <v>230</v>
      </c>
      <c r="E130" s="22" t="s">
        <v>6</v>
      </c>
      <c r="F130" s="56">
        <f>F131+F157+F134+F142+F147+F152+F139</f>
        <v>7416137.2000000002</v>
      </c>
    </row>
    <row r="131" spans="1:6" outlineLevel="3">
      <c r="A131" s="21" t="s">
        <v>480</v>
      </c>
      <c r="B131" s="22" t="s">
        <v>419</v>
      </c>
      <c r="C131" s="22" t="s">
        <v>24</v>
      </c>
      <c r="D131" s="22" t="s">
        <v>482</v>
      </c>
      <c r="E131" s="22" t="s">
        <v>6</v>
      </c>
      <c r="F131" s="56">
        <f>F132</f>
        <v>307152</v>
      </c>
    </row>
    <row r="132" spans="1:6" ht="36" outlineLevel="3">
      <c r="A132" s="21" t="s">
        <v>15</v>
      </c>
      <c r="B132" s="22" t="s">
        <v>419</v>
      </c>
      <c r="C132" s="22" t="s">
        <v>24</v>
      </c>
      <c r="D132" s="22" t="s">
        <v>482</v>
      </c>
      <c r="E132" s="22" t="s">
        <v>16</v>
      </c>
      <c r="F132" s="56">
        <f>F133</f>
        <v>307152</v>
      </c>
    </row>
    <row r="133" spans="1:6" ht="36" outlineLevel="3">
      <c r="A133" s="21" t="s">
        <v>17</v>
      </c>
      <c r="B133" s="22" t="s">
        <v>419</v>
      </c>
      <c r="C133" s="22" t="s">
        <v>24</v>
      </c>
      <c r="D133" s="22" t="s">
        <v>482</v>
      </c>
      <c r="E133" s="22" t="s">
        <v>18</v>
      </c>
      <c r="F133" s="56">
        <v>307152</v>
      </c>
    </row>
    <row r="134" spans="1:6" ht="63" customHeight="1" outlineLevel="7">
      <c r="A134" s="13" t="s">
        <v>364</v>
      </c>
      <c r="B134" s="22" t="s">
        <v>419</v>
      </c>
      <c r="C134" s="22" t="s">
        <v>24</v>
      </c>
      <c r="D134" s="22" t="s">
        <v>232</v>
      </c>
      <c r="E134" s="22" t="s">
        <v>6</v>
      </c>
      <c r="F134" s="56">
        <f>F135+F137</f>
        <v>1395192</v>
      </c>
    </row>
    <row r="135" spans="1:6" ht="72" outlineLevel="7">
      <c r="A135" s="21" t="s">
        <v>11</v>
      </c>
      <c r="B135" s="22" t="s">
        <v>419</v>
      </c>
      <c r="C135" s="22" t="s">
        <v>24</v>
      </c>
      <c r="D135" s="22" t="s">
        <v>232</v>
      </c>
      <c r="E135" s="22" t="s">
        <v>12</v>
      </c>
      <c r="F135" s="56">
        <f>F136</f>
        <v>1380192</v>
      </c>
    </row>
    <row r="136" spans="1:6" ht="36" outlineLevel="7">
      <c r="A136" s="21" t="s">
        <v>13</v>
      </c>
      <c r="B136" s="22" t="s">
        <v>419</v>
      </c>
      <c r="C136" s="22" t="s">
        <v>24</v>
      </c>
      <c r="D136" s="22" t="s">
        <v>232</v>
      </c>
      <c r="E136" s="22" t="s">
        <v>14</v>
      </c>
      <c r="F136" s="56">
        <f>1346162+34030</f>
        <v>1380192</v>
      </c>
    </row>
    <row r="137" spans="1:6" ht="36" outlineLevel="7">
      <c r="A137" s="21" t="s">
        <v>15</v>
      </c>
      <c r="B137" s="22" t="s">
        <v>419</v>
      </c>
      <c r="C137" s="22" t="s">
        <v>24</v>
      </c>
      <c r="D137" s="22" t="s">
        <v>232</v>
      </c>
      <c r="E137" s="22" t="s">
        <v>16</v>
      </c>
      <c r="F137" s="56">
        <f>F138</f>
        <v>15000</v>
      </c>
    </row>
    <row r="138" spans="1:6" ht="20.25" customHeight="1" outlineLevel="7">
      <c r="A138" s="21" t="s">
        <v>17</v>
      </c>
      <c r="B138" s="22" t="s">
        <v>419</v>
      </c>
      <c r="C138" s="22" t="s">
        <v>24</v>
      </c>
      <c r="D138" s="22" t="s">
        <v>232</v>
      </c>
      <c r="E138" s="22" t="s">
        <v>18</v>
      </c>
      <c r="F138" s="56">
        <v>15000</v>
      </c>
    </row>
    <row r="139" spans="1:6" ht="81" customHeight="1" outlineLevel="7">
      <c r="A139" s="21" t="s">
        <v>551</v>
      </c>
      <c r="B139" s="22" t="s">
        <v>419</v>
      </c>
      <c r="C139" s="22" t="s">
        <v>24</v>
      </c>
      <c r="D139" s="22" t="s">
        <v>550</v>
      </c>
      <c r="E139" s="22" t="s">
        <v>6</v>
      </c>
      <c r="F139" s="56">
        <f>F140</f>
        <v>272232</v>
      </c>
    </row>
    <row r="140" spans="1:6" ht="39.75" customHeight="1" outlineLevel="7">
      <c r="A140" s="21" t="s">
        <v>13</v>
      </c>
      <c r="B140" s="22" t="s">
        <v>419</v>
      </c>
      <c r="C140" s="22" t="s">
        <v>24</v>
      </c>
      <c r="D140" s="22" t="s">
        <v>550</v>
      </c>
      <c r="E140" s="22" t="s">
        <v>12</v>
      </c>
      <c r="F140" s="56">
        <f>F141</f>
        <v>272232</v>
      </c>
    </row>
    <row r="141" spans="1:6" ht="39.75" customHeight="1" outlineLevel="7">
      <c r="A141" s="21" t="s">
        <v>15</v>
      </c>
      <c r="B141" s="22" t="s">
        <v>419</v>
      </c>
      <c r="C141" s="22" t="s">
        <v>24</v>
      </c>
      <c r="D141" s="22" t="s">
        <v>550</v>
      </c>
      <c r="E141" s="22" t="s">
        <v>14</v>
      </c>
      <c r="F141" s="56">
        <v>272232</v>
      </c>
    </row>
    <row r="142" spans="1:6" outlineLevel="7">
      <c r="A142" s="13" t="s">
        <v>481</v>
      </c>
      <c r="B142" s="22" t="s">
        <v>419</v>
      </c>
      <c r="C142" s="22" t="s">
        <v>24</v>
      </c>
      <c r="D142" s="22" t="s">
        <v>483</v>
      </c>
      <c r="E142" s="22" t="s">
        <v>6</v>
      </c>
      <c r="F142" s="56">
        <f>F143+F145</f>
        <v>2016764</v>
      </c>
    </row>
    <row r="143" spans="1:6" ht="72" outlineLevel="7">
      <c r="A143" s="21" t="s">
        <v>11</v>
      </c>
      <c r="B143" s="22" t="s">
        <v>419</v>
      </c>
      <c r="C143" s="22" t="s">
        <v>24</v>
      </c>
      <c r="D143" s="22" t="s">
        <v>483</v>
      </c>
      <c r="E143" s="22" t="s">
        <v>12</v>
      </c>
      <c r="F143" s="56">
        <f>F144</f>
        <v>2001764</v>
      </c>
    </row>
    <row r="144" spans="1:6" ht="36" outlineLevel="7">
      <c r="A144" s="21" t="s">
        <v>13</v>
      </c>
      <c r="B144" s="22" t="s">
        <v>419</v>
      </c>
      <c r="C144" s="22" t="s">
        <v>24</v>
      </c>
      <c r="D144" s="22" t="s">
        <v>483</v>
      </c>
      <c r="E144" s="22" t="s">
        <v>14</v>
      </c>
      <c r="F144" s="56">
        <v>2001764</v>
      </c>
    </row>
    <row r="145" spans="1:6" ht="36" outlineLevel="7">
      <c r="A145" s="21" t="s">
        <v>15</v>
      </c>
      <c r="B145" s="22" t="s">
        <v>419</v>
      </c>
      <c r="C145" s="22" t="s">
        <v>24</v>
      </c>
      <c r="D145" s="22" t="s">
        <v>483</v>
      </c>
      <c r="E145" s="22" t="s">
        <v>16</v>
      </c>
      <c r="F145" s="56">
        <f>F146</f>
        <v>15000</v>
      </c>
    </row>
    <row r="146" spans="1:6" ht="21" customHeight="1" outlineLevel="7">
      <c r="A146" s="21" t="s">
        <v>17</v>
      </c>
      <c r="B146" s="22" t="s">
        <v>419</v>
      </c>
      <c r="C146" s="22" t="s">
        <v>24</v>
      </c>
      <c r="D146" s="22" t="s">
        <v>483</v>
      </c>
      <c r="E146" s="22" t="s">
        <v>18</v>
      </c>
      <c r="F146" s="56">
        <v>15000</v>
      </c>
    </row>
    <row r="147" spans="1:6" ht="56.25" customHeight="1" outlineLevel="7">
      <c r="A147" s="13" t="s">
        <v>334</v>
      </c>
      <c r="B147" s="22" t="s">
        <v>419</v>
      </c>
      <c r="C147" s="22" t="s">
        <v>24</v>
      </c>
      <c r="D147" s="22" t="s">
        <v>233</v>
      </c>
      <c r="E147" s="22" t="s">
        <v>6</v>
      </c>
      <c r="F147" s="56">
        <f>F148+F150</f>
        <v>801977</v>
      </c>
    </row>
    <row r="148" spans="1:6" ht="72" outlineLevel="7">
      <c r="A148" s="21" t="s">
        <v>11</v>
      </c>
      <c r="B148" s="22" t="s">
        <v>419</v>
      </c>
      <c r="C148" s="22" t="s">
        <v>24</v>
      </c>
      <c r="D148" s="22" t="s">
        <v>233</v>
      </c>
      <c r="E148" s="22" t="s">
        <v>12</v>
      </c>
      <c r="F148" s="56">
        <f>F149</f>
        <v>756977</v>
      </c>
    </row>
    <row r="149" spans="1:6" ht="36" outlineLevel="7">
      <c r="A149" s="21" t="s">
        <v>13</v>
      </c>
      <c r="B149" s="22" t="s">
        <v>419</v>
      </c>
      <c r="C149" s="22" t="s">
        <v>24</v>
      </c>
      <c r="D149" s="22" t="s">
        <v>233</v>
      </c>
      <c r="E149" s="22" t="s">
        <v>14</v>
      </c>
      <c r="F149" s="56">
        <v>756977</v>
      </c>
    </row>
    <row r="150" spans="1:6" ht="36" outlineLevel="7">
      <c r="A150" s="21" t="s">
        <v>15</v>
      </c>
      <c r="B150" s="22" t="s">
        <v>419</v>
      </c>
      <c r="C150" s="22" t="s">
        <v>24</v>
      </c>
      <c r="D150" s="22" t="s">
        <v>233</v>
      </c>
      <c r="E150" s="22" t="s">
        <v>16</v>
      </c>
      <c r="F150" s="56">
        <f>F151</f>
        <v>45000</v>
      </c>
    </row>
    <row r="151" spans="1:6" ht="21" customHeight="1" outlineLevel="7">
      <c r="A151" s="21" t="s">
        <v>17</v>
      </c>
      <c r="B151" s="22" t="s">
        <v>419</v>
      </c>
      <c r="C151" s="22" t="s">
        <v>24</v>
      </c>
      <c r="D151" s="22" t="s">
        <v>233</v>
      </c>
      <c r="E151" s="22" t="s">
        <v>18</v>
      </c>
      <c r="F151" s="56">
        <v>45000</v>
      </c>
    </row>
    <row r="152" spans="1:6" ht="38.25" customHeight="1" outlineLevel="7">
      <c r="A152" s="21" t="s">
        <v>358</v>
      </c>
      <c r="B152" s="22" t="s">
        <v>419</v>
      </c>
      <c r="C152" s="22" t="s">
        <v>24</v>
      </c>
      <c r="D152" s="22" t="s">
        <v>359</v>
      </c>
      <c r="E152" s="22" t="s">
        <v>6</v>
      </c>
      <c r="F152" s="56">
        <f>F153+F155</f>
        <v>1882503</v>
      </c>
    </row>
    <row r="153" spans="1:6" ht="72" outlineLevel="7">
      <c r="A153" s="21" t="s">
        <v>11</v>
      </c>
      <c r="B153" s="22" t="s">
        <v>419</v>
      </c>
      <c r="C153" s="22" t="s">
        <v>24</v>
      </c>
      <c r="D153" s="22" t="s">
        <v>359</v>
      </c>
      <c r="E153" s="22" t="s">
        <v>12</v>
      </c>
      <c r="F153" s="56">
        <v>1724903</v>
      </c>
    </row>
    <row r="154" spans="1:6" ht="36" outlineLevel="7">
      <c r="A154" s="21" t="s">
        <v>13</v>
      </c>
      <c r="B154" s="22" t="s">
        <v>419</v>
      </c>
      <c r="C154" s="22" t="s">
        <v>24</v>
      </c>
      <c r="D154" s="22" t="s">
        <v>359</v>
      </c>
      <c r="E154" s="22" t="s">
        <v>14</v>
      </c>
      <c r="F154" s="56">
        <v>1708248</v>
      </c>
    </row>
    <row r="155" spans="1:6" ht="36" outlineLevel="7">
      <c r="A155" s="21" t="s">
        <v>15</v>
      </c>
      <c r="B155" s="22" t="s">
        <v>419</v>
      </c>
      <c r="C155" s="22" t="s">
        <v>24</v>
      </c>
      <c r="D155" s="22" t="s">
        <v>359</v>
      </c>
      <c r="E155" s="22" t="s">
        <v>16</v>
      </c>
      <c r="F155" s="56">
        <f>F156</f>
        <v>157600</v>
      </c>
    </row>
    <row r="156" spans="1:6" ht="19.5" customHeight="1" outlineLevel="7">
      <c r="A156" s="21" t="s">
        <v>17</v>
      </c>
      <c r="B156" s="22" t="s">
        <v>419</v>
      </c>
      <c r="C156" s="22" t="s">
        <v>24</v>
      </c>
      <c r="D156" s="22" t="s">
        <v>359</v>
      </c>
      <c r="E156" s="22" t="s">
        <v>18</v>
      </c>
      <c r="F156" s="56">
        <v>157600</v>
      </c>
    </row>
    <row r="157" spans="1:6" ht="93.75" customHeight="1" outlineLevel="3">
      <c r="A157" s="13" t="s">
        <v>508</v>
      </c>
      <c r="B157" s="22" t="s">
        <v>419</v>
      </c>
      <c r="C157" s="22" t="s">
        <v>24</v>
      </c>
      <c r="D157" s="22" t="s">
        <v>247</v>
      </c>
      <c r="E157" s="22" t="s">
        <v>6</v>
      </c>
      <c r="F157" s="56">
        <f>F158+F160</f>
        <v>740317.2</v>
      </c>
    </row>
    <row r="158" spans="1:6" ht="72" outlineLevel="3">
      <c r="A158" s="21" t="s">
        <v>11</v>
      </c>
      <c r="B158" s="22" t="s">
        <v>419</v>
      </c>
      <c r="C158" s="22" t="s">
        <v>24</v>
      </c>
      <c r="D158" s="22" t="s">
        <v>247</v>
      </c>
      <c r="E158" s="22" t="s">
        <v>12</v>
      </c>
      <c r="F158" s="56">
        <f>F159</f>
        <v>680317.2</v>
      </c>
    </row>
    <row r="159" spans="1:6" ht="36" outlineLevel="3">
      <c r="A159" s="21" t="s">
        <v>13</v>
      </c>
      <c r="B159" s="22" t="s">
        <v>419</v>
      </c>
      <c r="C159" s="22" t="s">
        <v>24</v>
      </c>
      <c r="D159" s="22" t="s">
        <v>247</v>
      </c>
      <c r="E159" s="22" t="s">
        <v>14</v>
      </c>
      <c r="F159" s="56">
        <v>680317.2</v>
      </c>
    </row>
    <row r="160" spans="1:6" ht="36" outlineLevel="3">
      <c r="A160" s="21" t="s">
        <v>15</v>
      </c>
      <c r="B160" s="22" t="s">
        <v>419</v>
      </c>
      <c r="C160" s="22" t="s">
        <v>24</v>
      </c>
      <c r="D160" s="22" t="s">
        <v>247</v>
      </c>
      <c r="E160" s="22" t="s">
        <v>16</v>
      </c>
      <c r="F160" s="56">
        <f>F161</f>
        <v>60000</v>
      </c>
    </row>
    <row r="161" spans="1:8" ht="36" outlineLevel="3">
      <c r="A161" s="21" t="s">
        <v>17</v>
      </c>
      <c r="B161" s="22" t="s">
        <v>419</v>
      </c>
      <c r="C161" s="22" t="s">
        <v>24</v>
      </c>
      <c r="D161" s="22" t="s">
        <v>247</v>
      </c>
      <c r="E161" s="22" t="s">
        <v>18</v>
      </c>
      <c r="F161" s="56">
        <v>60000</v>
      </c>
    </row>
    <row r="162" spans="1:8" ht="19.5" customHeight="1" outlineLevel="3">
      <c r="A162" s="50" t="s">
        <v>484</v>
      </c>
      <c r="B162" s="37" t="s">
        <v>419</v>
      </c>
      <c r="C162" s="37" t="s">
        <v>26</v>
      </c>
      <c r="D162" s="37" t="s">
        <v>124</v>
      </c>
      <c r="E162" s="37" t="s">
        <v>6</v>
      </c>
      <c r="F162" s="56">
        <f t="shared" ref="F162:F167" si="0">F163</f>
        <v>1480972.63</v>
      </c>
    </row>
    <row r="163" spans="1:8" ht="19.5" customHeight="1" outlineLevel="3">
      <c r="A163" s="21" t="s">
        <v>485</v>
      </c>
      <c r="B163" s="22" t="s">
        <v>419</v>
      </c>
      <c r="C163" s="22" t="s">
        <v>486</v>
      </c>
      <c r="D163" s="22" t="s">
        <v>124</v>
      </c>
      <c r="E163" s="22" t="s">
        <v>6</v>
      </c>
      <c r="F163" s="56">
        <f t="shared" si="0"/>
        <v>1480972.63</v>
      </c>
    </row>
    <row r="164" spans="1:8" ht="36" outlineLevel="3">
      <c r="A164" s="21" t="s">
        <v>130</v>
      </c>
      <c r="B164" s="22" t="s">
        <v>419</v>
      </c>
      <c r="C164" s="22" t="s">
        <v>486</v>
      </c>
      <c r="D164" s="22" t="s">
        <v>125</v>
      </c>
      <c r="E164" s="22" t="s">
        <v>6</v>
      </c>
      <c r="F164" s="56">
        <f t="shared" si="0"/>
        <v>1480972.63</v>
      </c>
    </row>
    <row r="165" spans="1:8" outlineLevel="3">
      <c r="A165" s="21" t="s">
        <v>231</v>
      </c>
      <c r="B165" s="22" t="s">
        <v>419</v>
      </c>
      <c r="C165" s="22" t="s">
        <v>486</v>
      </c>
      <c r="D165" s="22" t="s">
        <v>230</v>
      </c>
      <c r="E165" s="22" t="s">
        <v>6</v>
      </c>
      <c r="F165" s="56">
        <f>F166+F169</f>
        <v>1480972.63</v>
      </c>
    </row>
    <row r="166" spans="1:8" ht="36" outlineLevel="3">
      <c r="A166" s="51" t="s">
        <v>487</v>
      </c>
      <c r="B166" s="22" t="s">
        <v>419</v>
      </c>
      <c r="C166" s="22" t="s">
        <v>486</v>
      </c>
      <c r="D166" s="22" t="s">
        <v>488</v>
      </c>
      <c r="E166" s="22" t="s">
        <v>6</v>
      </c>
      <c r="F166" s="56">
        <f t="shared" si="0"/>
        <v>1334332</v>
      </c>
    </row>
    <row r="167" spans="1:8" ht="72" outlineLevel="3">
      <c r="A167" s="21" t="s">
        <v>11</v>
      </c>
      <c r="B167" s="22" t="s">
        <v>419</v>
      </c>
      <c r="C167" s="22" t="s">
        <v>486</v>
      </c>
      <c r="D167" s="22" t="s">
        <v>488</v>
      </c>
      <c r="E167" s="22" t="s">
        <v>12</v>
      </c>
      <c r="F167" s="56">
        <f t="shared" si="0"/>
        <v>1334332</v>
      </c>
    </row>
    <row r="168" spans="1:8" outlineLevel="3">
      <c r="A168" s="21" t="s">
        <v>33</v>
      </c>
      <c r="B168" s="22" t="s">
        <v>419</v>
      </c>
      <c r="C168" s="22" t="s">
        <v>486</v>
      </c>
      <c r="D168" s="22" t="s">
        <v>488</v>
      </c>
      <c r="E168" s="22" t="s">
        <v>14</v>
      </c>
      <c r="F168" s="56">
        <v>1334332</v>
      </c>
    </row>
    <row r="169" spans="1:8" ht="54" outlineLevel="3">
      <c r="A169" s="51" t="s">
        <v>552</v>
      </c>
      <c r="B169" s="22" t="s">
        <v>419</v>
      </c>
      <c r="C169" s="22" t="s">
        <v>486</v>
      </c>
      <c r="D169" s="22" t="s">
        <v>557</v>
      </c>
      <c r="E169" s="22" t="s">
        <v>6</v>
      </c>
      <c r="F169" s="56">
        <f>F170</f>
        <v>146640.63</v>
      </c>
    </row>
    <row r="170" spans="1:8" ht="72" outlineLevel="3">
      <c r="A170" s="21" t="s">
        <v>11</v>
      </c>
      <c r="B170" s="22" t="s">
        <v>419</v>
      </c>
      <c r="C170" s="22" t="s">
        <v>486</v>
      </c>
      <c r="D170" s="22" t="s">
        <v>557</v>
      </c>
      <c r="E170" s="22" t="s">
        <v>12</v>
      </c>
      <c r="F170" s="56">
        <f>F171</f>
        <v>146640.63</v>
      </c>
    </row>
    <row r="171" spans="1:8" outlineLevel="3">
      <c r="A171" s="21" t="s">
        <v>33</v>
      </c>
      <c r="B171" s="22" t="s">
        <v>419</v>
      </c>
      <c r="C171" s="22" t="s">
        <v>486</v>
      </c>
      <c r="D171" s="106" t="s">
        <v>557</v>
      </c>
      <c r="E171" s="22" t="s">
        <v>14</v>
      </c>
      <c r="F171" s="56">
        <v>146640.63</v>
      </c>
    </row>
    <row r="172" spans="1:8" s="45" customFormat="1" ht="36" outlineLevel="1">
      <c r="A172" s="50" t="s">
        <v>40</v>
      </c>
      <c r="B172" s="37" t="s">
        <v>419</v>
      </c>
      <c r="C172" s="37" t="s">
        <v>41</v>
      </c>
      <c r="D172" s="37" t="s">
        <v>124</v>
      </c>
      <c r="E172" s="37" t="s">
        <v>6</v>
      </c>
      <c r="F172" s="58">
        <f>F173+F178</f>
        <v>12285348.800000001</v>
      </c>
      <c r="G172" s="46"/>
      <c r="H172" s="46"/>
    </row>
    <row r="173" spans="1:8" ht="36" outlineLevel="2">
      <c r="A173" s="21" t="s">
        <v>42</v>
      </c>
      <c r="B173" s="22" t="s">
        <v>419</v>
      </c>
      <c r="C173" s="22" t="s">
        <v>43</v>
      </c>
      <c r="D173" s="22" t="s">
        <v>124</v>
      </c>
      <c r="E173" s="22" t="s">
        <v>6</v>
      </c>
      <c r="F173" s="56">
        <f>F174</f>
        <v>11945348.800000001</v>
      </c>
    </row>
    <row r="174" spans="1:8" ht="36" outlineLevel="4">
      <c r="A174" s="21" t="s">
        <v>130</v>
      </c>
      <c r="B174" s="22" t="s">
        <v>419</v>
      </c>
      <c r="C174" s="22" t="s">
        <v>43</v>
      </c>
      <c r="D174" s="22" t="s">
        <v>125</v>
      </c>
      <c r="E174" s="22" t="s">
        <v>6</v>
      </c>
      <c r="F174" s="56">
        <f>F175</f>
        <v>11945348.800000001</v>
      </c>
    </row>
    <row r="175" spans="1:8" ht="36" outlineLevel="5">
      <c r="A175" s="21" t="s">
        <v>44</v>
      </c>
      <c r="B175" s="22" t="s">
        <v>419</v>
      </c>
      <c r="C175" s="22" t="s">
        <v>43</v>
      </c>
      <c r="D175" s="22" t="s">
        <v>131</v>
      </c>
      <c r="E175" s="22" t="s">
        <v>6</v>
      </c>
      <c r="F175" s="56">
        <f>F176</f>
        <v>11945348.800000001</v>
      </c>
    </row>
    <row r="176" spans="1:8" ht="36" outlineLevel="6">
      <c r="A176" s="21" t="s">
        <v>15</v>
      </c>
      <c r="B176" s="22" t="s">
        <v>419</v>
      </c>
      <c r="C176" s="22" t="s">
        <v>43</v>
      </c>
      <c r="D176" s="22" t="s">
        <v>131</v>
      </c>
      <c r="E176" s="22" t="s">
        <v>16</v>
      </c>
      <c r="F176" s="56">
        <f>F177</f>
        <v>11945348.800000001</v>
      </c>
    </row>
    <row r="177" spans="1:8" ht="20.25" customHeight="1" outlineLevel="7">
      <c r="A177" s="21" t="s">
        <v>17</v>
      </c>
      <c r="B177" s="22" t="s">
        <v>419</v>
      </c>
      <c r="C177" s="22" t="s">
        <v>43</v>
      </c>
      <c r="D177" s="22" t="s">
        <v>131</v>
      </c>
      <c r="E177" s="22" t="s">
        <v>18</v>
      </c>
      <c r="F177" s="56">
        <v>11945348.800000001</v>
      </c>
    </row>
    <row r="178" spans="1:8" ht="20.25" customHeight="1" outlineLevel="7">
      <c r="A178" s="21" t="s">
        <v>423</v>
      </c>
      <c r="B178" s="22" t="s">
        <v>419</v>
      </c>
      <c r="C178" s="22" t="s">
        <v>424</v>
      </c>
      <c r="D178" s="22" t="s">
        <v>124</v>
      </c>
      <c r="E178" s="22" t="s">
        <v>6</v>
      </c>
      <c r="F178" s="56">
        <f>F179</f>
        <v>340000</v>
      </c>
    </row>
    <row r="179" spans="1:8" ht="36" outlineLevel="7">
      <c r="A179" s="21" t="s">
        <v>130</v>
      </c>
      <c r="B179" s="22" t="s">
        <v>419</v>
      </c>
      <c r="C179" s="22" t="s">
        <v>424</v>
      </c>
      <c r="D179" s="22" t="s">
        <v>125</v>
      </c>
      <c r="E179" s="22" t="s">
        <v>6</v>
      </c>
      <c r="F179" s="56">
        <f>F180</f>
        <v>340000</v>
      </c>
    </row>
    <row r="180" spans="1:8" ht="20.25" customHeight="1" outlineLevel="7">
      <c r="A180" s="21" t="s">
        <v>425</v>
      </c>
      <c r="B180" s="22" t="s">
        <v>419</v>
      </c>
      <c r="C180" s="22" t="s">
        <v>424</v>
      </c>
      <c r="D180" s="22" t="s">
        <v>525</v>
      </c>
      <c r="E180" s="22" t="s">
        <v>6</v>
      </c>
      <c r="F180" s="56">
        <f>F181</f>
        <v>340000</v>
      </c>
    </row>
    <row r="181" spans="1:8" ht="36" outlineLevel="7">
      <c r="A181" s="21" t="s">
        <v>15</v>
      </c>
      <c r="B181" s="22" t="s">
        <v>419</v>
      </c>
      <c r="C181" s="22" t="s">
        <v>424</v>
      </c>
      <c r="D181" s="22" t="s">
        <v>525</v>
      </c>
      <c r="E181" s="22" t="s">
        <v>16</v>
      </c>
      <c r="F181" s="56">
        <f>F182</f>
        <v>340000</v>
      </c>
    </row>
    <row r="182" spans="1:8" ht="36" outlineLevel="7">
      <c r="A182" s="21" t="s">
        <v>17</v>
      </c>
      <c r="B182" s="22" t="s">
        <v>419</v>
      </c>
      <c r="C182" s="22" t="s">
        <v>424</v>
      </c>
      <c r="D182" s="22" t="s">
        <v>525</v>
      </c>
      <c r="E182" s="22" t="s">
        <v>18</v>
      </c>
      <c r="F182" s="56">
        <v>340000</v>
      </c>
    </row>
    <row r="183" spans="1:8" s="45" customFormat="1" outlineLevel="7">
      <c r="A183" s="50" t="s">
        <v>118</v>
      </c>
      <c r="B183" s="37" t="s">
        <v>419</v>
      </c>
      <c r="C183" s="37" t="s">
        <v>45</v>
      </c>
      <c r="D183" s="37" t="s">
        <v>124</v>
      </c>
      <c r="E183" s="37" t="s">
        <v>6</v>
      </c>
      <c r="F183" s="58">
        <f>F196+F190+F208+F184</f>
        <v>48019062.059999995</v>
      </c>
      <c r="G183" s="46"/>
      <c r="H183" s="46"/>
    </row>
    <row r="184" spans="1:8" outlineLevel="7">
      <c r="A184" s="21" t="s">
        <v>120</v>
      </c>
      <c r="B184" s="22" t="s">
        <v>419</v>
      </c>
      <c r="C184" s="22" t="s">
        <v>121</v>
      </c>
      <c r="D184" s="22" t="s">
        <v>124</v>
      </c>
      <c r="E184" s="22" t="s">
        <v>6</v>
      </c>
      <c r="F184" s="56">
        <f>F185</f>
        <v>324127.09000000003</v>
      </c>
    </row>
    <row r="185" spans="1:8" ht="36" outlineLevel="7">
      <c r="A185" s="21" t="s">
        <v>130</v>
      </c>
      <c r="B185" s="22" t="s">
        <v>419</v>
      </c>
      <c r="C185" s="22" t="s">
        <v>121</v>
      </c>
      <c r="D185" s="22" t="s">
        <v>125</v>
      </c>
      <c r="E185" s="22" t="s">
        <v>6</v>
      </c>
      <c r="F185" s="56">
        <f>F187</f>
        <v>324127.09000000003</v>
      </c>
    </row>
    <row r="186" spans="1:8" outlineLevel="7">
      <c r="A186" s="21" t="s">
        <v>231</v>
      </c>
      <c r="B186" s="22" t="s">
        <v>419</v>
      </c>
      <c r="C186" s="22" t="s">
        <v>121</v>
      </c>
      <c r="D186" s="22" t="s">
        <v>230</v>
      </c>
      <c r="E186" s="22" t="s">
        <v>6</v>
      </c>
      <c r="F186" s="56">
        <f>F187</f>
        <v>324127.09000000003</v>
      </c>
    </row>
    <row r="187" spans="1:8" ht="72" outlineLevel="7">
      <c r="A187" s="24" t="s">
        <v>335</v>
      </c>
      <c r="B187" s="22" t="s">
        <v>419</v>
      </c>
      <c r="C187" s="22" t="s">
        <v>121</v>
      </c>
      <c r="D187" s="22" t="s">
        <v>240</v>
      </c>
      <c r="E187" s="22" t="s">
        <v>6</v>
      </c>
      <c r="F187" s="56">
        <f>F188</f>
        <v>324127.09000000003</v>
      </c>
    </row>
    <row r="188" spans="1:8" ht="36" outlineLevel="7">
      <c r="A188" s="21" t="s">
        <v>15</v>
      </c>
      <c r="B188" s="22" t="s">
        <v>419</v>
      </c>
      <c r="C188" s="22" t="s">
        <v>121</v>
      </c>
      <c r="D188" s="22" t="s">
        <v>240</v>
      </c>
      <c r="E188" s="22" t="s">
        <v>16</v>
      </c>
      <c r="F188" s="56">
        <f>F189</f>
        <v>324127.09000000003</v>
      </c>
    </row>
    <row r="189" spans="1:8" ht="20.25" customHeight="1" outlineLevel="7">
      <c r="A189" s="21" t="s">
        <v>17</v>
      </c>
      <c r="B189" s="22" t="s">
        <v>419</v>
      </c>
      <c r="C189" s="22" t="s">
        <v>121</v>
      </c>
      <c r="D189" s="22" t="s">
        <v>240</v>
      </c>
      <c r="E189" s="22" t="s">
        <v>18</v>
      </c>
      <c r="F189" s="56">
        <v>324127.09000000003</v>
      </c>
    </row>
    <row r="190" spans="1:8" outlineLevel="7">
      <c r="A190" s="21" t="s">
        <v>242</v>
      </c>
      <c r="B190" s="22" t="s">
        <v>419</v>
      </c>
      <c r="C190" s="22" t="s">
        <v>243</v>
      </c>
      <c r="D190" s="22" t="s">
        <v>124</v>
      </c>
      <c r="E190" s="22" t="s">
        <v>6</v>
      </c>
      <c r="F190" s="56">
        <f>F191</f>
        <v>3387.08</v>
      </c>
    </row>
    <row r="191" spans="1:8" ht="36" outlineLevel="7">
      <c r="A191" s="21" t="s">
        <v>130</v>
      </c>
      <c r="B191" s="22" t="s">
        <v>419</v>
      </c>
      <c r="C191" s="22" t="s">
        <v>243</v>
      </c>
      <c r="D191" s="22" t="s">
        <v>125</v>
      </c>
      <c r="E191" s="22" t="s">
        <v>6</v>
      </c>
      <c r="F191" s="56">
        <f>F193</f>
        <v>3387.08</v>
      </c>
    </row>
    <row r="192" spans="1:8" s="45" customFormat="1" outlineLevel="7">
      <c r="A192" s="21" t="s">
        <v>231</v>
      </c>
      <c r="B192" s="22" t="s">
        <v>419</v>
      </c>
      <c r="C192" s="22" t="s">
        <v>243</v>
      </c>
      <c r="D192" s="22" t="s">
        <v>230</v>
      </c>
      <c r="E192" s="22" t="s">
        <v>6</v>
      </c>
      <c r="F192" s="56">
        <f>F193</f>
        <v>3387.08</v>
      </c>
      <c r="G192" s="46"/>
      <c r="H192" s="46"/>
    </row>
    <row r="193" spans="1:8" ht="76.5" customHeight="1" outlineLevel="7">
      <c r="A193" s="13" t="s">
        <v>337</v>
      </c>
      <c r="B193" s="22" t="s">
        <v>419</v>
      </c>
      <c r="C193" s="22" t="s">
        <v>243</v>
      </c>
      <c r="D193" s="22" t="s">
        <v>336</v>
      </c>
      <c r="E193" s="22" t="s">
        <v>6</v>
      </c>
      <c r="F193" s="56">
        <f>F194</f>
        <v>3387.08</v>
      </c>
    </row>
    <row r="194" spans="1:8" ht="36" outlineLevel="7">
      <c r="A194" s="21" t="s">
        <v>15</v>
      </c>
      <c r="B194" s="22" t="s">
        <v>419</v>
      </c>
      <c r="C194" s="22" t="s">
        <v>243</v>
      </c>
      <c r="D194" s="22" t="s">
        <v>336</v>
      </c>
      <c r="E194" s="22" t="s">
        <v>16</v>
      </c>
      <c r="F194" s="56">
        <f>F195</f>
        <v>3387.08</v>
      </c>
    </row>
    <row r="195" spans="1:8" ht="20.25" customHeight="1" outlineLevel="7">
      <c r="A195" s="21" t="s">
        <v>17</v>
      </c>
      <c r="B195" s="22" t="s">
        <v>419</v>
      </c>
      <c r="C195" s="22" t="s">
        <v>243</v>
      </c>
      <c r="D195" s="22" t="s">
        <v>336</v>
      </c>
      <c r="E195" s="22" t="s">
        <v>18</v>
      </c>
      <c r="F195" s="56">
        <v>3387.08</v>
      </c>
    </row>
    <row r="196" spans="1:8" outlineLevel="7">
      <c r="A196" s="21" t="s">
        <v>48</v>
      </c>
      <c r="B196" s="22" t="s">
        <v>419</v>
      </c>
      <c r="C196" s="22" t="s">
        <v>49</v>
      </c>
      <c r="D196" s="22" t="s">
        <v>124</v>
      </c>
      <c r="E196" s="22" t="s">
        <v>6</v>
      </c>
      <c r="F196" s="56">
        <f>F197</f>
        <v>46731547.889999993</v>
      </c>
    </row>
    <row r="197" spans="1:8" s="45" customFormat="1" ht="54" outlineLevel="7">
      <c r="A197" s="50" t="s">
        <v>285</v>
      </c>
      <c r="B197" s="37" t="s">
        <v>419</v>
      </c>
      <c r="C197" s="37" t="s">
        <v>49</v>
      </c>
      <c r="D197" s="37" t="s">
        <v>286</v>
      </c>
      <c r="E197" s="37" t="s">
        <v>6</v>
      </c>
      <c r="F197" s="58">
        <f>F198</f>
        <v>46731547.889999993</v>
      </c>
      <c r="G197" s="46"/>
      <c r="H197" s="46"/>
    </row>
    <row r="198" spans="1:8" ht="18.75" customHeight="1" outlineLevel="7">
      <c r="A198" s="21" t="s">
        <v>287</v>
      </c>
      <c r="B198" s="22" t="s">
        <v>419</v>
      </c>
      <c r="C198" s="22" t="s">
        <v>49</v>
      </c>
      <c r="D198" s="22" t="s">
        <v>288</v>
      </c>
      <c r="E198" s="22" t="s">
        <v>6</v>
      </c>
      <c r="F198" s="56">
        <f>F199+F202+F205</f>
        <v>46731547.889999993</v>
      </c>
    </row>
    <row r="199" spans="1:8" ht="54" outlineLevel="7">
      <c r="A199" s="23" t="s">
        <v>558</v>
      </c>
      <c r="B199" s="22" t="s">
        <v>419</v>
      </c>
      <c r="C199" s="22" t="s">
        <v>49</v>
      </c>
      <c r="D199" s="22" t="s">
        <v>289</v>
      </c>
      <c r="E199" s="22" t="s">
        <v>6</v>
      </c>
      <c r="F199" s="56">
        <f>F200</f>
        <v>10649073.66</v>
      </c>
    </row>
    <row r="200" spans="1:8" ht="36" outlineLevel="7">
      <c r="A200" s="21" t="s">
        <v>15</v>
      </c>
      <c r="B200" s="22" t="s">
        <v>419</v>
      </c>
      <c r="C200" s="22" t="s">
        <v>49</v>
      </c>
      <c r="D200" s="22" t="s">
        <v>289</v>
      </c>
      <c r="E200" s="22" t="s">
        <v>16</v>
      </c>
      <c r="F200" s="56">
        <f>F201</f>
        <v>10649073.66</v>
      </c>
    </row>
    <row r="201" spans="1:8" ht="21.75" customHeight="1" outlineLevel="7">
      <c r="A201" s="21" t="s">
        <v>17</v>
      </c>
      <c r="B201" s="22" t="s">
        <v>419</v>
      </c>
      <c r="C201" s="22" t="s">
        <v>49</v>
      </c>
      <c r="D201" s="22" t="s">
        <v>289</v>
      </c>
      <c r="E201" s="22" t="s">
        <v>18</v>
      </c>
      <c r="F201" s="56">
        <f>11431547.89-473195.88-309278.35</f>
        <v>10649073.66</v>
      </c>
    </row>
    <row r="202" spans="1:8" ht="72" outlineLevel="7">
      <c r="A202" s="21" t="s">
        <v>478</v>
      </c>
      <c r="B202" s="22" t="s">
        <v>419</v>
      </c>
      <c r="C202" s="22" t="s">
        <v>49</v>
      </c>
      <c r="D202" s="22" t="s">
        <v>489</v>
      </c>
      <c r="E202" s="22" t="s">
        <v>6</v>
      </c>
      <c r="F202" s="56">
        <f>F203</f>
        <v>35000000</v>
      </c>
    </row>
    <row r="203" spans="1:8" ht="36" outlineLevel="7">
      <c r="A203" s="21" t="s">
        <v>15</v>
      </c>
      <c r="B203" s="22" t="s">
        <v>419</v>
      </c>
      <c r="C203" s="22" t="s">
        <v>49</v>
      </c>
      <c r="D203" s="22" t="s">
        <v>489</v>
      </c>
      <c r="E203" s="22" t="s">
        <v>16</v>
      </c>
      <c r="F203" s="56">
        <f>F204</f>
        <v>35000000</v>
      </c>
    </row>
    <row r="204" spans="1:8" ht="36" outlineLevel="7">
      <c r="A204" s="21" t="s">
        <v>17</v>
      </c>
      <c r="B204" s="22" t="s">
        <v>419</v>
      </c>
      <c r="C204" s="22" t="s">
        <v>49</v>
      </c>
      <c r="D204" s="22" t="s">
        <v>489</v>
      </c>
      <c r="E204" s="22" t="s">
        <v>18</v>
      </c>
      <c r="F204" s="56">
        <v>35000000</v>
      </c>
    </row>
    <row r="205" spans="1:8" ht="39" customHeight="1" outlineLevel="7">
      <c r="A205" s="21" t="s">
        <v>234</v>
      </c>
      <c r="B205" s="22" t="s">
        <v>419</v>
      </c>
      <c r="C205" s="22" t="s">
        <v>49</v>
      </c>
      <c r="D205" s="22" t="s">
        <v>361</v>
      </c>
      <c r="E205" s="22" t="s">
        <v>6</v>
      </c>
      <c r="F205" s="54">
        <f>F206</f>
        <v>1082474.23</v>
      </c>
    </row>
    <row r="206" spans="1:8" ht="36" outlineLevel="7">
      <c r="A206" s="21" t="s">
        <v>15</v>
      </c>
      <c r="B206" s="22" t="s">
        <v>419</v>
      </c>
      <c r="C206" s="22" t="s">
        <v>49</v>
      </c>
      <c r="D206" s="22" t="s">
        <v>361</v>
      </c>
      <c r="E206" s="22" t="s">
        <v>16</v>
      </c>
      <c r="F206" s="54">
        <f>F207</f>
        <v>1082474.23</v>
      </c>
    </row>
    <row r="207" spans="1:8" ht="21" customHeight="1" outlineLevel="7">
      <c r="A207" s="21" t="s">
        <v>17</v>
      </c>
      <c r="B207" s="22" t="s">
        <v>419</v>
      </c>
      <c r="C207" s="22" t="s">
        <v>49</v>
      </c>
      <c r="D207" s="22" t="s">
        <v>361</v>
      </c>
      <c r="E207" s="22" t="s">
        <v>18</v>
      </c>
      <c r="F207" s="56">
        <f>300000+473195.88+309278.35</f>
        <v>1082474.23</v>
      </c>
    </row>
    <row r="208" spans="1:8" outlineLevel="2">
      <c r="A208" s="21" t="s">
        <v>51</v>
      </c>
      <c r="B208" s="22" t="s">
        <v>419</v>
      </c>
      <c r="C208" s="22" t="s">
        <v>52</v>
      </c>
      <c r="D208" s="22" t="s">
        <v>124</v>
      </c>
      <c r="E208" s="22" t="s">
        <v>6</v>
      </c>
      <c r="F208" s="56">
        <f>F218+F209+F213</f>
        <v>960000</v>
      </c>
    </row>
    <row r="209" spans="1:8" ht="36" outlineLevel="2">
      <c r="A209" s="21" t="s">
        <v>130</v>
      </c>
      <c r="B209" s="22" t="s">
        <v>419</v>
      </c>
      <c r="C209" s="22" t="s">
        <v>52</v>
      </c>
      <c r="D209" s="22" t="s">
        <v>125</v>
      </c>
      <c r="E209" s="22" t="s">
        <v>6</v>
      </c>
      <c r="F209" s="56">
        <f>F210</f>
        <v>290000</v>
      </c>
    </row>
    <row r="210" spans="1:8" ht="60.75" customHeight="1" outlineLevel="2">
      <c r="A210" s="107" t="s">
        <v>524</v>
      </c>
      <c r="B210" s="22" t="s">
        <v>419</v>
      </c>
      <c r="C210" s="22" t="s">
        <v>52</v>
      </c>
      <c r="D210" s="22" t="s">
        <v>523</v>
      </c>
      <c r="E210" s="22" t="s">
        <v>6</v>
      </c>
      <c r="F210" s="56">
        <f>F211</f>
        <v>290000</v>
      </c>
    </row>
    <row r="211" spans="1:8" ht="36" outlineLevel="2">
      <c r="A211" s="21" t="s">
        <v>15</v>
      </c>
      <c r="B211" s="22" t="s">
        <v>419</v>
      </c>
      <c r="C211" s="22" t="s">
        <v>52</v>
      </c>
      <c r="D211" s="22" t="s">
        <v>523</v>
      </c>
      <c r="E211" s="22" t="s">
        <v>16</v>
      </c>
      <c r="F211" s="56">
        <f>F212</f>
        <v>290000</v>
      </c>
    </row>
    <row r="212" spans="1:8" ht="36" outlineLevel="2">
      <c r="A212" s="21" t="s">
        <v>17</v>
      </c>
      <c r="B212" s="22" t="s">
        <v>419</v>
      </c>
      <c r="C212" s="22" t="s">
        <v>52</v>
      </c>
      <c r="D212" s="22" t="s">
        <v>523</v>
      </c>
      <c r="E212" s="22" t="s">
        <v>18</v>
      </c>
      <c r="F212" s="56">
        <v>290000</v>
      </c>
    </row>
    <row r="213" spans="1:8" ht="54" outlineLevel="2">
      <c r="A213" s="50" t="s">
        <v>572</v>
      </c>
      <c r="B213" s="37" t="s">
        <v>419</v>
      </c>
      <c r="C213" s="37" t="s">
        <v>52</v>
      </c>
      <c r="D213" s="37" t="s">
        <v>573</v>
      </c>
      <c r="E213" s="37" t="s">
        <v>6</v>
      </c>
      <c r="F213" s="56">
        <f>F214</f>
        <v>50000</v>
      </c>
    </row>
    <row r="214" spans="1:8" ht="36" outlineLevel="2">
      <c r="A214" s="21" t="s">
        <v>574</v>
      </c>
      <c r="B214" s="22" t="s">
        <v>419</v>
      </c>
      <c r="C214" s="22" t="s">
        <v>52</v>
      </c>
      <c r="D214" s="22" t="s">
        <v>575</v>
      </c>
      <c r="E214" s="22" t="s">
        <v>6</v>
      </c>
      <c r="F214" s="56">
        <f>F215</f>
        <v>50000</v>
      </c>
    </row>
    <row r="215" spans="1:8" ht="72" outlineLevel="2">
      <c r="A215" s="21" t="s">
        <v>576</v>
      </c>
      <c r="B215" s="22" t="s">
        <v>419</v>
      </c>
      <c r="C215" s="22" t="s">
        <v>52</v>
      </c>
      <c r="D215" s="22" t="s">
        <v>577</v>
      </c>
      <c r="E215" s="22" t="s">
        <v>6</v>
      </c>
      <c r="F215" s="56">
        <f>F216</f>
        <v>50000</v>
      </c>
    </row>
    <row r="216" spans="1:8" outlineLevel="2">
      <c r="A216" s="21" t="s">
        <v>19</v>
      </c>
      <c r="B216" s="22" t="s">
        <v>419</v>
      </c>
      <c r="C216" s="22" t="s">
        <v>52</v>
      </c>
      <c r="D216" s="22" t="s">
        <v>577</v>
      </c>
      <c r="E216" s="22" t="s">
        <v>20</v>
      </c>
      <c r="F216" s="56">
        <f>F217</f>
        <v>50000</v>
      </c>
    </row>
    <row r="217" spans="1:8" ht="54" outlineLevel="2">
      <c r="A217" s="21" t="s">
        <v>46</v>
      </c>
      <c r="B217" s="22" t="s">
        <v>419</v>
      </c>
      <c r="C217" s="22" t="s">
        <v>52</v>
      </c>
      <c r="D217" s="22" t="s">
        <v>577</v>
      </c>
      <c r="E217" s="22" t="s">
        <v>47</v>
      </c>
      <c r="F217" s="56">
        <v>50000</v>
      </c>
    </row>
    <row r="218" spans="1:8" s="45" customFormat="1" ht="54" outlineLevel="3">
      <c r="A218" s="50" t="s">
        <v>341</v>
      </c>
      <c r="B218" s="37" t="s">
        <v>419</v>
      </c>
      <c r="C218" s="37" t="s">
        <v>52</v>
      </c>
      <c r="D218" s="37" t="s">
        <v>290</v>
      </c>
      <c r="E218" s="37" t="s">
        <v>6</v>
      </c>
      <c r="F218" s="58">
        <f>F219+F223</f>
        <v>620000</v>
      </c>
      <c r="G218" s="46"/>
      <c r="H218" s="46"/>
    </row>
    <row r="219" spans="1:8" ht="36" outlineLevel="3">
      <c r="A219" s="21" t="s">
        <v>338</v>
      </c>
      <c r="B219" s="22" t="s">
        <v>419</v>
      </c>
      <c r="C219" s="22" t="s">
        <v>52</v>
      </c>
      <c r="D219" s="22" t="s">
        <v>291</v>
      </c>
      <c r="E219" s="22" t="s">
        <v>6</v>
      </c>
      <c r="F219" s="54">
        <f>F220</f>
        <v>300000</v>
      </c>
    </row>
    <row r="220" spans="1:8" outlineLevel="3">
      <c r="A220" s="21" t="s">
        <v>292</v>
      </c>
      <c r="B220" s="22" t="s">
        <v>419</v>
      </c>
      <c r="C220" s="22" t="s">
        <v>52</v>
      </c>
      <c r="D220" s="22" t="s">
        <v>293</v>
      </c>
      <c r="E220" s="22" t="s">
        <v>6</v>
      </c>
      <c r="F220" s="54">
        <f>F221</f>
        <v>300000</v>
      </c>
    </row>
    <row r="221" spans="1:8" ht="36" outlineLevel="3">
      <c r="A221" s="21" t="s">
        <v>15</v>
      </c>
      <c r="B221" s="22" t="s">
        <v>419</v>
      </c>
      <c r="C221" s="22" t="s">
        <v>52</v>
      </c>
      <c r="D221" s="22" t="s">
        <v>293</v>
      </c>
      <c r="E221" s="22" t="s">
        <v>16</v>
      </c>
      <c r="F221" s="54">
        <f>F222</f>
        <v>300000</v>
      </c>
    </row>
    <row r="222" spans="1:8" ht="18.75" customHeight="1" outlineLevel="3">
      <c r="A222" s="21" t="s">
        <v>17</v>
      </c>
      <c r="B222" s="22" t="s">
        <v>419</v>
      </c>
      <c r="C222" s="22" t="s">
        <v>52</v>
      </c>
      <c r="D222" s="22" t="s">
        <v>293</v>
      </c>
      <c r="E222" s="22" t="s">
        <v>18</v>
      </c>
      <c r="F222" s="56">
        <v>300000</v>
      </c>
    </row>
    <row r="223" spans="1:8" ht="19.5" customHeight="1" outlineLevel="3">
      <c r="A223" s="24" t="s">
        <v>340</v>
      </c>
      <c r="B223" s="22" t="s">
        <v>419</v>
      </c>
      <c r="C223" s="22" t="s">
        <v>52</v>
      </c>
      <c r="D223" s="22" t="s">
        <v>339</v>
      </c>
      <c r="E223" s="22" t="s">
        <v>6</v>
      </c>
      <c r="F223" s="56">
        <f>F224</f>
        <v>320000</v>
      </c>
    </row>
    <row r="224" spans="1:8" outlineLevel="5">
      <c r="A224" s="21" t="s">
        <v>294</v>
      </c>
      <c r="B224" s="22" t="s">
        <v>419</v>
      </c>
      <c r="C224" s="22" t="s">
        <v>52</v>
      </c>
      <c r="D224" s="22" t="s">
        <v>367</v>
      </c>
      <c r="E224" s="22" t="s">
        <v>6</v>
      </c>
      <c r="F224" s="56">
        <f>F225</f>
        <v>320000</v>
      </c>
    </row>
    <row r="225" spans="1:8" ht="36" outlineLevel="6">
      <c r="A225" s="21" t="s">
        <v>15</v>
      </c>
      <c r="B225" s="22" t="s">
        <v>419</v>
      </c>
      <c r="C225" s="22" t="s">
        <v>52</v>
      </c>
      <c r="D225" s="22" t="s">
        <v>367</v>
      </c>
      <c r="E225" s="22" t="s">
        <v>16</v>
      </c>
      <c r="F225" s="56">
        <f>F226</f>
        <v>320000</v>
      </c>
    </row>
    <row r="226" spans="1:8" ht="19.5" customHeight="1" outlineLevel="7">
      <c r="A226" s="21" t="s">
        <v>17</v>
      </c>
      <c r="B226" s="22" t="s">
        <v>419</v>
      </c>
      <c r="C226" s="22" t="s">
        <v>52</v>
      </c>
      <c r="D226" s="22" t="s">
        <v>367</v>
      </c>
      <c r="E226" s="22" t="s">
        <v>18</v>
      </c>
      <c r="F226" s="56">
        <v>320000</v>
      </c>
    </row>
    <row r="227" spans="1:8" s="45" customFormat="1" outlineLevel="1">
      <c r="A227" s="50" t="s">
        <v>53</v>
      </c>
      <c r="B227" s="37" t="s">
        <v>419</v>
      </c>
      <c r="C227" s="37" t="s">
        <v>54</v>
      </c>
      <c r="D227" s="37" t="s">
        <v>124</v>
      </c>
      <c r="E227" s="37" t="s">
        <v>6</v>
      </c>
      <c r="F227" s="61">
        <f>F228+F239+F271+F311</f>
        <v>228280598.19</v>
      </c>
      <c r="G227" s="46"/>
      <c r="H227" s="46"/>
    </row>
    <row r="228" spans="1:8" outlineLevel="1">
      <c r="A228" s="21" t="s">
        <v>55</v>
      </c>
      <c r="B228" s="22" t="s">
        <v>419</v>
      </c>
      <c r="C228" s="22" t="s">
        <v>56</v>
      </c>
      <c r="D228" s="22" t="s">
        <v>124</v>
      </c>
      <c r="E228" s="22" t="s">
        <v>6</v>
      </c>
      <c r="F228" s="56">
        <f>F229+F234</f>
        <v>3673250</v>
      </c>
    </row>
    <row r="229" spans="1:8" s="45" customFormat="1" ht="54" outlineLevel="1">
      <c r="A229" s="50" t="s">
        <v>463</v>
      </c>
      <c r="B229" s="37" t="s">
        <v>419</v>
      </c>
      <c r="C229" s="37" t="s">
        <v>56</v>
      </c>
      <c r="D229" s="37" t="s">
        <v>282</v>
      </c>
      <c r="E229" s="37" t="s">
        <v>6</v>
      </c>
      <c r="F229" s="58">
        <f>F230</f>
        <v>3673250</v>
      </c>
      <c r="G229" s="46"/>
      <c r="H229" s="46"/>
    </row>
    <row r="230" spans="1:8" ht="36" outlineLevel="1">
      <c r="A230" s="21" t="s">
        <v>295</v>
      </c>
      <c r="B230" s="22" t="s">
        <v>419</v>
      </c>
      <c r="C230" s="22" t="s">
        <v>56</v>
      </c>
      <c r="D230" s="22" t="s">
        <v>283</v>
      </c>
      <c r="E230" s="22" t="s">
        <v>6</v>
      </c>
      <c r="F230" s="56">
        <f>F231</f>
        <v>3673250</v>
      </c>
    </row>
    <row r="231" spans="1:8" outlineLevel="5">
      <c r="A231" s="21" t="s">
        <v>296</v>
      </c>
      <c r="B231" s="22" t="s">
        <v>419</v>
      </c>
      <c r="C231" s="22" t="s">
        <v>56</v>
      </c>
      <c r="D231" s="22" t="s">
        <v>297</v>
      </c>
      <c r="E231" s="22" t="s">
        <v>6</v>
      </c>
      <c r="F231" s="56">
        <f>F232</f>
        <v>3673250</v>
      </c>
    </row>
    <row r="232" spans="1:8" ht="36" outlineLevel="6">
      <c r="A232" s="21" t="s">
        <v>15</v>
      </c>
      <c r="B232" s="22" t="s">
        <v>419</v>
      </c>
      <c r="C232" s="22" t="s">
        <v>56</v>
      </c>
      <c r="D232" s="22" t="s">
        <v>297</v>
      </c>
      <c r="E232" s="22" t="s">
        <v>16</v>
      </c>
      <c r="F232" s="56">
        <f>F233</f>
        <v>3673250</v>
      </c>
    </row>
    <row r="233" spans="1:8" ht="17.25" customHeight="1" outlineLevel="7">
      <c r="A233" s="21" t="s">
        <v>17</v>
      </c>
      <c r="B233" s="22" t="s">
        <v>419</v>
      </c>
      <c r="C233" s="22" t="s">
        <v>56</v>
      </c>
      <c r="D233" s="22" t="s">
        <v>297</v>
      </c>
      <c r="E233" s="22" t="s">
        <v>18</v>
      </c>
      <c r="F233" s="56">
        <v>3673250</v>
      </c>
    </row>
    <row r="234" spans="1:8" ht="19.5" hidden="1" customHeight="1" outlineLevel="7">
      <c r="A234" s="21" t="s">
        <v>130</v>
      </c>
      <c r="B234" s="22" t="s">
        <v>419</v>
      </c>
      <c r="C234" s="22" t="s">
        <v>56</v>
      </c>
      <c r="D234" s="22" t="s">
        <v>125</v>
      </c>
      <c r="E234" s="22" t="s">
        <v>6</v>
      </c>
      <c r="F234" s="56">
        <f>F235</f>
        <v>0</v>
      </c>
    </row>
    <row r="235" spans="1:8" ht="19.5" hidden="1" customHeight="1" outlineLevel="7">
      <c r="A235" s="21" t="s">
        <v>231</v>
      </c>
      <c r="B235" s="22" t="s">
        <v>419</v>
      </c>
      <c r="C235" s="22" t="s">
        <v>56</v>
      </c>
      <c r="D235" s="22" t="s">
        <v>230</v>
      </c>
      <c r="E235" s="22" t="s">
        <v>6</v>
      </c>
      <c r="F235" s="56">
        <f>F236</f>
        <v>0</v>
      </c>
    </row>
    <row r="236" spans="1:8" ht="19.5" hidden="1" customHeight="1" outlineLevel="7">
      <c r="A236" s="13" t="s">
        <v>333</v>
      </c>
      <c r="B236" s="22" t="s">
        <v>419</v>
      </c>
      <c r="C236" s="22" t="s">
        <v>56</v>
      </c>
      <c r="D236" s="22" t="s">
        <v>426</v>
      </c>
      <c r="E236" s="22" t="s">
        <v>6</v>
      </c>
      <c r="F236" s="56">
        <f>F237</f>
        <v>0</v>
      </c>
    </row>
    <row r="237" spans="1:8" ht="36" hidden="1" outlineLevel="7">
      <c r="A237" s="21" t="s">
        <v>15</v>
      </c>
      <c r="B237" s="22" t="s">
        <v>419</v>
      </c>
      <c r="C237" s="22" t="s">
        <v>56</v>
      </c>
      <c r="D237" s="22" t="s">
        <v>426</v>
      </c>
      <c r="E237" s="22" t="s">
        <v>16</v>
      </c>
      <c r="F237" s="56">
        <f>F238</f>
        <v>0</v>
      </c>
    </row>
    <row r="238" spans="1:8" ht="36" hidden="1" outlineLevel="7">
      <c r="A238" s="21" t="s">
        <v>17</v>
      </c>
      <c r="B238" s="22" t="s">
        <v>419</v>
      </c>
      <c r="C238" s="22" t="s">
        <v>56</v>
      </c>
      <c r="D238" s="22" t="s">
        <v>426</v>
      </c>
      <c r="E238" s="22" t="s">
        <v>18</v>
      </c>
      <c r="F238" s="56">
        <v>0</v>
      </c>
    </row>
    <row r="239" spans="1:8" outlineLevel="1" collapsed="1">
      <c r="A239" s="21" t="s">
        <v>57</v>
      </c>
      <c r="B239" s="22" t="s">
        <v>419</v>
      </c>
      <c r="C239" s="22" t="s">
        <v>58</v>
      </c>
      <c r="D239" s="22" t="s">
        <v>124</v>
      </c>
      <c r="E239" s="22" t="s">
        <v>6</v>
      </c>
      <c r="F239" s="56">
        <f>F240</f>
        <v>194690081.63999999</v>
      </c>
    </row>
    <row r="240" spans="1:8" s="45" customFormat="1" ht="54" outlineLevel="1">
      <c r="A240" s="50" t="s">
        <v>298</v>
      </c>
      <c r="B240" s="37" t="s">
        <v>419</v>
      </c>
      <c r="C240" s="37" t="s">
        <v>58</v>
      </c>
      <c r="D240" s="37" t="s">
        <v>132</v>
      </c>
      <c r="E240" s="37" t="s">
        <v>6</v>
      </c>
      <c r="F240" s="58">
        <f>F241+F267</f>
        <v>194690081.63999999</v>
      </c>
      <c r="G240" s="46"/>
      <c r="H240" s="46"/>
    </row>
    <row r="241" spans="1:6" ht="54" outlineLevel="1">
      <c r="A241" s="21" t="s">
        <v>299</v>
      </c>
      <c r="B241" s="22" t="s">
        <v>419</v>
      </c>
      <c r="C241" s="22" t="s">
        <v>58</v>
      </c>
      <c r="D241" s="22" t="s">
        <v>300</v>
      </c>
      <c r="E241" s="22" t="s">
        <v>6</v>
      </c>
      <c r="F241" s="56">
        <f>F242+F249+F255+F258+F252+F264+F261</f>
        <v>38696000</v>
      </c>
    </row>
    <row r="242" spans="1:6" ht="72" outlineLevel="1">
      <c r="A242" s="25" t="s">
        <v>59</v>
      </c>
      <c r="B242" s="22" t="s">
        <v>419</v>
      </c>
      <c r="C242" s="22" t="s">
        <v>58</v>
      </c>
      <c r="D242" s="22" t="s">
        <v>301</v>
      </c>
      <c r="E242" s="22" t="s">
        <v>6</v>
      </c>
      <c r="F242" s="56">
        <f>F243+F247+F245</f>
        <v>18484000</v>
      </c>
    </row>
    <row r="243" spans="1:6" ht="36" outlineLevel="1">
      <c r="A243" s="21" t="s">
        <v>15</v>
      </c>
      <c r="B243" s="22" t="s">
        <v>419</v>
      </c>
      <c r="C243" s="22" t="s">
        <v>58</v>
      </c>
      <c r="D243" s="22" t="s">
        <v>301</v>
      </c>
      <c r="E243" s="22" t="s">
        <v>16</v>
      </c>
      <c r="F243" s="56">
        <f>F244</f>
        <v>5190123.62</v>
      </c>
    </row>
    <row r="244" spans="1:6" ht="21" customHeight="1" outlineLevel="1">
      <c r="A244" s="21" t="s">
        <v>17</v>
      </c>
      <c r="B244" s="22" t="s">
        <v>419</v>
      </c>
      <c r="C244" s="22" t="s">
        <v>58</v>
      </c>
      <c r="D244" s="22" t="s">
        <v>301</v>
      </c>
      <c r="E244" s="22" t="s">
        <v>18</v>
      </c>
      <c r="F244" s="56">
        <v>5190123.62</v>
      </c>
    </row>
    <row r="245" spans="1:6" ht="21" customHeight="1" outlineLevel="1">
      <c r="A245" s="21" t="s">
        <v>219</v>
      </c>
      <c r="B245" s="22" t="s">
        <v>419</v>
      </c>
      <c r="C245" s="22" t="s">
        <v>58</v>
      </c>
      <c r="D245" s="22" t="s">
        <v>301</v>
      </c>
      <c r="E245" s="22" t="s">
        <v>220</v>
      </c>
      <c r="F245" s="56">
        <f>F246</f>
        <v>1362876.38</v>
      </c>
    </row>
    <row r="246" spans="1:6" ht="21" customHeight="1" outlineLevel="1">
      <c r="A246" s="21" t="s">
        <v>221</v>
      </c>
      <c r="B246" s="22" t="s">
        <v>419</v>
      </c>
      <c r="C246" s="22" t="s">
        <v>58</v>
      </c>
      <c r="D246" s="22" t="s">
        <v>301</v>
      </c>
      <c r="E246" s="22" t="s">
        <v>222</v>
      </c>
      <c r="F246" s="56">
        <v>1362876.38</v>
      </c>
    </row>
    <row r="247" spans="1:6" ht="21" customHeight="1" outlineLevel="1">
      <c r="A247" s="21" t="s">
        <v>19</v>
      </c>
      <c r="B247" s="22" t="s">
        <v>419</v>
      </c>
      <c r="C247" s="22" t="s">
        <v>58</v>
      </c>
      <c r="D247" s="22" t="s">
        <v>301</v>
      </c>
      <c r="E247" s="22" t="s">
        <v>20</v>
      </c>
      <c r="F247" s="56">
        <f>F248</f>
        <v>11931000</v>
      </c>
    </row>
    <row r="248" spans="1:6" ht="55.5" customHeight="1" outlineLevel="1">
      <c r="A248" s="21" t="s">
        <v>46</v>
      </c>
      <c r="B248" s="22" t="s">
        <v>419</v>
      </c>
      <c r="C248" s="22" t="s">
        <v>58</v>
      </c>
      <c r="D248" s="22" t="s">
        <v>301</v>
      </c>
      <c r="E248" s="22" t="s">
        <v>47</v>
      </c>
      <c r="F248" s="56">
        <v>11931000</v>
      </c>
    </row>
    <row r="249" spans="1:6" ht="36.75" customHeight="1" outlineLevel="1">
      <c r="A249" s="21" t="s">
        <v>207</v>
      </c>
      <c r="B249" s="22" t="s">
        <v>419</v>
      </c>
      <c r="C249" s="22" t="s">
        <v>58</v>
      </c>
      <c r="D249" s="22" t="s">
        <v>302</v>
      </c>
      <c r="E249" s="22" t="s">
        <v>6</v>
      </c>
      <c r="F249" s="54">
        <f>F250</f>
        <v>500000</v>
      </c>
    </row>
    <row r="250" spans="1:6" outlineLevel="1">
      <c r="A250" s="21" t="s">
        <v>19</v>
      </c>
      <c r="B250" s="22" t="s">
        <v>419</v>
      </c>
      <c r="C250" s="22" t="s">
        <v>58</v>
      </c>
      <c r="D250" s="22" t="s">
        <v>302</v>
      </c>
      <c r="E250" s="22" t="s">
        <v>20</v>
      </c>
      <c r="F250" s="54">
        <f>F251</f>
        <v>500000</v>
      </c>
    </row>
    <row r="251" spans="1:6" ht="54" outlineLevel="1">
      <c r="A251" s="21" t="s">
        <v>46</v>
      </c>
      <c r="B251" s="22" t="s">
        <v>419</v>
      </c>
      <c r="C251" s="22" t="s">
        <v>58</v>
      </c>
      <c r="D251" s="22" t="s">
        <v>302</v>
      </c>
      <c r="E251" s="22" t="s">
        <v>47</v>
      </c>
      <c r="F251" s="56">
        <v>500000</v>
      </c>
    </row>
    <row r="252" spans="1:6" ht="36" outlineLevel="1">
      <c r="A252" s="21" t="s">
        <v>217</v>
      </c>
      <c r="B252" s="22" t="s">
        <v>419</v>
      </c>
      <c r="C252" s="22" t="s">
        <v>58</v>
      </c>
      <c r="D252" s="22" t="s">
        <v>303</v>
      </c>
      <c r="E252" s="22" t="s">
        <v>6</v>
      </c>
      <c r="F252" s="54">
        <f>F253</f>
        <v>13650000</v>
      </c>
    </row>
    <row r="253" spans="1:6" outlineLevel="1">
      <c r="A253" s="21" t="s">
        <v>19</v>
      </c>
      <c r="B253" s="22" t="s">
        <v>419</v>
      </c>
      <c r="C253" s="22" t="s">
        <v>58</v>
      </c>
      <c r="D253" s="22" t="s">
        <v>303</v>
      </c>
      <c r="E253" s="22" t="s">
        <v>20</v>
      </c>
      <c r="F253" s="54">
        <f>F254</f>
        <v>13650000</v>
      </c>
    </row>
    <row r="254" spans="1:6" ht="54" customHeight="1" outlineLevel="1">
      <c r="A254" s="21" t="s">
        <v>46</v>
      </c>
      <c r="B254" s="22" t="s">
        <v>419</v>
      </c>
      <c r="C254" s="22" t="s">
        <v>58</v>
      </c>
      <c r="D254" s="22" t="s">
        <v>303</v>
      </c>
      <c r="E254" s="22" t="s">
        <v>47</v>
      </c>
      <c r="F254" s="56">
        <v>13650000</v>
      </c>
    </row>
    <row r="255" spans="1:6" ht="54" hidden="1" outlineLevel="1">
      <c r="A255" s="21" t="s">
        <v>250</v>
      </c>
      <c r="B255" s="22" t="s">
        <v>419</v>
      </c>
      <c r="C255" s="22" t="s">
        <v>58</v>
      </c>
      <c r="D255" s="22" t="s">
        <v>342</v>
      </c>
      <c r="E255" s="22" t="s">
        <v>6</v>
      </c>
      <c r="F255" s="56">
        <f>F256</f>
        <v>0</v>
      </c>
    </row>
    <row r="256" spans="1:6" ht="36" hidden="1" outlineLevel="1">
      <c r="A256" s="21" t="s">
        <v>15</v>
      </c>
      <c r="B256" s="22" t="s">
        <v>419</v>
      </c>
      <c r="C256" s="22" t="s">
        <v>58</v>
      </c>
      <c r="D256" s="22" t="s">
        <v>342</v>
      </c>
      <c r="E256" s="22" t="s">
        <v>16</v>
      </c>
      <c r="F256" s="56">
        <f>F257</f>
        <v>0</v>
      </c>
    </row>
    <row r="257" spans="1:8" ht="36" hidden="1" outlineLevel="1">
      <c r="A257" s="21" t="s">
        <v>17</v>
      </c>
      <c r="B257" s="22" t="s">
        <v>419</v>
      </c>
      <c r="C257" s="22" t="s">
        <v>58</v>
      </c>
      <c r="D257" s="22" t="s">
        <v>342</v>
      </c>
      <c r="E257" s="22" t="s">
        <v>18</v>
      </c>
      <c r="F257" s="56"/>
    </row>
    <row r="258" spans="1:8" ht="54" hidden="1" outlineLevel="1">
      <c r="A258" s="21" t="s">
        <v>218</v>
      </c>
      <c r="B258" s="22" t="s">
        <v>419</v>
      </c>
      <c r="C258" s="22" t="s">
        <v>58</v>
      </c>
      <c r="D258" s="22" t="s">
        <v>343</v>
      </c>
      <c r="E258" s="22" t="s">
        <v>6</v>
      </c>
      <c r="F258" s="56">
        <f>F259</f>
        <v>0</v>
      </c>
    </row>
    <row r="259" spans="1:8" ht="36" hidden="1" outlineLevel="1">
      <c r="A259" s="21" t="s">
        <v>15</v>
      </c>
      <c r="B259" s="22" t="s">
        <v>419</v>
      </c>
      <c r="C259" s="22" t="s">
        <v>58</v>
      </c>
      <c r="D259" s="22" t="s">
        <v>343</v>
      </c>
      <c r="E259" s="22" t="s">
        <v>16</v>
      </c>
      <c r="F259" s="56">
        <f>F260</f>
        <v>0</v>
      </c>
    </row>
    <row r="260" spans="1:8" ht="36" hidden="1" outlineLevel="1">
      <c r="A260" s="21" t="s">
        <v>17</v>
      </c>
      <c r="B260" s="22" t="s">
        <v>419</v>
      </c>
      <c r="C260" s="22" t="s">
        <v>58</v>
      </c>
      <c r="D260" s="22" t="s">
        <v>343</v>
      </c>
      <c r="E260" s="22" t="s">
        <v>18</v>
      </c>
      <c r="F260" s="56"/>
    </row>
    <row r="261" spans="1:8" ht="36" outlineLevel="1">
      <c r="A261" s="21" t="s">
        <v>545</v>
      </c>
      <c r="B261" s="22" t="s">
        <v>419</v>
      </c>
      <c r="C261" s="22" t="s">
        <v>58</v>
      </c>
      <c r="D261" s="22" t="s">
        <v>544</v>
      </c>
      <c r="E261" s="22" t="s">
        <v>6</v>
      </c>
      <c r="F261" s="56">
        <f>F262</f>
        <v>6000000</v>
      </c>
    </row>
    <row r="262" spans="1:8" ht="36" outlineLevel="1">
      <c r="A262" s="21" t="s">
        <v>15</v>
      </c>
      <c r="B262" s="22" t="s">
        <v>419</v>
      </c>
      <c r="C262" s="22" t="s">
        <v>58</v>
      </c>
      <c r="D262" s="22" t="s">
        <v>544</v>
      </c>
      <c r="E262" s="22" t="s">
        <v>16</v>
      </c>
      <c r="F262" s="56">
        <f>F263</f>
        <v>6000000</v>
      </c>
    </row>
    <row r="263" spans="1:8" ht="36" outlineLevel="1">
      <c r="A263" s="21" t="s">
        <v>17</v>
      </c>
      <c r="B263" s="22" t="s">
        <v>419</v>
      </c>
      <c r="C263" s="22" t="s">
        <v>58</v>
      </c>
      <c r="D263" s="22" t="s">
        <v>544</v>
      </c>
      <c r="E263" s="22" t="s">
        <v>18</v>
      </c>
      <c r="F263" s="56">
        <v>6000000</v>
      </c>
    </row>
    <row r="264" spans="1:8" ht="36" outlineLevel="1">
      <c r="A264" s="21" t="s">
        <v>522</v>
      </c>
      <c r="B264" s="22" t="s">
        <v>419</v>
      </c>
      <c r="C264" s="22" t="s">
        <v>58</v>
      </c>
      <c r="D264" s="22" t="s">
        <v>521</v>
      </c>
      <c r="E264" s="22" t="s">
        <v>6</v>
      </c>
      <c r="F264" s="56">
        <f>F265</f>
        <v>62000</v>
      </c>
    </row>
    <row r="265" spans="1:8" ht="36" outlineLevel="1">
      <c r="A265" s="21" t="s">
        <v>15</v>
      </c>
      <c r="B265" s="22" t="s">
        <v>419</v>
      </c>
      <c r="C265" s="22" t="s">
        <v>58</v>
      </c>
      <c r="D265" s="22" t="s">
        <v>521</v>
      </c>
      <c r="E265" s="22" t="s">
        <v>16</v>
      </c>
      <c r="F265" s="56">
        <f>F266</f>
        <v>62000</v>
      </c>
    </row>
    <row r="266" spans="1:8" ht="36" outlineLevel="1">
      <c r="A266" s="21" t="s">
        <v>17</v>
      </c>
      <c r="B266" s="22" t="s">
        <v>419</v>
      </c>
      <c r="C266" s="22" t="s">
        <v>58</v>
      </c>
      <c r="D266" s="22" t="s">
        <v>521</v>
      </c>
      <c r="E266" s="22" t="s">
        <v>18</v>
      </c>
      <c r="F266" s="56">
        <v>62000</v>
      </c>
    </row>
    <row r="267" spans="1:8" outlineLevel="1">
      <c r="A267" s="24" t="s">
        <v>395</v>
      </c>
      <c r="B267" s="22" t="s">
        <v>419</v>
      </c>
      <c r="C267" s="22" t="s">
        <v>58</v>
      </c>
      <c r="D267" s="22" t="s">
        <v>541</v>
      </c>
      <c r="E267" s="22" t="s">
        <v>6</v>
      </c>
      <c r="F267" s="56">
        <f>F268</f>
        <v>155994081.63999999</v>
      </c>
    </row>
    <row r="268" spans="1:8" ht="54" outlineLevel="1">
      <c r="A268" s="21" t="s">
        <v>398</v>
      </c>
      <c r="B268" s="22" t="s">
        <v>419</v>
      </c>
      <c r="C268" s="22" t="s">
        <v>58</v>
      </c>
      <c r="D268" s="22" t="s">
        <v>542</v>
      </c>
      <c r="E268" s="22" t="s">
        <v>6</v>
      </c>
      <c r="F268" s="56">
        <f>F269</f>
        <v>155994081.63999999</v>
      </c>
    </row>
    <row r="269" spans="1:8" ht="36" outlineLevel="1">
      <c r="A269" s="21" t="s">
        <v>219</v>
      </c>
      <c r="B269" s="22" t="s">
        <v>419</v>
      </c>
      <c r="C269" s="22" t="s">
        <v>58</v>
      </c>
      <c r="D269" s="22" t="s">
        <v>542</v>
      </c>
      <c r="E269" s="22" t="s">
        <v>220</v>
      </c>
      <c r="F269" s="56">
        <f>F270</f>
        <v>155994081.63999999</v>
      </c>
    </row>
    <row r="270" spans="1:8" outlineLevel="1">
      <c r="A270" s="21" t="s">
        <v>221</v>
      </c>
      <c r="B270" s="22" t="s">
        <v>419</v>
      </c>
      <c r="C270" s="22" t="s">
        <v>58</v>
      </c>
      <c r="D270" s="22" t="s">
        <v>542</v>
      </c>
      <c r="E270" s="22" t="s">
        <v>222</v>
      </c>
      <c r="F270" s="56">
        <f>143460299.73+12533781.91</f>
        <v>155994081.63999999</v>
      </c>
    </row>
    <row r="271" spans="1:8" outlineLevel="1">
      <c r="A271" s="21" t="s">
        <v>60</v>
      </c>
      <c r="B271" s="22" t="s">
        <v>419</v>
      </c>
      <c r="C271" s="22" t="s">
        <v>61</v>
      </c>
      <c r="D271" s="22" t="s">
        <v>124</v>
      </c>
      <c r="E271" s="22" t="s">
        <v>6</v>
      </c>
      <c r="F271" s="56">
        <f>F272+F280+F291</f>
        <v>27421266.550000001</v>
      </c>
    </row>
    <row r="272" spans="1:8" s="45" customFormat="1" ht="54" outlineLevel="1">
      <c r="A272" s="50" t="s">
        <v>298</v>
      </c>
      <c r="B272" s="37" t="s">
        <v>419</v>
      </c>
      <c r="C272" s="37" t="s">
        <v>61</v>
      </c>
      <c r="D272" s="37" t="s">
        <v>132</v>
      </c>
      <c r="E272" s="37" t="s">
        <v>6</v>
      </c>
      <c r="F272" s="58">
        <f>F273</f>
        <v>550000</v>
      </c>
      <c r="G272" s="46"/>
      <c r="H272" s="46"/>
    </row>
    <row r="273" spans="1:8" outlineLevel="1">
      <c r="A273" s="21" t="s">
        <v>304</v>
      </c>
      <c r="B273" s="22" t="s">
        <v>419</v>
      </c>
      <c r="C273" s="22" t="s">
        <v>61</v>
      </c>
      <c r="D273" s="22" t="s">
        <v>192</v>
      </c>
      <c r="E273" s="22" t="s">
        <v>6</v>
      </c>
      <c r="F273" s="56">
        <f>F274+F277</f>
        <v>550000</v>
      </c>
    </row>
    <row r="274" spans="1:8" outlineLevel="1">
      <c r="A274" s="21" t="s">
        <v>310</v>
      </c>
      <c r="B274" s="22" t="s">
        <v>419</v>
      </c>
      <c r="C274" s="22" t="s">
        <v>61</v>
      </c>
      <c r="D274" s="22" t="s">
        <v>399</v>
      </c>
      <c r="E274" s="22" t="s">
        <v>6</v>
      </c>
      <c r="F274" s="56">
        <f>F275</f>
        <v>200000</v>
      </c>
    </row>
    <row r="275" spans="1:8" ht="36" outlineLevel="1">
      <c r="A275" s="21" t="s">
        <v>15</v>
      </c>
      <c r="B275" s="22" t="s">
        <v>419</v>
      </c>
      <c r="C275" s="22" t="s">
        <v>61</v>
      </c>
      <c r="D275" s="22" t="s">
        <v>399</v>
      </c>
      <c r="E275" s="22" t="s">
        <v>16</v>
      </c>
      <c r="F275" s="56">
        <f>F276</f>
        <v>200000</v>
      </c>
    </row>
    <row r="276" spans="1:8" ht="18.75" customHeight="1" outlineLevel="1">
      <c r="A276" s="21" t="s">
        <v>17</v>
      </c>
      <c r="B276" s="22" t="s">
        <v>419</v>
      </c>
      <c r="C276" s="22" t="s">
        <v>61</v>
      </c>
      <c r="D276" s="22" t="s">
        <v>399</v>
      </c>
      <c r="E276" s="22" t="s">
        <v>18</v>
      </c>
      <c r="F276" s="56">
        <v>200000</v>
      </c>
    </row>
    <row r="277" spans="1:8" ht="36" outlineLevel="1">
      <c r="A277" s="25" t="s">
        <v>62</v>
      </c>
      <c r="B277" s="22" t="s">
        <v>419</v>
      </c>
      <c r="C277" s="22" t="s">
        <v>61</v>
      </c>
      <c r="D277" s="22" t="s">
        <v>305</v>
      </c>
      <c r="E277" s="22" t="s">
        <v>6</v>
      </c>
      <c r="F277" s="56">
        <f>F278</f>
        <v>350000</v>
      </c>
    </row>
    <row r="278" spans="1:8" ht="36" outlineLevel="1">
      <c r="A278" s="21" t="s">
        <v>15</v>
      </c>
      <c r="B278" s="22" t="s">
        <v>419</v>
      </c>
      <c r="C278" s="22" t="s">
        <v>61</v>
      </c>
      <c r="D278" s="22" t="s">
        <v>305</v>
      </c>
      <c r="E278" s="22" t="s">
        <v>16</v>
      </c>
      <c r="F278" s="56">
        <f>F279</f>
        <v>350000</v>
      </c>
    </row>
    <row r="279" spans="1:8" ht="22.5" customHeight="1" outlineLevel="1">
      <c r="A279" s="21" t="s">
        <v>17</v>
      </c>
      <c r="B279" s="22" t="s">
        <v>419</v>
      </c>
      <c r="C279" s="22" t="s">
        <v>61</v>
      </c>
      <c r="D279" s="22" t="s">
        <v>305</v>
      </c>
      <c r="E279" s="22" t="s">
        <v>18</v>
      </c>
      <c r="F279" s="56">
        <v>350000</v>
      </c>
    </row>
    <row r="280" spans="1:8" s="45" customFormat="1" ht="54" outlineLevel="1">
      <c r="A280" s="50" t="s">
        <v>427</v>
      </c>
      <c r="B280" s="37" t="s">
        <v>419</v>
      </c>
      <c r="C280" s="37" t="s">
        <v>61</v>
      </c>
      <c r="D280" s="37" t="s">
        <v>428</v>
      </c>
      <c r="E280" s="37" t="s">
        <v>6</v>
      </c>
      <c r="F280" s="58">
        <f>F281</f>
        <v>10960858.32</v>
      </c>
      <c r="G280" s="46"/>
      <c r="H280" s="46"/>
    </row>
    <row r="281" spans="1:8" ht="36" outlineLevel="1">
      <c r="A281" s="21" t="s">
        <v>429</v>
      </c>
      <c r="B281" s="22" t="s">
        <v>419</v>
      </c>
      <c r="C281" s="22" t="s">
        <v>61</v>
      </c>
      <c r="D281" s="22" t="s">
        <v>430</v>
      </c>
      <c r="E281" s="22" t="s">
        <v>6</v>
      </c>
      <c r="F281" s="56">
        <f>F282+F285+F288</f>
        <v>10960858.32</v>
      </c>
    </row>
    <row r="282" spans="1:8" ht="56.25" customHeight="1" outlineLevel="1">
      <c r="A282" s="21" t="s">
        <v>431</v>
      </c>
      <c r="B282" s="22" t="s">
        <v>419</v>
      </c>
      <c r="C282" s="22" t="s">
        <v>61</v>
      </c>
      <c r="D282" s="22" t="s">
        <v>432</v>
      </c>
      <c r="E282" s="22" t="s">
        <v>6</v>
      </c>
      <c r="F282" s="56">
        <f>F283</f>
        <v>2000000</v>
      </c>
    </row>
    <row r="283" spans="1:8" ht="36" outlineLevel="1">
      <c r="A283" s="21" t="s">
        <v>15</v>
      </c>
      <c r="B283" s="22" t="s">
        <v>419</v>
      </c>
      <c r="C283" s="22" t="s">
        <v>61</v>
      </c>
      <c r="D283" s="22" t="s">
        <v>432</v>
      </c>
      <c r="E283" s="22" t="s">
        <v>16</v>
      </c>
      <c r="F283" s="56">
        <f>F284</f>
        <v>2000000</v>
      </c>
    </row>
    <row r="284" spans="1:8" ht="36" outlineLevel="1">
      <c r="A284" s="21" t="s">
        <v>17</v>
      </c>
      <c r="B284" s="22" t="s">
        <v>419</v>
      </c>
      <c r="C284" s="22" t="s">
        <v>61</v>
      </c>
      <c r="D284" s="22" t="s">
        <v>432</v>
      </c>
      <c r="E284" s="22" t="s">
        <v>18</v>
      </c>
      <c r="F284" s="56">
        <v>2000000</v>
      </c>
    </row>
    <row r="285" spans="1:8" ht="38.25" customHeight="1" outlineLevel="1">
      <c r="A285" s="21" t="s">
        <v>433</v>
      </c>
      <c r="B285" s="22" t="s">
        <v>419</v>
      </c>
      <c r="C285" s="22" t="s">
        <v>61</v>
      </c>
      <c r="D285" s="22" t="s">
        <v>434</v>
      </c>
      <c r="E285" s="22" t="s">
        <v>6</v>
      </c>
      <c r="F285" s="56">
        <f>F286</f>
        <v>3751000</v>
      </c>
    </row>
    <row r="286" spans="1:8" ht="36" outlineLevel="1">
      <c r="A286" s="21" t="s">
        <v>15</v>
      </c>
      <c r="B286" s="22" t="s">
        <v>419</v>
      </c>
      <c r="C286" s="22" t="s">
        <v>61</v>
      </c>
      <c r="D286" s="22" t="s">
        <v>434</v>
      </c>
      <c r="E286" s="22" t="s">
        <v>16</v>
      </c>
      <c r="F286" s="56">
        <f>F287</f>
        <v>3751000</v>
      </c>
    </row>
    <row r="287" spans="1:8" ht="36" outlineLevel="1">
      <c r="A287" s="21" t="s">
        <v>17</v>
      </c>
      <c r="B287" s="22" t="s">
        <v>419</v>
      </c>
      <c r="C287" s="22" t="s">
        <v>61</v>
      </c>
      <c r="D287" s="22" t="s">
        <v>434</v>
      </c>
      <c r="E287" s="22" t="s">
        <v>18</v>
      </c>
      <c r="F287" s="56">
        <f>1500000+1951000+300000</f>
        <v>3751000</v>
      </c>
    </row>
    <row r="288" spans="1:8" ht="36" outlineLevel="1">
      <c r="A288" s="21" t="s">
        <v>435</v>
      </c>
      <c r="B288" s="22" t="s">
        <v>419</v>
      </c>
      <c r="C288" s="22" t="s">
        <v>61</v>
      </c>
      <c r="D288" s="22" t="s">
        <v>436</v>
      </c>
      <c r="E288" s="22" t="s">
        <v>6</v>
      </c>
      <c r="F288" s="56">
        <f>F289</f>
        <v>5209858.32</v>
      </c>
    </row>
    <row r="289" spans="1:8" ht="36" outlineLevel="1">
      <c r="A289" s="21" t="s">
        <v>15</v>
      </c>
      <c r="B289" s="22" t="s">
        <v>419</v>
      </c>
      <c r="C289" s="22" t="s">
        <v>61</v>
      </c>
      <c r="D289" s="22" t="s">
        <v>436</v>
      </c>
      <c r="E289" s="22" t="s">
        <v>16</v>
      </c>
      <c r="F289" s="56">
        <f>F290</f>
        <v>5209858.32</v>
      </c>
    </row>
    <row r="290" spans="1:8" ht="36" outlineLevel="1">
      <c r="A290" s="21" t="s">
        <v>17</v>
      </c>
      <c r="B290" s="22" t="s">
        <v>419</v>
      </c>
      <c r="C290" s="22" t="s">
        <v>61</v>
      </c>
      <c r="D290" s="22" t="s">
        <v>436</v>
      </c>
      <c r="E290" s="22" t="s">
        <v>18</v>
      </c>
      <c r="F290" s="56">
        <v>5209858.32</v>
      </c>
    </row>
    <row r="291" spans="1:8" s="45" customFormat="1" ht="54" outlineLevel="1">
      <c r="A291" s="50" t="s">
        <v>437</v>
      </c>
      <c r="B291" s="37" t="s">
        <v>419</v>
      </c>
      <c r="C291" s="37" t="s">
        <v>61</v>
      </c>
      <c r="D291" s="37" t="s">
        <v>438</v>
      </c>
      <c r="E291" s="37" t="s">
        <v>6</v>
      </c>
      <c r="F291" s="58">
        <f>F292+F300</f>
        <v>15910408.23</v>
      </c>
      <c r="G291" s="46"/>
      <c r="H291" s="46"/>
    </row>
    <row r="292" spans="1:8" s="45" customFormat="1" ht="54" outlineLevel="1">
      <c r="A292" s="50" t="s">
        <v>466</v>
      </c>
      <c r="B292" s="37" t="s">
        <v>419</v>
      </c>
      <c r="C292" s="37" t="s">
        <v>61</v>
      </c>
      <c r="D292" s="37" t="s">
        <v>467</v>
      </c>
      <c r="E292" s="37" t="s">
        <v>6</v>
      </c>
      <c r="F292" s="58">
        <f>F293</f>
        <v>8282327.9500000002</v>
      </c>
      <c r="G292" s="46"/>
      <c r="H292" s="46"/>
    </row>
    <row r="293" spans="1:8" outlineLevel="1">
      <c r="A293" s="21" t="s">
        <v>465</v>
      </c>
      <c r="B293" s="22" t="s">
        <v>419</v>
      </c>
      <c r="C293" s="22" t="s">
        <v>61</v>
      </c>
      <c r="D293" s="22" t="s">
        <v>468</v>
      </c>
      <c r="E293" s="22" t="s">
        <v>6</v>
      </c>
      <c r="F293" s="56">
        <f>F294+F297</f>
        <v>8282327.9500000002</v>
      </c>
    </row>
    <row r="294" spans="1:8" ht="36" outlineLevel="1">
      <c r="A294" s="21" t="s">
        <v>464</v>
      </c>
      <c r="B294" s="22" t="s">
        <v>419</v>
      </c>
      <c r="C294" s="22" t="s">
        <v>61</v>
      </c>
      <c r="D294" s="22" t="s">
        <v>469</v>
      </c>
      <c r="E294" s="22" t="s">
        <v>6</v>
      </c>
      <c r="F294" s="56">
        <f>F295</f>
        <v>6850012.1100000003</v>
      </c>
    </row>
    <row r="295" spans="1:8" ht="36" outlineLevel="1">
      <c r="A295" s="21" t="s">
        <v>15</v>
      </c>
      <c r="B295" s="22" t="s">
        <v>419</v>
      </c>
      <c r="C295" s="22" t="s">
        <v>61</v>
      </c>
      <c r="D295" s="22" t="s">
        <v>469</v>
      </c>
      <c r="E295" s="22" t="s">
        <v>16</v>
      </c>
      <c r="F295" s="56">
        <f>F296</f>
        <v>6850012.1100000003</v>
      </c>
    </row>
    <row r="296" spans="1:8" ht="36" outlineLevel="1">
      <c r="A296" s="21" t="s">
        <v>17</v>
      </c>
      <c r="B296" s="22" t="s">
        <v>419</v>
      </c>
      <c r="C296" s="22" t="s">
        <v>61</v>
      </c>
      <c r="D296" s="22" t="s">
        <v>469</v>
      </c>
      <c r="E296" s="22" t="s">
        <v>18</v>
      </c>
      <c r="F296" s="56">
        <v>6850012.1100000003</v>
      </c>
    </row>
    <row r="297" spans="1:8" ht="36" outlineLevel="1">
      <c r="A297" s="23" t="s">
        <v>520</v>
      </c>
      <c r="B297" s="22" t="s">
        <v>419</v>
      </c>
      <c r="C297" s="22" t="s">
        <v>61</v>
      </c>
      <c r="D297" s="106" t="s">
        <v>553</v>
      </c>
      <c r="E297" s="22" t="s">
        <v>6</v>
      </c>
      <c r="F297" s="56">
        <f>F298</f>
        <v>1432315.84</v>
      </c>
    </row>
    <row r="298" spans="1:8" ht="36" outlineLevel="1">
      <c r="A298" s="21" t="s">
        <v>15</v>
      </c>
      <c r="B298" s="22" t="s">
        <v>419</v>
      </c>
      <c r="C298" s="22" t="s">
        <v>61</v>
      </c>
      <c r="D298" s="106" t="s">
        <v>553</v>
      </c>
      <c r="E298" s="22" t="s">
        <v>16</v>
      </c>
      <c r="F298" s="56">
        <f>F299</f>
        <v>1432315.84</v>
      </c>
    </row>
    <row r="299" spans="1:8" ht="36" outlineLevel="1">
      <c r="A299" s="21" t="s">
        <v>17</v>
      </c>
      <c r="B299" s="22" t="s">
        <v>419</v>
      </c>
      <c r="C299" s="22" t="s">
        <v>61</v>
      </c>
      <c r="D299" s="106" t="s">
        <v>553</v>
      </c>
      <c r="E299" s="22" t="s">
        <v>18</v>
      </c>
      <c r="F299" s="56">
        <v>1432315.84</v>
      </c>
    </row>
    <row r="300" spans="1:8" s="45" customFormat="1" ht="36" outlineLevel="1">
      <c r="A300" s="85" t="s">
        <v>470</v>
      </c>
      <c r="B300" s="22" t="s">
        <v>419</v>
      </c>
      <c r="C300" s="22" t="s">
        <v>61</v>
      </c>
      <c r="D300" s="37" t="s">
        <v>472</v>
      </c>
      <c r="E300" s="37" t="s">
        <v>6</v>
      </c>
      <c r="F300" s="58">
        <f>F301</f>
        <v>7628080.2799999993</v>
      </c>
      <c r="G300" s="46"/>
      <c r="H300" s="46"/>
    </row>
    <row r="301" spans="1:8" s="45" customFormat="1" ht="36" outlineLevel="1">
      <c r="A301" s="85" t="s">
        <v>471</v>
      </c>
      <c r="B301" s="22" t="s">
        <v>419</v>
      </c>
      <c r="C301" s="22" t="s">
        <v>61</v>
      </c>
      <c r="D301" s="37" t="s">
        <v>473</v>
      </c>
      <c r="E301" s="37" t="s">
        <v>6</v>
      </c>
      <c r="F301" s="58">
        <f>F302+F305+F308</f>
        <v>7628080.2799999993</v>
      </c>
      <c r="G301" s="46"/>
      <c r="H301" s="46"/>
    </row>
    <row r="302" spans="1:8" s="45" customFormat="1" ht="57" customHeight="1" outlineLevel="1">
      <c r="A302" s="23" t="s">
        <v>479</v>
      </c>
      <c r="B302" s="22" t="s">
        <v>419</v>
      </c>
      <c r="C302" s="22" t="s">
        <v>61</v>
      </c>
      <c r="D302" s="37" t="s">
        <v>490</v>
      </c>
      <c r="E302" s="37" t="s">
        <v>6</v>
      </c>
      <c r="F302" s="58">
        <f>F303</f>
        <v>6501429.3700000001</v>
      </c>
      <c r="G302" s="46"/>
      <c r="H302" s="46"/>
    </row>
    <row r="303" spans="1:8" s="45" customFormat="1" ht="36" outlineLevel="1">
      <c r="A303" s="21" t="s">
        <v>15</v>
      </c>
      <c r="B303" s="22" t="s">
        <v>419</v>
      </c>
      <c r="C303" s="22" t="s">
        <v>61</v>
      </c>
      <c r="D303" s="37" t="s">
        <v>490</v>
      </c>
      <c r="E303" s="22" t="s">
        <v>16</v>
      </c>
      <c r="F303" s="58">
        <f>F304</f>
        <v>6501429.3700000001</v>
      </c>
      <c r="G303" s="46"/>
      <c r="H303" s="46"/>
    </row>
    <row r="304" spans="1:8" s="45" customFormat="1" ht="36" outlineLevel="1">
      <c r="A304" s="21" t="s">
        <v>17</v>
      </c>
      <c r="B304" s="22" t="s">
        <v>419</v>
      </c>
      <c r="C304" s="22" t="s">
        <v>61</v>
      </c>
      <c r="D304" s="37" t="s">
        <v>490</v>
      </c>
      <c r="E304" s="22" t="s">
        <v>18</v>
      </c>
      <c r="F304" s="58">
        <v>6501429.3700000001</v>
      </c>
      <c r="G304" s="46"/>
      <c r="H304" s="46"/>
    </row>
    <row r="305" spans="1:8" ht="40.5" customHeight="1" outlineLevel="1">
      <c r="A305" s="23" t="s">
        <v>475</v>
      </c>
      <c r="B305" s="22" t="s">
        <v>419</v>
      </c>
      <c r="C305" s="22" t="s">
        <v>61</v>
      </c>
      <c r="D305" s="22" t="s">
        <v>474</v>
      </c>
      <c r="E305" s="22" t="s">
        <v>6</v>
      </c>
      <c r="F305" s="56">
        <f>F306</f>
        <v>201075.14</v>
      </c>
    </row>
    <row r="306" spans="1:8" ht="36" outlineLevel="1">
      <c r="A306" s="21" t="s">
        <v>15</v>
      </c>
      <c r="B306" s="22" t="s">
        <v>419</v>
      </c>
      <c r="C306" s="22" t="s">
        <v>61</v>
      </c>
      <c r="D306" s="22" t="s">
        <v>474</v>
      </c>
      <c r="E306" s="22" t="s">
        <v>16</v>
      </c>
      <c r="F306" s="56">
        <f>F307</f>
        <v>201075.14</v>
      </c>
    </row>
    <row r="307" spans="1:8" ht="36" outlineLevel="1">
      <c r="A307" s="21" t="s">
        <v>17</v>
      </c>
      <c r="B307" s="22" t="s">
        <v>419</v>
      </c>
      <c r="C307" s="22" t="s">
        <v>61</v>
      </c>
      <c r="D307" s="22" t="s">
        <v>474</v>
      </c>
      <c r="E307" s="22" t="s">
        <v>18</v>
      </c>
      <c r="F307" s="56">
        <v>201075.14</v>
      </c>
    </row>
    <row r="308" spans="1:8" ht="36" outlineLevel="1">
      <c r="A308" s="21" t="s">
        <v>520</v>
      </c>
      <c r="B308" s="22" t="s">
        <v>419</v>
      </c>
      <c r="C308" s="22" t="s">
        <v>61</v>
      </c>
      <c r="D308" s="22" t="s">
        <v>519</v>
      </c>
      <c r="E308" s="22" t="s">
        <v>6</v>
      </c>
      <c r="F308" s="56">
        <f>F309</f>
        <v>925575.77</v>
      </c>
    </row>
    <row r="309" spans="1:8" ht="36" outlineLevel="1">
      <c r="A309" s="21" t="s">
        <v>15</v>
      </c>
      <c r="B309" s="22" t="s">
        <v>419</v>
      </c>
      <c r="C309" s="22" t="s">
        <v>61</v>
      </c>
      <c r="D309" s="22" t="s">
        <v>519</v>
      </c>
      <c r="E309" s="22" t="s">
        <v>16</v>
      </c>
      <c r="F309" s="56">
        <f>F310</f>
        <v>925575.77</v>
      </c>
    </row>
    <row r="310" spans="1:8" ht="36" outlineLevel="1">
      <c r="A310" s="21" t="s">
        <v>17</v>
      </c>
      <c r="B310" s="22" t="s">
        <v>419</v>
      </c>
      <c r="C310" s="22" t="s">
        <v>61</v>
      </c>
      <c r="D310" s="22" t="s">
        <v>519</v>
      </c>
      <c r="E310" s="22" t="s">
        <v>18</v>
      </c>
      <c r="F310" s="56">
        <v>925575.77</v>
      </c>
    </row>
    <row r="311" spans="1:8" ht="20.25" customHeight="1" outlineLevel="1">
      <c r="A311" s="21" t="s">
        <v>244</v>
      </c>
      <c r="B311" s="22" t="s">
        <v>419</v>
      </c>
      <c r="C311" s="22" t="s">
        <v>245</v>
      </c>
      <c r="D311" s="22" t="s">
        <v>124</v>
      </c>
      <c r="E311" s="22" t="s">
        <v>6</v>
      </c>
      <c r="F311" s="54">
        <f>F312</f>
        <v>2496000</v>
      </c>
    </row>
    <row r="312" spans="1:8" s="45" customFormat="1" ht="54" outlineLevel="1">
      <c r="A312" s="50" t="s">
        <v>375</v>
      </c>
      <c r="B312" s="37" t="s">
        <v>419</v>
      </c>
      <c r="C312" s="37" t="s">
        <v>245</v>
      </c>
      <c r="D312" s="37" t="s">
        <v>132</v>
      </c>
      <c r="E312" s="37" t="s">
        <v>6</v>
      </c>
      <c r="F312" s="59">
        <f>F313</f>
        <v>2496000</v>
      </c>
      <c r="G312" s="46"/>
      <c r="H312" s="46"/>
    </row>
    <row r="313" spans="1:8" ht="36" outlineLevel="1">
      <c r="A313" s="21" t="s">
        <v>306</v>
      </c>
      <c r="B313" s="22" t="s">
        <v>419</v>
      </c>
      <c r="C313" s="22" t="s">
        <v>245</v>
      </c>
      <c r="D313" s="22" t="s">
        <v>300</v>
      </c>
      <c r="E313" s="22" t="s">
        <v>6</v>
      </c>
      <c r="F313" s="54">
        <f>F314+F317</f>
        <v>2496000</v>
      </c>
    </row>
    <row r="314" spans="1:8" ht="36" outlineLevel="1">
      <c r="A314" s="13" t="s">
        <v>477</v>
      </c>
      <c r="B314" s="22" t="s">
        <v>419</v>
      </c>
      <c r="C314" s="22" t="s">
        <v>245</v>
      </c>
      <c r="D314" s="22" t="s">
        <v>491</v>
      </c>
      <c r="E314" s="22" t="s">
        <v>6</v>
      </c>
      <c r="F314" s="54">
        <f>F315</f>
        <v>2346000</v>
      </c>
    </row>
    <row r="315" spans="1:8" outlineLevel="1">
      <c r="A315" s="21" t="s">
        <v>19</v>
      </c>
      <c r="B315" s="22" t="s">
        <v>419</v>
      </c>
      <c r="C315" s="22" t="s">
        <v>245</v>
      </c>
      <c r="D315" s="22" t="s">
        <v>491</v>
      </c>
      <c r="E315" s="22" t="s">
        <v>20</v>
      </c>
      <c r="F315" s="54">
        <f>F316</f>
        <v>2346000</v>
      </c>
    </row>
    <row r="316" spans="1:8" ht="54" outlineLevel="1">
      <c r="A316" s="21" t="s">
        <v>46</v>
      </c>
      <c r="B316" s="22" t="s">
        <v>419</v>
      </c>
      <c r="C316" s="22" t="s">
        <v>245</v>
      </c>
      <c r="D316" s="22" t="s">
        <v>491</v>
      </c>
      <c r="E316" s="22" t="s">
        <v>47</v>
      </c>
      <c r="F316" s="54">
        <v>2346000</v>
      </c>
    </row>
    <row r="317" spans="1:8" ht="37.5" customHeight="1" outlineLevel="1">
      <c r="A317" s="21" t="s">
        <v>257</v>
      </c>
      <c r="B317" s="22" t="s">
        <v>419</v>
      </c>
      <c r="C317" s="22" t="s">
        <v>245</v>
      </c>
      <c r="D317" s="22" t="s">
        <v>307</v>
      </c>
      <c r="E317" s="22" t="s">
        <v>6</v>
      </c>
      <c r="F317" s="54">
        <f>F318</f>
        <v>150000</v>
      </c>
    </row>
    <row r="318" spans="1:8" outlineLevel="1">
      <c r="A318" s="21" t="s">
        <v>19</v>
      </c>
      <c r="B318" s="22" t="s">
        <v>419</v>
      </c>
      <c r="C318" s="22" t="s">
        <v>245</v>
      </c>
      <c r="D318" s="22" t="s">
        <v>307</v>
      </c>
      <c r="E318" s="22" t="s">
        <v>20</v>
      </c>
      <c r="F318" s="54">
        <f>F319</f>
        <v>150000</v>
      </c>
    </row>
    <row r="319" spans="1:8" ht="54" outlineLevel="1">
      <c r="A319" s="21" t="s">
        <v>46</v>
      </c>
      <c r="B319" s="22" t="s">
        <v>419</v>
      </c>
      <c r="C319" s="22" t="s">
        <v>245</v>
      </c>
      <c r="D319" s="22" t="s">
        <v>307</v>
      </c>
      <c r="E319" s="22" t="s">
        <v>47</v>
      </c>
      <c r="F319" s="56">
        <v>150000</v>
      </c>
    </row>
    <row r="320" spans="1:8" s="45" customFormat="1" ht="18.75" customHeight="1" outlineLevel="1">
      <c r="A320" s="50" t="s">
        <v>63</v>
      </c>
      <c r="B320" s="37" t="s">
        <v>419</v>
      </c>
      <c r="C320" s="37" t="s">
        <v>64</v>
      </c>
      <c r="D320" s="37" t="s">
        <v>124</v>
      </c>
      <c r="E320" s="37" t="s">
        <v>6</v>
      </c>
      <c r="F320" s="58">
        <f>F321</f>
        <v>515000</v>
      </c>
      <c r="G320" s="46"/>
      <c r="H320" s="46"/>
    </row>
    <row r="321" spans="1:8" outlineLevel="2">
      <c r="A321" s="21" t="s">
        <v>65</v>
      </c>
      <c r="B321" s="22" t="s">
        <v>419</v>
      </c>
      <c r="C321" s="22" t="s">
        <v>66</v>
      </c>
      <c r="D321" s="22" t="s">
        <v>124</v>
      </c>
      <c r="E321" s="22" t="s">
        <v>6</v>
      </c>
      <c r="F321" s="56">
        <f>F322+F331</f>
        <v>515000</v>
      </c>
    </row>
    <row r="322" spans="1:8" s="45" customFormat="1" ht="41.25" customHeight="1" outlineLevel="3">
      <c r="A322" s="50" t="s">
        <v>308</v>
      </c>
      <c r="B322" s="37" t="s">
        <v>419</v>
      </c>
      <c r="C322" s="37" t="s">
        <v>66</v>
      </c>
      <c r="D322" s="37" t="s">
        <v>133</v>
      </c>
      <c r="E322" s="37" t="s">
        <v>6</v>
      </c>
      <c r="F322" s="58">
        <f>F323+F327</f>
        <v>470000</v>
      </c>
      <c r="G322" s="46"/>
      <c r="H322" s="46"/>
    </row>
    <row r="323" spans="1:8" ht="42.75" customHeight="1" outlineLevel="3">
      <c r="A323" s="21" t="s">
        <v>309</v>
      </c>
      <c r="B323" s="22" t="s">
        <v>419</v>
      </c>
      <c r="C323" s="22" t="s">
        <v>66</v>
      </c>
      <c r="D323" s="22" t="s">
        <v>344</v>
      </c>
      <c r="E323" s="22" t="s">
        <v>6</v>
      </c>
      <c r="F323" s="56">
        <f>F324</f>
        <v>440000</v>
      </c>
    </row>
    <row r="324" spans="1:8" ht="23.25" customHeight="1" outlineLevel="3">
      <c r="A324" s="21" t="s">
        <v>201</v>
      </c>
      <c r="B324" s="22" t="s">
        <v>419</v>
      </c>
      <c r="C324" s="22" t="s">
        <v>66</v>
      </c>
      <c r="D324" s="22" t="s">
        <v>311</v>
      </c>
      <c r="E324" s="22" t="s">
        <v>6</v>
      </c>
      <c r="F324" s="56">
        <f>F325</f>
        <v>440000</v>
      </c>
    </row>
    <row r="325" spans="1:8" ht="23.25" customHeight="1" outlineLevel="3">
      <c r="A325" s="21" t="s">
        <v>15</v>
      </c>
      <c r="B325" s="22" t="s">
        <v>419</v>
      </c>
      <c r="C325" s="22" t="s">
        <v>66</v>
      </c>
      <c r="D325" s="22" t="s">
        <v>311</v>
      </c>
      <c r="E325" s="22" t="s">
        <v>16</v>
      </c>
      <c r="F325" s="56">
        <f>F326</f>
        <v>440000</v>
      </c>
    </row>
    <row r="326" spans="1:8" ht="22.5" customHeight="1" outlineLevel="3">
      <c r="A326" s="21" t="s">
        <v>17</v>
      </c>
      <c r="B326" s="22" t="s">
        <v>419</v>
      </c>
      <c r="C326" s="22" t="s">
        <v>66</v>
      </c>
      <c r="D326" s="22" t="s">
        <v>311</v>
      </c>
      <c r="E326" s="22" t="s">
        <v>18</v>
      </c>
      <c r="F326" s="56">
        <v>440000</v>
      </c>
    </row>
    <row r="327" spans="1:8" ht="36" outlineLevel="7">
      <c r="A327" s="21" t="s">
        <v>312</v>
      </c>
      <c r="B327" s="22" t="s">
        <v>419</v>
      </c>
      <c r="C327" s="22" t="s">
        <v>66</v>
      </c>
      <c r="D327" s="22" t="s">
        <v>203</v>
      </c>
      <c r="E327" s="22" t="s">
        <v>6</v>
      </c>
      <c r="F327" s="54">
        <f>F328</f>
        <v>30000</v>
      </c>
    </row>
    <row r="328" spans="1:8" ht="25.5" customHeight="1" outlineLevel="5">
      <c r="A328" s="21" t="s">
        <v>67</v>
      </c>
      <c r="B328" s="22" t="s">
        <v>419</v>
      </c>
      <c r="C328" s="22" t="s">
        <v>66</v>
      </c>
      <c r="D328" s="22" t="s">
        <v>202</v>
      </c>
      <c r="E328" s="22" t="s">
        <v>6</v>
      </c>
      <c r="F328" s="56">
        <f>F329</f>
        <v>30000</v>
      </c>
    </row>
    <row r="329" spans="1:8" ht="36" outlineLevel="6">
      <c r="A329" s="21" t="s">
        <v>15</v>
      </c>
      <c r="B329" s="22" t="s">
        <v>419</v>
      </c>
      <c r="C329" s="22" t="s">
        <v>66</v>
      </c>
      <c r="D329" s="22" t="s">
        <v>202</v>
      </c>
      <c r="E329" s="22" t="s">
        <v>16</v>
      </c>
      <c r="F329" s="56">
        <f>F330</f>
        <v>30000</v>
      </c>
    </row>
    <row r="330" spans="1:8" ht="21" customHeight="1" outlineLevel="7">
      <c r="A330" s="21" t="s">
        <v>17</v>
      </c>
      <c r="B330" s="22" t="s">
        <v>419</v>
      </c>
      <c r="C330" s="22" t="s">
        <v>66</v>
      </c>
      <c r="D330" s="22" t="s">
        <v>202</v>
      </c>
      <c r="E330" s="22" t="s">
        <v>18</v>
      </c>
      <c r="F330" s="56">
        <v>30000</v>
      </c>
    </row>
    <row r="331" spans="1:8" s="45" customFormat="1" ht="72" outlineLevel="3">
      <c r="A331" s="50" t="s">
        <v>384</v>
      </c>
      <c r="B331" s="37" t="s">
        <v>419</v>
      </c>
      <c r="C331" s="37" t="s">
        <v>66</v>
      </c>
      <c r="D331" s="37" t="s">
        <v>313</v>
      </c>
      <c r="E331" s="37" t="s">
        <v>6</v>
      </c>
      <c r="F331" s="58">
        <f>F332</f>
        <v>45000</v>
      </c>
      <c r="G331" s="46"/>
      <c r="H331" s="46"/>
    </row>
    <row r="332" spans="1:8" ht="36" outlineLevel="5">
      <c r="A332" s="21" t="s">
        <v>314</v>
      </c>
      <c r="B332" s="22" t="s">
        <v>419</v>
      </c>
      <c r="C332" s="22" t="s">
        <v>66</v>
      </c>
      <c r="D332" s="22" t="s">
        <v>315</v>
      </c>
      <c r="E332" s="22" t="s">
        <v>6</v>
      </c>
      <c r="F332" s="56">
        <f>F334</f>
        <v>45000</v>
      </c>
    </row>
    <row r="333" spans="1:8" outlineLevel="5">
      <c r="A333" s="21" t="s">
        <v>316</v>
      </c>
      <c r="B333" s="22" t="s">
        <v>419</v>
      </c>
      <c r="C333" s="22" t="s">
        <v>66</v>
      </c>
      <c r="D333" s="22" t="s">
        <v>317</v>
      </c>
      <c r="E333" s="22" t="s">
        <v>6</v>
      </c>
      <c r="F333" s="56">
        <f>F334</f>
        <v>45000</v>
      </c>
    </row>
    <row r="334" spans="1:8" ht="36" outlineLevel="6">
      <c r="A334" s="21" t="s">
        <v>15</v>
      </c>
      <c r="B334" s="22" t="s">
        <v>419</v>
      </c>
      <c r="C334" s="22" t="s">
        <v>66</v>
      </c>
      <c r="D334" s="22" t="s">
        <v>317</v>
      </c>
      <c r="E334" s="22" t="s">
        <v>16</v>
      </c>
      <c r="F334" s="56">
        <f>F335</f>
        <v>45000</v>
      </c>
    </row>
    <row r="335" spans="1:8" ht="20.25" customHeight="1" outlineLevel="7">
      <c r="A335" s="21" t="s">
        <v>17</v>
      </c>
      <c r="B335" s="22" t="s">
        <v>419</v>
      </c>
      <c r="C335" s="22" t="s">
        <v>66</v>
      </c>
      <c r="D335" s="22" t="s">
        <v>317</v>
      </c>
      <c r="E335" s="22" t="s">
        <v>18</v>
      </c>
      <c r="F335" s="56">
        <v>45000</v>
      </c>
    </row>
    <row r="336" spans="1:8" s="45" customFormat="1" outlineLevel="1">
      <c r="A336" s="50" t="s">
        <v>68</v>
      </c>
      <c r="B336" s="37" t="s">
        <v>419</v>
      </c>
      <c r="C336" s="37" t="s">
        <v>69</v>
      </c>
      <c r="D336" s="37" t="s">
        <v>124</v>
      </c>
      <c r="E336" s="37" t="s">
        <v>6</v>
      </c>
      <c r="F336" s="58">
        <f>F337</f>
        <v>16476920</v>
      </c>
      <c r="G336" s="46"/>
      <c r="H336" s="46"/>
    </row>
    <row r="337" spans="1:8" outlineLevel="2">
      <c r="A337" s="21" t="s">
        <v>212</v>
      </c>
      <c r="B337" s="22" t="s">
        <v>419</v>
      </c>
      <c r="C337" s="22" t="s">
        <v>211</v>
      </c>
      <c r="D337" s="22" t="s">
        <v>124</v>
      </c>
      <c r="E337" s="22" t="s">
        <v>6</v>
      </c>
      <c r="F337" s="56">
        <f>F338</f>
        <v>16476920</v>
      </c>
    </row>
    <row r="338" spans="1:8" s="45" customFormat="1" ht="36" outlineLevel="3">
      <c r="A338" s="50" t="s">
        <v>320</v>
      </c>
      <c r="B338" s="37" t="s">
        <v>419</v>
      </c>
      <c r="C338" s="37" t="s">
        <v>211</v>
      </c>
      <c r="D338" s="37" t="s">
        <v>134</v>
      </c>
      <c r="E338" s="37" t="s">
        <v>6</v>
      </c>
      <c r="F338" s="58">
        <f>F339+F343</f>
        <v>16476920</v>
      </c>
      <c r="G338" s="46"/>
      <c r="H338" s="46"/>
    </row>
    <row r="339" spans="1:8" ht="36" outlineLevel="3">
      <c r="A339" s="21" t="s">
        <v>319</v>
      </c>
      <c r="B339" s="22" t="s">
        <v>419</v>
      </c>
      <c r="C339" s="22" t="s">
        <v>211</v>
      </c>
      <c r="D339" s="22" t="s">
        <v>188</v>
      </c>
      <c r="E339" s="22" t="s">
        <v>6</v>
      </c>
      <c r="F339" s="56">
        <f>F340</f>
        <v>16476920</v>
      </c>
    </row>
    <row r="340" spans="1:8" ht="36" outlineLevel="5">
      <c r="A340" s="21" t="s">
        <v>72</v>
      </c>
      <c r="B340" s="22" t="s">
        <v>419</v>
      </c>
      <c r="C340" s="22" t="s">
        <v>211</v>
      </c>
      <c r="D340" s="22" t="s">
        <v>135</v>
      </c>
      <c r="E340" s="22" t="s">
        <v>6</v>
      </c>
      <c r="F340" s="56">
        <f>F341</f>
        <v>16476920</v>
      </c>
    </row>
    <row r="341" spans="1:8" ht="36" outlineLevel="6">
      <c r="A341" s="21" t="s">
        <v>36</v>
      </c>
      <c r="B341" s="22" t="s">
        <v>419</v>
      </c>
      <c r="C341" s="22" t="s">
        <v>211</v>
      </c>
      <c r="D341" s="22" t="s">
        <v>135</v>
      </c>
      <c r="E341" s="22" t="s">
        <v>37</v>
      </c>
      <c r="F341" s="56">
        <f>F342</f>
        <v>16476920</v>
      </c>
    </row>
    <row r="342" spans="1:8" ht="18" customHeight="1" outlineLevel="7">
      <c r="A342" s="21" t="s">
        <v>73</v>
      </c>
      <c r="B342" s="22" t="s">
        <v>419</v>
      </c>
      <c r="C342" s="22" t="s">
        <v>211</v>
      </c>
      <c r="D342" s="22" t="s">
        <v>135</v>
      </c>
      <c r="E342" s="22" t="s">
        <v>74</v>
      </c>
      <c r="F342" s="56">
        <v>16476920</v>
      </c>
    </row>
    <row r="343" spans="1:8" hidden="1" outlineLevel="7">
      <c r="A343" s="21" t="s">
        <v>170</v>
      </c>
      <c r="B343" s="22" t="s">
        <v>419</v>
      </c>
      <c r="C343" s="22" t="s">
        <v>211</v>
      </c>
      <c r="D343" s="22" t="s">
        <v>189</v>
      </c>
      <c r="E343" s="22" t="s">
        <v>6</v>
      </c>
      <c r="F343" s="56">
        <f>F344</f>
        <v>0</v>
      </c>
    </row>
    <row r="344" spans="1:8" ht="72" hidden="1" outlineLevel="7">
      <c r="A344" s="21" t="s">
        <v>440</v>
      </c>
      <c r="B344" s="22" t="s">
        <v>419</v>
      </c>
      <c r="C344" s="22" t="s">
        <v>211</v>
      </c>
      <c r="D344" s="22" t="s">
        <v>441</v>
      </c>
      <c r="E344" s="22" t="s">
        <v>6</v>
      </c>
      <c r="F344" s="56">
        <f>F345</f>
        <v>0</v>
      </c>
    </row>
    <row r="345" spans="1:8" ht="36" hidden="1" outlineLevel="7">
      <c r="A345" s="21" t="s">
        <v>36</v>
      </c>
      <c r="B345" s="22" t="s">
        <v>419</v>
      </c>
      <c r="C345" s="22" t="s">
        <v>211</v>
      </c>
      <c r="D345" s="22" t="s">
        <v>441</v>
      </c>
      <c r="E345" s="22" t="s">
        <v>37</v>
      </c>
      <c r="F345" s="56">
        <f>F346</f>
        <v>0</v>
      </c>
    </row>
    <row r="346" spans="1:8" hidden="1" outlineLevel="7">
      <c r="A346" s="21" t="s">
        <v>73</v>
      </c>
      <c r="B346" s="22" t="s">
        <v>419</v>
      </c>
      <c r="C346" s="22" t="s">
        <v>211</v>
      </c>
      <c r="D346" s="22" t="s">
        <v>441</v>
      </c>
      <c r="E346" s="22" t="s">
        <v>74</v>
      </c>
      <c r="F346" s="56">
        <v>0</v>
      </c>
    </row>
    <row r="347" spans="1:8" s="45" customFormat="1" outlineLevel="1" collapsed="1">
      <c r="A347" s="50" t="s">
        <v>78</v>
      </c>
      <c r="B347" s="37" t="s">
        <v>419</v>
      </c>
      <c r="C347" s="37" t="s">
        <v>79</v>
      </c>
      <c r="D347" s="37" t="s">
        <v>124</v>
      </c>
      <c r="E347" s="37" t="s">
        <v>6</v>
      </c>
      <c r="F347" s="58">
        <f>F348+F369</f>
        <v>36209671.789999999</v>
      </c>
      <c r="G347" s="46"/>
      <c r="H347" s="46"/>
    </row>
    <row r="348" spans="1:8" outlineLevel="2">
      <c r="A348" s="21" t="s">
        <v>80</v>
      </c>
      <c r="B348" s="22" t="s">
        <v>419</v>
      </c>
      <c r="C348" s="22" t="s">
        <v>81</v>
      </c>
      <c r="D348" s="22" t="s">
        <v>124</v>
      </c>
      <c r="E348" s="22" t="s">
        <v>6</v>
      </c>
      <c r="F348" s="56">
        <f>F349</f>
        <v>36209671.789999999</v>
      </c>
    </row>
    <row r="349" spans="1:8" s="45" customFormat="1" ht="36" outlineLevel="3">
      <c r="A349" s="50" t="s">
        <v>320</v>
      </c>
      <c r="B349" s="22" t="s">
        <v>419</v>
      </c>
      <c r="C349" s="37" t="s">
        <v>81</v>
      </c>
      <c r="D349" s="37" t="s">
        <v>134</v>
      </c>
      <c r="E349" s="37" t="s">
        <v>6</v>
      </c>
      <c r="F349" s="58">
        <f>F350+F364+F354</f>
        <v>36209671.789999999</v>
      </c>
      <c r="G349" s="46"/>
      <c r="H349" s="46"/>
    </row>
    <row r="350" spans="1:8" ht="21.75" customHeight="1" outlineLevel="3">
      <c r="A350" s="21" t="s">
        <v>321</v>
      </c>
      <c r="B350" s="22" t="s">
        <v>419</v>
      </c>
      <c r="C350" s="22" t="s">
        <v>81</v>
      </c>
      <c r="D350" s="22" t="s">
        <v>187</v>
      </c>
      <c r="E350" s="22" t="s">
        <v>6</v>
      </c>
      <c r="F350" s="56">
        <f>F361+F358+F351</f>
        <v>8922611.7899999991</v>
      </c>
    </row>
    <row r="351" spans="1:8" ht="36" outlineLevel="7">
      <c r="A351" s="26" t="s">
        <v>83</v>
      </c>
      <c r="B351" s="22" t="s">
        <v>419</v>
      </c>
      <c r="C351" s="22" t="s">
        <v>81</v>
      </c>
      <c r="D351" s="22" t="s">
        <v>139</v>
      </c>
      <c r="E351" s="22" t="s">
        <v>6</v>
      </c>
      <c r="F351" s="56">
        <f>F352</f>
        <v>8689165.5099999998</v>
      </c>
    </row>
    <row r="352" spans="1:8" ht="36" outlineLevel="7">
      <c r="A352" s="21" t="s">
        <v>36</v>
      </c>
      <c r="B352" s="22" t="s">
        <v>419</v>
      </c>
      <c r="C352" s="22" t="s">
        <v>81</v>
      </c>
      <c r="D352" s="22" t="s">
        <v>139</v>
      </c>
      <c r="E352" s="22" t="s">
        <v>37</v>
      </c>
      <c r="F352" s="56">
        <f>F353</f>
        <v>8689165.5099999998</v>
      </c>
    </row>
    <row r="353" spans="1:6" outlineLevel="7">
      <c r="A353" s="21" t="s">
        <v>73</v>
      </c>
      <c r="B353" s="22" t="s">
        <v>419</v>
      </c>
      <c r="C353" s="22" t="s">
        <v>81</v>
      </c>
      <c r="D353" s="22" t="s">
        <v>139</v>
      </c>
      <c r="E353" s="22" t="s">
        <v>74</v>
      </c>
      <c r="F353" s="56">
        <v>8689165.5099999998</v>
      </c>
    </row>
    <row r="354" spans="1:6" ht="36" outlineLevel="7">
      <c r="A354" s="107" t="s">
        <v>518</v>
      </c>
      <c r="B354" s="106" t="s">
        <v>419</v>
      </c>
      <c r="C354" s="106" t="s">
        <v>81</v>
      </c>
      <c r="D354" s="106" t="s">
        <v>517</v>
      </c>
      <c r="E354" s="106" t="s">
        <v>6</v>
      </c>
      <c r="F354" s="56">
        <f>F355</f>
        <v>25065560</v>
      </c>
    </row>
    <row r="355" spans="1:6" ht="36" outlineLevel="7">
      <c r="A355" s="14" t="s">
        <v>83</v>
      </c>
      <c r="B355" s="106" t="s">
        <v>419</v>
      </c>
      <c r="C355" s="106" t="s">
        <v>81</v>
      </c>
      <c r="D355" s="106" t="s">
        <v>516</v>
      </c>
      <c r="E355" s="106" t="s">
        <v>6</v>
      </c>
      <c r="F355" s="56">
        <f>F356</f>
        <v>25065560</v>
      </c>
    </row>
    <row r="356" spans="1:6" ht="36" outlineLevel="7">
      <c r="A356" s="107" t="s">
        <v>36</v>
      </c>
      <c r="B356" s="106" t="s">
        <v>419</v>
      </c>
      <c r="C356" s="106" t="s">
        <v>81</v>
      </c>
      <c r="D356" s="106" t="s">
        <v>516</v>
      </c>
      <c r="E356" s="106" t="s">
        <v>37</v>
      </c>
      <c r="F356" s="56">
        <f>F357</f>
        <v>25065560</v>
      </c>
    </row>
    <row r="357" spans="1:6" outlineLevel="7">
      <c r="A357" s="107" t="s">
        <v>73</v>
      </c>
      <c r="B357" s="106" t="s">
        <v>419</v>
      </c>
      <c r="C357" s="106" t="s">
        <v>81</v>
      </c>
      <c r="D357" s="106" t="s">
        <v>516</v>
      </c>
      <c r="E357" s="106" t="s">
        <v>74</v>
      </c>
      <c r="F357" s="56">
        <v>25065560</v>
      </c>
    </row>
    <row r="358" spans="1:6" ht="72" outlineLevel="7">
      <c r="A358" s="13" t="s">
        <v>345</v>
      </c>
      <c r="B358" s="22" t="s">
        <v>419</v>
      </c>
      <c r="C358" s="22" t="s">
        <v>81</v>
      </c>
      <c r="D358" s="22" t="s">
        <v>246</v>
      </c>
      <c r="E358" s="22" t="s">
        <v>6</v>
      </c>
      <c r="F358" s="56">
        <f>F359</f>
        <v>226442.89</v>
      </c>
    </row>
    <row r="359" spans="1:6" ht="36" outlineLevel="7">
      <c r="A359" s="21" t="s">
        <v>36</v>
      </c>
      <c r="B359" s="22" t="s">
        <v>419</v>
      </c>
      <c r="C359" s="22" t="s">
        <v>81</v>
      </c>
      <c r="D359" s="22" t="s">
        <v>246</v>
      </c>
      <c r="E359" s="22" t="s">
        <v>37</v>
      </c>
      <c r="F359" s="56">
        <f>F360</f>
        <v>226442.89</v>
      </c>
    </row>
    <row r="360" spans="1:6" outlineLevel="7">
      <c r="A360" s="21" t="s">
        <v>73</v>
      </c>
      <c r="B360" s="22" t="s">
        <v>419</v>
      </c>
      <c r="C360" s="22" t="s">
        <v>81</v>
      </c>
      <c r="D360" s="22" t="s">
        <v>246</v>
      </c>
      <c r="E360" s="22" t="s">
        <v>74</v>
      </c>
      <c r="F360" s="56">
        <v>226442.89</v>
      </c>
    </row>
    <row r="361" spans="1:6" ht="36.75" customHeight="1" outlineLevel="3">
      <c r="A361" s="21" t="s">
        <v>258</v>
      </c>
      <c r="B361" s="22" t="s">
        <v>419</v>
      </c>
      <c r="C361" s="22" t="s">
        <v>81</v>
      </c>
      <c r="D361" s="22" t="s">
        <v>259</v>
      </c>
      <c r="E361" s="22" t="s">
        <v>6</v>
      </c>
      <c r="F361" s="56">
        <f>F362</f>
        <v>7003.39</v>
      </c>
    </row>
    <row r="362" spans="1:6" ht="36" outlineLevel="3">
      <c r="A362" s="21" t="s">
        <v>36</v>
      </c>
      <c r="B362" s="22" t="s">
        <v>419</v>
      </c>
      <c r="C362" s="22" t="s">
        <v>81</v>
      </c>
      <c r="D362" s="22" t="s">
        <v>259</v>
      </c>
      <c r="E362" s="22" t="s">
        <v>37</v>
      </c>
      <c r="F362" s="56">
        <f>F363</f>
        <v>7003.39</v>
      </c>
    </row>
    <row r="363" spans="1:6" outlineLevel="3">
      <c r="A363" s="21" t="s">
        <v>73</v>
      </c>
      <c r="B363" s="22" t="s">
        <v>419</v>
      </c>
      <c r="C363" s="22" t="s">
        <v>81</v>
      </c>
      <c r="D363" s="22" t="s">
        <v>259</v>
      </c>
      <c r="E363" s="22" t="s">
        <v>74</v>
      </c>
      <c r="F363" s="56">
        <v>7003.39</v>
      </c>
    </row>
    <row r="364" spans="1:6" outlineLevel="7">
      <c r="A364" s="21" t="s">
        <v>170</v>
      </c>
      <c r="B364" s="22" t="s">
        <v>419</v>
      </c>
      <c r="C364" s="22" t="s">
        <v>81</v>
      </c>
      <c r="D364" s="22" t="s">
        <v>189</v>
      </c>
      <c r="E364" s="22" t="s">
        <v>6</v>
      </c>
      <c r="F364" s="54">
        <f>F365</f>
        <v>2221500</v>
      </c>
    </row>
    <row r="365" spans="1:6" outlineLevel="5">
      <c r="A365" s="21" t="s">
        <v>82</v>
      </c>
      <c r="B365" s="22" t="s">
        <v>419</v>
      </c>
      <c r="C365" s="22" t="s">
        <v>81</v>
      </c>
      <c r="D365" s="22" t="s">
        <v>138</v>
      </c>
      <c r="E365" s="22" t="s">
        <v>6</v>
      </c>
      <c r="F365" s="56">
        <f>F366</f>
        <v>2221500</v>
      </c>
    </row>
    <row r="366" spans="1:6" ht="36" outlineLevel="6">
      <c r="A366" s="21" t="s">
        <v>36</v>
      </c>
      <c r="B366" s="22" t="s">
        <v>419</v>
      </c>
      <c r="C366" s="22" t="s">
        <v>81</v>
      </c>
      <c r="D366" s="22" t="s">
        <v>138</v>
      </c>
      <c r="E366" s="22" t="s">
        <v>37</v>
      </c>
      <c r="F366" s="56">
        <f>F367+F368</f>
        <v>2221500</v>
      </c>
    </row>
    <row r="367" spans="1:6" outlineLevel="7">
      <c r="A367" s="21" t="s">
        <v>73</v>
      </c>
      <c r="B367" s="22" t="s">
        <v>419</v>
      </c>
      <c r="C367" s="22" t="s">
        <v>81</v>
      </c>
      <c r="D367" s="22" t="s">
        <v>138</v>
      </c>
      <c r="E367" s="22" t="s">
        <v>74</v>
      </c>
      <c r="F367" s="56">
        <v>2107500</v>
      </c>
    </row>
    <row r="368" spans="1:6" ht="36.75" customHeight="1" outlineLevel="7">
      <c r="A368" s="21" t="s">
        <v>322</v>
      </c>
      <c r="B368" s="22" t="s">
        <v>419</v>
      </c>
      <c r="C368" s="22" t="s">
        <v>81</v>
      </c>
      <c r="D368" s="22" t="s">
        <v>138</v>
      </c>
      <c r="E368" s="22" t="s">
        <v>208</v>
      </c>
      <c r="F368" s="56">
        <v>114000</v>
      </c>
    </row>
    <row r="369" spans="1:8" hidden="1" outlineLevel="7">
      <c r="A369" s="21" t="s">
        <v>442</v>
      </c>
      <c r="B369" s="22" t="s">
        <v>419</v>
      </c>
      <c r="C369" s="22" t="s">
        <v>443</v>
      </c>
      <c r="D369" s="22" t="s">
        <v>124</v>
      </c>
      <c r="E369" s="22" t="s">
        <v>6</v>
      </c>
      <c r="F369" s="56">
        <f>F370</f>
        <v>0</v>
      </c>
    </row>
    <row r="370" spans="1:8" ht="36" hidden="1" outlineLevel="7">
      <c r="A370" s="21" t="s">
        <v>320</v>
      </c>
      <c r="B370" s="22" t="s">
        <v>419</v>
      </c>
      <c r="C370" s="22" t="s">
        <v>443</v>
      </c>
      <c r="D370" s="22" t="s">
        <v>134</v>
      </c>
      <c r="E370" s="22" t="s">
        <v>6</v>
      </c>
      <c r="F370" s="56">
        <f>F371</f>
        <v>0</v>
      </c>
    </row>
    <row r="371" spans="1:8" hidden="1" outlineLevel="7">
      <c r="A371" s="21" t="s">
        <v>170</v>
      </c>
      <c r="B371" s="22" t="s">
        <v>419</v>
      </c>
      <c r="C371" s="22" t="s">
        <v>443</v>
      </c>
      <c r="D371" s="22" t="s">
        <v>189</v>
      </c>
      <c r="E371" s="22" t="s">
        <v>6</v>
      </c>
      <c r="F371" s="56">
        <f>F372</f>
        <v>0</v>
      </c>
    </row>
    <row r="372" spans="1:8" ht="54" hidden="1" outlineLevel="7">
      <c r="A372" s="21" t="s">
        <v>444</v>
      </c>
      <c r="B372" s="22" t="s">
        <v>419</v>
      </c>
      <c r="C372" s="22" t="s">
        <v>443</v>
      </c>
      <c r="D372" s="22" t="s">
        <v>445</v>
      </c>
      <c r="E372" s="22" t="s">
        <v>6</v>
      </c>
      <c r="F372" s="56">
        <f>F373</f>
        <v>0</v>
      </c>
    </row>
    <row r="373" spans="1:8" ht="36" hidden="1" outlineLevel="7">
      <c r="A373" s="21" t="s">
        <v>36</v>
      </c>
      <c r="B373" s="22" t="s">
        <v>419</v>
      </c>
      <c r="C373" s="22" t="s">
        <v>443</v>
      </c>
      <c r="D373" s="22" t="s">
        <v>445</v>
      </c>
      <c r="E373" s="22" t="s">
        <v>37</v>
      </c>
      <c r="F373" s="56">
        <f>F374</f>
        <v>0</v>
      </c>
    </row>
    <row r="374" spans="1:8" hidden="1" outlineLevel="7">
      <c r="A374" s="21" t="s">
        <v>73</v>
      </c>
      <c r="B374" s="22" t="s">
        <v>419</v>
      </c>
      <c r="C374" s="22" t="s">
        <v>443</v>
      </c>
      <c r="D374" s="22" t="s">
        <v>445</v>
      </c>
      <c r="E374" s="22" t="s">
        <v>74</v>
      </c>
      <c r="F374" s="56">
        <v>0</v>
      </c>
    </row>
    <row r="375" spans="1:8" s="45" customFormat="1" outlineLevel="1" collapsed="1">
      <c r="A375" s="50" t="s">
        <v>84</v>
      </c>
      <c r="B375" s="37" t="s">
        <v>419</v>
      </c>
      <c r="C375" s="37" t="s">
        <v>85</v>
      </c>
      <c r="D375" s="37" t="s">
        <v>124</v>
      </c>
      <c r="E375" s="37" t="s">
        <v>6</v>
      </c>
      <c r="F375" s="58">
        <f>F376+F381+F396</f>
        <v>44522537.280000001</v>
      </c>
      <c r="G375" s="46"/>
      <c r="H375" s="46"/>
    </row>
    <row r="376" spans="1:8" outlineLevel="2">
      <c r="A376" s="21" t="s">
        <v>86</v>
      </c>
      <c r="B376" s="22" t="s">
        <v>419</v>
      </c>
      <c r="C376" s="22" t="s">
        <v>87</v>
      </c>
      <c r="D376" s="22" t="s">
        <v>124</v>
      </c>
      <c r="E376" s="22" t="s">
        <v>6</v>
      </c>
      <c r="F376" s="56">
        <f>F377</f>
        <v>5397734.9199999999</v>
      </c>
    </row>
    <row r="377" spans="1:8" ht="36" outlineLevel="4">
      <c r="A377" s="21" t="s">
        <v>130</v>
      </c>
      <c r="B377" s="22" t="s">
        <v>419</v>
      </c>
      <c r="C377" s="22" t="s">
        <v>87</v>
      </c>
      <c r="D377" s="22" t="s">
        <v>125</v>
      </c>
      <c r="E377" s="22" t="s">
        <v>6</v>
      </c>
      <c r="F377" s="56">
        <f>F378</f>
        <v>5397734.9199999999</v>
      </c>
    </row>
    <row r="378" spans="1:8" outlineLevel="5">
      <c r="A378" s="21" t="s">
        <v>88</v>
      </c>
      <c r="B378" s="22" t="s">
        <v>419</v>
      </c>
      <c r="C378" s="22" t="s">
        <v>87</v>
      </c>
      <c r="D378" s="22" t="s">
        <v>140</v>
      </c>
      <c r="E378" s="22" t="s">
        <v>6</v>
      </c>
      <c r="F378" s="56">
        <f>F379</f>
        <v>5397734.9199999999</v>
      </c>
    </row>
    <row r="379" spans="1:8" outlineLevel="6">
      <c r="A379" s="21" t="s">
        <v>89</v>
      </c>
      <c r="B379" s="22" t="s">
        <v>419</v>
      </c>
      <c r="C379" s="22" t="s">
        <v>87</v>
      </c>
      <c r="D379" s="22" t="s">
        <v>140</v>
      </c>
      <c r="E379" s="22" t="s">
        <v>90</v>
      </c>
      <c r="F379" s="56">
        <f>F380</f>
        <v>5397734.9199999999</v>
      </c>
    </row>
    <row r="380" spans="1:8" outlineLevel="7">
      <c r="A380" s="21" t="s">
        <v>91</v>
      </c>
      <c r="B380" s="22" t="s">
        <v>419</v>
      </c>
      <c r="C380" s="22" t="s">
        <v>87</v>
      </c>
      <c r="D380" s="22" t="s">
        <v>140</v>
      </c>
      <c r="E380" s="22" t="s">
        <v>92</v>
      </c>
      <c r="F380" s="56">
        <v>5397734.9199999999</v>
      </c>
    </row>
    <row r="381" spans="1:8" outlineLevel="7">
      <c r="A381" s="21" t="s">
        <v>93</v>
      </c>
      <c r="B381" s="22" t="s">
        <v>419</v>
      </c>
      <c r="C381" s="22" t="s">
        <v>94</v>
      </c>
      <c r="D381" s="22" t="s">
        <v>124</v>
      </c>
      <c r="E381" s="22" t="s">
        <v>6</v>
      </c>
      <c r="F381" s="56">
        <f>F382+F392+F387</f>
        <v>858600</v>
      </c>
    </row>
    <row r="382" spans="1:8" s="45" customFormat="1" ht="36" outlineLevel="7">
      <c r="A382" s="50" t="s">
        <v>323</v>
      </c>
      <c r="B382" s="37" t="s">
        <v>419</v>
      </c>
      <c r="C382" s="37" t="s">
        <v>94</v>
      </c>
      <c r="D382" s="37" t="s">
        <v>127</v>
      </c>
      <c r="E382" s="37" t="s">
        <v>6</v>
      </c>
      <c r="F382" s="58">
        <f>F383</f>
        <v>200000</v>
      </c>
      <c r="G382" s="46"/>
      <c r="H382" s="46"/>
    </row>
    <row r="383" spans="1:8" ht="36" outlineLevel="7">
      <c r="A383" s="21" t="s">
        <v>324</v>
      </c>
      <c r="B383" s="22" t="s">
        <v>419</v>
      </c>
      <c r="C383" s="22" t="s">
        <v>94</v>
      </c>
      <c r="D383" s="22" t="s">
        <v>365</v>
      </c>
      <c r="E383" s="22" t="s">
        <v>6</v>
      </c>
      <c r="F383" s="56">
        <f>F384</f>
        <v>200000</v>
      </c>
    </row>
    <row r="384" spans="1:8" ht="36" outlineLevel="7">
      <c r="A384" s="21" t="s">
        <v>98</v>
      </c>
      <c r="B384" s="22" t="s">
        <v>419</v>
      </c>
      <c r="C384" s="22" t="s">
        <v>94</v>
      </c>
      <c r="D384" s="22" t="s">
        <v>366</v>
      </c>
      <c r="E384" s="22" t="s">
        <v>6</v>
      </c>
      <c r="F384" s="56">
        <f>F385</f>
        <v>200000</v>
      </c>
    </row>
    <row r="385" spans="1:8" outlineLevel="7">
      <c r="A385" s="21" t="s">
        <v>89</v>
      </c>
      <c r="B385" s="22" t="s">
        <v>419</v>
      </c>
      <c r="C385" s="22" t="s">
        <v>94</v>
      </c>
      <c r="D385" s="22" t="s">
        <v>366</v>
      </c>
      <c r="E385" s="22" t="s">
        <v>90</v>
      </c>
      <c r="F385" s="56">
        <f>F386</f>
        <v>200000</v>
      </c>
    </row>
    <row r="386" spans="1:8" ht="36" outlineLevel="7">
      <c r="A386" s="21" t="s">
        <v>96</v>
      </c>
      <c r="B386" s="22" t="s">
        <v>419</v>
      </c>
      <c r="C386" s="22" t="s">
        <v>94</v>
      </c>
      <c r="D386" s="22" t="s">
        <v>366</v>
      </c>
      <c r="E386" s="22" t="s">
        <v>97</v>
      </c>
      <c r="F386" s="56">
        <v>200000</v>
      </c>
    </row>
    <row r="387" spans="1:8" s="45" customFormat="1" ht="38.25" customHeight="1" outlineLevel="7">
      <c r="A387" s="50" t="s">
        <v>325</v>
      </c>
      <c r="B387" s="37" t="s">
        <v>419</v>
      </c>
      <c r="C387" s="37" t="s">
        <v>94</v>
      </c>
      <c r="D387" s="37" t="s">
        <v>326</v>
      </c>
      <c r="E387" s="37" t="s">
        <v>6</v>
      </c>
      <c r="F387" s="59">
        <f>F388</f>
        <v>558600</v>
      </c>
      <c r="G387" s="46"/>
      <c r="H387" s="46"/>
    </row>
    <row r="388" spans="1:8" ht="36" customHeight="1" outlineLevel="7">
      <c r="A388" s="21" t="s">
        <v>346</v>
      </c>
      <c r="B388" s="22" t="s">
        <v>419</v>
      </c>
      <c r="C388" s="22" t="s">
        <v>94</v>
      </c>
      <c r="D388" s="22" t="s">
        <v>327</v>
      </c>
      <c r="E388" s="22" t="s">
        <v>6</v>
      </c>
      <c r="F388" s="54">
        <f>F389</f>
        <v>558600</v>
      </c>
    </row>
    <row r="389" spans="1:8" ht="36" outlineLevel="7">
      <c r="A389" s="21" t="s">
        <v>95</v>
      </c>
      <c r="B389" s="22" t="s">
        <v>419</v>
      </c>
      <c r="C389" s="22" t="s">
        <v>94</v>
      </c>
      <c r="D389" s="22" t="s">
        <v>328</v>
      </c>
      <c r="E389" s="22" t="s">
        <v>6</v>
      </c>
      <c r="F389" s="56">
        <f>F390</f>
        <v>558600</v>
      </c>
    </row>
    <row r="390" spans="1:8" outlineLevel="7">
      <c r="A390" s="21" t="s">
        <v>89</v>
      </c>
      <c r="B390" s="22" t="s">
        <v>419</v>
      </c>
      <c r="C390" s="22" t="s">
        <v>94</v>
      </c>
      <c r="D390" s="22" t="s">
        <v>328</v>
      </c>
      <c r="E390" s="22" t="s">
        <v>90</v>
      </c>
      <c r="F390" s="54">
        <f>F391</f>
        <v>558600</v>
      </c>
    </row>
    <row r="391" spans="1:8" ht="36" outlineLevel="7">
      <c r="A391" s="21" t="s">
        <v>96</v>
      </c>
      <c r="B391" s="22" t="s">
        <v>419</v>
      </c>
      <c r="C391" s="22" t="s">
        <v>94</v>
      </c>
      <c r="D391" s="22" t="s">
        <v>328</v>
      </c>
      <c r="E391" s="22" t="s">
        <v>97</v>
      </c>
      <c r="F391" s="56">
        <v>558600</v>
      </c>
    </row>
    <row r="392" spans="1:8" ht="36" outlineLevel="7">
      <c r="A392" s="21" t="s">
        <v>130</v>
      </c>
      <c r="B392" s="22" t="s">
        <v>419</v>
      </c>
      <c r="C392" s="22" t="s">
        <v>94</v>
      </c>
      <c r="D392" s="22" t="s">
        <v>125</v>
      </c>
      <c r="E392" s="22" t="s">
        <v>6</v>
      </c>
      <c r="F392" s="54">
        <f>F393</f>
        <v>100000</v>
      </c>
    </row>
    <row r="393" spans="1:8" ht="36" outlineLevel="7">
      <c r="A393" s="21" t="s">
        <v>446</v>
      </c>
      <c r="B393" s="22" t="s">
        <v>419</v>
      </c>
      <c r="C393" s="22" t="s">
        <v>94</v>
      </c>
      <c r="D393" s="22" t="s">
        <v>458</v>
      </c>
      <c r="E393" s="22" t="s">
        <v>6</v>
      </c>
      <c r="F393" s="54">
        <f>F394</f>
        <v>100000</v>
      </c>
    </row>
    <row r="394" spans="1:8" outlineLevel="7">
      <c r="A394" s="21" t="s">
        <v>89</v>
      </c>
      <c r="B394" s="22" t="s">
        <v>419</v>
      </c>
      <c r="C394" s="22" t="s">
        <v>94</v>
      </c>
      <c r="D394" s="22" t="s">
        <v>458</v>
      </c>
      <c r="E394" s="22" t="s">
        <v>90</v>
      </c>
      <c r="F394" s="54">
        <f>F395</f>
        <v>100000</v>
      </c>
    </row>
    <row r="395" spans="1:8" outlineLevel="7">
      <c r="A395" s="21" t="s">
        <v>260</v>
      </c>
      <c r="B395" s="22" t="s">
        <v>419</v>
      </c>
      <c r="C395" s="22" t="s">
        <v>94</v>
      </c>
      <c r="D395" s="22" t="s">
        <v>458</v>
      </c>
      <c r="E395" s="22" t="s">
        <v>261</v>
      </c>
      <c r="F395" s="56">
        <v>100000</v>
      </c>
    </row>
    <row r="396" spans="1:8" outlineLevel="1">
      <c r="A396" s="21" t="s">
        <v>122</v>
      </c>
      <c r="B396" s="22" t="s">
        <v>419</v>
      </c>
      <c r="C396" s="22" t="s">
        <v>123</v>
      </c>
      <c r="D396" s="22" t="s">
        <v>124</v>
      </c>
      <c r="E396" s="22" t="s">
        <v>6</v>
      </c>
      <c r="F396" s="54">
        <f>F397</f>
        <v>38266202.359999999</v>
      </c>
    </row>
    <row r="397" spans="1:8" ht="36" outlineLevel="1">
      <c r="A397" s="21" t="s">
        <v>130</v>
      </c>
      <c r="B397" s="22" t="s">
        <v>419</v>
      </c>
      <c r="C397" s="22" t="s">
        <v>123</v>
      </c>
      <c r="D397" s="22" t="s">
        <v>125</v>
      </c>
      <c r="E397" s="22" t="s">
        <v>6</v>
      </c>
      <c r="F397" s="54">
        <f>F398</f>
        <v>38266202.359999999</v>
      </c>
    </row>
    <row r="398" spans="1:8" outlineLevel="1">
      <c r="A398" s="21" t="s">
        <v>231</v>
      </c>
      <c r="B398" s="22" t="s">
        <v>419</v>
      </c>
      <c r="C398" s="22" t="s">
        <v>123</v>
      </c>
      <c r="D398" s="22" t="s">
        <v>230</v>
      </c>
      <c r="E398" s="22" t="s">
        <v>6</v>
      </c>
      <c r="F398" s="54">
        <f>F408+F399+F402</f>
        <v>38266202.359999999</v>
      </c>
    </row>
    <row r="399" spans="1:8" ht="72" outlineLevel="1">
      <c r="A399" s="21" t="s">
        <v>387</v>
      </c>
      <c r="B399" s="22" t="s">
        <v>419</v>
      </c>
      <c r="C399" s="22" t="s">
        <v>123</v>
      </c>
      <c r="D399" s="22" t="s">
        <v>388</v>
      </c>
      <c r="E399" s="22" t="s">
        <v>6</v>
      </c>
      <c r="F399" s="56">
        <f>F400</f>
        <v>1021243.89</v>
      </c>
    </row>
    <row r="400" spans="1:8" outlineLevel="1">
      <c r="A400" s="21" t="s">
        <v>89</v>
      </c>
      <c r="B400" s="22" t="s">
        <v>419</v>
      </c>
      <c r="C400" s="22" t="s">
        <v>123</v>
      </c>
      <c r="D400" s="22" t="s">
        <v>388</v>
      </c>
      <c r="E400" s="22" t="s">
        <v>90</v>
      </c>
      <c r="F400" s="56">
        <f>F401</f>
        <v>1021243.89</v>
      </c>
    </row>
    <row r="401" spans="1:8" outlineLevel="1">
      <c r="A401" s="21" t="s">
        <v>91</v>
      </c>
      <c r="B401" s="22" t="s">
        <v>419</v>
      </c>
      <c r="C401" s="22" t="s">
        <v>123</v>
      </c>
      <c r="D401" s="22" t="s">
        <v>388</v>
      </c>
      <c r="E401" s="22" t="s">
        <v>92</v>
      </c>
      <c r="F401" s="56">
        <v>1021243.89</v>
      </c>
    </row>
    <row r="402" spans="1:8" ht="90" outlineLevel="1">
      <c r="A402" s="13" t="s">
        <v>389</v>
      </c>
      <c r="B402" s="22" t="s">
        <v>419</v>
      </c>
      <c r="C402" s="22" t="s">
        <v>123</v>
      </c>
      <c r="D402" s="22" t="s">
        <v>390</v>
      </c>
      <c r="E402" s="22" t="s">
        <v>6</v>
      </c>
      <c r="F402" s="56">
        <f>F403+F405</f>
        <v>18737028.469999999</v>
      </c>
    </row>
    <row r="403" spans="1:8" ht="36" outlineLevel="1">
      <c r="A403" s="21" t="s">
        <v>15</v>
      </c>
      <c r="B403" s="22" t="s">
        <v>419</v>
      </c>
      <c r="C403" s="22" t="s">
        <v>123</v>
      </c>
      <c r="D403" s="22" t="s">
        <v>390</v>
      </c>
      <c r="E403" s="22" t="s">
        <v>16</v>
      </c>
      <c r="F403" s="56">
        <f>F404</f>
        <v>130000</v>
      </c>
    </row>
    <row r="404" spans="1:8" ht="20.25" customHeight="1" outlineLevel="1">
      <c r="A404" s="21" t="s">
        <v>17</v>
      </c>
      <c r="B404" s="22" t="s">
        <v>419</v>
      </c>
      <c r="C404" s="22" t="s">
        <v>123</v>
      </c>
      <c r="D404" s="22" t="s">
        <v>390</v>
      </c>
      <c r="E404" s="22" t="s">
        <v>18</v>
      </c>
      <c r="F404" s="56">
        <v>130000</v>
      </c>
    </row>
    <row r="405" spans="1:8" outlineLevel="1">
      <c r="A405" s="21" t="s">
        <v>89</v>
      </c>
      <c r="B405" s="22" t="s">
        <v>419</v>
      </c>
      <c r="C405" s="22" t="s">
        <v>123</v>
      </c>
      <c r="D405" s="22" t="s">
        <v>390</v>
      </c>
      <c r="E405" s="22" t="s">
        <v>90</v>
      </c>
      <c r="F405" s="56">
        <f>F406+F407</f>
        <v>18607028.469999999</v>
      </c>
    </row>
    <row r="406" spans="1:8" outlineLevel="1">
      <c r="A406" s="21" t="s">
        <v>91</v>
      </c>
      <c r="B406" s="22" t="s">
        <v>419</v>
      </c>
      <c r="C406" s="22" t="s">
        <v>123</v>
      </c>
      <c r="D406" s="22" t="s">
        <v>390</v>
      </c>
      <c r="E406" s="22" t="s">
        <v>92</v>
      </c>
      <c r="F406" s="56">
        <v>13066122.390000001</v>
      </c>
    </row>
    <row r="407" spans="1:8" ht="36" outlineLevel="1">
      <c r="A407" s="21" t="s">
        <v>96</v>
      </c>
      <c r="B407" s="22" t="s">
        <v>419</v>
      </c>
      <c r="C407" s="22" t="s">
        <v>123</v>
      </c>
      <c r="D407" s="22" t="s">
        <v>390</v>
      </c>
      <c r="E407" s="22" t="s">
        <v>97</v>
      </c>
      <c r="F407" s="56">
        <v>5540906.0800000001</v>
      </c>
    </row>
    <row r="408" spans="1:8" ht="95.25" customHeight="1" outlineLevel="1">
      <c r="A408" s="13" t="s">
        <v>508</v>
      </c>
      <c r="B408" s="22" t="s">
        <v>419</v>
      </c>
      <c r="C408" s="22" t="s">
        <v>123</v>
      </c>
      <c r="D408" s="22" t="s">
        <v>247</v>
      </c>
      <c r="E408" s="22" t="s">
        <v>6</v>
      </c>
      <c r="F408" s="54">
        <f>F409</f>
        <v>18507930</v>
      </c>
    </row>
    <row r="409" spans="1:8" ht="36" outlineLevel="1">
      <c r="A409" s="21" t="s">
        <v>219</v>
      </c>
      <c r="B409" s="22" t="s">
        <v>419</v>
      </c>
      <c r="C409" s="22" t="s">
        <v>123</v>
      </c>
      <c r="D409" s="22" t="s">
        <v>247</v>
      </c>
      <c r="E409" s="22" t="s">
        <v>220</v>
      </c>
      <c r="F409" s="54">
        <f>F410</f>
        <v>18507930</v>
      </c>
    </row>
    <row r="410" spans="1:8" outlineLevel="1">
      <c r="A410" s="21" t="s">
        <v>221</v>
      </c>
      <c r="B410" s="22" t="s">
        <v>419</v>
      </c>
      <c r="C410" s="22" t="s">
        <v>123</v>
      </c>
      <c r="D410" s="22" t="s">
        <v>247</v>
      </c>
      <c r="E410" s="22" t="s">
        <v>222</v>
      </c>
      <c r="F410" s="56">
        <v>18507930</v>
      </c>
    </row>
    <row r="411" spans="1:8" s="45" customFormat="1" outlineLevel="1">
      <c r="A411" s="50" t="s">
        <v>99</v>
      </c>
      <c r="B411" s="37" t="s">
        <v>419</v>
      </c>
      <c r="C411" s="37" t="s">
        <v>100</v>
      </c>
      <c r="D411" s="37" t="s">
        <v>124</v>
      </c>
      <c r="E411" s="37" t="s">
        <v>6</v>
      </c>
      <c r="F411" s="59">
        <f>F412</f>
        <v>711000</v>
      </c>
      <c r="G411" s="46"/>
      <c r="H411" s="46"/>
    </row>
    <row r="412" spans="1:8" outlineLevel="1">
      <c r="A412" s="21" t="s">
        <v>252</v>
      </c>
      <c r="B412" s="22" t="s">
        <v>419</v>
      </c>
      <c r="C412" s="22" t="s">
        <v>251</v>
      </c>
      <c r="D412" s="22" t="s">
        <v>124</v>
      </c>
      <c r="E412" s="22" t="s">
        <v>6</v>
      </c>
      <c r="F412" s="54">
        <f>F413+F424</f>
        <v>711000</v>
      </c>
    </row>
    <row r="413" spans="1:8" s="45" customFormat="1" ht="37.5" customHeight="1" outlineLevel="1">
      <c r="A413" s="50" t="s">
        <v>329</v>
      </c>
      <c r="B413" s="37" t="s">
        <v>419</v>
      </c>
      <c r="C413" s="37" t="s">
        <v>251</v>
      </c>
      <c r="D413" s="37" t="s">
        <v>159</v>
      </c>
      <c r="E413" s="37" t="s">
        <v>6</v>
      </c>
      <c r="F413" s="59">
        <f>F420+F414</f>
        <v>661000</v>
      </c>
      <c r="G413" s="46"/>
      <c r="H413" s="46"/>
    </row>
    <row r="414" spans="1:8" ht="36" outlineLevel="1">
      <c r="A414" s="21" t="s">
        <v>172</v>
      </c>
      <c r="B414" s="22" t="s">
        <v>419</v>
      </c>
      <c r="C414" s="22" t="s">
        <v>251</v>
      </c>
      <c r="D414" s="22" t="s">
        <v>190</v>
      </c>
      <c r="E414" s="22" t="s">
        <v>6</v>
      </c>
      <c r="F414" s="54">
        <f>F415</f>
        <v>661000</v>
      </c>
    </row>
    <row r="415" spans="1:8" ht="21" customHeight="1" outlineLevel="1">
      <c r="A415" s="21" t="s">
        <v>101</v>
      </c>
      <c r="B415" s="22" t="s">
        <v>419</v>
      </c>
      <c r="C415" s="22" t="s">
        <v>251</v>
      </c>
      <c r="D415" s="22" t="s">
        <v>160</v>
      </c>
      <c r="E415" s="22" t="s">
        <v>6</v>
      </c>
      <c r="F415" s="54">
        <f>F416+F418</f>
        <v>661000</v>
      </c>
    </row>
    <row r="416" spans="1:8" ht="36" outlineLevel="1">
      <c r="A416" s="21" t="s">
        <v>15</v>
      </c>
      <c r="B416" s="22" t="s">
        <v>419</v>
      </c>
      <c r="C416" s="22" t="s">
        <v>251</v>
      </c>
      <c r="D416" s="22" t="s">
        <v>160</v>
      </c>
      <c r="E416" s="22" t="s">
        <v>16</v>
      </c>
      <c r="F416" s="54">
        <f>F417</f>
        <v>639300</v>
      </c>
    </row>
    <row r="417" spans="1:8" ht="19.5" customHeight="1" outlineLevel="1">
      <c r="A417" s="21" t="s">
        <v>17</v>
      </c>
      <c r="B417" s="22" t="s">
        <v>419</v>
      </c>
      <c r="C417" s="22" t="s">
        <v>251</v>
      </c>
      <c r="D417" s="22" t="s">
        <v>160</v>
      </c>
      <c r="E417" s="22" t="s">
        <v>18</v>
      </c>
      <c r="F417" s="56">
        <v>639300</v>
      </c>
    </row>
    <row r="418" spans="1:8" ht="18" customHeight="1" outlineLevel="1">
      <c r="A418" s="21" t="s">
        <v>227</v>
      </c>
      <c r="B418" s="22" t="s">
        <v>419</v>
      </c>
      <c r="C418" s="22" t="s">
        <v>251</v>
      </c>
      <c r="D418" s="22" t="s">
        <v>160</v>
      </c>
      <c r="E418" s="22" t="s">
        <v>20</v>
      </c>
      <c r="F418" s="54">
        <f>F419</f>
        <v>21700</v>
      </c>
    </row>
    <row r="419" spans="1:8" ht="18" customHeight="1" outlineLevel="1">
      <c r="A419" s="21" t="s">
        <v>228</v>
      </c>
      <c r="B419" s="22" t="s">
        <v>419</v>
      </c>
      <c r="C419" s="22" t="s">
        <v>251</v>
      </c>
      <c r="D419" s="22" t="s">
        <v>160</v>
      </c>
      <c r="E419" s="22" t="s">
        <v>22</v>
      </c>
      <c r="F419" s="56">
        <v>21700</v>
      </c>
    </row>
    <row r="420" spans="1:8" hidden="1" outlineLevel="1">
      <c r="A420" s="21" t="s">
        <v>330</v>
      </c>
      <c r="B420" s="22" t="s">
        <v>419</v>
      </c>
      <c r="C420" s="22" t="s">
        <v>251</v>
      </c>
      <c r="D420" s="22" t="s">
        <v>254</v>
      </c>
      <c r="E420" s="22" t="s">
        <v>6</v>
      </c>
      <c r="F420" s="54">
        <f>F421</f>
        <v>0</v>
      </c>
    </row>
    <row r="421" spans="1:8" ht="36" hidden="1" outlineLevel="1">
      <c r="A421" s="21" t="s">
        <v>235</v>
      </c>
      <c r="B421" s="22" t="s">
        <v>419</v>
      </c>
      <c r="C421" s="22" t="s">
        <v>251</v>
      </c>
      <c r="D421" s="22" t="s">
        <v>253</v>
      </c>
      <c r="E421" s="22" t="s">
        <v>6</v>
      </c>
      <c r="F421" s="54">
        <f>F422</f>
        <v>0</v>
      </c>
    </row>
    <row r="422" spans="1:8" ht="36" hidden="1" outlineLevel="1">
      <c r="A422" s="21" t="s">
        <v>219</v>
      </c>
      <c r="B422" s="22" t="s">
        <v>419</v>
      </c>
      <c r="C422" s="22" t="s">
        <v>251</v>
      </c>
      <c r="D422" s="22" t="s">
        <v>253</v>
      </c>
      <c r="E422" s="22" t="s">
        <v>220</v>
      </c>
      <c r="F422" s="54">
        <f>F423</f>
        <v>0</v>
      </c>
    </row>
    <row r="423" spans="1:8" hidden="1" outlineLevel="1">
      <c r="A423" s="21" t="s">
        <v>221</v>
      </c>
      <c r="B423" s="22" t="s">
        <v>419</v>
      </c>
      <c r="C423" s="22" t="s">
        <v>251</v>
      </c>
      <c r="D423" s="22" t="s">
        <v>253</v>
      </c>
      <c r="E423" s="22" t="s">
        <v>222</v>
      </c>
      <c r="F423" s="56">
        <v>0</v>
      </c>
    </row>
    <row r="424" spans="1:8" ht="36" customHeight="1" outlineLevel="1">
      <c r="A424" s="44" t="s">
        <v>400</v>
      </c>
      <c r="B424" s="37" t="s">
        <v>419</v>
      </c>
      <c r="C424" s="37" t="s">
        <v>251</v>
      </c>
      <c r="D424" s="37" t="s">
        <v>401</v>
      </c>
      <c r="E424" s="37" t="s">
        <v>6</v>
      </c>
      <c r="F424" s="56">
        <f>F425</f>
        <v>50000</v>
      </c>
    </row>
    <row r="425" spans="1:8" ht="20.25" customHeight="1" outlineLevel="1">
      <c r="A425" s="86" t="s">
        <v>402</v>
      </c>
      <c r="B425" s="22" t="s">
        <v>419</v>
      </c>
      <c r="C425" s="22" t="s">
        <v>251</v>
      </c>
      <c r="D425" s="22" t="s">
        <v>403</v>
      </c>
      <c r="E425" s="22" t="s">
        <v>6</v>
      </c>
      <c r="F425" s="56">
        <f>F426</f>
        <v>50000</v>
      </c>
    </row>
    <row r="426" spans="1:8" ht="36" outlineLevel="1">
      <c r="A426" s="21" t="s">
        <v>404</v>
      </c>
      <c r="B426" s="22" t="s">
        <v>419</v>
      </c>
      <c r="C426" s="22" t="s">
        <v>251</v>
      </c>
      <c r="D426" s="22" t="s">
        <v>405</v>
      </c>
      <c r="E426" s="22" t="s">
        <v>6</v>
      </c>
      <c r="F426" s="56">
        <f>F427</f>
        <v>50000</v>
      </c>
    </row>
    <row r="427" spans="1:8" ht="20.25" customHeight="1" outlineLevel="1">
      <c r="A427" s="21" t="s">
        <v>15</v>
      </c>
      <c r="B427" s="22" t="s">
        <v>419</v>
      </c>
      <c r="C427" s="22" t="s">
        <v>251</v>
      </c>
      <c r="D427" s="22" t="s">
        <v>405</v>
      </c>
      <c r="E427" s="22" t="s">
        <v>16</v>
      </c>
      <c r="F427" s="56">
        <f>F428</f>
        <v>50000</v>
      </c>
    </row>
    <row r="428" spans="1:8" ht="21" customHeight="1" outlineLevel="1">
      <c r="A428" s="21" t="s">
        <v>17</v>
      </c>
      <c r="B428" s="22" t="s">
        <v>419</v>
      </c>
      <c r="C428" s="22" t="s">
        <v>251</v>
      </c>
      <c r="D428" s="22" t="s">
        <v>405</v>
      </c>
      <c r="E428" s="22" t="s">
        <v>18</v>
      </c>
      <c r="F428" s="56">
        <v>50000</v>
      </c>
    </row>
    <row r="429" spans="1:8" s="45" customFormat="1" outlineLevel="1">
      <c r="A429" s="50" t="s">
        <v>102</v>
      </c>
      <c r="B429" s="37" t="s">
        <v>419</v>
      </c>
      <c r="C429" s="37" t="s">
        <v>103</v>
      </c>
      <c r="D429" s="37" t="s">
        <v>124</v>
      </c>
      <c r="E429" s="37" t="s">
        <v>6</v>
      </c>
      <c r="F429" s="58">
        <f t="shared" ref="F429:F434" si="1">F430</f>
        <v>2500000</v>
      </c>
      <c r="G429" s="46"/>
      <c r="H429" s="46"/>
    </row>
    <row r="430" spans="1:8" outlineLevel="2">
      <c r="A430" s="21" t="s">
        <v>104</v>
      </c>
      <c r="B430" s="22" t="s">
        <v>419</v>
      </c>
      <c r="C430" s="22" t="s">
        <v>105</v>
      </c>
      <c r="D430" s="22" t="s">
        <v>124</v>
      </c>
      <c r="E430" s="22" t="s">
        <v>6</v>
      </c>
      <c r="F430" s="56">
        <f t="shared" si="1"/>
        <v>2500000</v>
      </c>
    </row>
    <row r="431" spans="1:8" s="45" customFormat="1" ht="36.75" customHeight="1" outlineLevel="3">
      <c r="A431" s="50" t="s">
        <v>383</v>
      </c>
      <c r="B431" s="37" t="s">
        <v>419</v>
      </c>
      <c r="C431" s="37" t="s">
        <v>105</v>
      </c>
      <c r="D431" s="37" t="s">
        <v>268</v>
      </c>
      <c r="E431" s="37" t="s">
        <v>6</v>
      </c>
      <c r="F431" s="58">
        <f t="shared" si="1"/>
        <v>2500000</v>
      </c>
      <c r="G431" s="46"/>
      <c r="H431" s="46"/>
    </row>
    <row r="432" spans="1:8" ht="24.75" customHeight="1" outlineLevel="4">
      <c r="A432" s="24" t="s">
        <v>278</v>
      </c>
      <c r="B432" s="22" t="s">
        <v>419</v>
      </c>
      <c r="C432" s="22" t="s">
        <v>105</v>
      </c>
      <c r="D432" s="22" t="s">
        <v>270</v>
      </c>
      <c r="E432" s="22" t="s">
        <v>6</v>
      </c>
      <c r="F432" s="56">
        <f t="shared" si="1"/>
        <v>2500000</v>
      </c>
    </row>
    <row r="433" spans="1:8" ht="36" outlineLevel="5">
      <c r="A433" s="21" t="s">
        <v>106</v>
      </c>
      <c r="B433" s="22" t="s">
        <v>419</v>
      </c>
      <c r="C433" s="22" t="s">
        <v>105</v>
      </c>
      <c r="D433" s="22" t="s">
        <v>271</v>
      </c>
      <c r="E433" s="22" t="s">
        <v>6</v>
      </c>
      <c r="F433" s="56">
        <f t="shared" si="1"/>
        <v>2500000</v>
      </c>
    </row>
    <row r="434" spans="1:8" ht="36" outlineLevel="6">
      <c r="A434" s="21" t="s">
        <v>36</v>
      </c>
      <c r="B434" s="22" t="s">
        <v>419</v>
      </c>
      <c r="C434" s="22" t="s">
        <v>105</v>
      </c>
      <c r="D434" s="22" t="s">
        <v>271</v>
      </c>
      <c r="E434" s="22" t="s">
        <v>37</v>
      </c>
      <c r="F434" s="56">
        <f t="shared" si="1"/>
        <v>2500000</v>
      </c>
    </row>
    <row r="435" spans="1:8" outlineLevel="7">
      <c r="A435" s="21" t="s">
        <v>38</v>
      </c>
      <c r="B435" s="22" t="s">
        <v>419</v>
      </c>
      <c r="C435" s="22" t="s">
        <v>105</v>
      </c>
      <c r="D435" s="22" t="s">
        <v>271</v>
      </c>
      <c r="E435" s="22" t="s">
        <v>39</v>
      </c>
      <c r="F435" s="56">
        <v>2500000</v>
      </c>
    </row>
    <row r="436" spans="1:8" s="3" customFormat="1" ht="21.75" customHeight="1">
      <c r="A436" s="19" t="s">
        <v>447</v>
      </c>
      <c r="B436" s="20" t="s">
        <v>420</v>
      </c>
      <c r="C436" s="20" t="s">
        <v>5</v>
      </c>
      <c r="D436" s="20" t="s">
        <v>124</v>
      </c>
      <c r="E436" s="20" t="s">
        <v>6</v>
      </c>
      <c r="F436" s="60">
        <f>F437</f>
        <v>6397896</v>
      </c>
      <c r="G436" s="7"/>
      <c r="H436" s="7"/>
    </row>
    <row r="437" spans="1:8" outlineLevel="1">
      <c r="A437" s="21" t="s">
        <v>7</v>
      </c>
      <c r="B437" s="22" t="s">
        <v>420</v>
      </c>
      <c r="C437" s="22" t="s">
        <v>8</v>
      </c>
      <c r="D437" s="22" t="s">
        <v>124</v>
      </c>
      <c r="E437" s="22" t="s">
        <v>6</v>
      </c>
      <c r="F437" s="56">
        <f>F438+F453+F460</f>
        <v>6397896</v>
      </c>
    </row>
    <row r="438" spans="1:8" ht="37.5" customHeight="1" outlineLevel="2">
      <c r="A438" s="21" t="s">
        <v>107</v>
      </c>
      <c r="B438" s="22" t="s">
        <v>420</v>
      </c>
      <c r="C438" s="22" t="s">
        <v>108</v>
      </c>
      <c r="D438" s="22" t="s">
        <v>124</v>
      </c>
      <c r="E438" s="22" t="s">
        <v>6</v>
      </c>
      <c r="F438" s="56">
        <f>F439</f>
        <v>5083115</v>
      </c>
    </row>
    <row r="439" spans="1:8" ht="36" outlineLevel="4">
      <c r="A439" s="21" t="s">
        <v>130</v>
      </c>
      <c r="B439" s="22" t="s">
        <v>420</v>
      </c>
      <c r="C439" s="22" t="s">
        <v>108</v>
      </c>
      <c r="D439" s="22" t="s">
        <v>125</v>
      </c>
      <c r="E439" s="22" t="s">
        <v>6</v>
      </c>
      <c r="F439" s="56">
        <f>F440+F443+F450</f>
        <v>5083115</v>
      </c>
    </row>
    <row r="440" spans="1:8" outlineLevel="5">
      <c r="A440" s="21" t="s">
        <v>448</v>
      </c>
      <c r="B440" s="22" t="s">
        <v>420</v>
      </c>
      <c r="C440" s="22" t="s">
        <v>108</v>
      </c>
      <c r="D440" s="22" t="s">
        <v>449</v>
      </c>
      <c r="E440" s="22" t="s">
        <v>6</v>
      </c>
      <c r="F440" s="56">
        <f>F441</f>
        <v>2407541</v>
      </c>
    </row>
    <row r="441" spans="1:8" ht="72" outlineLevel="6">
      <c r="A441" s="21" t="s">
        <v>11</v>
      </c>
      <c r="B441" s="22" t="s">
        <v>420</v>
      </c>
      <c r="C441" s="22" t="s">
        <v>108</v>
      </c>
      <c r="D441" s="22" t="s">
        <v>449</v>
      </c>
      <c r="E441" s="22" t="s">
        <v>12</v>
      </c>
      <c r="F441" s="56">
        <f>F442</f>
        <v>2407541</v>
      </c>
    </row>
    <row r="442" spans="1:8" ht="36" outlineLevel="7">
      <c r="A442" s="21" t="s">
        <v>13</v>
      </c>
      <c r="B442" s="22" t="s">
        <v>420</v>
      </c>
      <c r="C442" s="22" t="s">
        <v>108</v>
      </c>
      <c r="D442" s="22" t="s">
        <v>449</v>
      </c>
      <c r="E442" s="22" t="s">
        <v>14</v>
      </c>
      <c r="F442" s="54">
        <v>2407541</v>
      </c>
    </row>
    <row r="443" spans="1:8" ht="36" outlineLevel="5">
      <c r="A443" s="21" t="s">
        <v>413</v>
      </c>
      <c r="B443" s="22" t="s">
        <v>420</v>
      </c>
      <c r="C443" s="22" t="s">
        <v>108</v>
      </c>
      <c r="D443" s="22" t="s">
        <v>414</v>
      </c>
      <c r="E443" s="22" t="s">
        <v>6</v>
      </c>
      <c r="F443" s="56">
        <f>F444+F446+F448</f>
        <v>2495574</v>
      </c>
    </row>
    <row r="444" spans="1:8" ht="72" outlineLevel="6">
      <c r="A444" s="21" t="s">
        <v>11</v>
      </c>
      <c r="B444" s="22" t="s">
        <v>420</v>
      </c>
      <c r="C444" s="22" t="s">
        <v>108</v>
      </c>
      <c r="D444" s="22" t="s">
        <v>414</v>
      </c>
      <c r="E444" s="22" t="s">
        <v>12</v>
      </c>
      <c r="F444" s="56">
        <f>F445</f>
        <v>2347288</v>
      </c>
    </row>
    <row r="445" spans="1:8" ht="36" outlineLevel="7">
      <c r="A445" s="21" t="s">
        <v>13</v>
      </c>
      <c r="B445" s="22" t="s">
        <v>420</v>
      </c>
      <c r="C445" s="22" t="s">
        <v>108</v>
      </c>
      <c r="D445" s="22" t="s">
        <v>414</v>
      </c>
      <c r="E445" s="22" t="s">
        <v>14</v>
      </c>
      <c r="F445" s="54">
        <v>2347288</v>
      </c>
    </row>
    <row r="446" spans="1:8" ht="36" outlineLevel="6">
      <c r="A446" s="21" t="s">
        <v>15</v>
      </c>
      <c r="B446" s="22" t="s">
        <v>420</v>
      </c>
      <c r="C446" s="22" t="s">
        <v>108</v>
      </c>
      <c r="D446" s="22" t="s">
        <v>414</v>
      </c>
      <c r="E446" s="22" t="s">
        <v>16</v>
      </c>
      <c r="F446" s="56">
        <f>F447</f>
        <v>146396</v>
      </c>
    </row>
    <row r="447" spans="1:8" ht="20.25" customHeight="1" outlineLevel="7">
      <c r="A447" s="21" t="s">
        <v>17</v>
      </c>
      <c r="B447" s="22" t="s">
        <v>420</v>
      </c>
      <c r="C447" s="22" t="s">
        <v>108</v>
      </c>
      <c r="D447" s="22" t="s">
        <v>414</v>
      </c>
      <c r="E447" s="22" t="s">
        <v>18</v>
      </c>
      <c r="F447" s="54">
        <v>146396</v>
      </c>
    </row>
    <row r="448" spans="1:8" outlineLevel="6">
      <c r="A448" s="21" t="s">
        <v>19</v>
      </c>
      <c r="B448" s="22" t="s">
        <v>420</v>
      </c>
      <c r="C448" s="22" t="s">
        <v>108</v>
      </c>
      <c r="D448" s="22" t="s">
        <v>414</v>
      </c>
      <c r="E448" s="22" t="s">
        <v>20</v>
      </c>
      <c r="F448" s="56">
        <f>F449</f>
        <v>1890</v>
      </c>
    </row>
    <row r="449" spans="1:8" outlineLevel="7">
      <c r="A449" s="21" t="s">
        <v>21</v>
      </c>
      <c r="B449" s="22" t="s">
        <v>420</v>
      </c>
      <c r="C449" s="22" t="s">
        <v>108</v>
      </c>
      <c r="D449" s="22" t="s">
        <v>414</v>
      </c>
      <c r="E449" s="22" t="s">
        <v>22</v>
      </c>
      <c r="F449" s="54">
        <v>1890</v>
      </c>
    </row>
    <row r="450" spans="1:8" outlineLevel="5">
      <c r="A450" s="21" t="s">
        <v>451</v>
      </c>
      <c r="B450" s="22" t="s">
        <v>420</v>
      </c>
      <c r="C450" s="22" t="s">
        <v>108</v>
      </c>
      <c r="D450" s="22" t="s">
        <v>450</v>
      </c>
      <c r="E450" s="22" t="s">
        <v>6</v>
      </c>
      <c r="F450" s="56">
        <f>F451</f>
        <v>180000</v>
      </c>
    </row>
    <row r="451" spans="1:8" ht="72" outlineLevel="6">
      <c r="A451" s="21" t="s">
        <v>11</v>
      </c>
      <c r="B451" s="22" t="s">
        <v>420</v>
      </c>
      <c r="C451" s="22" t="s">
        <v>108</v>
      </c>
      <c r="D451" s="22" t="s">
        <v>450</v>
      </c>
      <c r="E451" s="22" t="s">
        <v>12</v>
      </c>
      <c r="F451" s="56">
        <f>F452</f>
        <v>180000</v>
      </c>
    </row>
    <row r="452" spans="1:8" ht="36" outlineLevel="7">
      <c r="A452" s="21" t="s">
        <v>13</v>
      </c>
      <c r="B452" s="22" t="s">
        <v>420</v>
      </c>
      <c r="C452" s="22" t="s">
        <v>108</v>
      </c>
      <c r="D452" s="22" t="s">
        <v>450</v>
      </c>
      <c r="E452" s="22" t="s">
        <v>14</v>
      </c>
      <c r="F452" s="54">
        <v>180000</v>
      </c>
    </row>
    <row r="453" spans="1:8" ht="37.5" customHeight="1" outlineLevel="2">
      <c r="A453" s="21" t="s">
        <v>9</v>
      </c>
      <c r="B453" s="22" t="s">
        <v>420</v>
      </c>
      <c r="C453" s="22" t="s">
        <v>10</v>
      </c>
      <c r="D453" s="22" t="s">
        <v>124</v>
      </c>
      <c r="E453" s="22" t="s">
        <v>6</v>
      </c>
      <c r="F453" s="56">
        <f>F454</f>
        <v>1183217</v>
      </c>
    </row>
    <row r="454" spans="1:8" ht="36" outlineLevel="4">
      <c r="A454" s="21" t="s">
        <v>130</v>
      </c>
      <c r="B454" s="22" t="s">
        <v>420</v>
      </c>
      <c r="C454" s="22" t="s">
        <v>10</v>
      </c>
      <c r="D454" s="22" t="s">
        <v>125</v>
      </c>
      <c r="E454" s="22" t="s">
        <v>6</v>
      </c>
      <c r="F454" s="56">
        <f>F455</f>
        <v>1183217</v>
      </c>
    </row>
    <row r="455" spans="1:8" outlineLevel="5">
      <c r="A455" s="21" t="s">
        <v>119</v>
      </c>
      <c r="B455" s="22" t="s">
        <v>420</v>
      </c>
      <c r="C455" s="22" t="s">
        <v>10</v>
      </c>
      <c r="D455" s="22" t="s">
        <v>141</v>
      </c>
      <c r="E455" s="22" t="s">
        <v>6</v>
      </c>
      <c r="F455" s="56">
        <f>F456+F458</f>
        <v>1183217</v>
      </c>
    </row>
    <row r="456" spans="1:8" ht="72" outlineLevel="6">
      <c r="A456" s="21" t="s">
        <v>11</v>
      </c>
      <c r="B456" s="22" t="s">
        <v>420</v>
      </c>
      <c r="C456" s="22" t="s">
        <v>10</v>
      </c>
      <c r="D456" s="22" t="s">
        <v>141</v>
      </c>
      <c r="E456" s="22" t="s">
        <v>12</v>
      </c>
      <c r="F456" s="56">
        <f>F457</f>
        <v>1183217</v>
      </c>
    </row>
    <row r="457" spans="1:8" ht="36.75" customHeight="1" outlineLevel="7">
      <c r="A457" s="21" t="s">
        <v>13</v>
      </c>
      <c r="B457" s="22" t="s">
        <v>420</v>
      </c>
      <c r="C457" s="22" t="s">
        <v>10</v>
      </c>
      <c r="D457" s="22" t="s">
        <v>141</v>
      </c>
      <c r="E457" s="22" t="s">
        <v>14</v>
      </c>
      <c r="F457" s="54">
        <v>1183217</v>
      </c>
    </row>
    <row r="458" spans="1:8" ht="36" hidden="1" outlineLevel="7">
      <c r="A458" s="21" t="s">
        <v>15</v>
      </c>
      <c r="B458" s="22" t="s">
        <v>420</v>
      </c>
      <c r="C458" s="22" t="s">
        <v>10</v>
      </c>
      <c r="D458" s="22" t="s">
        <v>141</v>
      </c>
      <c r="E458" s="22" t="s">
        <v>16</v>
      </c>
      <c r="F458" s="54">
        <f>F459</f>
        <v>0</v>
      </c>
    </row>
    <row r="459" spans="1:8" ht="36" hidden="1" outlineLevel="7">
      <c r="A459" s="21" t="s">
        <v>17</v>
      </c>
      <c r="B459" s="22" t="s">
        <v>420</v>
      </c>
      <c r="C459" s="22" t="s">
        <v>10</v>
      </c>
      <c r="D459" s="22" t="s">
        <v>141</v>
      </c>
      <c r="E459" s="22" t="s">
        <v>18</v>
      </c>
      <c r="F459" s="54">
        <v>0</v>
      </c>
    </row>
    <row r="460" spans="1:8" outlineLevel="2" collapsed="1">
      <c r="A460" s="21" t="s">
        <v>23</v>
      </c>
      <c r="B460" s="22" t="s">
        <v>420</v>
      </c>
      <c r="C460" s="22" t="s">
        <v>24</v>
      </c>
      <c r="D460" s="22" t="s">
        <v>124</v>
      </c>
      <c r="E460" s="22" t="s">
        <v>6</v>
      </c>
      <c r="F460" s="56">
        <f>F461+F466</f>
        <v>131564</v>
      </c>
    </row>
    <row r="461" spans="1:8" s="45" customFormat="1" ht="36" outlineLevel="3">
      <c r="A461" s="50" t="s">
        <v>374</v>
      </c>
      <c r="B461" s="37" t="s">
        <v>420</v>
      </c>
      <c r="C461" s="37" t="s">
        <v>24</v>
      </c>
      <c r="D461" s="37" t="s">
        <v>126</v>
      </c>
      <c r="E461" s="37" t="s">
        <v>6</v>
      </c>
      <c r="F461" s="58">
        <f>F462</f>
        <v>32000</v>
      </c>
      <c r="G461" s="46"/>
      <c r="H461" s="46"/>
    </row>
    <row r="462" spans="1:8" ht="36" outlineLevel="4">
      <c r="A462" s="51" t="s">
        <v>173</v>
      </c>
      <c r="B462" s="22" t="s">
        <v>420</v>
      </c>
      <c r="C462" s="22" t="s">
        <v>24</v>
      </c>
      <c r="D462" s="22" t="s">
        <v>266</v>
      </c>
      <c r="E462" s="22" t="s">
        <v>6</v>
      </c>
      <c r="F462" s="56">
        <f>F463</f>
        <v>32000</v>
      </c>
    </row>
    <row r="463" spans="1:8" outlineLevel="5">
      <c r="A463" s="51" t="s">
        <v>272</v>
      </c>
      <c r="B463" s="22" t="s">
        <v>420</v>
      </c>
      <c r="C463" s="22" t="s">
        <v>24</v>
      </c>
      <c r="D463" s="22" t="s">
        <v>267</v>
      </c>
      <c r="E463" s="22" t="s">
        <v>6</v>
      </c>
      <c r="F463" s="56">
        <f>F464</f>
        <v>32000</v>
      </c>
    </row>
    <row r="464" spans="1:8" ht="36" outlineLevel="6">
      <c r="A464" s="21" t="s">
        <v>15</v>
      </c>
      <c r="B464" s="22" t="s">
        <v>420</v>
      </c>
      <c r="C464" s="22" t="s">
        <v>24</v>
      </c>
      <c r="D464" s="22" t="s">
        <v>267</v>
      </c>
      <c r="E464" s="22" t="s">
        <v>16</v>
      </c>
      <c r="F464" s="56">
        <f>F465</f>
        <v>32000</v>
      </c>
    </row>
    <row r="465" spans="1:8" ht="22.5" customHeight="1" outlineLevel="7">
      <c r="A465" s="21" t="s">
        <v>17</v>
      </c>
      <c r="B465" s="22" t="s">
        <v>420</v>
      </c>
      <c r="C465" s="22" t="s">
        <v>24</v>
      </c>
      <c r="D465" s="22" t="s">
        <v>267</v>
      </c>
      <c r="E465" s="22" t="s">
        <v>18</v>
      </c>
      <c r="F465" s="54">
        <v>32000</v>
      </c>
    </row>
    <row r="466" spans="1:8" s="45" customFormat="1" ht="36" outlineLevel="7">
      <c r="A466" s="50" t="s">
        <v>130</v>
      </c>
      <c r="B466" s="37" t="s">
        <v>420</v>
      </c>
      <c r="C466" s="37" t="s">
        <v>24</v>
      </c>
      <c r="D466" s="37" t="s">
        <v>125</v>
      </c>
      <c r="E466" s="37" t="s">
        <v>6</v>
      </c>
      <c r="F466" s="62">
        <f>F467</f>
        <v>99564</v>
      </c>
      <c r="G466" s="46"/>
      <c r="H466" s="46"/>
    </row>
    <row r="467" spans="1:8" ht="36" outlineLevel="7">
      <c r="A467" s="21" t="s">
        <v>452</v>
      </c>
      <c r="B467" s="22" t="s">
        <v>420</v>
      </c>
      <c r="C467" s="22" t="s">
        <v>24</v>
      </c>
      <c r="D467" s="22" t="s">
        <v>453</v>
      </c>
      <c r="E467" s="22" t="s">
        <v>6</v>
      </c>
      <c r="F467" s="63">
        <f>F468</f>
        <v>99564</v>
      </c>
    </row>
    <row r="468" spans="1:8" ht="36" outlineLevel="7">
      <c r="A468" s="21" t="s">
        <v>15</v>
      </c>
      <c r="B468" s="22" t="s">
        <v>420</v>
      </c>
      <c r="C468" s="22" t="s">
        <v>24</v>
      </c>
      <c r="D468" s="22" t="s">
        <v>453</v>
      </c>
      <c r="E468" s="22" t="s">
        <v>16</v>
      </c>
      <c r="F468" s="63">
        <f>F469</f>
        <v>99564</v>
      </c>
    </row>
    <row r="469" spans="1:8" ht="21" customHeight="1" outlineLevel="7">
      <c r="A469" s="21" t="s">
        <v>17</v>
      </c>
      <c r="B469" s="22" t="s">
        <v>420</v>
      </c>
      <c r="C469" s="22" t="s">
        <v>24</v>
      </c>
      <c r="D469" s="22" t="s">
        <v>453</v>
      </c>
      <c r="E469" s="22" t="s">
        <v>18</v>
      </c>
      <c r="F469" s="54">
        <v>99564</v>
      </c>
    </row>
    <row r="470" spans="1:8" s="3" customFormat="1" ht="34.799999999999997">
      <c r="A470" s="19" t="s">
        <v>462</v>
      </c>
      <c r="B470" s="20" t="s">
        <v>456</v>
      </c>
      <c r="C470" s="20" t="s">
        <v>5</v>
      </c>
      <c r="D470" s="20" t="s">
        <v>124</v>
      </c>
      <c r="E470" s="20" t="s">
        <v>6</v>
      </c>
      <c r="F470" s="60">
        <f>F471+F617+F633</f>
        <v>587771321.70999992</v>
      </c>
      <c r="G470" s="97"/>
      <c r="H470" s="97"/>
    </row>
    <row r="471" spans="1:8" s="45" customFormat="1" outlineLevel="1">
      <c r="A471" s="50" t="s">
        <v>68</v>
      </c>
      <c r="B471" s="37" t="s">
        <v>456</v>
      </c>
      <c r="C471" s="37" t="s">
        <v>69</v>
      </c>
      <c r="D471" s="37" t="s">
        <v>124</v>
      </c>
      <c r="E471" s="37" t="s">
        <v>6</v>
      </c>
      <c r="F471" s="58">
        <f>F472+F511+F578+F597+F551</f>
        <v>577651185.05999994</v>
      </c>
      <c r="G471" s="46"/>
      <c r="H471" s="46"/>
    </row>
    <row r="472" spans="1:8" outlineLevel="2">
      <c r="A472" s="21" t="s">
        <v>109</v>
      </c>
      <c r="B472" s="22" t="s">
        <v>456</v>
      </c>
      <c r="C472" s="22" t="s">
        <v>110</v>
      </c>
      <c r="D472" s="22" t="s">
        <v>124</v>
      </c>
      <c r="E472" s="22" t="s">
        <v>6</v>
      </c>
      <c r="F472" s="56">
        <f>F473</f>
        <v>151116929.75999999</v>
      </c>
    </row>
    <row r="473" spans="1:8" s="45" customFormat="1" ht="36" outlineLevel="3">
      <c r="A473" s="50" t="s">
        <v>347</v>
      </c>
      <c r="B473" s="22" t="s">
        <v>456</v>
      </c>
      <c r="C473" s="37" t="s">
        <v>110</v>
      </c>
      <c r="D473" s="37" t="s">
        <v>136</v>
      </c>
      <c r="E473" s="37" t="s">
        <v>6</v>
      </c>
      <c r="F473" s="58">
        <f>F474</f>
        <v>151116929.75999999</v>
      </c>
      <c r="G473" s="46"/>
      <c r="H473" s="46"/>
    </row>
    <row r="474" spans="1:8" ht="36" outlineLevel="4">
      <c r="A474" s="21" t="s">
        <v>348</v>
      </c>
      <c r="B474" s="22" t="s">
        <v>456</v>
      </c>
      <c r="C474" s="22" t="s">
        <v>110</v>
      </c>
      <c r="D474" s="22" t="s">
        <v>137</v>
      </c>
      <c r="E474" s="22" t="s">
        <v>6</v>
      </c>
      <c r="F474" s="56">
        <f>F475+F482+F507</f>
        <v>151116929.75999999</v>
      </c>
    </row>
    <row r="475" spans="1:8" ht="36" outlineLevel="4">
      <c r="A475" s="24" t="s">
        <v>161</v>
      </c>
      <c r="B475" s="22" t="s">
        <v>456</v>
      </c>
      <c r="C475" s="22" t="s">
        <v>110</v>
      </c>
      <c r="D475" s="22" t="s">
        <v>179</v>
      </c>
      <c r="E475" s="22" t="s">
        <v>6</v>
      </c>
      <c r="F475" s="56">
        <f>F476+F479</f>
        <v>118077623.8</v>
      </c>
    </row>
    <row r="476" spans="1:8" ht="36" outlineLevel="5">
      <c r="A476" s="21" t="s">
        <v>112</v>
      </c>
      <c r="B476" s="22" t="s">
        <v>456</v>
      </c>
      <c r="C476" s="22" t="s">
        <v>110</v>
      </c>
      <c r="D476" s="22" t="s">
        <v>142</v>
      </c>
      <c r="E476" s="22" t="s">
        <v>6</v>
      </c>
      <c r="F476" s="56">
        <f>F477</f>
        <v>42483752.799999997</v>
      </c>
    </row>
    <row r="477" spans="1:8" ht="36" outlineLevel="6">
      <c r="A477" s="21" t="s">
        <v>36</v>
      </c>
      <c r="B477" s="22" t="s">
        <v>456</v>
      </c>
      <c r="C477" s="22" t="s">
        <v>110</v>
      </c>
      <c r="D477" s="22" t="s">
        <v>142</v>
      </c>
      <c r="E477" s="22" t="s">
        <v>37</v>
      </c>
      <c r="F477" s="56">
        <f>F478</f>
        <v>42483752.799999997</v>
      </c>
    </row>
    <row r="478" spans="1:8" outlineLevel="7">
      <c r="A478" s="21" t="s">
        <v>73</v>
      </c>
      <c r="B478" s="22" t="s">
        <v>456</v>
      </c>
      <c r="C478" s="22" t="s">
        <v>110</v>
      </c>
      <c r="D478" s="22" t="s">
        <v>142</v>
      </c>
      <c r="E478" s="22" t="s">
        <v>74</v>
      </c>
      <c r="F478" s="54">
        <v>42483752.799999997</v>
      </c>
    </row>
    <row r="479" spans="1:8" ht="72" outlineLevel="7">
      <c r="A479" s="24" t="s">
        <v>349</v>
      </c>
      <c r="B479" s="22" t="s">
        <v>456</v>
      </c>
      <c r="C479" s="22" t="s">
        <v>110</v>
      </c>
      <c r="D479" s="22" t="s">
        <v>143</v>
      </c>
      <c r="E479" s="22" t="s">
        <v>6</v>
      </c>
      <c r="F479" s="56">
        <f>F480</f>
        <v>75593871</v>
      </c>
    </row>
    <row r="480" spans="1:8" ht="36" outlineLevel="7">
      <c r="A480" s="21" t="s">
        <v>36</v>
      </c>
      <c r="B480" s="22" t="s">
        <v>456</v>
      </c>
      <c r="C480" s="22" t="s">
        <v>110</v>
      </c>
      <c r="D480" s="22" t="s">
        <v>143</v>
      </c>
      <c r="E480" s="22" t="s">
        <v>37</v>
      </c>
      <c r="F480" s="56">
        <f>F481</f>
        <v>75593871</v>
      </c>
    </row>
    <row r="481" spans="1:6" outlineLevel="7">
      <c r="A481" s="21" t="s">
        <v>73</v>
      </c>
      <c r="B481" s="22" t="s">
        <v>456</v>
      </c>
      <c r="C481" s="22" t="s">
        <v>110</v>
      </c>
      <c r="D481" s="22" t="s">
        <v>143</v>
      </c>
      <c r="E481" s="22" t="s">
        <v>74</v>
      </c>
      <c r="F481" s="54">
        <v>75593871</v>
      </c>
    </row>
    <row r="482" spans="1:6" ht="18.75" customHeight="1" outlineLevel="7">
      <c r="A482" s="24" t="s">
        <v>162</v>
      </c>
      <c r="B482" s="22" t="s">
        <v>456</v>
      </c>
      <c r="C482" s="22" t="s">
        <v>110</v>
      </c>
      <c r="D482" s="22" t="s">
        <v>181</v>
      </c>
      <c r="E482" s="22" t="s">
        <v>6</v>
      </c>
      <c r="F482" s="54">
        <f>F501+F483+F489+F492+F498+F486+F504+F495</f>
        <v>1526681.9</v>
      </c>
    </row>
    <row r="483" spans="1:6" ht="36" outlineLevel="7">
      <c r="A483" s="21" t="s">
        <v>236</v>
      </c>
      <c r="B483" s="22" t="s">
        <v>456</v>
      </c>
      <c r="C483" s="22" t="s">
        <v>110</v>
      </c>
      <c r="D483" s="22" t="s">
        <v>237</v>
      </c>
      <c r="E483" s="22" t="s">
        <v>6</v>
      </c>
      <c r="F483" s="54">
        <f>F484</f>
        <v>97500</v>
      </c>
    </row>
    <row r="484" spans="1:6" ht="36" outlineLevel="7">
      <c r="A484" s="21" t="s">
        <v>36</v>
      </c>
      <c r="B484" s="22" t="s">
        <v>456</v>
      </c>
      <c r="C484" s="22" t="s">
        <v>110</v>
      </c>
      <c r="D484" s="22" t="s">
        <v>237</v>
      </c>
      <c r="E484" s="22" t="s">
        <v>37</v>
      </c>
      <c r="F484" s="54">
        <f>F485</f>
        <v>97500</v>
      </c>
    </row>
    <row r="485" spans="1:6" outlineLevel="7">
      <c r="A485" s="21" t="s">
        <v>73</v>
      </c>
      <c r="B485" s="22" t="s">
        <v>456</v>
      </c>
      <c r="C485" s="22" t="s">
        <v>110</v>
      </c>
      <c r="D485" s="22" t="s">
        <v>237</v>
      </c>
      <c r="E485" s="22" t="s">
        <v>74</v>
      </c>
      <c r="F485" s="54">
        <v>97500</v>
      </c>
    </row>
    <row r="486" spans="1:6" outlineLevel="7">
      <c r="A486" s="21" t="s">
        <v>223</v>
      </c>
      <c r="B486" s="22" t="s">
        <v>456</v>
      </c>
      <c r="C486" s="22" t="s">
        <v>110</v>
      </c>
      <c r="D486" s="22" t="s">
        <v>238</v>
      </c>
      <c r="E486" s="22" t="s">
        <v>6</v>
      </c>
      <c r="F486" s="63">
        <f>F487</f>
        <v>124792</v>
      </c>
    </row>
    <row r="487" spans="1:6" ht="36" outlineLevel="7">
      <c r="A487" s="21" t="s">
        <v>36</v>
      </c>
      <c r="B487" s="22" t="s">
        <v>456</v>
      </c>
      <c r="C487" s="22" t="s">
        <v>110</v>
      </c>
      <c r="D487" s="22" t="s">
        <v>238</v>
      </c>
      <c r="E487" s="22" t="s">
        <v>37</v>
      </c>
      <c r="F487" s="63">
        <f>F488</f>
        <v>124792</v>
      </c>
    </row>
    <row r="488" spans="1:6" outlineLevel="7">
      <c r="A488" s="21" t="s">
        <v>73</v>
      </c>
      <c r="B488" s="22" t="s">
        <v>456</v>
      </c>
      <c r="C488" s="22" t="s">
        <v>110</v>
      </c>
      <c r="D488" s="22" t="s">
        <v>238</v>
      </c>
      <c r="E488" s="22" t="s">
        <v>74</v>
      </c>
      <c r="F488" s="54">
        <v>124792</v>
      </c>
    </row>
    <row r="489" spans="1:6" outlineLevel="7">
      <c r="A489" s="21" t="s">
        <v>262</v>
      </c>
      <c r="B489" s="22" t="s">
        <v>456</v>
      </c>
      <c r="C489" s="22" t="s">
        <v>110</v>
      </c>
      <c r="D489" s="22" t="s">
        <v>454</v>
      </c>
      <c r="E489" s="22" t="s">
        <v>6</v>
      </c>
      <c r="F489" s="54">
        <f>F490</f>
        <v>422050</v>
      </c>
    </row>
    <row r="490" spans="1:6" ht="36" outlineLevel="7">
      <c r="A490" s="21" t="s">
        <v>36</v>
      </c>
      <c r="B490" s="22" t="s">
        <v>456</v>
      </c>
      <c r="C490" s="22" t="s">
        <v>110</v>
      </c>
      <c r="D490" s="22" t="s">
        <v>454</v>
      </c>
      <c r="E490" s="22" t="s">
        <v>37</v>
      </c>
      <c r="F490" s="54">
        <f>F491</f>
        <v>422050</v>
      </c>
    </row>
    <row r="491" spans="1:6" outlineLevel="7">
      <c r="A491" s="21" t="s">
        <v>73</v>
      </c>
      <c r="B491" s="22" t="s">
        <v>456</v>
      </c>
      <c r="C491" s="22" t="s">
        <v>110</v>
      </c>
      <c r="D491" s="22" t="s">
        <v>454</v>
      </c>
      <c r="E491" s="22" t="s">
        <v>74</v>
      </c>
      <c r="F491" s="54">
        <v>422050</v>
      </c>
    </row>
    <row r="492" spans="1:6" ht="36" outlineLevel="7">
      <c r="A492" s="51" t="s">
        <v>396</v>
      </c>
      <c r="B492" s="22" t="s">
        <v>456</v>
      </c>
      <c r="C492" s="22" t="s">
        <v>110</v>
      </c>
      <c r="D492" s="22" t="s">
        <v>397</v>
      </c>
      <c r="E492" s="22" t="s">
        <v>6</v>
      </c>
      <c r="F492" s="54">
        <f>F493</f>
        <v>126000</v>
      </c>
    </row>
    <row r="493" spans="1:6" ht="36" outlineLevel="7">
      <c r="A493" s="21" t="s">
        <v>36</v>
      </c>
      <c r="B493" s="22" t="s">
        <v>456</v>
      </c>
      <c r="C493" s="22" t="s">
        <v>110</v>
      </c>
      <c r="D493" s="22" t="s">
        <v>397</v>
      </c>
      <c r="E493" s="22" t="s">
        <v>37</v>
      </c>
      <c r="F493" s="54">
        <f>F494</f>
        <v>126000</v>
      </c>
    </row>
    <row r="494" spans="1:6" outlineLevel="7">
      <c r="A494" s="21" t="s">
        <v>73</v>
      </c>
      <c r="B494" s="22" t="s">
        <v>456</v>
      </c>
      <c r="C494" s="22" t="s">
        <v>110</v>
      </c>
      <c r="D494" s="22" t="s">
        <v>397</v>
      </c>
      <c r="E494" s="22" t="s">
        <v>74</v>
      </c>
      <c r="F494" s="54">
        <v>126000</v>
      </c>
    </row>
    <row r="495" spans="1:6" ht="36" outlineLevel="7">
      <c r="A495" s="21" t="s">
        <v>554</v>
      </c>
      <c r="B495" s="22" t="s">
        <v>456</v>
      </c>
      <c r="C495" s="22" t="s">
        <v>110</v>
      </c>
      <c r="D495" s="106" t="s">
        <v>555</v>
      </c>
      <c r="E495" s="22" t="s">
        <v>6</v>
      </c>
      <c r="F495" s="54">
        <f>F496</f>
        <v>345000</v>
      </c>
    </row>
    <row r="496" spans="1:6" ht="36" outlineLevel="7">
      <c r="A496" s="21" t="s">
        <v>36</v>
      </c>
      <c r="B496" s="22" t="s">
        <v>456</v>
      </c>
      <c r="C496" s="22" t="s">
        <v>110</v>
      </c>
      <c r="D496" s="22" t="s">
        <v>555</v>
      </c>
      <c r="E496" s="22" t="s">
        <v>37</v>
      </c>
      <c r="F496" s="54">
        <f>F497</f>
        <v>345000</v>
      </c>
    </row>
    <row r="497" spans="1:8" outlineLevel="7">
      <c r="A497" s="21" t="s">
        <v>73</v>
      </c>
      <c r="B497" s="22" t="s">
        <v>456</v>
      </c>
      <c r="C497" s="22" t="s">
        <v>110</v>
      </c>
      <c r="D497" s="22" t="s">
        <v>555</v>
      </c>
      <c r="E497" s="22" t="s">
        <v>74</v>
      </c>
      <c r="F497" s="54">
        <v>345000</v>
      </c>
    </row>
    <row r="498" spans="1:8" ht="76.5" customHeight="1" outlineLevel="7">
      <c r="A498" s="13" t="s">
        <v>492</v>
      </c>
      <c r="B498" s="22" t="s">
        <v>456</v>
      </c>
      <c r="C498" s="22" t="s">
        <v>110</v>
      </c>
      <c r="D498" s="22" t="s">
        <v>493</v>
      </c>
      <c r="E498" s="22" t="s">
        <v>6</v>
      </c>
      <c r="F498" s="54">
        <f>F499</f>
        <v>398999.7</v>
      </c>
    </row>
    <row r="499" spans="1:8" ht="36" outlineLevel="7">
      <c r="A499" s="21" t="s">
        <v>36</v>
      </c>
      <c r="B499" s="22" t="s">
        <v>456</v>
      </c>
      <c r="C499" s="22" t="s">
        <v>110</v>
      </c>
      <c r="D499" s="22" t="s">
        <v>493</v>
      </c>
      <c r="E499" s="22" t="s">
        <v>37</v>
      </c>
      <c r="F499" s="54">
        <f>F500</f>
        <v>398999.7</v>
      </c>
    </row>
    <row r="500" spans="1:8" outlineLevel="7">
      <c r="A500" s="21" t="s">
        <v>73</v>
      </c>
      <c r="B500" s="22" t="s">
        <v>456</v>
      </c>
      <c r="C500" s="22" t="s">
        <v>110</v>
      </c>
      <c r="D500" s="22" t="s">
        <v>493</v>
      </c>
      <c r="E500" s="22" t="s">
        <v>74</v>
      </c>
      <c r="F500" s="54">
        <v>398999.7</v>
      </c>
    </row>
    <row r="501" spans="1:8" ht="0.75" hidden="1" customHeight="1" outlineLevel="7">
      <c r="A501" s="13" t="s">
        <v>248</v>
      </c>
      <c r="B501" s="22" t="s">
        <v>456</v>
      </c>
      <c r="C501" s="22" t="s">
        <v>110</v>
      </c>
      <c r="D501" s="22" t="s">
        <v>249</v>
      </c>
      <c r="E501" s="22" t="s">
        <v>6</v>
      </c>
      <c r="F501" s="63">
        <f>F502</f>
        <v>0</v>
      </c>
    </row>
    <row r="502" spans="1:8" ht="36" outlineLevel="7">
      <c r="A502" s="21" t="s">
        <v>219</v>
      </c>
      <c r="B502" s="22" t="s">
        <v>456</v>
      </c>
      <c r="C502" s="22" t="s">
        <v>110</v>
      </c>
      <c r="D502" s="22" t="s">
        <v>249</v>
      </c>
      <c r="E502" s="22" t="s">
        <v>220</v>
      </c>
      <c r="F502" s="63">
        <f>F503</f>
        <v>0</v>
      </c>
    </row>
    <row r="503" spans="1:8" outlineLevel="7">
      <c r="A503" s="21" t="s">
        <v>221</v>
      </c>
      <c r="B503" s="22" t="s">
        <v>456</v>
      </c>
      <c r="C503" s="22" t="s">
        <v>110</v>
      </c>
      <c r="D503" s="22" t="s">
        <v>249</v>
      </c>
      <c r="E503" s="22" t="s">
        <v>222</v>
      </c>
      <c r="F503" s="54">
        <v>0</v>
      </c>
    </row>
    <row r="504" spans="1:8" ht="54" outlineLevel="7">
      <c r="A504" s="21" t="s">
        <v>391</v>
      </c>
      <c r="B504" s="22" t="s">
        <v>456</v>
      </c>
      <c r="C504" s="22" t="s">
        <v>110</v>
      </c>
      <c r="D504" s="22" t="s">
        <v>392</v>
      </c>
      <c r="E504" s="22" t="s">
        <v>6</v>
      </c>
      <c r="F504" s="54">
        <f>F505</f>
        <v>12340.2</v>
      </c>
    </row>
    <row r="505" spans="1:8" ht="36" outlineLevel="7">
      <c r="A505" s="21" t="s">
        <v>36</v>
      </c>
      <c r="B505" s="22" t="s">
        <v>456</v>
      </c>
      <c r="C505" s="22" t="s">
        <v>110</v>
      </c>
      <c r="D505" s="22" t="s">
        <v>392</v>
      </c>
      <c r="E505" s="22" t="s">
        <v>37</v>
      </c>
      <c r="F505" s="54">
        <f>F506</f>
        <v>12340.2</v>
      </c>
    </row>
    <row r="506" spans="1:8" outlineLevel="7">
      <c r="A506" s="21" t="s">
        <v>73</v>
      </c>
      <c r="B506" s="22" t="s">
        <v>456</v>
      </c>
      <c r="C506" s="22" t="s">
        <v>110</v>
      </c>
      <c r="D506" s="22" t="s">
        <v>392</v>
      </c>
      <c r="E506" s="22" t="s">
        <v>74</v>
      </c>
      <c r="F506" s="54">
        <v>12340.2</v>
      </c>
    </row>
    <row r="507" spans="1:8" ht="54" outlineLevel="7">
      <c r="A507" s="102" t="s">
        <v>494</v>
      </c>
      <c r="B507" s="22" t="s">
        <v>456</v>
      </c>
      <c r="C507" s="22" t="s">
        <v>110</v>
      </c>
      <c r="D507" s="22" t="s">
        <v>495</v>
      </c>
      <c r="E507" s="22" t="s">
        <v>6</v>
      </c>
      <c r="F507" s="54">
        <f>F508</f>
        <v>31512624.059999999</v>
      </c>
    </row>
    <row r="508" spans="1:8" ht="90" outlineLevel="7">
      <c r="A508" s="51" t="s">
        <v>476</v>
      </c>
      <c r="B508" s="22" t="s">
        <v>456</v>
      </c>
      <c r="C508" s="22" t="s">
        <v>110</v>
      </c>
      <c r="D508" s="22" t="s">
        <v>515</v>
      </c>
      <c r="E508" s="22" t="s">
        <v>6</v>
      </c>
      <c r="F508" s="54">
        <f>F509</f>
        <v>31512624.059999999</v>
      </c>
    </row>
    <row r="509" spans="1:8" ht="36" outlineLevel="7">
      <c r="A509" s="21" t="s">
        <v>219</v>
      </c>
      <c r="B509" s="22" t="s">
        <v>456</v>
      </c>
      <c r="C509" s="22" t="s">
        <v>110</v>
      </c>
      <c r="D509" s="22" t="s">
        <v>515</v>
      </c>
      <c r="E509" s="22" t="s">
        <v>220</v>
      </c>
      <c r="F509" s="54">
        <f>F510</f>
        <v>31512624.059999999</v>
      </c>
    </row>
    <row r="510" spans="1:8" outlineLevel="7">
      <c r="A510" s="21" t="s">
        <v>221</v>
      </c>
      <c r="B510" s="22" t="s">
        <v>456</v>
      </c>
      <c r="C510" s="22" t="s">
        <v>110</v>
      </c>
      <c r="D510" s="22" t="s">
        <v>515</v>
      </c>
      <c r="E510" s="22" t="s">
        <v>222</v>
      </c>
      <c r="F510" s="54">
        <v>31512624.059999999</v>
      </c>
    </row>
    <row r="511" spans="1:8" outlineLevel="2">
      <c r="A511" s="21" t="s">
        <v>70</v>
      </c>
      <c r="B511" s="22" t="s">
        <v>456</v>
      </c>
      <c r="C511" s="22" t="s">
        <v>71</v>
      </c>
      <c r="D511" s="22" t="s">
        <v>124</v>
      </c>
      <c r="E511" s="22" t="s">
        <v>6</v>
      </c>
      <c r="F511" s="56">
        <f>F512</f>
        <v>378648367.69999999</v>
      </c>
    </row>
    <row r="512" spans="1:8" s="45" customFormat="1" ht="36" outlineLevel="3">
      <c r="A512" s="50" t="s">
        <v>347</v>
      </c>
      <c r="B512" s="37" t="s">
        <v>456</v>
      </c>
      <c r="C512" s="37" t="s">
        <v>71</v>
      </c>
      <c r="D512" s="37" t="s">
        <v>136</v>
      </c>
      <c r="E512" s="37" t="s">
        <v>6</v>
      </c>
      <c r="F512" s="58">
        <f>F513</f>
        <v>378648367.69999999</v>
      </c>
      <c r="G512" s="46"/>
      <c r="H512" s="46"/>
    </row>
    <row r="513" spans="1:6" ht="36" outlineLevel="4">
      <c r="A513" s="21" t="s">
        <v>351</v>
      </c>
      <c r="B513" s="22" t="s">
        <v>456</v>
      </c>
      <c r="C513" s="22" t="s">
        <v>71</v>
      </c>
      <c r="D513" s="22" t="s">
        <v>144</v>
      </c>
      <c r="E513" s="22" t="s">
        <v>6</v>
      </c>
      <c r="F513" s="56">
        <f>F514+F527+F543+F547</f>
        <v>378648367.69999999</v>
      </c>
    </row>
    <row r="514" spans="1:6" ht="37.5" customHeight="1" outlineLevel="4">
      <c r="A514" s="24" t="s">
        <v>164</v>
      </c>
      <c r="B514" s="22" t="s">
        <v>456</v>
      </c>
      <c r="C514" s="22" t="s">
        <v>71</v>
      </c>
      <c r="D514" s="22" t="s">
        <v>182</v>
      </c>
      <c r="E514" s="22" t="s">
        <v>6</v>
      </c>
      <c r="F514" s="56">
        <f>F515+F518+F521+F524</f>
        <v>358222952.50999999</v>
      </c>
    </row>
    <row r="515" spans="1:6" ht="54" outlineLevel="4">
      <c r="A515" s="26" t="s">
        <v>496</v>
      </c>
      <c r="B515" s="22" t="s">
        <v>456</v>
      </c>
      <c r="C515" s="22" t="s">
        <v>71</v>
      </c>
      <c r="D515" s="22" t="s">
        <v>497</v>
      </c>
      <c r="E515" s="22" t="s">
        <v>6</v>
      </c>
      <c r="F515" s="56">
        <f>F516</f>
        <v>20592000</v>
      </c>
    </row>
    <row r="516" spans="1:6" ht="36" outlineLevel="4">
      <c r="A516" s="21" t="s">
        <v>36</v>
      </c>
      <c r="B516" s="22" t="s">
        <v>456</v>
      </c>
      <c r="C516" s="22" t="s">
        <v>71</v>
      </c>
      <c r="D516" s="22" t="s">
        <v>497</v>
      </c>
      <c r="E516" s="22" t="s">
        <v>37</v>
      </c>
      <c r="F516" s="56">
        <f>F517</f>
        <v>20592000</v>
      </c>
    </row>
    <row r="517" spans="1:6" outlineLevel="4">
      <c r="A517" s="21" t="s">
        <v>73</v>
      </c>
      <c r="B517" s="22" t="s">
        <v>456</v>
      </c>
      <c r="C517" s="22" t="s">
        <v>71</v>
      </c>
      <c r="D517" s="22" t="s">
        <v>497</v>
      </c>
      <c r="E517" s="22" t="s">
        <v>74</v>
      </c>
      <c r="F517" s="56">
        <v>20592000</v>
      </c>
    </row>
    <row r="518" spans="1:6" ht="36" outlineLevel="5">
      <c r="A518" s="21" t="s">
        <v>113</v>
      </c>
      <c r="B518" s="22" t="s">
        <v>456</v>
      </c>
      <c r="C518" s="22" t="s">
        <v>71</v>
      </c>
      <c r="D518" s="22" t="s">
        <v>145</v>
      </c>
      <c r="E518" s="22" t="s">
        <v>6</v>
      </c>
      <c r="F518" s="56">
        <f>F519</f>
        <v>94259812.510000005</v>
      </c>
    </row>
    <row r="519" spans="1:6" ht="36" outlineLevel="6">
      <c r="A519" s="21" t="s">
        <v>36</v>
      </c>
      <c r="B519" s="22" t="s">
        <v>456</v>
      </c>
      <c r="C519" s="22" t="s">
        <v>71</v>
      </c>
      <c r="D519" s="22" t="s">
        <v>145</v>
      </c>
      <c r="E519" s="22" t="s">
        <v>37</v>
      </c>
      <c r="F519" s="56">
        <f>F520</f>
        <v>94259812.510000005</v>
      </c>
    </row>
    <row r="520" spans="1:6" outlineLevel="7">
      <c r="A520" s="21" t="s">
        <v>73</v>
      </c>
      <c r="B520" s="22" t="s">
        <v>456</v>
      </c>
      <c r="C520" s="22" t="s">
        <v>71</v>
      </c>
      <c r="D520" s="22" t="s">
        <v>145</v>
      </c>
      <c r="E520" s="22" t="s">
        <v>74</v>
      </c>
      <c r="F520" s="54">
        <v>94259812.510000005</v>
      </c>
    </row>
    <row r="521" spans="1:6" ht="75" customHeight="1" outlineLevel="5">
      <c r="A521" s="24" t="s">
        <v>352</v>
      </c>
      <c r="B521" s="22" t="s">
        <v>456</v>
      </c>
      <c r="C521" s="22" t="s">
        <v>71</v>
      </c>
      <c r="D521" s="22" t="s">
        <v>146</v>
      </c>
      <c r="E521" s="22" t="s">
        <v>6</v>
      </c>
      <c r="F521" s="56">
        <f>F522</f>
        <v>232256540</v>
      </c>
    </row>
    <row r="522" spans="1:6" ht="36" outlineLevel="5">
      <c r="A522" s="21" t="s">
        <v>36</v>
      </c>
      <c r="B522" s="22" t="s">
        <v>456</v>
      </c>
      <c r="C522" s="22" t="s">
        <v>71</v>
      </c>
      <c r="D522" s="22" t="s">
        <v>146</v>
      </c>
      <c r="E522" s="22" t="s">
        <v>37</v>
      </c>
      <c r="F522" s="56">
        <f>F523</f>
        <v>232256540</v>
      </c>
    </row>
    <row r="523" spans="1:6" outlineLevel="5">
      <c r="A523" s="21" t="s">
        <v>73</v>
      </c>
      <c r="B523" s="22" t="s">
        <v>456</v>
      </c>
      <c r="C523" s="22" t="s">
        <v>71</v>
      </c>
      <c r="D523" s="22" t="s">
        <v>146</v>
      </c>
      <c r="E523" s="22" t="s">
        <v>74</v>
      </c>
      <c r="F523" s="54">
        <v>232256540</v>
      </c>
    </row>
    <row r="524" spans="1:6" ht="75.75" customHeight="1" outlineLevel="5">
      <c r="A524" s="23" t="s">
        <v>408</v>
      </c>
      <c r="B524" s="22" t="s">
        <v>456</v>
      </c>
      <c r="C524" s="22" t="s">
        <v>71</v>
      </c>
      <c r="D524" s="22" t="s">
        <v>409</v>
      </c>
      <c r="E524" s="22" t="s">
        <v>6</v>
      </c>
      <c r="F524" s="54">
        <f>F525</f>
        <v>11114600</v>
      </c>
    </row>
    <row r="525" spans="1:6" ht="36" outlineLevel="5">
      <c r="A525" s="21" t="s">
        <v>36</v>
      </c>
      <c r="B525" s="22" t="s">
        <v>456</v>
      </c>
      <c r="C525" s="22" t="s">
        <v>71</v>
      </c>
      <c r="D525" s="22" t="s">
        <v>409</v>
      </c>
      <c r="E525" s="22" t="s">
        <v>37</v>
      </c>
      <c r="F525" s="54">
        <f>F526</f>
        <v>11114600</v>
      </c>
    </row>
    <row r="526" spans="1:6" outlineLevel="5">
      <c r="A526" s="21" t="s">
        <v>73</v>
      </c>
      <c r="B526" s="22" t="s">
        <v>456</v>
      </c>
      <c r="C526" s="22" t="s">
        <v>71</v>
      </c>
      <c r="D526" s="22" t="s">
        <v>409</v>
      </c>
      <c r="E526" s="22" t="s">
        <v>74</v>
      </c>
      <c r="F526" s="54">
        <v>11114600</v>
      </c>
    </row>
    <row r="527" spans="1:6" ht="18" customHeight="1" outlineLevel="5">
      <c r="A527" s="51" t="s">
        <v>165</v>
      </c>
      <c r="B527" s="22" t="s">
        <v>456</v>
      </c>
      <c r="C527" s="22" t="s">
        <v>71</v>
      </c>
      <c r="D527" s="22" t="s">
        <v>180</v>
      </c>
      <c r="E527" s="22" t="s">
        <v>6</v>
      </c>
      <c r="F527" s="54">
        <f>F528+F531+F537+F540+F534</f>
        <v>11189059.189999999</v>
      </c>
    </row>
    <row r="528" spans="1:6" outlineLevel="5">
      <c r="A528" s="21" t="s">
        <v>223</v>
      </c>
      <c r="B528" s="22" t="s">
        <v>456</v>
      </c>
      <c r="C528" s="22" t="s">
        <v>71</v>
      </c>
      <c r="D528" s="22" t="s">
        <v>224</v>
      </c>
      <c r="E528" s="22" t="s">
        <v>6</v>
      </c>
      <c r="F528" s="63">
        <f>F529</f>
        <v>154798</v>
      </c>
    </row>
    <row r="529" spans="1:6" ht="36" outlineLevel="5">
      <c r="A529" s="21" t="s">
        <v>36</v>
      </c>
      <c r="B529" s="22" t="s">
        <v>456</v>
      </c>
      <c r="C529" s="22" t="s">
        <v>71</v>
      </c>
      <c r="D529" s="22" t="s">
        <v>224</v>
      </c>
      <c r="E529" s="22" t="s">
        <v>37</v>
      </c>
      <c r="F529" s="63">
        <f>F530</f>
        <v>154798</v>
      </c>
    </row>
    <row r="530" spans="1:6" outlineLevel="5">
      <c r="A530" s="21" t="s">
        <v>73</v>
      </c>
      <c r="B530" s="22" t="s">
        <v>456</v>
      </c>
      <c r="C530" s="22" t="s">
        <v>71</v>
      </c>
      <c r="D530" s="22" t="s">
        <v>224</v>
      </c>
      <c r="E530" s="22" t="s">
        <v>74</v>
      </c>
      <c r="F530" s="54">
        <v>154798</v>
      </c>
    </row>
    <row r="531" spans="1:6" outlineLevel="5">
      <c r="A531" s="49" t="s">
        <v>262</v>
      </c>
      <c r="B531" s="22" t="s">
        <v>456</v>
      </c>
      <c r="C531" s="22" t="s">
        <v>71</v>
      </c>
      <c r="D531" s="22" t="s">
        <v>263</v>
      </c>
      <c r="E531" s="22" t="s">
        <v>6</v>
      </c>
      <c r="F531" s="63">
        <f>F532</f>
        <v>1351000.34</v>
      </c>
    </row>
    <row r="532" spans="1:6" ht="36" outlineLevel="5">
      <c r="A532" s="21" t="s">
        <v>36</v>
      </c>
      <c r="B532" s="22" t="s">
        <v>456</v>
      </c>
      <c r="C532" s="22" t="s">
        <v>71</v>
      </c>
      <c r="D532" s="22" t="s">
        <v>263</v>
      </c>
      <c r="E532" s="22" t="s">
        <v>37</v>
      </c>
      <c r="F532" s="63">
        <f>F533</f>
        <v>1351000.34</v>
      </c>
    </row>
    <row r="533" spans="1:6" outlineLevel="5">
      <c r="A533" s="21" t="s">
        <v>73</v>
      </c>
      <c r="B533" s="22" t="s">
        <v>456</v>
      </c>
      <c r="C533" s="22" t="s">
        <v>71</v>
      </c>
      <c r="D533" s="22" t="s">
        <v>263</v>
      </c>
      <c r="E533" s="22" t="s">
        <v>74</v>
      </c>
      <c r="F533" s="54">
        <v>1351000.34</v>
      </c>
    </row>
    <row r="534" spans="1:6" ht="36" outlineLevel="5">
      <c r="A534" s="51" t="s">
        <v>396</v>
      </c>
      <c r="B534" s="22" t="s">
        <v>456</v>
      </c>
      <c r="C534" s="22" t="s">
        <v>71</v>
      </c>
      <c r="D534" s="22" t="s">
        <v>549</v>
      </c>
      <c r="E534" s="22" t="s">
        <v>6</v>
      </c>
      <c r="F534" s="54">
        <f>F535</f>
        <v>1879885</v>
      </c>
    </row>
    <row r="535" spans="1:6" ht="36" outlineLevel="5">
      <c r="A535" s="21" t="s">
        <v>36</v>
      </c>
      <c r="B535" s="22" t="s">
        <v>456</v>
      </c>
      <c r="C535" s="22" t="s">
        <v>71</v>
      </c>
      <c r="D535" s="22" t="s">
        <v>549</v>
      </c>
      <c r="E535" s="22" t="s">
        <v>37</v>
      </c>
      <c r="F535" s="54">
        <f>F536</f>
        <v>1879885</v>
      </c>
    </row>
    <row r="536" spans="1:6" outlineLevel="5">
      <c r="A536" s="21" t="s">
        <v>73</v>
      </c>
      <c r="B536" s="22" t="s">
        <v>456</v>
      </c>
      <c r="C536" s="22" t="s">
        <v>71</v>
      </c>
      <c r="D536" s="22" t="s">
        <v>549</v>
      </c>
      <c r="E536" s="22" t="s">
        <v>74</v>
      </c>
      <c r="F536" s="54">
        <v>1879885</v>
      </c>
    </row>
    <row r="537" spans="1:6" ht="54" outlineLevel="5">
      <c r="A537" s="26" t="s">
        <v>498</v>
      </c>
      <c r="B537" s="22" t="s">
        <v>456</v>
      </c>
      <c r="C537" s="22" t="s">
        <v>71</v>
      </c>
      <c r="D537" s="22" t="s">
        <v>499</v>
      </c>
      <c r="E537" s="22" t="s">
        <v>6</v>
      </c>
      <c r="F537" s="54">
        <f>F538</f>
        <v>7642785.4199999999</v>
      </c>
    </row>
    <row r="538" spans="1:6" ht="36" outlineLevel="5">
      <c r="A538" s="21" t="s">
        <v>36</v>
      </c>
      <c r="B538" s="22" t="s">
        <v>456</v>
      </c>
      <c r="C538" s="22" t="s">
        <v>71</v>
      </c>
      <c r="D538" s="22" t="s">
        <v>499</v>
      </c>
      <c r="E538" s="22" t="s">
        <v>37</v>
      </c>
      <c r="F538" s="54">
        <f>F539</f>
        <v>7642785.4199999999</v>
      </c>
    </row>
    <row r="539" spans="1:6" outlineLevel="5">
      <c r="A539" s="21" t="s">
        <v>73</v>
      </c>
      <c r="B539" s="22" t="s">
        <v>456</v>
      </c>
      <c r="C539" s="22" t="s">
        <v>71</v>
      </c>
      <c r="D539" s="22" t="s">
        <v>499</v>
      </c>
      <c r="E539" s="22" t="s">
        <v>74</v>
      </c>
      <c r="F539" s="54">
        <v>7642785.4199999999</v>
      </c>
    </row>
    <row r="540" spans="1:6" ht="36" outlineLevel="5">
      <c r="A540" s="21" t="s">
        <v>393</v>
      </c>
      <c r="B540" s="22" t="s">
        <v>456</v>
      </c>
      <c r="C540" s="22" t="s">
        <v>71</v>
      </c>
      <c r="D540" s="22" t="s">
        <v>394</v>
      </c>
      <c r="E540" s="22" t="s">
        <v>6</v>
      </c>
      <c r="F540" s="54">
        <f>F541</f>
        <v>160590.43</v>
      </c>
    </row>
    <row r="541" spans="1:6" ht="36" outlineLevel="5">
      <c r="A541" s="21" t="s">
        <v>36</v>
      </c>
      <c r="B541" s="22" t="s">
        <v>456</v>
      </c>
      <c r="C541" s="22" t="s">
        <v>71</v>
      </c>
      <c r="D541" s="22" t="s">
        <v>394</v>
      </c>
      <c r="E541" s="22" t="s">
        <v>37</v>
      </c>
      <c r="F541" s="54">
        <f>F542</f>
        <v>160590.43</v>
      </c>
    </row>
    <row r="542" spans="1:6" outlineLevel="5">
      <c r="A542" s="21" t="s">
        <v>73</v>
      </c>
      <c r="B542" s="22" t="s">
        <v>456</v>
      </c>
      <c r="C542" s="22" t="s">
        <v>71</v>
      </c>
      <c r="D542" s="22" t="s">
        <v>394</v>
      </c>
      <c r="E542" s="22" t="s">
        <v>74</v>
      </c>
      <c r="F542" s="54">
        <v>160590.43</v>
      </c>
    </row>
    <row r="543" spans="1:6" ht="36" outlineLevel="5">
      <c r="A543" s="51" t="s">
        <v>229</v>
      </c>
      <c r="B543" s="22" t="s">
        <v>456</v>
      </c>
      <c r="C543" s="22" t="s">
        <v>71</v>
      </c>
      <c r="D543" s="22" t="s">
        <v>183</v>
      </c>
      <c r="E543" s="22" t="s">
        <v>6</v>
      </c>
      <c r="F543" s="54">
        <f>F544</f>
        <v>6226250</v>
      </c>
    </row>
    <row r="544" spans="1:6" ht="90" outlineLevel="5">
      <c r="A544" s="103" t="s">
        <v>510</v>
      </c>
      <c r="B544" s="22" t="s">
        <v>456</v>
      </c>
      <c r="C544" s="22" t="s">
        <v>71</v>
      </c>
      <c r="D544" s="22" t="s">
        <v>511</v>
      </c>
      <c r="E544" s="22" t="s">
        <v>6</v>
      </c>
      <c r="F544" s="54">
        <f>F545</f>
        <v>6226250</v>
      </c>
    </row>
    <row r="545" spans="1:8" ht="36" outlineLevel="5">
      <c r="A545" s="21" t="s">
        <v>36</v>
      </c>
      <c r="B545" s="22" t="s">
        <v>456</v>
      </c>
      <c r="C545" s="22" t="s">
        <v>71</v>
      </c>
      <c r="D545" s="22" t="s">
        <v>511</v>
      </c>
      <c r="E545" s="22" t="s">
        <v>37</v>
      </c>
      <c r="F545" s="54">
        <f>F546</f>
        <v>6226250</v>
      </c>
    </row>
    <row r="546" spans="1:8" outlineLevel="5">
      <c r="A546" s="21" t="s">
        <v>73</v>
      </c>
      <c r="B546" s="22" t="s">
        <v>456</v>
      </c>
      <c r="C546" s="22" t="s">
        <v>71</v>
      </c>
      <c r="D546" s="22" t="s">
        <v>511</v>
      </c>
      <c r="E546" s="22" t="s">
        <v>74</v>
      </c>
      <c r="F546" s="54">
        <f>6226250</f>
        <v>6226250</v>
      </c>
    </row>
    <row r="547" spans="1:8" outlineLevel="5">
      <c r="A547" s="26" t="s">
        <v>406</v>
      </c>
      <c r="B547" s="22" t="s">
        <v>456</v>
      </c>
      <c r="C547" s="22" t="s">
        <v>71</v>
      </c>
      <c r="D547" s="22" t="s">
        <v>264</v>
      </c>
      <c r="E547" s="22" t="s">
        <v>6</v>
      </c>
      <c r="F547" s="54">
        <f>F548</f>
        <v>3010106</v>
      </c>
    </row>
    <row r="548" spans="1:8" ht="39.75" customHeight="1" outlineLevel="5">
      <c r="A548" s="21" t="s">
        <v>407</v>
      </c>
      <c r="B548" s="22" t="s">
        <v>456</v>
      </c>
      <c r="C548" s="22" t="s">
        <v>71</v>
      </c>
      <c r="D548" s="22" t="s">
        <v>507</v>
      </c>
      <c r="E548" s="22" t="s">
        <v>6</v>
      </c>
      <c r="F548" s="54">
        <f>F549</f>
        <v>3010106</v>
      </c>
    </row>
    <row r="549" spans="1:8" ht="36" outlineLevel="5">
      <c r="A549" s="21" t="s">
        <v>36</v>
      </c>
      <c r="B549" s="22" t="s">
        <v>456</v>
      </c>
      <c r="C549" s="22" t="s">
        <v>71</v>
      </c>
      <c r="D549" s="22" t="s">
        <v>507</v>
      </c>
      <c r="E549" s="22" t="s">
        <v>37</v>
      </c>
      <c r="F549" s="54">
        <f>F550</f>
        <v>3010106</v>
      </c>
    </row>
    <row r="550" spans="1:8" outlineLevel="5">
      <c r="A550" s="21" t="s">
        <v>73</v>
      </c>
      <c r="B550" s="22" t="s">
        <v>456</v>
      </c>
      <c r="C550" s="22" t="s">
        <v>71</v>
      </c>
      <c r="D550" s="22" t="s">
        <v>507</v>
      </c>
      <c r="E550" s="22" t="s">
        <v>74</v>
      </c>
      <c r="F550" s="54">
        <v>3010106</v>
      </c>
    </row>
    <row r="551" spans="1:8" outlineLevel="5">
      <c r="A551" s="21" t="s">
        <v>212</v>
      </c>
      <c r="B551" s="22" t="s">
        <v>456</v>
      </c>
      <c r="C551" s="22" t="s">
        <v>211</v>
      </c>
      <c r="D551" s="22" t="s">
        <v>124</v>
      </c>
      <c r="E551" s="22" t="s">
        <v>6</v>
      </c>
      <c r="F551" s="63">
        <f>F552</f>
        <v>24173790</v>
      </c>
    </row>
    <row r="552" spans="1:8" s="45" customFormat="1" ht="36" outlineLevel="5">
      <c r="A552" s="50" t="s">
        <v>347</v>
      </c>
      <c r="B552" s="37" t="s">
        <v>456</v>
      </c>
      <c r="C552" s="37" t="s">
        <v>211</v>
      </c>
      <c r="D552" s="37" t="s">
        <v>136</v>
      </c>
      <c r="E552" s="37" t="s">
        <v>6</v>
      </c>
      <c r="F552" s="62">
        <f>F553</f>
        <v>24173790</v>
      </c>
      <c r="G552" s="46"/>
      <c r="H552" s="46"/>
    </row>
    <row r="553" spans="1:8" ht="38.25" customHeight="1" outlineLevel="4">
      <c r="A553" s="21" t="s">
        <v>353</v>
      </c>
      <c r="B553" s="22" t="s">
        <v>456</v>
      </c>
      <c r="C553" s="22" t="s">
        <v>211</v>
      </c>
      <c r="D553" s="22" t="s">
        <v>147</v>
      </c>
      <c r="E553" s="22" t="s">
        <v>6</v>
      </c>
      <c r="F553" s="56">
        <f>F554+F561+F571+F558</f>
        <v>24173790</v>
      </c>
    </row>
    <row r="554" spans="1:8" ht="36" outlineLevel="4">
      <c r="A554" s="24" t="s">
        <v>166</v>
      </c>
      <c r="B554" s="22" t="s">
        <v>456</v>
      </c>
      <c r="C554" s="22" t="s">
        <v>211</v>
      </c>
      <c r="D554" s="22" t="s">
        <v>184</v>
      </c>
      <c r="E554" s="22" t="s">
        <v>6</v>
      </c>
      <c r="F554" s="56">
        <f>F555</f>
        <v>23484740</v>
      </c>
    </row>
    <row r="555" spans="1:8" ht="54" outlineLevel="5">
      <c r="A555" s="21" t="s">
        <v>114</v>
      </c>
      <c r="B555" s="22" t="s">
        <v>456</v>
      </c>
      <c r="C555" s="22" t="s">
        <v>211</v>
      </c>
      <c r="D555" s="22" t="s">
        <v>149</v>
      </c>
      <c r="E555" s="22" t="s">
        <v>6</v>
      </c>
      <c r="F555" s="56">
        <f>F556</f>
        <v>23484740</v>
      </c>
    </row>
    <row r="556" spans="1:8" ht="36" outlineLevel="6">
      <c r="A556" s="21" t="s">
        <v>36</v>
      </c>
      <c r="B556" s="22" t="s">
        <v>456</v>
      </c>
      <c r="C556" s="22" t="s">
        <v>211</v>
      </c>
      <c r="D556" s="22" t="s">
        <v>149</v>
      </c>
      <c r="E556" s="22" t="s">
        <v>37</v>
      </c>
      <c r="F556" s="56">
        <f>F557</f>
        <v>23484740</v>
      </c>
    </row>
    <row r="557" spans="1:8" outlineLevel="7">
      <c r="A557" s="21" t="s">
        <v>73</v>
      </c>
      <c r="B557" s="22" t="s">
        <v>456</v>
      </c>
      <c r="C557" s="22" t="s">
        <v>211</v>
      </c>
      <c r="D557" s="22" t="s">
        <v>149</v>
      </c>
      <c r="E557" s="22" t="s">
        <v>74</v>
      </c>
      <c r="F557" s="54">
        <v>23484740</v>
      </c>
    </row>
    <row r="558" spans="1:8" ht="36" outlineLevel="7">
      <c r="A558" s="21" t="s">
        <v>564</v>
      </c>
      <c r="B558" s="22" t="s">
        <v>456</v>
      </c>
      <c r="C558" s="22" t="s">
        <v>211</v>
      </c>
      <c r="D558" s="22" t="s">
        <v>565</v>
      </c>
      <c r="E558" s="22" t="s">
        <v>6</v>
      </c>
      <c r="F558" s="54">
        <f>F559</f>
        <v>401100</v>
      </c>
    </row>
    <row r="559" spans="1:8" ht="36" outlineLevel="7">
      <c r="A559" s="21" t="s">
        <v>36</v>
      </c>
      <c r="B559" s="22" t="s">
        <v>456</v>
      </c>
      <c r="C559" s="22" t="s">
        <v>211</v>
      </c>
      <c r="D559" s="22" t="s">
        <v>566</v>
      </c>
      <c r="E559" s="22" t="s">
        <v>37</v>
      </c>
      <c r="F559" s="54">
        <f>F560</f>
        <v>401100</v>
      </c>
    </row>
    <row r="560" spans="1:8" outlineLevel="7">
      <c r="A560" s="21" t="s">
        <v>73</v>
      </c>
      <c r="B560" s="22" t="s">
        <v>456</v>
      </c>
      <c r="C560" s="22" t="s">
        <v>211</v>
      </c>
      <c r="D560" s="22" t="s">
        <v>566</v>
      </c>
      <c r="E560" s="22" t="s">
        <v>74</v>
      </c>
      <c r="F560" s="54">
        <v>401100</v>
      </c>
    </row>
    <row r="561" spans="1:6" ht="36" outlineLevel="7">
      <c r="A561" s="24" t="s">
        <v>354</v>
      </c>
      <c r="B561" s="22" t="s">
        <v>456</v>
      </c>
      <c r="C561" s="22" t="s">
        <v>211</v>
      </c>
      <c r="D561" s="22" t="s">
        <v>185</v>
      </c>
      <c r="E561" s="22" t="s">
        <v>6</v>
      </c>
      <c r="F561" s="54">
        <f>F562+F568+F575+F565</f>
        <v>287950</v>
      </c>
    </row>
    <row r="562" spans="1:6" outlineLevel="7">
      <c r="A562" s="21" t="s">
        <v>223</v>
      </c>
      <c r="B562" s="22" t="s">
        <v>456</v>
      </c>
      <c r="C562" s="22" t="s">
        <v>211</v>
      </c>
      <c r="D562" s="22" t="s">
        <v>241</v>
      </c>
      <c r="E562" s="22" t="s">
        <v>6</v>
      </c>
      <c r="F562" s="63">
        <f>F563</f>
        <v>24800</v>
      </c>
    </row>
    <row r="563" spans="1:6" ht="36" outlineLevel="7">
      <c r="A563" s="21" t="s">
        <v>36</v>
      </c>
      <c r="B563" s="22" t="s">
        <v>456</v>
      </c>
      <c r="C563" s="22" t="s">
        <v>211</v>
      </c>
      <c r="D563" s="22" t="s">
        <v>241</v>
      </c>
      <c r="E563" s="22" t="s">
        <v>37</v>
      </c>
      <c r="F563" s="63">
        <f>F564</f>
        <v>24800</v>
      </c>
    </row>
    <row r="564" spans="1:6" outlineLevel="7">
      <c r="A564" s="21" t="s">
        <v>73</v>
      </c>
      <c r="B564" s="22" t="s">
        <v>456</v>
      </c>
      <c r="C564" s="22" t="s">
        <v>211</v>
      </c>
      <c r="D564" s="22" t="s">
        <v>241</v>
      </c>
      <c r="E564" s="22" t="s">
        <v>74</v>
      </c>
      <c r="F564" s="54">
        <v>24800</v>
      </c>
    </row>
    <row r="565" spans="1:6" outlineLevel="7">
      <c r="A565" s="49" t="s">
        <v>262</v>
      </c>
      <c r="B565" s="22" t="s">
        <v>456</v>
      </c>
      <c r="C565" s="22" t="s">
        <v>211</v>
      </c>
      <c r="D565" s="22" t="s">
        <v>560</v>
      </c>
      <c r="E565" s="22" t="s">
        <v>6</v>
      </c>
      <c r="F565" s="54">
        <f>F566</f>
        <v>125650</v>
      </c>
    </row>
    <row r="566" spans="1:6" ht="36" outlineLevel="7">
      <c r="A566" s="21" t="s">
        <v>36</v>
      </c>
      <c r="B566" s="22" t="s">
        <v>456</v>
      </c>
      <c r="C566" s="22" t="s">
        <v>211</v>
      </c>
      <c r="D566" s="22" t="s">
        <v>560</v>
      </c>
      <c r="E566" s="22" t="s">
        <v>37</v>
      </c>
      <c r="F566" s="54">
        <f>F567</f>
        <v>125650</v>
      </c>
    </row>
    <row r="567" spans="1:6" outlineLevel="7">
      <c r="A567" s="21" t="s">
        <v>73</v>
      </c>
      <c r="B567" s="22" t="s">
        <v>456</v>
      </c>
      <c r="C567" s="22" t="s">
        <v>211</v>
      </c>
      <c r="D567" s="22" t="s">
        <v>560</v>
      </c>
      <c r="E567" s="22" t="s">
        <v>74</v>
      </c>
      <c r="F567" s="54">
        <v>125650</v>
      </c>
    </row>
    <row r="568" spans="1:6" outlineLevel="5">
      <c r="A568" s="21" t="s">
        <v>111</v>
      </c>
      <c r="B568" s="22" t="s">
        <v>456</v>
      </c>
      <c r="C568" s="22" t="s">
        <v>211</v>
      </c>
      <c r="D568" s="22" t="s">
        <v>148</v>
      </c>
      <c r="E568" s="22" t="s">
        <v>6</v>
      </c>
      <c r="F568" s="56">
        <f>F569</f>
        <v>85500</v>
      </c>
    </row>
    <row r="569" spans="1:6" ht="36" outlineLevel="6">
      <c r="A569" s="21" t="s">
        <v>36</v>
      </c>
      <c r="B569" s="22" t="s">
        <v>456</v>
      </c>
      <c r="C569" s="22" t="s">
        <v>211</v>
      </c>
      <c r="D569" s="22" t="s">
        <v>148</v>
      </c>
      <c r="E569" s="22" t="s">
        <v>37</v>
      </c>
      <c r="F569" s="56">
        <f>F570</f>
        <v>85500</v>
      </c>
    </row>
    <row r="570" spans="1:6" ht="17.25" customHeight="1" outlineLevel="7">
      <c r="A570" s="21" t="s">
        <v>73</v>
      </c>
      <c r="B570" s="22" t="s">
        <v>456</v>
      </c>
      <c r="C570" s="22" t="s">
        <v>211</v>
      </c>
      <c r="D570" s="22" t="s">
        <v>148</v>
      </c>
      <c r="E570" s="22" t="s">
        <v>74</v>
      </c>
      <c r="F570" s="54">
        <v>85500</v>
      </c>
    </row>
    <row r="571" spans="1:6" ht="0.75" hidden="1" customHeight="1" outlineLevel="7">
      <c r="A571" s="21" t="s">
        <v>330</v>
      </c>
      <c r="B571" s="22" t="s">
        <v>456</v>
      </c>
      <c r="C571" s="22" t="s">
        <v>211</v>
      </c>
      <c r="D571" s="22" t="s">
        <v>255</v>
      </c>
      <c r="E571" s="22" t="s">
        <v>6</v>
      </c>
      <c r="F571" s="54">
        <f>F572</f>
        <v>0</v>
      </c>
    </row>
    <row r="572" spans="1:6" ht="39" hidden="1" customHeight="1" outlineLevel="7">
      <c r="A572" s="21" t="s">
        <v>502</v>
      </c>
      <c r="B572" s="22" t="s">
        <v>456</v>
      </c>
      <c r="C572" s="22" t="s">
        <v>211</v>
      </c>
      <c r="D572" s="22" t="s">
        <v>503</v>
      </c>
      <c r="E572" s="22" t="s">
        <v>6</v>
      </c>
      <c r="F572" s="54">
        <f>F573</f>
        <v>0</v>
      </c>
    </row>
    <row r="573" spans="1:6" ht="36" hidden="1" outlineLevel="7">
      <c r="A573" s="21" t="s">
        <v>36</v>
      </c>
      <c r="B573" s="22" t="s">
        <v>456</v>
      </c>
      <c r="C573" s="22" t="s">
        <v>211</v>
      </c>
      <c r="D573" s="22" t="s">
        <v>503</v>
      </c>
      <c r="E573" s="22" t="s">
        <v>37</v>
      </c>
      <c r="F573" s="54">
        <f>F574</f>
        <v>0</v>
      </c>
    </row>
    <row r="574" spans="1:6" hidden="1" outlineLevel="7">
      <c r="A574" s="21" t="s">
        <v>73</v>
      </c>
      <c r="B574" s="22" t="s">
        <v>456</v>
      </c>
      <c r="C574" s="22" t="s">
        <v>211</v>
      </c>
      <c r="D574" s="22" t="s">
        <v>503</v>
      </c>
      <c r="E574" s="22" t="s">
        <v>74</v>
      </c>
      <c r="F574" s="54">
        <v>0</v>
      </c>
    </row>
    <row r="575" spans="1:6" ht="36" outlineLevel="7">
      <c r="A575" s="51" t="s">
        <v>396</v>
      </c>
      <c r="B575" s="22" t="s">
        <v>456</v>
      </c>
      <c r="C575" s="22" t="s">
        <v>211</v>
      </c>
      <c r="D575" s="106" t="s">
        <v>556</v>
      </c>
      <c r="E575" s="22" t="s">
        <v>6</v>
      </c>
      <c r="F575" s="54">
        <f>F576</f>
        <v>52000</v>
      </c>
    </row>
    <row r="576" spans="1:6" ht="36" outlineLevel="7">
      <c r="A576" s="21" t="s">
        <v>36</v>
      </c>
      <c r="B576" s="22" t="s">
        <v>456</v>
      </c>
      <c r="C576" s="22" t="s">
        <v>211</v>
      </c>
      <c r="D576" s="22" t="s">
        <v>556</v>
      </c>
      <c r="E576" s="22" t="s">
        <v>37</v>
      </c>
      <c r="F576" s="54">
        <f>F577</f>
        <v>52000</v>
      </c>
    </row>
    <row r="577" spans="1:8" outlineLevel="7">
      <c r="A577" s="21" t="s">
        <v>73</v>
      </c>
      <c r="B577" s="22" t="s">
        <v>456</v>
      </c>
      <c r="C577" s="22" t="s">
        <v>211</v>
      </c>
      <c r="D577" s="22" t="s">
        <v>556</v>
      </c>
      <c r="E577" s="22" t="s">
        <v>74</v>
      </c>
      <c r="F577" s="54">
        <v>52000</v>
      </c>
    </row>
    <row r="578" spans="1:8" outlineLevel="2">
      <c r="A578" s="21" t="s">
        <v>75</v>
      </c>
      <c r="B578" s="22" t="s">
        <v>456</v>
      </c>
      <c r="C578" s="22" t="s">
        <v>76</v>
      </c>
      <c r="D578" s="22" t="s">
        <v>124</v>
      </c>
      <c r="E578" s="22" t="s">
        <v>6</v>
      </c>
      <c r="F578" s="56">
        <f>F579</f>
        <v>2714547.6</v>
      </c>
    </row>
    <row r="579" spans="1:8" s="45" customFormat="1" ht="36" outlineLevel="3">
      <c r="A579" s="50" t="s">
        <v>347</v>
      </c>
      <c r="B579" s="37" t="s">
        <v>456</v>
      </c>
      <c r="C579" s="37" t="s">
        <v>76</v>
      </c>
      <c r="D579" s="37" t="s">
        <v>136</v>
      </c>
      <c r="E579" s="37" t="s">
        <v>6</v>
      </c>
      <c r="F579" s="58">
        <f>F580</f>
        <v>2714547.6</v>
      </c>
      <c r="G579" s="46"/>
      <c r="H579" s="46"/>
    </row>
    <row r="580" spans="1:8" ht="36" outlineLevel="3">
      <c r="A580" s="21" t="s">
        <v>350</v>
      </c>
      <c r="B580" s="22" t="s">
        <v>456</v>
      </c>
      <c r="C580" s="22" t="s">
        <v>76</v>
      </c>
      <c r="D580" s="22" t="s">
        <v>144</v>
      </c>
      <c r="E580" s="22" t="s">
        <v>6</v>
      </c>
      <c r="F580" s="56">
        <f>F581+F585+F593</f>
        <v>2714547.6</v>
      </c>
    </row>
    <row r="581" spans="1:8" ht="19.5" customHeight="1" outlineLevel="3">
      <c r="A581" s="51" t="s">
        <v>165</v>
      </c>
      <c r="B581" s="22" t="s">
        <v>456</v>
      </c>
      <c r="C581" s="22" t="s">
        <v>76</v>
      </c>
      <c r="D581" s="22" t="s">
        <v>180</v>
      </c>
      <c r="E581" s="22" t="s">
        <v>6</v>
      </c>
      <c r="F581" s="56">
        <f>F582</f>
        <v>70000</v>
      </c>
    </row>
    <row r="582" spans="1:8" outlineLevel="3">
      <c r="A582" s="21" t="s">
        <v>379</v>
      </c>
      <c r="B582" s="22" t="s">
        <v>456</v>
      </c>
      <c r="C582" s="22" t="s">
        <v>76</v>
      </c>
      <c r="D582" s="22" t="s">
        <v>195</v>
      </c>
      <c r="E582" s="22" t="s">
        <v>6</v>
      </c>
      <c r="F582" s="56">
        <f>F583</f>
        <v>70000</v>
      </c>
    </row>
    <row r="583" spans="1:8" ht="36" outlineLevel="3">
      <c r="A583" s="21" t="s">
        <v>15</v>
      </c>
      <c r="B583" s="22" t="s">
        <v>456</v>
      </c>
      <c r="C583" s="22" t="s">
        <v>76</v>
      </c>
      <c r="D583" s="22" t="s">
        <v>195</v>
      </c>
      <c r="E583" s="22" t="s">
        <v>16</v>
      </c>
      <c r="F583" s="56">
        <f>F584</f>
        <v>70000</v>
      </c>
    </row>
    <row r="584" spans="1:8" ht="21" customHeight="1" outlineLevel="3">
      <c r="A584" s="21" t="s">
        <v>17</v>
      </c>
      <c r="B584" s="22" t="s">
        <v>456</v>
      </c>
      <c r="C584" s="22" t="s">
        <v>76</v>
      </c>
      <c r="D584" s="22" t="s">
        <v>195</v>
      </c>
      <c r="E584" s="22" t="s">
        <v>18</v>
      </c>
      <c r="F584" s="54">
        <v>70000</v>
      </c>
    </row>
    <row r="585" spans="1:8" ht="36" outlineLevel="3">
      <c r="A585" s="51" t="s">
        <v>229</v>
      </c>
      <c r="B585" s="22" t="s">
        <v>456</v>
      </c>
      <c r="C585" s="22" t="s">
        <v>76</v>
      </c>
      <c r="D585" s="22" t="s">
        <v>183</v>
      </c>
      <c r="E585" s="22" t="s">
        <v>6</v>
      </c>
      <c r="F585" s="54">
        <f>F586</f>
        <v>2520547.6</v>
      </c>
    </row>
    <row r="586" spans="1:8" ht="72" outlineLevel="3">
      <c r="A586" s="13" t="s">
        <v>355</v>
      </c>
      <c r="B586" s="22" t="s">
        <v>456</v>
      </c>
      <c r="C586" s="22" t="s">
        <v>76</v>
      </c>
      <c r="D586" s="22" t="s">
        <v>150</v>
      </c>
      <c r="E586" s="22" t="s">
        <v>6</v>
      </c>
      <c r="F586" s="56">
        <f>F587+F591+F589</f>
        <v>2520547.6</v>
      </c>
    </row>
    <row r="587" spans="1:8" ht="36" outlineLevel="3">
      <c r="A587" s="21" t="s">
        <v>15</v>
      </c>
      <c r="B587" s="22" t="s">
        <v>456</v>
      </c>
      <c r="C587" s="22" t="s">
        <v>76</v>
      </c>
      <c r="D587" s="22" t="s">
        <v>150</v>
      </c>
      <c r="E587" s="22" t="s">
        <v>16</v>
      </c>
      <c r="F587" s="56">
        <f>F588</f>
        <v>2000</v>
      </c>
    </row>
    <row r="588" spans="1:8" ht="36" outlineLevel="3">
      <c r="A588" s="21" t="s">
        <v>17</v>
      </c>
      <c r="B588" s="22" t="s">
        <v>456</v>
      </c>
      <c r="C588" s="22" t="s">
        <v>76</v>
      </c>
      <c r="D588" s="22" t="s">
        <v>150</v>
      </c>
      <c r="E588" s="22" t="s">
        <v>18</v>
      </c>
      <c r="F588" s="56">
        <v>2000</v>
      </c>
    </row>
    <row r="589" spans="1:8" outlineLevel="3">
      <c r="A589" s="21" t="s">
        <v>89</v>
      </c>
      <c r="B589" s="22" t="s">
        <v>456</v>
      </c>
      <c r="C589" s="22" t="s">
        <v>76</v>
      </c>
      <c r="D589" s="22" t="s">
        <v>150</v>
      </c>
      <c r="E589" s="22" t="s">
        <v>90</v>
      </c>
      <c r="F589" s="56">
        <f>F590</f>
        <v>320000</v>
      </c>
    </row>
    <row r="590" spans="1:8" ht="36" outlineLevel="3">
      <c r="A590" s="21" t="s">
        <v>96</v>
      </c>
      <c r="B590" s="22" t="s">
        <v>456</v>
      </c>
      <c r="C590" s="22" t="s">
        <v>76</v>
      </c>
      <c r="D590" s="22" t="s">
        <v>150</v>
      </c>
      <c r="E590" s="22" t="s">
        <v>97</v>
      </c>
      <c r="F590" s="54">
        <v>320000</v>
      </c>
    </row>
    <row r="591" spans="1:8" ht="36" outlineLevel="3">
      <c r="A591" s="21" t="s">
        <v>36</v>
      </c>
      <c r="B591" s="22" t="s">
        <v>456</v>
      </c>
      <c r="C591" s="22" t="s">
        <v>76</v>
      </c>
      <c r="D591" s="22" t="s">
        <v>150</v>
      </c>
      <c r="E591" s="22" t="s">
        <v>37</v>
      </c>
      <c r="F591" s="56">
        <f>F592</f>
        <v>2198547.6</v>
      </c>
    </row>
    <row r="592" spans="1:8" outlineLevel="3">
      <c r="A592" s="21" t="s">
        <v>73</v>
      </c>
      <c r="B592" s="22" t="s">
        <v>456</v>
      </c>
      <c r="C592" s="22" t="s">
        <v>76</v>
      </c>
      <c r="D592" s="22" t="s">
        <v>150</v>
      </c>
      <c r="E592" s="22" t="s">
        <v>74</v>
      </c>
      <c r="F592" s="54">
        <v>2198547.6</v>
      </c>
    </row>
    <row r="593" spans="1:8" outlineLevel="3">
      <c r="A593" s="26" t="s">
        <v>198</v>
      </c>
      <c r="B593" s="22" t="s">
        <v>456</v>
      </c>
      <c r="C593" s="22" t="s">
        <v>76</v>
      </c>
      <c r="D593" s="22" t="s">
        <v>197</v>
      </c>
      <c r="E593" s="22" t="s">
        <v>6</v>
      </c>
      <c r="F593" s="54">
        <f>F594</f>
        <v>124000</v>
      </c>
    </row>
    <row r="594" spans="1:8" outlineLevel="7">
      <c r="A594" s="21" t="s">
        <v>77</v>
      </c>
      <c r="B594" s="22" t="s">
        <v>456</v>
      </c>
      <c r="C594" s="22" t="s">
        <v>76</v>
      </c>
      <c r="D594" s="22" t="s">
        <v>151</v>
      </c>
      <c r="E594" s="22" t="s">
        <v>6</v>
      </c>
      <c r="F594" s="56">
        <f>F595</f>
        <v>124000</v>
      </c>
    </row>
    <row r="595" spans="1:8" ht="36" outlineLevel="7">
      <c r="A595" s="21" t="s">
        <v>15</v>
      </c>
      <c r="B595" s="22" t="s">
        <v>456</v>
      </c>
      <c r="C595" s="22" t="s">
        <v>76</v>
      </c>
      <c r="D595" s="22" t="s">
        <v>151</v>
      </c>
      <c r="E595" s="22" t="s">
        <v>16</v>
      </c>
      <c r="F595" s="56">
        <f>F596</f>
        <v>124000</v>
      </c>
    </row>
    <row r="596" spans="1:8" ht="23.25" customHeight="1" outlineLevel="7">
      <c r="A596" s="21" t="s">
        <v>17</v>
      </c>
      <c r="B596" s="22" t="s">
        <v>456</v>
      </c>
      <c r="C596" s="22" t="s">
        <v>76</v>
      </c>
      <c r="D596" s="22" t="s">
        <v>151</v>
      </c>
      <c r="E596" s="22" t="s">
        <v>18</v>
      </c>
      <c r="F596" s="54">
        <v>124000</v>
      </c>
    </row>
    <row r="597" spans="1:8" outlineLevel="2">
      <c r="A597" s="21" t="s">
        <v>115</v>
      </c>
      <c r="B597" s="22" t="s">
        <v>456</v>
      </c>
      <c r="C597" s="22" t="s">
        <v>116</v>
      </c>
      <c r="D597" s="22" t="s">
        <v>124</v>
      </c>
      <c r="E597" s="22" t="s">
        <v>6</v>
      </c>
      <c r="F597" s="56">
        <f>F598</f>
        <v>20997550</v>
      </c>
    </row>
    <row r="598" spans="1:8" s="45" customFormat="1" ht="36" outlineLevel="3">
      <c r="A598" s="50" t="s">
        <v>356</v>
      </c>
      <c r="B598" s="37" t="s">
        <v>456</v>
      </c>
      <c r="C598" s="37" t="s">
        <v>116</v>
      </c>
      <c r="D598" s="37" t="s">
        <v>136</v>
      </c>
      <c r="E598" s="37" t="s">
        <v>6</v>
      </c>
      <c r="F598" s="64">
        <f>F599</f>
        <v>20997550</v>
      </c>
      <c r="G598" s="46"/>
      <c r="H598" s="46"/>
    </row>
    <row r="599" spans="1:8" s="45" customFormat="1" ht="36" outlineLevel="3">
      <c r="A599" s="24" t="s">
        <v>168</v>
      </c>
      <c r="B599" s="22" t="s">
        <v>456</v>
      </c>
      <c r="C599" s="22" t="s">
        <v>116</v>
      </c>
      <c r="D599" s="22" t="s">
        <v>186</v>
      </c>
      <c r="E599" s="22" t="s">
        <v>6</v>
      </c>
      <c r="F599" s="58">
        <f>F600+F607+F614</f>
        <v>20997550</v>
      </c>
      <c r="G599" s="46"/>
      <c r="H599" s="46"/>
    </row>
    <row r="600" spans="1:8" ht="36" outlineLevel="5">
      <c r="A600" s="21" t="s">
        <v>413</v>
      </c>
      <c r="B600" s="22" t="s">
        <v>456</v>
      </c>
      <c r="C600" s="22" t="s">
        <v>116</v>
      </c>
      <c r="D600" s="22" t="s">
        <v>455</v>
      </c>
      <c r="E600" s="22" t="s">
        <v>6</v>
      </c>
      <c r="F600" s="56">
        <f>F601+F603+F605</f>
        <v>4879020</v>
      </c>
    </row>
    <row r="601" spans="1:8" ht="72" outlineLevel="6">
      <c r="A601" s="21" t="s">
        <v>11</v>
      </c>
      <c r="B601" s="22" t="s">
        <v>456</v>
      </c>
      <c r="C601" s="22" t="s">
        <v>116</v>
      </c>
      <c r="D601" s="22" t="s">
        <v>455</v>
      </c>
      <c r="E601" s="22" t="s">
        <v>12</v>
      </c>
      <c r="F601" s="56">
        <f>F602</f>
        <v>4381020</v>
      </c>
    </row>
    <row r="602" spans="1:8" ht="36" outlineLevel="7">
      <c r="A602" s="21" t="s">
        <v>13</v>
      </c>
      <c r="B602" s="22" t="s">
        <v>456</v>
      </c>
      <c r="C602" s="22" t="s">
        <v>116</v>
      </c>
      <c r="D602" s="22" t="s">
        <v>455</v>
      </c>
      <c r="E602" s="22" t="s">
        <v>14</v>
      </c>
      <c r="F602" s="54">
        <v>4381020</v>
      </c>
    </row>
    <row r="603" spans="1:8" ht="36" outlineLevel="6">
      <c r="A603" s="21" t="s">
        <v>15</v>
      </c>
      <c r="B603" s="22" t="s">
        <v>456</v>
      </c>
      <c r="C603" s="22" t="s">
        <v>116</v>
      </c>
      <c r="D603" s="22" t="s">
        <v>455</v>
      </c>
      <c r="E603" s="22" t="s">
        <v>16</v>
      </c>
      <c r="F603" s="56">
        <f>F604</f>
        <v>310400</v>
      </c>
    </row>
    <row r="604" spans="1:8" ht="21" customHeight="1" outlineLevel="7">
      <c r="A604" s="21" t="s">
        <v>17</v>
      </c>
      <c r="B604" s="22" t="s">
        <v>456</v>
      </c>
      <c r="C604" s="22" t="s">
        <v>116</v>
      </c>
      <c r="D604" s="22" t="s">
        <v>455</v>
      </c>
      <c r="E604" s="22" t="s">
        <v>18</v>
      </c>
      <c r="F604" s="54">
        <v>310400</v>
      </c>
    </row>
    <row r="605" spans="1:8" outlineLevel="7">
      <c r="A605" s="21" t="s">
        <v>19</v>
      </c>
      <c r="B605" s="22" t="s">
        <v>456</v>
      </c>
      <c r="C605" s="22" t="s">
        <v>116</v>
      </c>
      <c r="D605" s="22" t="s">
        <v>455</v>
      </c>
      <c r="E605" s="22" t="s">
        <v>20</v>
      </c>
      <c r="F605" s="63">
        <f>F606</f>
        <v>187600</v>
      </c>
    </row>
    <row r="606" spans="1:8" outlineLevel="7">
      <c r="A606" s="21" t="s">
        <v>21</v>
      </c>
      <c r="B606" s="22" t="s">
        <v>456</v>
      </c>
      <c r="C606" s="22" t="s">
        <v>116</v>
      </c>
      <c r="D606" s="22" t="s">
        <v>455</v>
      </c>
      <c r="E606" s="22" t="s">
        <v>22</v>
      </c>
      <c r="F606" s="54">
        <v>187600</v>
      </c>
    </row>
    <row r="607" spans="1:8" ht="36" outlineLevel="5">
      <c r="A607" s="21" t="s">
        <v>32</v>
      </c>
      <c r="B607" s="22" t="s">
        <v>456</v>
      </c>
      <c r="C607" s="22" t="s">
        <v>116</v>
      </c>
      <c r="D607" s="22" t="s">
        <v>152</v>
      </c>
      <c r="E607" s="22" t="s">
        <v>6</v>
      </c>
      <c r="F607" s="56">
        <f>F608+F610+F612</f>
        <v>14094980</v>
      </c>
    </row>
    <row r="608" spans="1:8" ht="72" outlineLevel="6">
      <c r="A608" s="21" t="s">
        <v>11</v>
      </c>
      <c r="B608" s="22" t="s">
        <v>456</v>
      </c>
      <c r="C608" s="22" t="s">
        <v>116</v>
      </c>
      <c r="D608" s="22" t="s">
        <v>152</v>
      </c>
      <c r="E608" s="22" t="s">
        <v>12</v>
      </c>
      <c r="F608" s="56">
        <f>F609</f>
        <v>11344780</v>
      </c>
    </row>
    <row r="609" spans="1:8" outlineLevel="7">
      <c r="A609" s="21" t="s">
        <v>33</v>
      </c>
      <c r="B609" s="22" t="s">
        <v>456</v>
      </c>
      <c r="C609" s="22" t="s">
        <v>116</v>
      </c>
      <c r="D609" s="22" t="s">
        <v>152</v>
      </c>
      <c r="E609" s="22" t="s">
        <v>34</v>
      </c>
      <c r="F609" s="54">
        <v>11344780</v>
      </c>
    </row>
    <row r="610" spans="1:8" ht="36" outlineLevel="6">
      <c r="A610" s="21" t="s">
        <v>15</v>
      </c>
      <c r="B610" s="22" t="s">
        <v>456</v>
      </c>
      <c r="C610" s="22" t="s">
        <v>116</v>
      </c>
      <c r="D610" s="22" t="s">
        <v>152</v>
      </c>
      <c r="E610" s="22" t="s">
        <v>16</v>
      </c>
      <c r="F610" s="56">
        <f>F611</f>
        <v>2708000</v>
      </c>
    </row>
    <row r="611" spans="1:8" ht="22.5" customHeight="1" outlineLevel="7">
      <c r="A611" s="21" t="s">
        <v>17</v>
      </c>
      <c r="B611" s="22" t="s">
        <v>456</v>
      </c>
      <c r="C611" s="22" t="s">
        <v>116</v>
      </c>
      <c r="D611" s="22" t="s">
        <v>152</v>
      </c>
      <c r="E611" s="22" t="s">
        <v>18</v>
      </c>
      <c r="F611" s="54">
        <v>2708000</v>
      </c>
    </row>
    <row r="612" spans="1:8" outlineLevel="6">
      <c r="A612" s="21" t="s">
        <v>19</v>
      </c>
      <c r="B612" s="22" t="s">
        <v>456</v>
      </c>
      <c r="C612" s="22" t="s">
        <v>116</v>
      </c>
      <c r="D612" s="22" t="s">
        <v>152</v>
      </c>
      <c r="E612" s="22" t="s">
        <v>20</v>
      </c>
      <c r="F612" s="56">
        <f>F613</f>
        <v>42200</v>
      </c>
    </row>
    <row r="613" spans="1:8" outlineLevel="7">
      <c r="A613" s="21" t="s">
        <v>21</v>
      </c>
      <c r="B613" s="22" t="s">
        <v>456</v>
      </c>
      <c r="C613" s="22" t="s">
        <v>116</v>
      </c>
      <c r="D613" s="22" t="s">
        <v>152</v>
      </c>
      <c r="E613" s="22" t="s">
        <v>22</v>
      </c>
      <c r="F613" s="54">
        <v>42200</v>
      </c>
    </row>
    <row r="614" spans="1:8" ht="36" outlineLevel="3">
      <c r="A614" s="26" t="s">
        <v>35</v>
      </c>
      <c r="B614" s="22" t="s">
        <v>456</v>
      </c>
      <c r="C614" s="22" t="s">
        <v>116</v>
      </c>
      <c r="D614" s="22" t="s">
        <v>153</v>
      </c>
      <c r="E614" s="22" t="s">
        <v>6</v>
      </c>
      <c r="F614" s="56">
        <f>F615</f>
        <v>2023550</v>
      </c>
    </row>
    <row r="615" spans="1:8" ht="36" outlineLevel="3">
      <c r="A615" s="21" t="s">
        <v>36</v>
      </c>
      <c r="B615" s="22" t="s">
        <v>456</v>
      </c>
      <c r="C615" s="22" t="s">
        <v>116</v>
      </c>
      <c r="D615" s="22" t="s">
        <v>153</v>
      </c>
      <c r="E615" s="22" t="s">
        <v>37</v>
      </c>
      <c r="F615" s="56">
        <f>F616</f>
        <v>2023550</v>
      </c>
    </row>
    <row r="616" spans="1:8" outlineLevel="3">
      <c r="A616" s="21" t="s">
        <v>38</v>
      </c>
      <c r="B616" s="22" t="s">
        <v>456</v>
      </c>
      <c r="C616" s="22" t="s">
        <v>116</v>
      </c>
      <c r="D616" s="22" t="s">
        <v>153</v>
      </c>
      <c r="E616" s="22" t="s">
        <v>39</v>
      </c>
      <c r="F616" s="54">
        <v>2023550</v>
      </c>
    </row>
    <row r="617" spans="1:8" s="45" customFormat="1" outlineLevel="3">
      <c r="A617" s="50" t="s">
        <v>84</v>
      </c>
      <c r="B617" s="22" t="s">
        <v>456</v>
      </c>
      <c r="C617" s="37" t="s">
        <v>85</v>
      </c>
      <c r="D617" s="37" t="s">
        <v>124</v>
      </c>
      <c r="E617" s="37" t="s">
        <v>6</v>
      </c>
      <c r="F617" s="58">
        <f>F618+F624</f>
        <v>5864117</v>
      </c>
      <c r="G617" s="46"/>
      <c r="H617" s="46"/>
    </row>
    <row r="618" spans="1:8" outlineLevel="3">
      <c r="A618" s="21" t="s">
        <v>93</v>
      </c>
      <c r="B618" s="22" t="s">
        <v>456</v>
      </c>
      <c r="C618" s="22" t="s">
        <v>94</v>
      </c>
      <c r="D618" s="22" t="s">
        <v>124</v>
      </c>
      <c r="E618" s="22" t="s">
        <v>6</v>
      </c>
      <c r="F618" s="56">
        <f>F619</f>
        <v>2460000</v>
      </c>
    </row>
    <row r="619" spans="1:8" s="45" customFormat="1" ht="36" outlineLevel="3">
      <c r="A619" s="50" t="s">
        <v>347</v>
      </c>
      <c r="B619" s="37" t="s">
        <v>456</v>
      </c>
      <c r="C619" s="37" t="s">
        <v>94</v>
      </c>
      <c r="D619" s="37" t="s">
        <v>136</v>
      </c>
      <c r="E619" s="37" t="s">
        <v>6</v>
      </c>
      <c r="F619" s="58">
        <f>F620</f>
        <v>2460000</v>
      </c>
      <c r="G619" s="46"/>
      <c r="H619" s="46"/>
    </row>
    <row r="620" spans="1:8" outlineLevel="3">
      <c r="A620" s="24" t="s">
        <v>563</v>
      </c>
      <c r="B620" s="22" t="s">
        <v>456</v>
      </c>
      <c r="C620" s="22" t="s">
        <v>94</v>
      </c>
      <c r="D620" s="22" t="s">
        <v>561</v>
      </c>
      <c r="E620" s="22" t="s">
        <v>6</v>
      </c>
      <c r="F620" s="56">
        <f>F621</f>
        <v>2460000</v>
      </c>
    </row>
    <row r="621" spans="1:8" ht="90" outlineLevel="3">
      <c r="A621" s="13" t="s">
        <v>357</v>
      </c>
      <c r="B621" s="22" t="s">
        <v>456</v>
      </c>
      <c r="C621" s="22" t="s">
        <v>94</v>
      </c>
      <c r="D621" s="22" t="s">
        <v>562</v>
      </c>
      <c r="E621" s="22" t="s">
        <v>6</v>
      </c>
      <c r="F621" s="56">
        <f>F622</f>
        <v>2460000</v>
      </c>
    </row>
    <row r="622" spans="1:8" outlineLevel="3">
      <c r="A622" s="21" t="s">
        <v>89</v>
      </c>
      <c r="B622" s="22" t="s">
        <v>456</v>
      </c>
      <c r="C622" s="22" t="s">
        <v>94</v>
      </c>
      <c r="D622" s="22" t="s">
        <v>562</v>
      </c>
      <c r="E622" s="22" t="s">
        <v>90</v>
      </c>
      <c r="F622" s="56">
        <f>F623</f>
        <v>2460000</v>
      </c>
    </row>
    <row r="623" spans="1:8" ht="36" outlineLevel="3">
      <c r="A623" s="21" t="s">
        <v>96</v>
      </c>
      <c r="B623" s="22" t="s">
        <v>456</v>
      </c>
      <c r="C623" s="22" t="s">
        <v>94</v>
      </c>
      <c r="D623" s="22" t="s">
        <v>562</v>
      </c>
      <c r="E623" s="22" t="s">
        <v>97</v>
      </c>
      <c r="F623" s="54">
        <v>2460000</v>
      </c>
    </row>
    <row r="624" spans="1:8" outlineLevel="3">
      <c r="A624" s="21" t="s">
        <v>122</v>
      </c>
      <c r="B624" s="22" t="s">
        <v>456</v>
      </c>
      <c r="C624" s="22" t="s">
        <v>123</v>
      </c>
      <c r="D624" s="22" t="s">
        <v>124</v>
      </c>
      <c r="E624" s="22" t="s">
        <v>6</v>
      </c>
      <c r="F624" s="56">
        <f>F625</f>
        <v>3404117</v>
      </c>
    </row>
    <row r="625" spans="1:8" s="45" customFormat="1" ht="36" outlineLevel="3">
      <c r="A625" s="50" t="s">
        <v>356</v>
      </c>
      <c r="B625" s="37" t="s">
        <v>456</v>
      </c>
      <c r="C625" s="37" t="s">
        <v>123</v>
      </c>
      <c r="D625" s="37" t="s">
        <v>136</v>
      </c>
      <c r="E625" s="37" t="s">
        <v>6</v>
      </c>
      <c r="F625" s="58">
        <f>F626</f>
        <v>3404117</v>
      </c>
      <c r="G625" s="46"/>
      <c r="H625" s="46"/>
    </row>
    <row r="626" spans="1:8" ht="36" outlineLevel="3">
      <c r="A626" s="21" t="s">
        <v>348</v>
      </c>
      <c r="B626" s="22" t="s">
        <v>456</v>
      </c>
      <c r="C626" s="22" t="s">
        <v>123</v>
      </c>
      <c r="D626" s="22" t="s">
        <v>137</v>
      </c>
      <c r="E626" s="22" t="s">
        <v>6</v>
      </c>
      <c r="F626" s="56">
        <f>F627</f>
        <v>3404117</v>
      </c>
    </row>
    <row r="627" spans="1:8" ht="23.25" customHeight="1" outlineLevel="3">
      <c r="A627" s="51" t="s">
        <v>163</v>
      </c>
      <c r="B627" s="22" t="s">
        <v>456</v>
      </c>
      <c r="C627" s="22" t="s">
        <v>123</v>
      </c>
      <c r="D627" s="22" t="s">
        <v>194</v>
      </c>
      <c r="E627" s="22" t="s">
        <v>6</v>
      </c>
      <c r="F627" s="56">
        <f>F628</f>
        <v>3404117</v>
      </c>
    </row>
    <row r="628" spans="1:8" ht="129" customHeight="1" outlineLevel="3">
      <c r="A628" s="13" t="s">
        <v>509</v>
      </c>
      <c r="B628" s="22" t="s">
        <v>456</v>
      </c>
      <c r="C628" s="22" t="s">
        <v>123</v>
      </c>
      <c r="D628" s="22" t="s">
        <v>154</v>
      </c>
      <c r="E628" s="22" t="s">
        <v>6</v>
      </c>
      <c r="F628" s="56">
        <f>F631+F629</f>
        <v>3404117</v>
      </c>
    </row>
    <row r="629" spans="1:8" ht="22.5" customHeight="1" outlineLevel="3">
      <c r="A629" s="21" t="s">
        <v>15</v>
      </c>
      <c r="B629" s="22" t="s">
        <v>456</v>
      </c>
      <c r="C629" s="22" t="s">
        <v>123</v>
      </c>
      <c r="D629" s="22" t="s">
        <v>154</v>
      </c>
      <c r="E629" s="22" t="s">
        <v>16</v>
      </c>
      <c r="F629" s="56">
        <f>F630</f>
        <v>24000</v>
      </c>
    </row>
    <row r="630" spans="1:8" ht="39" customHeight="1" outlineLevel="3">
      <c r="A630" s="21" t="s">
        <v>17</v>
      </c>
      <c r="B630" s="22" t="s">
        <v>456</v>
      </c>
      <c r="C630" s="22" t="s">
        <v>123</v>
      </c>
      <c r="D630" s="22" t="s">
        <v>154</v>
      </c>
      <c r="E630" s="22" t="s">
        <v>18</v>
      </c>
      <c r="F630" s="56">
        <v>24000</v>
      </c>
    </row>
    <row r="631" spans="1:8" outlineLevel="3">
      <c r="A631" s="21" t="s">
        <v>89</v>
      </c>
      <c r="B631" s="22" t="s">
        <v>456</v>
      </c>
      <c r="C631" s="22" t="s">
        <v>123</v>
      </c>
      <c r="D631" s="22" t="s">
        <v>154</v>
      </c>
      <c r="E631" s="22" t="s">
        <v>90</v>
      </c>
      <c r="F631" s="56">
        <f>F632</f>
        <v>3380117</v>
      </c>
    </row>
    <row r="632" spans="1:8" ht="36" outlineLevel="3">
      <c r="A632" s="21" t="s">
        <v>96</v>
      </c>
      <c r="B632" s="22" t="s">
        <v>456</v>
      </c>
      <c r="C632" s="22" t="s">
        <v>123</v>
      </c>
      <c r="D632" s="22" t="s">
        <v>154</v>
      </c>
      <c r="E632" s="22" t="s">
        <v>97</v>
      </c>
      <c r="F632" s="54">
        <v>3380117</v>
      </c>
    </row>
    <row r="633" spans="1:8" outlineLevel="3">
      <c r="A633" s="50" t="s">
        <v>99</v>
      </c>
      <c r="B633" s="22" t="s">
        <v>456</v>
      </c>
      <c r="C633" s="22" t="s">
        <v>100</v>
      </c>
      <c r="D633" s="37" t="s">
        <v>124</v>
      </c>
      <c r="E633" s="22" t="s">
        <v>6</v>
      </c>
      <c r="F633" s="54">
        <f t="shared" ref="F633:F639" si="2">F634</f>
        <v>4256019.6500000004</v>
      </c>
    </row>
    <row r="634" spans="1:8" outlineLevel="3">
      <c r="A634" s="21" t="s">
        <v>252</v>
      </c>
      <c r="B634" s="22" t="s">
        <v>456</v>
      </c>
      <c r="C634" s="22" t="s">
        <v>251</v>
      </c>
      <c r="D634" s="37" t="s">
        <v>124</v>
      </c>
      <c r="E634" s="22" t="s">
        <v>6</v>
      </c>
      <c r="F634" s="54">
        <f t="shared" si="2"/>
        <v>4256019.6500000004</v>
      </c>
    </row>
    <row r="635" spans="1:8" ht="43.5" customHeight="1" outlineLevel="3">
      <c r="A635" s="50" t="s">
        <v>329</v>
      </c>
      <c r="B635" s="22" t="s">
        <v>456</v>
      </c>
      <c r="C635" s="22" t="s">
        <v>251</v>
      </c>
      <c r="D635" s="37" t="s">
        <v>159</v>
      </c>
      <c r="E635" s="22" t="s">
        <v>6</v>
      </c>
      <c r="F635" s="54">
        <f t="shared" si="2"/>
        <v>4256019.6500000004</v>
      </c>
    </row>
    <row r="636" spans="1:8" ht="36" outlineLevel="3">
      <c r="A636" s="21" t="s">
        <v>172</v>
      </c>
      <c r="B636" s="22" t="s">
        <v>456</v>
      </c>
      <c r="C636" s="22" t="s">
        <v>251</v>
      </c>
      <c r="D636" s="22" t="s">
        <v>514</v>
      </c>
      <c r="E636" s="22" t="s">
        <v>6</v>
      </c>
      <c r="F636" s="54">
        <f t="shared" si="2"/>
        <v>4256019.6500000004</v>
      </c>
    </row>
    <row r="637" spans="1:8" outlineLevel="3">
      <c r="A637" s="21" t="s">
        <v>330</v>
      </c>
      <c r="B637" s="22" t="s">
        <v>456</v>
      </c>
      <c r="C637" s="22" t="s">
        <v>251</v>
      </c>
      <c r="D637" s="22" t="s">
        <v>254</v>
      </c>
      <c r="E637" s="22" t="s">
        <v>6</v>
      </c>
      <c r="F637" s="54">
        <f t="shared" si="2"/>
        <v>4256019.6500000004</v>
      </c>
    </row>
    <row r="638" spans="1:8" ht="39.75" customHeight="1" outlineLevel="3">
      <c r="A638" s="21" t="s">
        <v>502</v>
      </c>
      <c r="B638" s="22" t="s">
        <v>456</v>
      </c>
      <c r="C638" s="22" t="s">
        <v>251</v>
      </c>
      <c r="D638" s="22" t="s">
        <v>513</v>
      </c>
      <c r="E638" s="22" t="s">
        <v>6</v>
      </c>
      <c r="F638" s="54">
        <f t="shared" si="2"/>
        <v>4256019.6500000004</v>
      </c>
    </row>
    <row r="639" spans="1:8" ht="36" outlineLevel="3">
      <c r="A639" s="21" t="s">
        <v>36</v>
      </c>
      <c r="B639" s="22" t="s">
        <v>456</v>
      </c>
      <c r="C639" s="22" t="s">
        <v>251</v>
      </c>
      <c r="D639" s="22" t="s">
        <v>513</v>
      </c>
      <c r="E639" s="22" t="s">
        <v>37</v>
      </c>
      <c r="F639" s="54">
        <f t="shared" si="2"/>
        <v>4256019.6500000004</v>
      </c>
    </row>
    <row r="640" spans="1:8" outlineLevel="3">
      <c r="A640" s="21" t="s">
        <v>73</v>
      </c>
      <c r="B640" s="22" t="s">
        <v>456</v>
      </c>
      <c r="C640" s="22" t="s">
        <v>251</v>
      </c>
      <c r="D640" s="22" t="s">
        <v>513</v>
      </c>
      <c r="E640" s="22" t="s">
        <v>74</v>
      </c>
      <c r="F640" s="55">
        <v>4256019.6500000004</v>
      </c>
    </row>
    <row r="641" spans="1:8" ht="34.799999999999997" outlineLevel="3">
      <c r="A641" s="114" t="s">
        <v>567</v>
      </c>
      <c r="B641" s="115">
        <v>959</v>
      </c>
      <c r="C641" s="116" t="s">
        <v>5</v>
      </c>
      <c r="D641" s="116" t="s">
        <v>124</v>
      </c>
      <c r="E641" s="116" t="s">
        <v>6</v>
      </c>
      <c r="F641" s="117">
        <f>F642</f>
        <v>348570</v>
      </c>
    </row>
    <row r="642" spans="1:8" outlineLevel="3">
      <c r="A642" s="21" t="s">
        <v>7</v>
      </c>
      <c r="B642" s="22" t="s">
        <v>568</v>
      </c>
      <c r="C642" s="22" t="s">
        <v>8</v>
      </c>
      <c r="D642" s="22" t="s">
        <v>124</v>
      </c>
      <c r="E642" s="22" t="s">
        <v>6</v>
      </c>
      <c r="F642" s="63">
        <f>F643</f>
        <v>348570</v>
      </c>
    </row>
    <row r="643" spans="1:8" ht="36" outlineLevel="3">
      <c r="A643" s="21" t="s">
        <v>9</v>
      </c>
      <c r="B643" s="22" t="s">
        <v>568</v>
      </c>
      <c r="C643" s="22" t="s">
        <v>10</v>
      </c>
      <c r="D643" s="22" t="s">
        <v>124</v>
      </c>
      <c r="E643" s="22" t="s">
        <v>6</v>
      </c>
      <c r="F643" s="56">
        <f t="shared" ref="F643" si="3">F644</f>
        <v>348570</v>
      </c>
    </row>
    <row r="644" spans="1:8" ht="36" outlineLevel="3">
      <c r="A644" s="21" t="s">
        <v>130</v>
      </c>
      <c r="B644" s="22" t="s">
        <v>568</v>
      </c>
      <c r="C644" s="22" t="s">
        <v>10</v>
      </c>
      <c r="D644" s="22" t="s">
        <v>125</v>
      </c>
      <c r="E644" s="22" t="s">
        <v>6</v>
      </c>
      <c r="F644" s="56">
        <f>F645+F648</f>
        <v>348570</v>
      </c>
    </row>
    <row r="645" spans="1:8" outlineLevel="3">
      <c r="A645" s="21" t="s">
        <v>569</v>
      </c>
      <c r="B645" s="22" t="s">
        <v>568</v>
      </c>
      <c r="C645" s="22" t="s">
        <v>10</v>
      </c>
      <c r="D645" s="22" t="s">
        <v>141</v>
      </c>
      <c r="E645" s="22" t="s">
        <v>6</v>
      </c>
      <c r="F645" s="56">
        <f>F646</f>
        <v>215630</v>
      </c>
    </row>
    <row r="646" spans="1:8" ht="72" outlineLevel="3">
      <c r="A646" s="21" t="s">
        <v>11</v>
      </c>
      <c r="B646" s="22" t="s">
        <v>568</v>
      </c>
      <c r="C646" s="22" t="s">
        <v>10</v>
      </c>
      <c r="D646" s="22" t="s">
        <v>141</v>
      </c>
      <c r="E646" s="22" t="s">
        <v>12</v>
      </c>
      <c r="F646" s="56">
        <f>F647</f>
        <v>215630</v>
      </c>
    </row>
    <row r="647" spans="1:8" ht="36" outlineLevel="3">
      <c r="A647" s="21" t="s">
        <v>13</v>
      </c>
      <c r="B647" s="22" t="s">
        <v>568</v>
      </c>
      <c r="C647" s="22" t="s">
        <v>10</v>
      </c>
      <c r="D647" s="22" t="s">
        <v>141</v>
      </c>
      <c r="E647" s="22" t="s">
        <v>14</v>
      </c>
      <c r="F647" s="54">
        <v>215630</v>
      </c>
    </row>
    <row r="648" spans="1:8" ht="36" outlineLevel="3">
      <c r="A648" s="21" t="s">
        <v>413</v>
      </c>
      <c r="B648" s="22" t="s">
        <v>568</v>
      </c>
      <c r="C648" s="22" t="s">
        <v>10</v>
      </c>
      <c r="D648" s="22" t="s">
        <v>414</v>
      </c>
      <c r="E648" s="22" t="s">
        <v>6</v>
      </c>
      <c r="F648" s="54">
        <f>F649+F651</f>
        <v>132940</v>
      </c>
    </row>
    <row r="649" spans="1:8" ht="72" outlineLevel="3">
      <c r="A649" s="21" t="s">
        <v>11</v>
      </c>
      <c r="B649" s="22" t="s">
        <v>568</v>
      </c>
      <c r="C649" s="22" t="s">
        <v>10</v>
      </c>
      <c r="D649" s="22" t="s">
        <v>414</v>
      </c>
      <c r="E649" s="22" t="s">
        <v>12</v>
      </c>
      <c r="F649" s="54">
        <f>F650</f>
        <v>36940</v>
      </c>
    </row>
    <row r="650" spans="1:8" ht="36" outlineLevel="3">
      <c r="A650" s="21" t="s">
        <v>13</v>
      </c>
      <c r="B650" s="22" t="s">
        <v>568</v>
      </c>
      <c r="C650" s="22" t="s">
        <v>10</v>
      </c>
      <c r="D650" s="22" t="s">
        <v>414</v>
      </c>
      <c r="E650" s="22" t="s">
        <v>14</v>
      </c>
      <c r="F650" s="54">
        <v>36940</v>
      </c>
    </row>
    <row r="651" spans="1:8" ht="36" outlineLevel="3">
      <c r="A651" s="21" t="s">
        <v>15</v>
      </c>
      <c r="B651" s="22" t="s">
        <v>568</v>
      </c>
      <c r="C651" s="22" t="s">
        <v>10</v>
      </c>
      <c r="D651" s="22" t="s">
        <v>414</v>
      </c>
      <c r="E651" s="22" t="s">
        <v>16</v>
      </c>
      <c r="F651" s="54">
        <f>F652</f>
        <v>96000</v>
      </c>
    </row>
    <row r="652" spans="1:8" ht="36" outlineLevel="3">
      <c r="A652" s="21" t="s">
        <v>17</v>
      </c>
      <c r="B652" s="22" t="s">
        <v>568</v>
      </c>
      <c r="C652" s="22" t="s">
        <v>10</v>
      </c>
      <c r="D652" s="22" t="s">
        <v>414</v>
      </c>
      <c r="E652" s="22" t="s">
        <v>18</v>
      </c>
      <c r="F652" s="54">
        <v>96000</v>
      </c>
    </row>
    <row r="653" spans="1:8" s="3" customFormat="1" ht="17.399999999999999">
      <c r="A653" s="119" t="s">
        <v>117</v>
      </c>
      <c r="B653" s="119"/>
      <c r="C653" s="119"/>
      <c r="D653" s="119"/>
      <c r="E653" s="119"/>
      <c r="F653" s="65">
        <f>F14+F36+F436+F470+F641</f>
        <v>1094680564.74</v>
      </c>
      <c r="G653" s="7"/>
      <c r="H653" s="7"/>
    </row>
    <row r="654" spans="1:8" s="3" customFormat="1">
      <c r="A654" s="90"/>
      <c r="B654" s="91"/>
      <c r="C654" s="91"/>
      <c r="D654" s="91"/>
      <c r="E654" s="91"/>
      <c r="F654" s="65"/>
      <c r="G654" s="7"/>
      <c r="H654" s="7"/>
    </row>
    <row r="655" spans="1:8" s="3" customFormat="1">
      <c r="A655" s="90"/>
      <c r="B655" s="91"/>
      <c r="C655" s="91"/>
      <c r="D655" s="91"/>
      <c r="E655" s="91"/>
      <c r="F655" s="65"/>
      <c r="G655" s="7"/>
      <c r="H655" s="7"/>
    </row>
    <row r="656" spans="1:8" s="3" customFormat="1">
      <c r="A656" s="90"/>
      <c r="B656" s="91"/>
      <c r="C656" s="91"/>
      <c r="D656" s="91"/>
      <c r="E656" s="91"/>
      <c r="F656" s="65"/>
      <c r="G656" s="7"/>
      <c r="H656" s="7"/>
    </row>
    <row r="657" spans="1:8" s="3" customFormat="1">
      <c r="A657" s="90"/>
      <c r="B657" s="91"/>
      <c r="C657" s="91"/>
      <c r="D657" s="91"/>
      <c r="E657" s="91"/>
      <c r="F657" s="65"/>
      <c r="G657" s="7"/>
      <c r="H657" s="7"/>
    </row>
    <row r="658" spans="1:8" s="3" customFormat="1">
      <c r="A658" s="90"/>
      <c r="B658" s="91"/>
      <c r="C658" s="91"/>
      <c r="D658" s="91"/>
      <c r="E658" s="91"/>
      <c r="F658" s="65"/>
      <c r="G658" s="7"/>
      <c r="H658" s="7"/>
    </row>
    <row r="659" spans="1:8">
      <c r="C659" s="27"/>
      <c r="D659" s="27"/>
      <c r="E659" s="27"/>
    </row>
    <row r="660" spans="1:8">
      <c r="C660" s="92"/>
      <c r="F660" s="93"/>
    </row>
    <row r="661" spans="1:8">
      <c r="C661" s="92"/>
      <c r="F661" s="93"/>
    </row>
    <row r="662" spans="1:8">
      <c r="C662" s="92"/>
      <c r="F662" s="93"/>
    </row>
    <row r="663" spans="1:8">
      <c r="C663" s="92"/>
      <c r="F663" s="93"/>
    </row>
    <row r="664" spans="1:8">
      <c r="C664" s="92"/>
      <c r="F664" s="93"/>
    </row>
    <row r="665" spans="1:8">
      <c r="C665" s="92"/>
      <c r="F665" s="93"/>
    </row>
    <row r="666" spans="1:8">
      <c r="C666" s="92"/>
      <c r="F666" s="93"/>
    </row>
    <row r="667" spans="1:8">
      <c r="C667" s="92"/>
      <c r="F667" s="93"/>
    </row>
    <row r="668" spans="1:8">
      <c r="C668" s="92"/>
      <c r="F668" s="93"/>
    </row>
    <row r="669" spans="1:8">
      <c r="C669" s="92"/>
      <c r="F669" s="93"/>
    </row>
    <row r="670" spans="1:8">
      <c r="C670" s="92"/>
      <c r="F670" s="93"/>
    </row>
    <row r="671" spans="1:8">
      <c r="C671" s="92"/>
      <c r="F671" s="93"/>
    </row>
    <row r="672" spans="1:8">
      <c r="C672" s="92"/>
    </row>
    <row r="673" spans="4:6">
      <c r="D673" s="92"/>
      <c r="F673" s="93"/>
    </row>
    <row r="674" spans="4:6">
      <c r="D674" s="92"/>
      <c r="F674" s="93"/>
    </row>
    <row r="675" spans="4:6">
      <c r="D675" s="92"/>
      <c r="F675" s="93"/>
    </row>
    <row r="676" spans="4:6">
      <c r="D676" s="92"/>
      <c r="F676" s="93"/>
    </row>
    <row r="677" spans="4:6">
      <c r="D677" s="92"/>
      <c r="F677" s="93"/>
    </row>
    <row r="678" spans="4:6">
      <c r="D678" s="92"/>
      <c r="F678" s="93"/>
    </row>
    <row r="679" spans="4:6">
      <c r="D679" s="92"/>
      <c r="F679" s="93"/>
    </row>
    <row r="680" spans="4:6">
      <c r="D680" s="92"/>
      <c r="F680" s="93"/>
    </row>
    <row r="681" spans="4:6">
      <c r="D681" s="92"/>
      <c r="F681" s="93"/>
    </row>
    <row r="682" spans="4:6">
      <c r="D682" s="92"/>
      <c r="F682" s="93"/>
    </row>
    <row r="683" spans="4:6">
      <c r="D683" s="92"/>
      <c r="F683" s="93"/>
    </row>
    <row r="684" spans="4:6">
      <c r="D684" s="92"/>
      <c r="F684" s="93"/>
    </row>
    <row r="685" spans="4:6">
      <c r="D685" s="92"/>
      <c r="F685" s="93"/>
    </row>
    <row r="686" spans="4:6">
      <c r="D686" s="92"/>
      <c r="F686" s="93"/>
    </row>
    <row r="687" spans="4:6">
      <c r="D687" s="92"/>
      <c r="F687" s="93"/>
    </row>
    <row r="688" spans="4:6">
      <c r="D688" s="92"/>
      <c r="F688" s="93"/>
    </row>
    <row r="689" spans="4:7">
      <c r="D689" s="92"/>
      <c r="F689" s="93"/>
    </row>
    <row r="690" spans="4:7">
      <c r="D690" s="92"/>
      <c r="F690" s="93"/>
    </row>
    <row r="691" spans="4:7">
      <c r="D691" s="92"/>
      <c r="F691" s="93"/>
    </row>
    <row r="692" spans="4:7">
      <c r="D692" s="92"/>
      <c r="F692" s="93"/>
    </row>
    <row r="693" spans="4:7">
      <c r="D693" s="92"/>
    </row>
    <row r="694" spans="4:7">
      <c r="D694" s="92"/>
      <c r="F694" s="95"/>
    </row>
    <row r="695" spans="4:7">
      <c r="D695" s="92"/>
      <c r="F695" s="93"/>
    </row>
    <row r="700" spans="4:7">
      <c r="D700" s="93"/>
      <c r="F700" s="94"/>
      <c r="G700" s="93"/>
    </row>
    <row r="701" spans="4:7">
      <c r="D701" s="93"/>
      <c r="F701" s="94"/>
      <c r="G701" s="93"/>
    </row>
  </sheetData>
  <autoFilter ref="D1:D701"/>
  <mergeCells count="6">
    <mergeCell ref="C2:F2"/>
    <mergeCell ref="A9:F9"/>
    <mergeCell ref="A653:E653"/>
    <mergeCell ref="A10:F10"/>
    <mergeCell ref="A11:F11"/>
    <mergeCell ref="E4:F4"/>
  </mergeCells>
  <pageMargins left="0.59055118110236227" right="0.59055118110236227" top="0.19685039370078741" bottom="0.19685039370078741" header="0.39370078740157483" footer="0.39370078740157483"/>
  <pageSetup paperSize="9" scale="67" orientation="portrait" r:id="rId1"/>
  <rowBreaks count="2" manualBreakCount="2">
    <brk id="486" max="5" man="1"/>
    <brk id="52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2"/>
  <sheetViews>
    <sheetView view="pageBreakPreview" zoomScale="75" zoomScaleNormal="100" zoomScaleSheetLayoutView="75" workbookViewId="0">
      <selection activeCell="D4" sqref="D4:E4"/>
    </sheetView>
  </sheetViews>
  <sheetFormatPr defaultRowHeight="18" outlineLevelRow="6"/>
  <cols>
    <col min="1" max="1" width="80.109375" style="29" customWidth="1"/>
    <col min="2" max="2" width="8.44140625" style="29" customWidth="1"/>
    <col min="3" max="3" width="16.6640625" style="29" customWidth="1"/>
    <col min="4" max="4" width="7.109375" style="29" customWidth="1"/>
    <col min="5" max="5" width="18.44140625" style="29" customWidth="1"/>
    <col min="6" max="6" width="9.109375" style="1"/>
    <col min="7" max="7" width="18" style="1" customWidth="1"/>
    <col min="8" max="8" width="23.88671875" style="1" customWidth="1"/>
    <col min="9" max="252" width="9.109375" style="1"/>
    <col min="253" max="253" width="76.33203125" style="1" customWidth="1"/>
    <col min="254" max="254" width="7.6640625" style="1" customWidth="1"/>
    <col min="255" max="255" width="9.6640625" style="1" customWidth="1"/>
    <col min="256" max="256" width="7.6640625" style="1" customWidth="1"/>
    <col min="257" max="257" width="14.33203125" style="1" customWidth="1"/>
    <col min="258" max="508" width="9.109375" style="1"/>
    <col min="509" max="509" width="76.33203125" style="1" customWidth="1"/>
    <col min="510" max="510" width="7.6640625" style="1" customWidth="1"/>
    <col min="511" max="511" width="9.6640625" style="1" customWidth="1"/>
    <col min="512" max="512" width="7.6640625" style="1" customWidth="1"/>
    <col min="513" max="513" width="14.33203125" style="1" customWidth="1"/>
    <col min="514" max="764" width="9.109375" style="1"/>
    <col min="765" max="765" width="76.33203125" style="1" customWidth="1"/>
    <col min="766" max="766" width="7.6640625" style="1" customWidth="1"/>
    <col min="767" max="767" width="9.6640625" style="1" customWidth="1"/>
    <col min="768" max="768" width="7.6640625" style="1" customWidth="1"/>
    <col min="769" max="769" width="14.33203125" style="1" customWidth="1"/>
    <col min="770" max="1020" width="9.109375" style="1"/>
    <col min="1021" max="1021" width="76.33203125" style="1" customWidth="1"/>
    <col min="1022" max="1022" width="7.6640625" style="1" customWidth="1"/>
    <col min="1023" max="1023" width="9.6640625" style="1" customWidth="1"/>
    <col min="1024" max="1024" width="7.6640625" style="1" customWidth="1"/>
    <col min="1025" max="1025" width="14.33203125" style="1" customWidth="1"/>
    <col min="1026" max="1276" width="9.109375" style="1"/>
    <col min="1277" max="1277" width="76.33203125" style="1" customWidth="1"/>
    <col min="1278" max="1278" width="7.6640625" style="1" customWidth="1"/>
    <col min="1279" max="1279" width="9.6640625" style="1" customWidth="1"/>
    <col min="1280" max="1280" width="7.6640625" style="1" customWidth="1"/>
    <col min="1281" max="1281" width="14.33203125" style="1" customWidth="1"/>
    <col min="1282" max="1532" width="9.109375" style="1"/>
    <col min="1533" max="1533" width="76.33203125" style="1" customWidth="1"/>
    <col min="1534" max="1534" width="7.6640625" style="1" customWidth="1"/>
    <col min="1535" max="1535" width="9.6640625" style="1" customWidth="1"/>
    <col min="1536" max="1536" width="7.6640625" style="1" customWidth="1"/>
    <col min="1537" max="1537" width="14.33203125" style="1" customWidth="1"/>
    <col min="1538" max="1788" width="9.109375" style="1"/>
    <col min="1789" max="1789" width="76.33203125" style="1" customWidth="1"/>
    <col min="1790" max="1790" width="7.6640625" style="1" customWidth="1"/>
    <col min="1791" max="1791" width="9.6640625" style="1" customWidth="1"/>
    <col min="1792" max="1792" width="7.6640625" style="1" customWidth="1"/>
    <col min="1793" max="1793" width="14.33203125" style="1" customWidth="1"/>
    <col min="1794" max="2044" width="9.109375" style="1"/>
    <col min="2045" max="2045" width="76.33203125" style="1" customWidth="1"/>
    <col min="2046" max="2046" width="7.6640625" style="1" customWidth="1"/>
    <col min="2047" max="2047" width="9.6640625" style="1" customWidth="1"/>
    <col min="2048" max="2048" width="7.6640625" style="1" customWidth="1"/>
    <col min="2049" max="2049" width="14.33203125" style="1" customWidth="1"/>
    <col min="2050" max="2300" width="9.109375" style="1"/>
    <col min="2301" max="2301" width="76.33203125" style="1" customWidth="1"/>
    <col min="2302" max="2302" width="7.6640625" style="1" customWidth="1"/>
    <col min="2303" max="2303" width="9.6640625" style="1" customWidth="1"/>
    <col min="2304" max="2304" width="7.6640625" style="1" customWidth="1"/>
    <col min="2305" max="2305" width="14.33203125" style="1" customWidth="1"/>
    <col min="2306" max="2556" width="9.109375" style="1"/>
    <col min="2557" max="2557" width="76.33203125" style="1" customWidth="1"/>
    <col min="2558" max="2558" width="7.6640625" style="1" customWidth="1"/>
    <col min="2559" max="2559" width="9.6640625" style="1" customWidth="1"/>
    <col min="2560" max="2560" width="7.6640625" style="1" customWidth="1"/>
    <col min="2561" max="2561" width="14.33203125" style="1" customWidth="1"/>
    <col min="2562" max="2812" width="9.109375" style="1"/>
    <col min="2813" max="2813" width="76.33203125" style="1" customWidth="1"/>
    <col min="2814" max="2814" width="7.6640625" style="1" customWidth="1"/>
    <col min="2815" max="2815" width="9.6640625" style="1" customWidth="1"/>
    <col min="2816" max="2816" width="7.6640625" style="1" customWidth="1"/>
    <col min="2817" max="2817" width="14.33203125" style="1" customWidth="1"/>
    <col min="2818" max="3068" width="9.109375" style="1"/>
    <col min="3069" max="3069" width="76.33203125" style="1" customWidth="1"/>
    <col min="3070" max="3070" width="7.6640625" style="1" customWidth="1"/>
    <col min="3071" max="3071" width="9.6640625" style="1" customWidth="1"/>
    <col min="3072" max="3072" width="7.6640625" style="1" customWidth="1"/>
    <col min="3073" max="3073" width="14.33203125" style="1" customWidth="1"/>
    <col min="3074" max="3324" width="9.109375" style="1"/>
    <col min="3325" max="3325" width="76.33203125" style="1" customWidth="1"/>
    <col min="3326" max="3326" width="7.6640625" style="1" customWidth="1"/>
    <col min="3327" max="3327" width="9.6640625" style="1" customWidth="1"/>
    <col min="3328" max="3328" width="7.6640625" style="1" customWidth="1"/>
    <col min="3329" max="3329" width="14.33203125" style="1" customWidth="1"/>
    <col min="3330" max="3580" width="9.109375" style="1"/>
    <col min="3581" max="3581" width="76.33203125" style="1" customWidth="1"/>
    <col min="3582" max="3582" width="7.6640625" style="1" customWidth="1"/>
    <col min="3583" max="3583" width="9.6640625" style="1" customWidth="1"/>
    <col min="3584" max="3584" width="7.6640625" style="1" customWidth="1"/>
    <col min="3585" max="3585" width="14.33203125" style="1" customWidth="1"/>
    <col min="3586" max="3836" width="9.109375" style="1"/>
    <col min="3837" max="3837" width="76.33203125" style="1" customWidth="1"/>
    <col min="3838" max="3838" width="7.6640625" style="1" customWidth="1"/>
    <col min="3839" max="3839" width="9.6640625" style="1" customWidth="1"/>
    <col min="3840" max="3840" width="7.6640625" style="1" customWidth="1"/>
    <col min="3841" max="3841" width="14.33203125" style="1" customWidth="1"/>
    <col min="3842" max="4092" width="9.109375" style="1"/>
    <col min="4093" max="4093" width="76.33203125" style="1" customWidth="1"/>
    <col min="4094" max="4094" width="7.6640625" style="1" customWidth="1"/>
    <col min="4095" max="4095" width="9.6640625" style="1" customWidth="1"/>
    <col min="4096" max="4096" width="7.6640625" style="1" customWidth="1"/>
    <col min="4097" max="4097" width="14.33203125" style="1" customWidth="1"/>
    <col min="4098" max="4348" width="9.109375" style="1"/>
    <col min="4349" max="4349" width="76.33203125" style="1" customWidth="1"/>
    <col min="4350" max="4350" width="7.6640625" style="1" customWidth="1"/>
    <col min="4351" max="4351" width="9.6640625" style="1" customWidth="1"/>
    <col min="4352" max="4352" width="7.6640625" style="1" customWidth="1"/>
    <col min="4353" max="4353" width="14.33203125" style="1" customWidth="1"/>
    <col min="4354" max="4604" width="9.109375" style="1"/>
    <col min="4605" max="4605" width="76.33203125" style="1" customWidth="1"/>
    <col min="4606" max="4606" width="7.6640625" style="1" customWidth="1"/>
    <col min="4607" max="4607" width="9.6640625" style="1" customWidth="1"/>
    <col min="4608" max="4608" width="7.6640625" style="1" customWidth="1"/>
    <col min="4609" max="4609" width="14.33203125" style="1" customWidth="1"/>
    <col min="4610" max="4860" width="9.109375" style="1"/>
    <col min="4861" max="4861" width="76.33203125" style="1" customWidth="1"/>
    <col min="4862" max="4862" width="7.6640625" style="1" customWidth="1"/>
    <col min="4863" max="4863" width="9.6640625" style="1" customWidth="1"/>
    <col min="4864" max="4864" width="7.6640625" style="1" customWidth="1"/>
    <col min="4865" max="4865" width="14.33203125" style="1" customWidth="1"/>
    <col min="4866" max="5116" width="9.109375" style="1"/>
    <col min="5117" max="5117" width="76.33203125" style="1" customWidth="1"/>
    <col min="5118" max="5118" width="7.6640625" style="1" customWidth="1"/>
    <col min="5119" max="5119" width="9.6640625" style="1" customWidth="1"/>
    <col min="5120" max="5120" width="7.6640625" style="1" customWidth="1"/>
    <col min="5121" max="5121" width="14.33203125" style="1" customWidth="1"/>
    <col min="5122" max="5372" width="9.109375" style="1"/>
    <col min="5373" max="5373" width="76.33203125" style="1" customWidth="1"/>
    <col min="5374" max="5374" width="7.6640625" style="1" customWidth="1"/>
    <col min="5375" max="5375" width="9.6640625" style="1" customWidth="1"/>
    <col min="5376" max="5376" width="7.6640625" style="1" customWidth="1"/>
    <col min="5377" max="5377" width="14.33203125" style="1" customWidth="1"/>
    <col min="5378" max="5628" width="9.109375" style="1"/>
    <col min="5629" max="5629" width="76.33203125" style="1" customWidth="1"/>
    <col min="5630" max="5630" width="7.6640625" style="1" customWidth="1"/>
    <col min="5631" max="5631" width="9.6640625" style="1" customWidth="1"/>
    <col min="5632" max="5632" width="7.6640625" style="1" customWidth="1"/>
    <col min="5633" max="5633" width="14.33203125" style="1" customWidth="1"/>
    <col min="5634" max="5884" width="9.109375" style="1"/>
    <col min="5885" max="5885" width="76.33203125" style="1" customWidth="1"/>
    <col min="5886" max="5886" width="7.6640625" style="1" customWidth="1"/>
    <col min="5887" max="5887" width="9.6640625" style="1" customWidth="1"/>
    <col min="5888" max="5888" width="7.6640625" style="1" customWidth="1"/>
    <col min="5889" max="5889" width="14.33203125" style="1" customWidth="1"/>
    <col min="5890" max="6140" width="9.109375" style="1"/>
    <col min="6141" max="6141" width="76.33203125" style="1" customWidth="1"/>
    <col min="6142" max="6142" width="7.6640625" style="1" customWidth="1"/>
    <col min="6143" max="6143" width="9.6640625" style="1" customWidth="1"/>
    <col min="6144" max="6144" width="7.6640625" style="1" customWidth="1"/>
    <col min="6145" max="6145" width="14.33203125" style="1" customWidth="1"/>
    <col min="6146" max="6396" width="9.109375" style="1"/>
    <col min="6397" max="6397" width="76.33203125" style="1" customWidth="1"/>
    <col min="6398" max="6398" width="7.6640625" style="1" customWidth="1"/>
    <col min="6399" max="6399" width="9.6640625" style="1" customWidth="1"/>
    <col min="6400" max="6400" width="7.6640625" style="1" customWidth="1"/>
    <col min="6401" max="6401" width="14.33203125" style="1" customWidth="1"/>
    <col min="6402" max="6652" width="9.109375" style="1"/>
    <col min="6653" max="6653" width="76.33203125" style="1" customWidth="1"/>
    <col min="6654" max="6654" width="7.6640625" style="1" customWidth="1"/>
    <col min="6655" max="6655" width="9.6640625" style="1" customWidth="1"/>
    <col min="6656" max="6656" width="7.6640625" style="1" customWidth="1"/>
    <col min="6657" max="6657" width="14.33203125" style="1" customWidth="1"/>
    <col min="6658" max="6908" width="9.109375" style="1"/>
    <col min="6909" max="6909" width="76.33203125" style="1" customWidth="1"/>
    <col min="6910" max="6910" width="7.6640625" style="1" customWidth="1"/>
    <col min="6911" max="6911" width="9.6640625" style="1" customWidth="1"/>
    <col min="6912" max="6912" width="7.6640625" style="1" customWidth="1"/>
    <col min="6913" max="6913" width="14.33203125" style="1" customWidth="1"/>
    <col min="6914" max="7164" width="9.109375" style="1"/>
    <col min="7165" max="7165" width="76.33203125" style="1" customWidth="1"/>
    <col min="7166" max="7166" width="7.6640625" style="1" customWidth="1"/>
    <col min="7167" max="7167" width="9.6640625" style="1" customWidth="1"/>
    <col min="7168" max="7168" width="7.6640625" style="1" customWidth="1"/>
    <col min="7169" max="7169" width="14.33203125" style="1" customWidth="1"/>
    <col min="7170" max="7420" width="9.109375" style="1"/>
    <col min="7421" max="7421" width="76.33203125" style="1" customWidth="1"/>
    <col min="7422" max="7422" width="7.6640625" style="1" customWidth="1"/>
    <col min="7423" max="7423" width="9.6640625" style="1" customWidth="1"/>
    <col min="7424" max="7424" width="7.6640625" style="1" customWidth="1"/>
    <col min="7425" max="7425" width="14.33203125" style="1" customWidth="1"/>
    <col min="7426" max="7676" width="9.109375" style="1"/>
    <col min="7677" max="7677" width="76.33203125" style="1" customWidth="1"/>
    <col min="7678" max="7678" width="7.6640625" style="1" customWidth="1"/>
    <col min="7679" max="7679" width="9.6640625" style="1" customWidth="1"/>
    <col min="7680" max="7680" width="7.6640625" style="1" customWidth="1"/>
    <col min="7681" max="7681" width="14.33203125" style="1" customWidth="1"/>
    <col min="7682" max="7932" width="9.109375" style="1"/>
    <col min="7933" max="7933" width="76.33203125" style="1" customWidth="1"/>
    <col min="7934" max="7934" width="7.6640625" style="1" customWidth="1"/>
    <col min="7935" max="7935" width="9.6640625" style="1" customWidth="1"/>
    <col min="7936" max="7936" width="7.6640625" style="1" customWidth="1"/>
    <col min="7937" max="7937" width="14.33203125" style="1" customWidth="1"/>
    <col min="7938" max="8188" width="9.109375" style="1"/>
    <col min="8189" max="8189" width="76.33203125" style="1" customWidth="1"/>
    <col min="8190" max="8190" width="7.6640625" style="1" customWidth="1"/>
    <col min="8191" max="8191" width="9.6640625" style="1" customWidth="1"/>
    <col min="8192" max="8192" width="7.6640625" style="1" customWidth="1"/>
    <col min="8193" max="8193" width="14.33203125" style="1" customWidth="1"/>
    <col min="8194" max="8444" width="9.109375" style="1"/>
    <col min="8445" max="8445" width="76.33203125" style="1" customWidth="1"/>
    <col min="8446" max="8446" width="7.6640625" style="1" customWidth="1"/>
    <col min="8447" max="8447" width="9.6640625" style="1" customWidth="1"/>
    <col min="8448" max="8448" width="7.6640625" style="1" customWidth="1"/>
    <col min="8449" max="8449" width="14.33203125" style="1" customWidth="1"/>
    <col min="8450" max="8700" width="9.109375" style="1"/>
    <col min="8701" max="8701" width="76.33203125" style="1" customWidth="1"/>
    <col min="8702" max="8702" width="7.6640625" style="1" customWidth="1"/>
    <col min="8703" max="8703" width="9.6640625" style="1" customWidth="1"/>
    <col min="8704" max="8704" width="7.6640625" style="1" customWidth="1"/>
    <col min="8705" max="8705" width="14.33203125" style="1" customWidth="1"/>
    <col min="8706" max="8956" width="9.109375" style="1"/>
    <col min="8957" max="8957" width="76.33203125" style="1" customWidth="1"/>
    <col min="8958" max="8958" width="7.6640625" style="1" customWidth="1"/>
    <col min="8959" max="8959" width="9.6640625" style="1" customWidth="1"/>
    <col min="8960" max="8960" width="7.6640625" style="1" customWidth="1"/>
    <col min="8961" max="8961" width="14.33203125" style="1" customWidth="1"/>
    <col min="8962" max="9212" width="9.109375" style="1"/>
    <col min="9213" max="9213" width="76.33203125" style="1" customWidth="1"/>
    <col min="9214" max="9214" width="7.6640625" style="1" customWidth="1"/>
    <col min="9215" max="9215" width="9.6640625" style="1" customWidth="1"/>
    <col min="9216" max="9216" width="7.6640625" style="1" customWidth="1"/>
    <col min="9217" max="9217" width="14.33203125" style="1" customWidth="1"/>
    <col min="9218" max="9468" width="9.109375" style="1"/>
    <col min="9469" max="9469" width="76.33203125" style="1" customWidth="1"/>
    <col min="9470" max="9470" width="7.6640625" style="1" customWidth="1"/>
    <col min="9471" max="9471" width="9.6640625" style="1" customWidth="1"/>
    <col min="9472" max="9472" width="7.6640625" style="1" customWidth="1"/>
    <col min="9473" max="9473" width="14.33203125" style="1" customWidth="1"/>
    <col min="9474" max="9724" width="9.109375" style="1"/>
    <col min="9725" max="9725" width="76.33203125" style="1" customWidth="1"/>
    <col min="9726" max="9726" width="7.6640625" style="1" customWidth="1"/>
    <col min="9727" max="9727" width="9.6640625" style="1" customWidth="1"/>
    <col min="9728" max="9728" width="7.6640625" style="1" customWidth="1"/>
    <col min="9729" max="9729" width="14.33203125" style="1" customWidth="1"/>
    <col min="9730" max="9980" width="9.109375" style="1"/>
    <col min="9981" max="9981" width="76.33203125" style="1" customWidth="1"/>
    <col min="9982" max="9982" width="7.6640625" style="1" customWidth="1"/>
    <col min="9983" max="9983" width="9.6640625" style="1" customWidth="1"/>
    <col min="9984" max="9984" width="7.6640625" style="1" customWidth="1"/>
    <col min="9985" max="9985" width="14.33203125" style="1" customWidth="1"/>
    <col min="9986" max="10236" width="9.109375" style="1"/>
    <col min="10237" max="10237" width="76.33203125" style="1" customWidth="1"/>
    <col min="10238" max="10238" width="7.6640625" style="1" customWidth="1"/>
    <col min="10239" max="10239" width="9.6640625" style="1" customWidth="1"/>
    <col min="10240" max="10240" width="7.6640625" style="1" customWidth="1"/>
    <col min="10241" max="10241" width="14.33203125" style="1" customWidth="1"/>
    <col min="10242" max="10492" width="9.109375" style="1"/>
    <col min="10493" max="10493" width="76.33203125" style="1" customWidth="1"/>
    <col min="10494" max="10494" width="7.6640625" style="1" customWidth="1"/>
    <col min="10495" max="10495" width="9.6640625" style="1" customWidth="1"/>
    <col min="10496" max="10496" width="7.6640625" style="1" customWidth="1"/>
    <col min="10497" max="10497" width="14.33203125" style="1" customWidth="1"/>
    <col min="10498" max="10748" width="9.109375" style="1"/>
    <col min="10749" max="10749" width="76.33203125" style="1" customWidth="1"/>
    <col min="10750" max="10750" width="7.6640625" style="1" customWidth="1"/>
    <col min="10751" max="10751" width="9.6640625" style="1" customWidth="1"/>
    <col min="10752" max="10752" width="7.6640625" style="1" customWidth="1"/>
    <col min="10753" max="10753" width="14.33203125" style="1" customWidth="1"/>
    <col min="10754" max="11004" width="9.109375" style="1"/>
    <col min="11005" max="11005" width="76.33203125" style="1" customWidth="1"/>
    <col min="11006" max="11006" width="7.6640625" style="1" customWidth="1"/>
    <col min="11007" max="11007" width="9.6640625" style="1" customWidth="1"/>
    <col min="11008" max="11008" width="7.6640625" style="1" customWidth="1"/>
    <col min="11009" max="11009" width="14.33203125" style="1" customWidth="1"/>
    <col min="11010" max="11260" width="9.109375" style="1"/>
    <col min="11261" max="11261" width="76.33203125" style="1" customWidth="1"/>
    <col min="11262" max="11262" width="7.6640625" style="1" customWidth="1"/>
    <col min="11263" max="11263" width="9.6640625" style="1" customWidth="1"/>
    <col min="11264" max="11264" width="7.6640625" style="1" customWidth="1"/>
    <col min="11265" max="11265" width="14.33203125" style="1" customWidth="1"/>
    <col min="11266" max="11516" width="9.109375" style="1"/>
    <col min="11517" max="11517" width="76.33203125" style="1" customWidth="1"/>
    <col min="11518" max="11518" width="7.6640625" style="1" customWidth="1"/>
    <col min="11519" max="11519" width="9.6640625" style="1" customWidth="1"/>
    <col min="11520" max="11520" width="7.6640625" style="1" customWidth="1"/>
    <col min="11521" max="11521" width="14.33203125" style="1" customWidth="1"/>
    <col min="11522" max="11772" width="9.109375" style="1"/>
    <col min="11773" max="11773" width="76.33203125" style="1" customWidth="1"/>
    <col min="11774" max="11774" width="7.6640625" style="1" customWidth="1"/>
    <col min="11775" max="11775" width="9.6640625" style="1" customWidth="1"/>
    <col min="11776" max="11776" width="7.6640625" style="1" customWidth="1"/>
    <col min="11777" max="11777" width="14.33203125" style="1" customWidth="1"/>
    <col min="11778" max="12028" width="9.109375" style="1"/>
    <col min="12029" max="12029" width="76.33203125" style="1" customWidth="1"/>
    <col min="12030" max="12030" width="7.6640625" style="1" customWidth="1"/>
    <col min="12031" max="12031" width="9.6640625" style="1" customWidth="1"/>
    <col min="12032" max="12032" width="7.6640625" style="1" customWidth="1"/>
    <col min="12033" max="12033" width="14.33203125" style="1" customWidth="1"/>
    <col min="12034" max="12284" width="9.109375" style="1"/>
    <col min="12285" max="12285" width="76.33203125" style="1" customWidth="1"/>
    <col min="12286" max="12286" width="7.6640625" style="1" customWidth="1"/>
    <col min="12287" max="12287" width="9.6640625" style="1" customWidth="1"/>
    <col min="12288" max="12288" width="7.6640625" style="1" customWidth="1"/>
    <col min="12289" max="12289" width="14.33203125" style="1" customWidth="1"/>
    <col min="12290" max="12540" width="9.109375" style="1"/>
    <col min="12541" max="12541" width="76.33203125" style="1" customWidth="1"/>
    <col min="12542" max="12542" width="7.6640625" style="1" customWidth="1"/>
    <col min="12543" max="12543" width="9.6640625" style="1" customWidth="1"/>
    <col min="12544" max="12544" width="7.6640625" style="1" customWidth="1"/>
    <col min="12545" max="12545" width="14.33203125" style="1" customWidth="1"/>
    <col min="12546" max="12796" width="9.109375" style="1"/>
    <col min="12797" max="12797" width="76.33203125" style="1" customWidth="1"/>
    <col min="12798" max="12798" width="7.6640625" style="1" customWidth="1"/>
    <col min="12799" max="12799" width="9.6640625" style="1" customWidth="1"/>
    <col min="12800" max="12800" width="7.6640625" style="1" customWidth="1"/>
    <col min="12801" max="12801" width="14.33203125" style="1" customWidth="1"/>
    <col min="12802" max="13052" width="9.109375" style="1"/>
    <col min="13053" max="13053" width="76.33203125" style="1" customWidth="1"/>
    <col min="13054" max="13054" width="7.6640625" style="1" customWidth="1"/>
    <col min="13055" max="13055" width="9.6640625" style="1" customWidth="1"/>
    <col min="13056" max="13056" width="7.6640625" style="1" customWidth="1"/>
    <col min="13057" max="13057" width="14.33203125" style="1" customWidth="1"/>
    <col min="13058" max="13308" width="9.109375" style="1"/>
    <col min="13309" max="13309" width="76.33203125" style="1" customWidth="1"/>
    <col min="13310" max="13310" width="7.6640625" style="1" customWidth="1"/>
    <col min="13311" max="13311" width="9.6640625" style="1" customWidth="1"/>
    <col min="13312" max="13312" width="7.6640625" style="1" customWidth="1"/>
    <col min="13313" max="13313" width="14.33203125" style="1" customWidth="1"/>
    <col min="13314" max="13564" width="9.109375" style="1"/>
    <col min="13565" max="13565" width="76.33203125" style="1" customWidth="1"/>
    <col min="13566" max="13566" width="7.6640625" style="1" customWidth="1"/>
    <col min="13567" max="13567" width="9.6640625" style="1" customWidth="1"/>
    <col min="13568" max="13568" width="7.6640625" style="1" customWidth="1"/>
    <col min="13569" max="13569" width="14.33203125" style="1" customWidth="1"/>
    <col min="13570" max="13820" width="9.109375" style="1"/>
    <col min="13821" max="13821" width="76.33203125" style="1" customWidth="1"/>
    <col min="13822" max="13822" width="7.6640625" style="1" customWidth="1"/>
    <col min="13823" max="13823" width="9.6640625" style="1" customWidth="1"/>
    <col min="13824" max="13824" width="7.6640625" style="1" customWidth="1"/>
    <col min="13825" max="13825" width="14.33203125" style="1" customWidth="1"/>
    <col min="13826" max="14076" width="9.109375" style="1"/>
    <col min="14077" max="14077" width="76.33203125" style="1" customWidth="1"/>
    <col min="14078" max="14078" width="7.6640625" style="1" customWidth="1"/>
    <col min="14079" max="14079" width="9.6640625" style="1" customWidth="1"/>
    <col min="14080" max="14080" width="7.6640625" style="1" customWidth="1"/>
    <col min="14081" max="14081" width="14.33203125" style="1" customWidth="1"/>
    <col min="14082" max="14332" width="9.109375" style="1"/>
    <col min="14333" max="14333" width="76.33203125" style="1" customWidth="1"/>
    <col min="14334" max="14334" width="7.6640625" style="1" customWidth="1"/>
    <col min="14335" max="14335" width="9.6640625" style="1" customWidth="1"/>
    <col min="14336" max="14336" width="7.6640625" style="1" customWidth="1"/>
    <col min="14337" max="14337" width="14.33203125" style="1" customWidth="1"/>
    <col min="14338" max="14588" width="9.109375" style="1"/>
    <col min="14589" max="14589" width="76.33203125" style="1" customWidth="1"/>
    <col min="14590" max="14590" width="7.6640625" style="1" customWidth="1"/>
    <col min="14591" max="14591" width="9.6640625" style="1" customWidth="1"/>
    <col min="14592" max="14592" width="7.6640625" style="1" customWidth="1"/>
    <col min="14593" max="14593" width="14.33203125" style="1" customWidth="1"/>
    <col min="14594" max="14844" width="9.109375" style="1"/>
    <col min="14845" max="14845" width="76.33203125" style="1" customWidth="1"/>
    <col min="14846" max="14846" width="7.6640625" style="1" customWidth="1"/>
    <col min="14847" max="14847" width="9.6640625" style="1" customWidth="1"/>
    <col min="14848" max="14848" width="7.6640625" style="1" customWidth="1"/>
    <col min="14849" max="14849" width="14.33203125" style="1" customWidth="1"/>
    <col min="14850" max="15100" width="9.109375" style="1"/>
    <col min="15101" max="15101" width="76.33203125" style="1" customWidth="1"/>
    <col min="15102" max="15102" width="7.6640625" style="1" customWidth="1"/>
    <col min="15103" max="15103" width="9.6640625" style="1" customWidth="1"/>
    <col min="15104" max="15104" width="7.6640625" style="1" customWidth="1"/>
    <col min="15105" max="15105" width="14.33203125" style="1" customWidth="1"/>
    <col min="15106" max="15356" width="9.109375" style="1"/>
    <col min="15357" max="15357" width="76.33203125" style="1" customWidth="1"/>
    <col min="15358" max="15358" width="7.6640625" style="1" customWidth="1"/>
    <col min="15359" max="15359" width="9.6640625" style="1" customWidth="1"/>
    <col min="15360" max="15360" width="7.6640625" style="1" customWidth="1"/>
    <col min="15361" max="15361" width="14.33203125" style="1" customWidth="1"/>
    <col min="15362" max="15612" width="9.109375" style="1"/>
    <col min="15613" max="15613" width="76.33203125" style="1" customWidth="1"/>
    <col min="15614" max="15614" width="7.6640625" style="1" customWidth="1"/>
    <col min="15615" max="15615" width="9.6640625" style="1" customWidth="1"/>
    <col min="15616" max="15616" width="7.6640625" style="1" customWidth="1"/>
    <col min="15617" max="15617" width="14.33203125" style="1" customWidth="1"/>
    <col min="15618" max="15868" width="9.109375" style="1"/>
    <col min="15869" max="15869" width="76.33203125" style="1" customWidth="1"/>
    <col min="15870" max="15870" width="7.6640625" style="1" customWidth="1"/>
    <col min="15871" max="15871" width="9.6640625" style="1" customWidth="1"/>
    <col min="15872" max="15872" width="7.6640625" style="1" customWidth="1"/>
    <col min="15873" max="15873" width="14.33203125" style="1" customWidth="1"/>
    <col min="15874" max="16124" width="9.109375" style="1"/>
    <col min="16125" max="16125" width="76.33203125" style="1" customWidth="1"/>
    <col min="16126" max="16126" width="7.6640625" style="1" customWidth="1"/>
    <col min="16127" max="16127" width="9.6640625" style="1" customWidth="1"/>
    <col min="16128" max="16128" width="7.6640625" style="1" customWidth="1"/>
    <col min="16129" max="16129" width="14.33203125" style="1" customWidth="1"/>
    <col min="16130" max="16384" width="9.109375" style="1"/>
  </cols>
  <sheetData>
    <row r="1" spans="1:7">
      <c r="E1" s="48" t="s">
        <v>578</v>
      </c>
    </row>
    <row r="2" spans="1:7">
      <c r="E2" s="48" t="s">
        <v>570</v>
      </c>
    </row>
    <row r="3" spans="1:7">
      <c r="E3" s="48" t="s">
        <v>571</v>
      </c>
    </row>
    <row r="4" spans="1:7">
      <c r="D4" s="122" t="s">
        <v>580</v>
      </c>
      <c r="E4" s="122"/>
    </row>
    <row r="5" spans="1:7">
      <c r="E5" s="48" t="s">
        <v>210</v>
      </c>
    </row>
    <row r="6" spans="1:7">
      <c r="E6" s="48" t="s">
        <v>505</v>
      </c>
    </row>
    <row r="7" spans="1:7">
      <c r="E7" s="48" t="s">
        <v>504</v>
      </c>
    </row>
    <row r="8" spans="1:7">
      <c r="E8" s="48" t="s">
        <v>506</v>
      </c>
    </row>
    <row r="9" spans="1:7">
      <c r="A9" s="123" t="s">
        <v>155</v>
      </c>
      <c r="B9" s="124"/>
      <c r="C9" s="124"/>
      <c r="D9" s="124"/>
      <c r="E9" s="124"/>
    </row>
    <row r="10" spans="1:7">
      <c r="A10" s="120" t="s">
        <v>461</v>
      </c>
      <c r="B10" s="125"/>
      <c r="C10" s="125"/>
      <c r="D10" s="125"/>
      <c r="E10" s="125"/>
    </row>
    <row r="11" spans="1:7">
      <c r="A11" s="120" t="s">
        <v>540</v>
      </c>
      <c r="B11" s="120"/>
      <c r="C11" s="120"/>
      <c r="D11" s="120"/>
      <c r="E11" s="120"/>
    </row>
    <row r="12" spans="1:7">
      <c r="A12" s="120" t="s">
        <v>213</v>
      </c>
      <c r="B12" s="120"/>
      <c r="C12" s="120"/>
      <c r="D12" s="120"/>
      <c r="E12" s="120"/>
    </row>
    <row r="13" spans="1:7">
      <c r="A13" s="120" t="s">
        <v>214</v>
      </c>
      <c r="B13" s="120"/>
      <c r="C13" s="120"/>
      <c r="D13" s="120"/>
      <c r="E13" s="120"/>
    </row>
    <row r="14" spans="1:7">
      <c r="A14" s="105"/>
      <c r="B14" s="30"/>
      <c r="C14" s="30"/>
      <c r="D14" s="30"/>
      <c r="E14" s="41" t="s">
        <v>360</v>
      </c>
    </row>
    <row r="15" spans="1:7">
      <c r="A15" s="18" t="s">
        <v>0</v>
      </c>
      <c r="B15" s="18" t="s">
        <v>2</v>
      </c>
      <c r="C15" s="18" t="s">
        <v>3</v>
      </c>
      <c r="D15" s="18" t="s">
        <v>4</v>
      </c>
      <c r="E15" s="18" t="s">
        <v>156</v>
      </c>
    </row>
    <row r="16" spans="1:7" s="3" customFormat="1">
      <c r="A16" s="21" t="s">
        <v>7</v>
      </c>
      <c r="B16" s="20" t="s">
        <v>8</v>
      </c>
      <c r="C16" s="20" t="s">
        <v>124</v>
      </c>
      <c r="D16" s="20" t="s">
        <v>6</v>
      </c>
      <c r="E16" s="60">
        <f>E17+E22+E44+E37+E50+E72+E67</f>
        <v>115908132.28000002</v>
      </c>
      <c r="G16" s="7"/>
    </row>
    <row r="17" spans="1:5" ht="36" outlineLevel="1">
      <c r="A17" s="21" t="s">
        <v>27</v>
      </c>
      <c r="B17" s="22" t="s">
        <v>28</v>
      </c>
      <c r="C17" s="22" t="s">
        <v>124</v>
      </c>
      <c r="D17" s="22" t="s">
        <v>6</v>
      </c>
      <c r="E17" s="56">
        <f>E18</f>
        <v>2580816.7200000002</v>
      </c>
    </row>
    <row r="18" spans="1:5" outlineLevel="2">
      <c r="A18" s="21" t="s">
        <v>157</v>
      </c>
      <c r="B18" s="22" t="s">
        <v>28</v>
      </c>
      <c r="C18" s="22" t="s">
        <v>125</v>
      </c>
      <c r="D18" s="22" t="s">
        <v>6</v>
      </c>
      <c r="E18" s="56">
        <f>E19</f>
        <v>2580816.7200000002</v>
      </c>
    </row>
    <row r="19" spans="1:5" outlineLevel="4">
      <c r="A19" s="21" t="s">
        <v>415</v>
      </c>
      <c r="B19" s="22" t="s">
        <v>28</v>
      </c>
      <c r="C19" s="22" t="s">
        <v>416</v>
      </c>
      <c r="D19" s="22" t="s">
        <v>6</v>
      </c>
      <c r="E19" s="56">
        <f>E20</f>
        <v>2580816.7200000002</v>
      </c>
    </row>
    <row r="20" spans="1:5" ht="56.25" customHeight="1" outlineLevel="5">
      <c r="A20" s="21" t="s">
        <v>11</v>
      </c>
      <c r="B20" s="22" t="s">
        <v>28</v>
      </c>
      <c r="C20" s="22" t="s">
        <v>416</v>
      </c>
      <c r="D20" s="22" t="s">
        <v>12</v>
      </c>
      <c r="E20" s="56">
        <f>E21</f>
        <v>2580816.7200000002</v>
      </c>
    </row>
    <row r="21" spans="1:5" ht="18" customHeight="1" outlineLevel="6">
      <c r="A21" s="21" t="s">
        <v>13</v>
      </c>
      <c r="B21" s="22" t="s">
        <v>28</v>
      </c>
      <c r="C21" s="22" t="s">
        <v>416</v>
      </c>
      <c r="D21" s="22" t="s">
        <v>14</v>
      </c>
      <c r="E21" s="56">
        <v>2580816.7200000002</v>
      </c>
    </row>
    <row r="22" spans="1:5" ht="38.25" customHeight="1" outlineLevel="1">
      <c r="A22" s="21" t="s">
        <v>107</v>
      </c>
      <c r="B22" s="22" t="s">
        <v>108</v>
      </c>
      <c r="C22" s="22" t="s">
        <v>124</v>
      </c>
      <c r="D22" s="22" t="s">
        <v>6</v>
      </c>
      <c r="E22" s="56">
        <f>E23</f>
        <v>5083115</v>
      </c>
    </row>
    <row r="23" spans="1:5" outlineLevel="3">
      <c r="A23" s="21" t="s">
        <v>157</v>
      </c>
      <c r="B23" s="22" t="s">
        <v>108</v>
      </c>
      <c r="C23" s="22" t="s">
        <v>125</v>
      </c>
      <c r="D23" s="22" t="s">
        <v>6</v>
      </c>
      <c r="E23" s="56">
        <f>E24+E27+E34</f>
        <v>5083115</v>
      </c>
    </row>
    <row r="24" spans="1:5" outlineLevel="4">
      <c r="A24" s="21" t="s">
        <v>448</v>
      </c>
      <c r="B24" s="22" t="s">
        <v>108</v>
      </c>
      <c r="C24" s="22" t="s">
        <v>449</v>
      </c>
      <c r="D24" s="22" t="s">
        <v>6</v>
      </c>
      <c r="E24" s="56">
        <f>E25</f>
        <v>2407541</v>
      </c>
    </row>
    <row r="25" spans="1:5" ht="57" customHeight="1" outlineLevel="5">
      <c r="A25" s="21" t="s">
        <v>11</v>
      </c>
      <c r="B25" s="22" t="s">
        <v>108</v>
      </c>
      <c r="C25" s="22" t="s">
        <v>449</v>
      </c>
      <c r="D25" s="22" t="s">
        <v>12</v>
      </c>
      <c r="E25" s="56">
        <f>E26</f>
        <v>2407541</v>
      </c>
    </row>
    <row r="26" spans="1:5" ht="16.5" customHeight="1" outlineLevel="6">
      <c r="A26" s="21" t="s">
        <v>13</v>
      </c>
      <c r="B26" s="22" t="s">
        <v>108</v>
      </c>
      <c r="C26" s="22" t="s">
        <v>449</v>
      </c>
      <c r="D26" s="22" t="s">
        <v>14</v>
      </c>
      <c r="E26" s="56">
        <v>2407541</v>
      </c>
    </row>
    <row r="27" spans="1:5" ht="38.25" customHeight="1" outlineLevel="4">
      <c r="A27" s="21" t="s">
        <v>413</v>
      </c>
      <c r="B27" s="22" t="s">
        <v>108</v>
      </c>
      <c r="C27" s="22" t="s">
        <v>414</v>
      </c>
      <c r="D27" s="22" t="s">
        <v>6</v>
      </c>
      <c r="E27" s="56">
        <f>E28+E30+E32</f>
        <v>2495574</v>
      </c>
    </row>
    <row r="28" spans="1:5" ht="72" outlineLevel="5">
      <c r="A28" s="21" t="s">
        <v>11</v>
      </c>
      <c r="B28" s="22" t="s">
        <v>108</v>
      </c>
      <c r="C28" s="22" t="s">
        <v>414</v>
      </c>
      <c r="D28" s="22" t="s">
        <v>12</v>
      </c>
      <c r="E28" s="56">
        <f>E29</f>
        <v>2347288</v>
      </c>
    </row>
    <row r="29" spans="1:5" ht="16.5" customHeight="1" outlineLevel="6">
      <c r="A29" s="21" t="s">
        <v>13</v>
      </c>
      <c r="B29" s="22" t="s">
        <v>108</v>
      </c>
      <c r="C29" s="22" t="s">
        <v>414</v>
      </c>
      <c r="D29" s="22" t="s">
        <v>14</v>
      </c>
      <c r="E29" s="56">
        <v>2347288</v>
      </c>
    </row>
    <row r="30" spans="1:5" ht="16.5" customHeight="1" outlineLevel="5">
      <c r="A30" s="21" t="s">
        <v>15</v>
      </c>
      <c r="B30" s="22" t="s">
        <v>108</v>
      </c>
      <c r="C30" s="22" t="s">
        <v>414</v>
      </c>
      <c r="D30" s="22" t="s">
        <v>16</v>
      </c>
      <c r="E30" s="56">
        <f>E31</f>
        <v>146396</v>
      </c>
    </row>
    <row r="31" spans="1:5" ht="21" customHeight="1" outlineLevel="6">
      <c r="A31" s="21" t="s">
        <v>17</v>
      </c>
      <c r="B31" s="22" t="s">
        <v>108</v>
      </c>
      <c r="C31" s="22" t="s">
        <v>414</v>
      </c>
      <c r="D31" s="22" t="s">
        <v>18</v>
      </c>
      <c r="E31" s="56">
        <v>146396</v>
      </c>
    </row>
    <row r="32" spans="1:5" outlineLevel="5">
      <c r="A32" s="21" t="s">
        <v>19</v>
      </c>
      <c r="B32" s="22" t="s">
        <v>108</v>
      </c>
      <c r="C32" s="22" t="s">
        <v>414</v>
      </c>
      <c r="D32" s="22" t="s">
        <v>20</v>
      </c>
      <c r="E32" s="56">
        <f>E33</f>
        <v>1890</v>
      </c>
    </row>
    <row r="33" spans="1:5" outlineLevel="6">
      <c r="A33" s="21" t="s">
        <v>21</v>
      </c>
      <c r="B33" s="22" t="s">
        <v>108</v>
      </c>
      <c r="C33" s="22" t="s">
        <v>414</v>
      </c>
      <c r="D33" s="22" t="s">
        <v>22</v>
      </c>
      <c r="E33" s="56">
        <v>1890</v>
      </c>
    </row>
    <row r="34" spans="1:5" outlineLevel="4">
      <c r="A34" s="21" t="s">
        <v>451</v>
      </c>
      <c r="B34" s="22" t="s">
        <v>108</v>
      </c>
      <c r="C34" s="22" t="s">
        <v>450</v>
      </c>
      <c r="D34" s="22" t="s">
        <v>6</v>
      </c>
      <c r="E34" s="56">
        <f>E35</f>
        <v>180000</v>
      </c>
    </row>
    <row r="35" spans="1:5" ht="57" customHeight="1" outlineLevel="5">
      <c r="A35" s="21" t="s">
        <v>11</v>
      </c>
      <c r="B35" s="22" t="s">
        <v>108</v>
      </c>
      <c r="C35" s="22" t="s">
        <v>450</v>
      </c>
      <c r="D35" s="22" t="s">
        <v>12</v>
      </c>
      <c r="E35" s="56">
        <f>E36</f>
        <v>180000</v>
      </c>
    </row>
    <row r="36" spans="1:5" ht="18" customHeight="1" outlineLevel="6">
      <c r="A36" s="21" t="s">
        <v>13</v>
      </c>
      <c r="B36" s="22" t="s">
        <v>108</v>
      </c>
      <c r="C36" s="22" t="s">
        <v>450</v>
      </c>
      <c r="D36" s="22" t="s">
        <v>14</v>
      </c>
      <c r="E36" s="56">
        <f>180000</f>
        <v>180000</v>
      </c>
    </row>
    <row r="37" spans="1:5" ht="39.75" customHeight="1" outlineLevel="1">
      <c r="A37" s="21" t="s">
        <v>29</v>
      </c>
      <c r="B37" s="22" t="s">
        <v>30</v>
      </c>
      <c r="C37" s="22" t="s">
        <v>124</v>
      </c>
      <c r="D37" s="22" t="s">
        <v>6</v>
      </c>
      <c r="E37" s="56">
        <f>E38</f>
        <v>21786932</v>
      </c>
    </row>
    <row r="38" spans="1:5" outlineLevel="3">
      <c r="A38" s="21" t="s">
        <v>157</v>
      </c>
      <c r="B38" s="22" t="s">
        <v>30</v>
      </c>
      <c r="C38" s="22" t="s">
        <v>125</v>
      </c>
      <c r="D38" s="22" t="s">
        <v>6</v>
      </c>
      <c r="E38" s="56">
        <f>E39</f>
        <v>21786932</v>
      </c>
    </row>
    <row r="39" spans="1:5" ht="39" customHeight="1" outlineLevel="4">
      <c r="A39" s="21" t="s">
        <v>413</v>
      </c>
      <c r="B39" s="22" t="s">
        <v>30</v>
      </c>
      <c r="C39" s="22" t="s">
        <v>414</v>
      </c>
      <c r="D39" s="22" t="s">
        <v>6</v>
      </c>
      <c r="E39" s="56">
        <f>E40+E42</f>
        <v>21786932</v>
      </c>
    </row>
    <row r="40" spans="1:5" ht="38.25" customHeight="1" outlineLevel="5">
      <c r="A40" s="21" t="s">
        <v>11</v>
      </c>
      <c r="B40" s="22" t="s">
        <v>30</v>
      </c>
      <c r="C40" s="22" t="s">
        <v>414</v>
      </c>
      <c r="D40" s="22" t="s">
        <v>12</v>
      </c>
      <c r="E40" s="56">
        <f>E41</f>
        <v>21679932</v>
      </c>
    </row>
    <row r="41" spans="1:5" ht="17.25" customHeight="1" outlineLevel="6">
      <c r="A41" s="21" t="s">
        <v>13</v>
      </c>
      <c r="B41" s="22" t="s">
        <v>30</v>
      </c>
      <c r="C41" s="22" t="s">
        <v>414</v>
      </c>
      <c r="D41" s="22" t="s">
        <v>14</v>
      </c>
      <c r="E41" s="56">
        <v>21679932</v>
      </c>
    </row>
    <row r="42" spans="1:5" ht="17.25" customHeight="1" outlineLevel="5">
      <c r="A42" s="21" t="s">
        <v>15</v>
      </c>
      <c r="B42" s="22" t="s">
        <v>30</v>
      </c>
      <c r="C42" s="22" t="s">
        <v>414</v>
      </c>
      <c r="D42" s="22" t="s">
        <v>16</v>
      </c>
      <c r="E42" s="56">
        <f>E43</f>
        <v>107000</v>
      </c>
    </row>
    <row r="43" spans="1:5" ht="20.25" customHeight="1" outlineLevel="6">
      <c r="A43" s="21" t="s">
        <v>17</v>
      </c>
      <c r="B43" s="22" t="s">
        <v>30</v>
      </c>
      <c r="C43" s="22" t="s">
        <v>414</v>
      </c>
      <c r="D43" s="22" t="s">
        <v>18</v>
      </c>
      <c r="E43" s="56">
        <v>107000</v>
      </c>
    </row>
    <row r="44" spans="1:5" outlineLevel="6">
      <c r="A44" s="21" t="s">
        <v>215</v>
      </c>
      <c r="B44" s="22" t="s">
        <v>216</v>
      </c>
      <c r="C44" s="22" t="s">
        <v>124</v>
      </c>
      <c r="D44" s="22" t="s">
        <v>6</v>
      </c>
      <c r="E44" s="56">
        <f>E45</f>
        <v>32752.48</v>
      </c>
    </row>
    <row r="45" spans="1:5" ht="22.5" customHeight="1" outlineLevel="6">
      <c r="A45" s="21" t="s">
        <v>130</v>
      </c>
      <c r="B45" s="22" t="s">
        <v>216</v>
      </c>
      <c r="C45" s="22" t="s">
        <v>125</v>
      </c>
      <c r="D45" s="22" t="s">
        <v>6</v>
      </c>
      <c r="E45" s="56">
        <f>E46</f>
        <v>32752.48</v>
      </c>
    </row>
    <row r="46" spans="1:5" outlineLevel="6">
      <c r="A46" s="21" t="s">
        <v>231</v>
      </c>
      <c r="B46" s="22" t="s">
        <v>216</v>
      </c>
      <c r="C46" s="22" t="s">
        <v>230</v>
      </c>
      <c r="D46" s="22" t="s">
        <v>6</v>
      </c>
      <c r="E46" s="56">
        <f>E47</f>
        <v>32752.48</v>
      </c>
    </row>
    <row r="47" spans="1:5" ht="90" outlineLevel="6">
      <c r="A47" s="21" t="s">
        <v>362</v>
      </c>
      <c r="B47" s="22" t="s">
        <v>216</v>
      </c>
      <c r="C47" s="22" t="s">
        <v>239</v>
      </c>
      <c r="D47" s="22" t="s">
        <v>6</v>
      </c>
      <c r="E47" s="56">
        <f>E48</f>
        <v>32752.48</v>
      </c>
    </row>
    <row r="48" spans="1:5" ht="15.75" customHeight="1" outlineLevel="6">
      <c r="A48" s="21" t="s">
        <v>15</v>
      </c>
      <c r="B48" s="22" t="s">
        <v>216</v>
      </c>
      <c r="C48" s="22" t="s">
        <v>239</v>
      </c>
      <c r="D48" s="22" t="s">
        <v>16</v>
      </c>
      <c r="E48" s="56">
        <f>E49</f>
        <v>32752.48</v>
      </c>
    </row>
    <row r="49" spans="1:5" ht="19.5" customHeight="1" outlineLevel="6">
      <c r="A49" s="21" t="s">
        <v>17</v>
      </c>
      <c r="B49" s="22" t="s">
        <v>216</v>
      </c>
      <c r="C49" s="22" t="s">
        <v>239</v>
      </c>
      <c r="D49" s="22" t="s">
        <v>18</v>
      </c>
      <c r="E49" s="56">
        <v>32752.48</v>
      </c>
    </row>
    <row r="50" spans="1:5" ht="36" customHeight="1" outlineLevel="1">
      <c r="A50" s="21" t="s">
        <v>9</v>
      </c>
      <c r="B50" s="22" t="s">
        <v>10</v>
      </c>
      <c r="C50" s="22" t="s">
        <v>124</v>
      </c>
      <c r="D50" s="22" t="s">
        <v>6</v>
      </c>
      <c r="E50" s="56">
        <f>E51</f>
        <v>9272721.2400000002</v>
      </c>
    </row>
    <row r="51" spans="1:5" outlineLevel="3">
      <c r="A51" s="21" t="s">
        <v>157</v>
      </c>
      <c r="B51" s="22" t="s">
        <v>10</v>
      </c>
      <c r="C51" s="22" t="s">
        <v>125</v>
      </c>
      <c r="D51" s="22" t="s">
        <v>6</v>
      </c>
      <c r="E51" s="56">
        <v>9272721.2400000002</v>
      </c>
    </row>
    <row r="52" spans="1:5" ht="39.75" customHeight="1" outlineLevel="4">
      <c r="A52" s="21" t="s">
        <v>413</v>
      </c>
      <c r="B52" s="22" t="s">
        <v>10</v>
      </c>
      <c r="C52" s="22" t="s">
        <v>414</v>
      </c>
      <c r="D52" s="22" t="s">
        <v>6</v>
      </c>
      <c r="E52" s="56">
        <f>E53+E55+E57</f>
        <v>7104192.0999999996</v>
      </c>
    </row>
    <row r="53" spans="1:5" ht="48" customHeight="1" outlineLevel="5">
      <c r="A53" s="21" t="s">
        <v>11</v>
      </c>
      <c r="B53" s="22" t="s">
        <v>10</v>
      </c>
      <c r="C53" s="22" t="s">
        <v>414</v>
      </c>
      <c r="D53" s="22" t="s">
        <v>12</v>
      </c>
      <c r="E53" s="56">
        <f>E54</f>
        <v>6849302.0999999996</v>
      </c>
    </row>
    <row r="54" spans="1:5" ht="18.75" customHeight="1" outlineLevel="6">
      <c r="A54" s="21" t="s">
        <v>13</v>
      </c>
      <c r="B54" s="22" t="s">
        <v>10</v>
      </c>
      <c r="C54" s="22" t="s">
        <v>414</v>
      </c>
      <c r="D54" s="22" t="s">
        <v>14</v>
      </c>
      <c r="E54" s="56">
        <v>6849302.0999999996</v>
      </c>
    </row>
    <row r="55" spans="1:5" ht="18.75" customHeight="1" outlineLevel="5">
      <c r="A55" s="21" t="s">
        <v>15</v>
      </c>
      <c r="B55" s="22" t="s">
        <v>10</v>
      </c>
      <c r="C55" s="22" t="s">
        <v>414</v>
      </c>
      <c r="D55" s="22" t="s">
        <v>16</v>
      </c>
      <c r="E55" s="56">
        <f>E56</f>
        <v>254890</v>
      </c>
    </row>
    <row r="56" spans="1:5" ht="20.25" customHeight="1" outlineLevel="6">
      <c r="A56" s="21" t="s">
        <v>17</v>
      </c>
      <c r="B56" s="22" t="s">
        <v>10</v>
      </c>
      <c r="C56" s="22" t="s">
        <v>414</v>
      </c>
      <c r="D56" s="22" t="s">
        <v>18</v>
      </c>
      <c r="E56" s="56">
        <v>254890</v>
      </c>
    </row>
    <row r="57" spans="1:5" hidden="1" outlineLevel="5">
      <c r="A57" s="21" t="s">
        <v>19</v>
      </c>
      <c r="B57" s="22" t="s">
        <v>10</v>
      </c>
      <c r="C57" s="22" t="s">
        <v>414</v>
      </c>
      <c r="D57" s="22" t="s">
        <v>20</v>
      </c>
      <c r="E57" s="56">
        <f>E58</f>
        <v>0</v>
      </c>
    </row>
    <row r="58" spans="1:5" hidden="1" outlineLevel="6">
      <c r="A58" s="21" t="s">
        <v>21</v>
      </c>
      <c r="B58" s="22" t="s">
        <v>10</v>
      </c>
      <c r="C58" s="22" t="s">
        <v>414</v>
      </c>
      <c r="D58" s="22" t="s">
        <v>22</v>
      </c>
      <c r="E58" s="56">
        <v>0</v>
      </c>
    </row>
    <row r="59" spans="1:5" outlineLevel="4" collapsed="1">
      <c r="A59" s="21" t="s">
        <v>158</v>
      </c>
      <c r="B59" s="22" t="s">
        <v>10</v>
      </c>
      <c r="C59" s="22" t="s">
        <v>141</v>
      </c>
      <c r="D59" s="22" t="s">
        <v>6</v>
      </c>
      <c r="E59" s="56">
        <f>E60+E62</f>
        <v>1398847</v>
      </c>
    </row>
    <row r="60" spans="1:5" ht="58.5" customHeight="1" outlineLevel="5">
      <c r="A60" s="21" t="s">
        <v>11</v>
      </c>
      <c r="B60" s="22" t="s">
        <v>10</v>
      </c>
      <c r="C60" s="22" t="s">
        <v>141</v>
      </c>
      <c r="D60" s="22" t="s">
        <v>12</v>
      </c>
      <c r="E60" s="56">
        <f>E61</f>
        <v>1398847</v>
      </c>
    </row>
    <row r="61" spans="1:5" ht="16.5" customHeight="1" outlineLevel="6">
      <c r="A61" s="21" t="s">
        <v>13</v>
      </c>
      <c r="B61" s="22" t="s">
        <v>10</v>
      </c>
      <c r="C61" s="22" t="s">
        <v>141</v>
      </c>
      <c r="D61" s="22" t="s">
        <v>14</v>
      </c>
      <c r="E61" s="56">
        <v>1398847</v>
      </c>
    </row>
    <row r="62" spans="1:5" ht="17.25" hidden="1" customHeight="1" outlineLevel="6">
      <c r="A62" s="21" t="s">
        <v>15</v>
      </c>
      <c r="B62" s="22" t="s">
        <v>10</v>
      </c>
      <c r="C62" s="22" t="s">
        <v>141</v>
      </c>
      <c r="D62" s="22" t="s">
        <v>16</v>
      </c>
      <c r="E62" s="56">
        <f>E63</f>
        <v>0</v>
      </c>
    </row>
    <row r="63" spans="1:5" ht="17.25" hidden="1" customHeight="1" outlineLevel="6">
      <c r="A63" s="21" t="s">
        <v>17</v>
      </c>
      <c r="B63" s="22" t="s">
        <v>10</v>
      </c>
      <c r="C63" s="22" t="s">
        <v>141</v>
      </c>
      <c r="D63" s="22" t="s">
        <v>18</v>
      </c>
      <c r="E63" s="56">
        <v>0</v>
      </c>
    </row>
    <row r="64" spans="1:5" ht="19.5" customHeight="1" outlineLevel="4" collapsed="1">
      <c r="A64" s="21" t="s">
        <v>417</v>
      </c>
      <c r="B64" s="22" t="s">
        <v>10</v>
      </c>
      <c r="C64" s="22" t="s">
        <v>457</v>
      </c>
      <c r="D64" s="22" t="s">
        <v>6</v>
      </c>
      <c r="E64" s="56">
        <f>E65</f>
        <v>769682.14</v>
      </c>
    </row>
    <row r="65" spans="1:5" ht="60" customHeight="1" outlineLevel="5">
      <c r="A65" s="21" t="s">
        <v>11</v>
      </c>
      <c r="B65" s="22" t="s">
        <v>10</v>
      </c>
      <c r="C65" s="22" t="s">
        <v>457</v>
      </c>
      <c r="D65" s="22" t="s">
        <v>12</v>
      </c>
      <c r="E65" s="56">
        <f>E66</f>
        <v>769682.14</v>
      </c>
    </row>
    <row r="66" spans="1:5" ht="19.5" customHeight="1" outlineLevel="6">
      <c r="A66" s="21" t="s">
        <v>13</v>
      </c>
      <c r="B66" s="22" t="s">
        <v>10</v>
      </c>
      <c r="C66" s="22" t="s">
        <v>457</v>
      </c>
      <c r="D66" s="22" t="s">
        <v>14</v>
      </c>
      <c r="E66" s="56">
        <v>769682.14</v>
      </c>
    </row>
    <row r="67" spans="1:5" ht="19.5" customHeight="1" outlineLevel="6">
      <c r="A67" s="21" t="s">
        <v>538</v>
      </c>
      <c r="B67" s="22" t="s">
        <v>535</v>
      </c>
      <c r="C67" s="22" t="s">
        <v>124</v>
      </c>
      <c r="D67" s="22" t="s">
        <v>6</v>
      </c>
      <c r="E67" s="56">
        <f>E68</f>
        <v>962007.11</v>
      </c>
    </row>
    <row r="68" spans="1:5" ht="19.5" customHeight="1" outlineLevel="6">
      <c r="A68" s="21" t="s">
        <v>130</v>
      </c>
      <c r="B68" s="22" t="s">
        <v>535</v>
      </c>
      <c r="C68" s="22" t="s">
        <v>125</v>
      </c>
      <c r="D68" s="22" t="s">
        <v>6</v>
      </c>
      <c r="E68" s="56">
        <f>E69</f>
        <v>962007.11</v>
      </c>
    </row>
    <row r="69" spans="1:5" ht="19.5" customHeight="1" outlineLevel="6">
      <c r="A69" s="21" t="s">
        <v>537</v>
      </c>
      <c r="B69" s="22" t="s">
        <v>535</v>
      </c>
      <c r="C69" s="22" t="s">
        <v>539</v>
      </c>
      <c r="D69" s="22" t="s">
        <v>6</v>
      </c>
      <c r="E69" s="56">
        <f>E70</f>
        <v>962007.11</v>
      </c>
    </row>
    <row r="70" spans="1:5" ht="19.5" customHeight="1" outlineLevel="6">
      <c r="A70" s="21" t="s">
        <v>19</v>
      </c>
      <c r="B70" s="22" t="s">
        <v>535</v>
      </c>
      <c r="C70" s="22" t="s">
        <v>539</v>
      </c>
      <c r="D70" s="22" t="s">
        <v>20</v>
      </c>
      <c r="E70" s="56">
        <f>E71</f>
        <v>962007.11</v>
      </c>
    </row>
    <row r="71" spans="1:5" ht="19.5" customHeight="1" outlineLevel="6">
      <c r="A71" s="21" t="s">
        <v>536</v>
      </c>
      <c r="B71" s="22" t="s">
        <v>535</v>
      </c>
      <c r="C71" s="22" t="s">
        <v>539</v>
      </c>
      <c r="D71" s="22" t="s">
        <v>534</v>
      </c>
      <c r="E71" s="56">
        <v>962007.11</v>
      </c>
    </row>
    <row r="72" spans="1:5" outlineLevel="1">
      <c r="A72" s="21" t="s">
        <v>23</v>
      </c>
      <c r="B72" s="22" t="s">
        <v>24</v>
      </c>
      <c r="C72" s="22" t="s">
        <v>124</v>
      </c>
      <c r="D72" s="22" t="s">
        <v>6</v>
      </c>
      <c r="E72" s="56">
        <f>E73+E98+E103+E111+E118</f>
        <v>76189787.730000004</v>
      </c>
    </row>
    <row r="73" spans="1:5" ht="36" outlineLevel="2">
      <c r="A73" s="50" t="s">
        <v>331</v>
      </c>
      <c r="B73" s="37" t="s">
        <v>24</v>
      </c>
      <c r="C73" s="37" t="s">
        <v>126</v>
      </c>
      <c r="D73" s="37" t="s">
        <v>6</v>
      </c>
      <c r="E73" s="56">
        <f>E74+E81+E91</f>
        <v>25008255.09</v>
      </c>
    </row>
    <row r="74" spans="1:5" ht="36" outlineLevel="3">
      <c r="A74" s="21" t="s">
        <v>173</v>
      </c>
      <c r="B74" s="22" t="s">
        <v>24</v>
      </c>
      <c r="C74" s="22" t="s">
        <v>266</v>
      </c>
      <c r="D74" s="22" t="s">
        <v>6</v>
      </c>
      <c r="E74" s="56">
        <f>E75+E78</f>
        <v>1003385</v>
      </c>
    </row>
    <row r="75" spans="1:5" outlineLevel="4">
      <c r="A75" s="21" t="s">
        <v>272</v>
      </c>
      <c r="B75" s="22" t="s">
        <v>24</v>
      </c>
      <c r="C75" s="22" t="s">
        <v>267</v>
      </c>
      <c r="D75" s="22" t="s">
        <v>6</v>
      </c>
      <c r="E75" s="56">
        <f>E76</f>
        <v>833385</v>
      </c>
    </row>
    <row r="76" spans="1:5" ht="16.5" customHeight="1" outlineLevel="5">
      <c r="A76" s="21" t="s">
        <v>15</v>
      </c>
      <c r="B76" s="22" t="s">
        <v>24</v>
      </c>
      <c r="C76" s="22" t="s">
        <v>267</v>
      </c>
      <c r="D76" s="22" t="s">
        <v>16</v>
      </c>
      <c r="E76" s="56">
        <f>E77</f>
        <v>833385</v>
      </c>
    </row>
    <row r="77" spans="1:5" ht="21" customHeight="1" outlineLevel="6">
      <c r="A77" s="21" t="s">
        <v>17</v>
      </c>
      <c r="B77" s="22" t="s">
        <v>24</v>
      </c>
      <c r="C77" s="22" t="s">
        <v>267</v>
      </c>
      <c r="D77" s="22" t="s">
        <v>18</v>
      </c>
      <c r="E77" s="56">
        <f>212385+31000+20000+570000</f>
        <v>833385</v>
      </c>
    </row>
    <row r="78" spans="1:5" outlineLevel="4">
      <c r="A78" s="21" t="s">
        <v>273</v>
      </c>
      <c r="B78" s="22" t="s">
        <v>24</v>
      </c>
      <c r="C78" s="22" t="s">
        <v>274</v>
      </c>
      <c r="D78" s="22" t="s">
        <v>6</v>
      </c>
      <c r="E78" s="56">
        <f>E79</f>
        <v>170000</v>
      </c>
    </row>
    <row r="79" spans="1:5" ht="19.5" customHeight="1" outlineLevel="5">
      <c r="A79" s="21" t="s">
        <v>15</v>
      </c>
      <c r="B79" s="22" t="s">
        <v>24</v>
      </c>
      <c r="C79" s="22" t="s">
        <v>274</v>
      </c>
      <c r="D79" s="22" t="s">
        <v>16</v>
      </c>
      <c r="E79" s="56">
        <f>E80</f>
        <v>170000</v>
      </c>
    </row>
    <row r="80" spans="1:5" ht="20.25" customHeight="1" outlineLevel="6">
      <c r="A80" s="21" t="s">
        <v>17</v>
      </c>
      <c r="B80" s="22" t="s">
        <v>24</v>
      </c>
      <c r="C80" s="22" t="s">
        <v>274</v>
      </c>
      <c r="D80" s="22" t="s">
        <v>18</v>
      </c>
      <c r="E80" s="56">
        <v>170000</v>
      </c>
    </row>
    <row r="81" spans="1:5" ht="36" outlineLevel="6">
      <c r="A81" s="21" t="s">
        <v>175</v>
      </c>
      <c r="B81" s="22" t="s">
        <v>24</v>
      </c>
      <c r="C81" s="22" t="s">
        <v>191</v>
      </c>
      <c r="D81" s="22" t="s">
        <v>6</v>
      </c>
      <c r="E81" s="56">
        <f>E82</f>
        <v>20952310.09</v>
      </c>
    </row>
    <row r="82" spans="1:5" ht="36" outlineLevel="4">
      <c r="A82" s="21" t="s">
        <v>32</v>
      </c>
      <c r="B82" s="22" t="s">
        <v>24</v>
      </c>
      <c r="C82" s="22" t="s">
        <v>128</v>
      </c>
      <c r="D82" s="22" t="s">
        <v>6</v>
      </c>
      <c r="E82" s="56">
        <f>E83+E85+E89+E87</f>
        <v>20952310.09</v>
      </c>
    </row>
    <row r="83" spans="1:5" ht="55.5" customHeight="1" outlineLevel="5">
      <c r="A83" s="21" t="s">
        <v>11</v>
      </c>
      <c r="B83" s="22" t="s">
        <v>24</v>
      </c>
      <c r="C83" s="22" t="s">
        <v>128</v>
      </c>
      <c r="D83" s="22" t="s">
        <v>12</v>
      </c>
      <c r="E83" s="56">
        <f>E84</f>
        <v>10181370</v>
      </c>
    </row>
    <row r="84" spans="1:5" outlineLevel="6">
      <c r="A84" s="21" t="s">
        <v>33</v>
      </c>
      <c r="B84" s="22" t="s">
        <v>24</v>
      </c>
      <c r="C84" s="22" t="s">
        <v>128</v>
      </c>
      <c r="D84" s="22" t="s">
        <v>34</v>
      </c>
      <c r="E84" s="56">
        <v>10181370</v>
      </c>
    </row>
    <row r="85" spans="1:5" ht="18.75" customHeight="1" outlineLevel="5">
      <c r="A85" s="21" t="s">
        <v>15</v>
      </c>
      <c r="B85" s="22" t="s">
        <v>24</v>
      </c>
      <c r="C85" s="22" t="s">
        <v>128</v>
      </c>
      <c r="D85" s="22" t="s">
        <v>16</v>
      </c>
      <c r="E85" s="56">
        <f>E86</f>
        <v>9999670.0899999999</v>
      </c>
    </row>
    <row r="86" spans="1:5" ht="20.25" customHeight="1" outlineLevel="6">
      <c r="A86" s="21" t="s">
        <v>17</v>
      </c>
      <c r="B86" s="22" t="s">
        <v>24</v>
      </c>
      <c r="C86" s="22" t="s">
        <v>128</v>
      </c>
      <c r="D86" s="22" t="s">
        <v>18</v>
      </c>
      <c r="E86" s="56">
        <f>7657000+2342670.09</f>
        <v>9999670.0899999999</v>
      </c>
    </row>
    <row r="87" spans="1:5" ht="1.5" hidden="1" customHeight="1" outlineLevel="6">
      <c r="A87" s="21" t="s">
        <v>89</v>
      </c>
      <c r="B87" s="22" t="s">
        <v>24</v>
      </c>
      <c r="C87" s="22" t="s">
        <v>128</v>
      </c>
      <c r="D87" s="22" t="s">
        <v>90</v>
      </c>
      <c r="E87" s="56">
        <f>E88</f>
        <v>0</v>
      </c>
    </row>
    <row r="88" spans="1:5" ht="20.25" hidden="1" customHeight="1" outlineLevel="6">
      <c r="A88" s="21" t="s">
        <v>96</v>
      </c>
      <c r="B88" s="22" t="s">
        <v>24</v>
      </c>
      <c r="C88" s="22" t="s">
        <v>128</v>
      </c>
      <c r="D88" s="22" t="s">
        <v>97</v>
      </c>
      <c r="E88" s="56">
        <v>0</v>
      </c>
    </row>
    <row r="89" spans="1:5" outlineLevel="5" collapsed="1">
      <c r="A89" s="21" t="s">
        <v>19</v>
      </c>
      <c r="B89" s="22" t="s">
        <v>24</v>
      </c>
      <c r="C89" s="22" t="s">
        <v>128</v>
      </c>
      <c r="D89" s="22" t="s">
        <v>20</v>
      </c>
      <c r="E89" s="56">
        <f>E90</f>
        <v>771270</v>
      </c>
    </row>
    <row r="90" spans="1:5" outlineLevel="6">
      <c r="A90" s="21" t="s">
        <v>21</v>
      </c>
      <c r="B90" s="22" t="s">
        <v>24</v>
      </c>
      <c r="C90" s="22" t="s">
        <v>128</v>
      </c>
      <c r="D90" s="22" t="s">
        <v>22</v>
      </c>
      <c r="E90" s="56">
        <f>771270</f>
        <v>771270</v>
      </c>
    </row>
    <row r="91" spans="1:5" outlineLevel="6">
      <c r="A91" s="23" t="s">
        <v>533</v>
      </c>
      <c r="B91" s="22" t="s">
        <v>24</v>
      </c>
      <c r="C91" s="22" t="s">
        <v>226</v>
      </c>
      <c r="D91" s="22" t="s">
        <v>6</v>
      </c>
      <c r="E91" s="56">
        <f>E92+E95</f>
        <v>3052560</v>
      </c>
    </row>
    <row r="92" spans="1:5" ht="36" outlineLevel="6">
      <c r="A92" s="23" t="s">
        <v>548</v>
      </c>
      <c r="B92" s="22" t="s">
        <v>24</v>
      </c>
      <c r="C92" s="22" t="s">
        <v>532</v>
      </c>
      <c r="D92" s="22" t="s">
        <v>6</v>
      </c>
      <c r="E92" s="56">
        <f>E93</f>
        <v>1601460</v>
      </c>
    </row>
    <row r="93" spans="1:5" ht="36" outlineLevel="6">
      <c r="A93" s="21" t="s">
        <v>15</v>
      </c>
      <c r="B93" s="22" t="s">
        <v>24</v>
      </c>
      <c r="C93" s="22" t="s">
        <v>531</v>
      </c>
      <c r="D93" s="22" t="s">
        <v>16</v>
      </c>
      <c r="E93" s="56">
        <f>E94</f>
        <v>1601460</v>
      </c>
    </row>
    <row r="94" spans="1:5" ht="36" outlineLevel="6">
      <c r="A94" s="21" t="s">
        <v>17</v>
      </c>
      <c r="B94" s="22" t="s">
        <v>24</v>
      </c>
      <c r="C94" s="22" t="s">
        <v>531</v>
      </c>
      <c r="D94" s="22" t="s">
        <v>18</v>
      </c>
      <c r="E94" s="56">
        <v>1601460</v>
      </c>
    </row>
    <row r="95" spans="1:5" ht="36" outlineLevel="6">
      <c r="A95" s="21" t="s">
        <v>530</v>
      </c>
      <c r="B95" s="22" t="s">
        <v>24</v>
      </c>
      <c r="C95" s="22" t="s">
        <v>532</v>
      </c>
      <c r="D95" s="22" t="s">
        <v>6</v>
      </c>
      <c r="E95" s="56">
        <f>E96</f>
        <v>1451100</v>
      </c>
    </row>
    <row r="96" spans="1:5" ht="36" outlineLevel="6">
      <c r="A96" s="21" t="s">
        <v>15</v>
      </c>
      <c r="B96" s="22" t="s">
        <v>24</v>
      </c>
      <c r="C96" s="22" t="s">
        <v>529</v>
      </c>
      <c r="D96" s="22" t="s">
        <v>16</v>
      </c>
      <c r="E96" s="56">
        <f>E97</f>
        <v>1451100</v>
      </c>
    </row>
    <row r="97" spans="1:5" ht="36" outlineLevel="6">
      <c r="A97" s="21" t="s">
        <v>17</v>
      </c>
      <c r="B97" s="22" t="s">
        <v>24</v>
      </c>
      <c r="C97" s="22" t="s">
        <v>529</v>
      </c>
      <c r="D97" s="22" t="s">
        <v>18</v>
      </c>
      <c r="E97" s="56">
        <v>1451100</v>
      </c>
    </row>
    <row r="98" spans="1:5" ht="36" outlineLevel="6">
      <c r="A98" s="50" t="s">
        <v>382</v>
      </c>
      <c r="B98" s="37" t="s">
        <v>24</v>
      </c>
      <c r="C98" s="37" t="s">
        <v>129</v>
      </c>
      <c r="D98" s="37" t="s">
        <v>6</v>
      </c>
      <c r="E98" s="56">
        <f>E99</f>
        <v>89000</v>
      </c>
    </row>
    <row r="99" spans="1:5" outlineLevel="6">
      <c r="A99" s="21" t="s">
        <v>275</v>
      </c>
      <c r="B99" s="22" t="s">
        <v>24</v>
      </c>
      <c r="C99" s="22" t="s">
        <v>193</v>
      </c>
      <c r="D99" s="22" t="s">
        <v>6</v>
      </c>
      <c r="E99" s="56">
        <f>E100</f>
        <v>89000</v>
      </c>
    </row>
    <row r="100" spans="1:5" ht="36" outlineLevel="6">
      <c r="A100" s="21" t="s">
        <v>276</v>
      </c>
      <c r="B100" s="22" t="s">
        <v>24</v>
      </c>
      <c r="C100" s="22" t="s">
        <v>277</v>
      </c>
      <c r="D100" s="22" t="s">
        <v>6</v>
      </c>
      <c r="E100" s="56">
        <f>E101</f>
        <v>89000</v>
      </c>
    </row>
    <row r="101" spans="1:5" ht="36" outlineLevel="6">
      <c r="A101" s="21" t="s">
        <v>15</v>
      </c>
      <c r="B101" s="22" t="s">
        <v>24</v>
      </c>
      <c r="C101" s="22" t="s">
        <v>277</v>
      </c>
      <c r="D101" s="22" t="s">
        <v>16</v>
      </c>
      <c r="E101" s="56">
        <f>E102</f>
        <v>89000</v>
      </c>
    </row>
    <row r="102" spans="1:5" ht="20.25" customHeight="1" outlineLevel="6">
      <c r="A102" s="21" t="s">
        <v>17</v>
      </c>
      <c r="B102" s="22" t="s">
        <v>24</v>
      </c>
      <c r="C102" s="22" t="s">
        <v>277</v>
      </c>
      <c r="D102" s="22" t="s">
        <v>18</v>
      </c>
      <c r="E102" s="56">
        <v>89000</v>
      </c>
    </row>
    <row r="103" spans="1:5" ht="33.75" customHeight="1" outlineLevel="6">
      <c r="A103" s="50" t="s">
        <v>383</v>
      </c>
      <c r="B103" s="37" t="s">
        <v>24</v>
      </c>
      <c r="C103" s="37" t="s">
        <v>268</v>
      </c>
      <c r="D103" s="37" t="s">
        <v>6</v>
      </c>
      <c r="E103" s="56">
        <f>E104</f>
        <v>2406309</v>
      </c>
    </row>
    <row r="104" spans="1:5" ht="36.75" customHeight="1" outlineLevel="6">
      <c r="A104" s="24" t="s">
        <v>278</v>
      </c>
      <c r="B104" s="22" t="s">
        <v>24</v>
      </c>
      <c r="C104" s="22" t="s">
        <v>270</v>
      </c>
      <c r="D104" s="22" t="s">
        <v>6</v>
      </c>
      <c r="E104" s="56">
        <f>E105+E108</f>
        <v>2406309</v>
      </c>
    </row>
    <row r="105" spans="1:5" ht="36" outlineLevel="6">
      <c r="A105" s="24" t="s">
        <v>279</v>
      </c>
      <c r="B105" s="22" t="s">
        <v>24</v>
      </c>
      <c r="C105" s="22" t="s">
        <v>280</v>
      </c>
      <c r="D105" s="22" t="s">
        <v>6</v>
      </c>
      <c r="E105" s="56">
        <f>E106</f>
        <v>2363809</v>
      </c>
    </row>
    <row r="106" spans="1:5" ht="23.25" customHeight="1" outlineLevel="6">
      <c r="A106" s="21" t="s">
        <v>15</v>
      </c>
      <c r="B106" s="22" t="s">
        <v>24</v>
      </c>
      <c r="C106" s="22" t="s">
        <v>280</v>
      </c>
      <c r="D106" s="22" t="s">
        <v>16</v>
      </c>
      <c r="E106" s="56">
        <f>E107</f>
        <v>2363809</v>
      </c>
    </row>
    <row r="107" spans="1:5" ht="21.75" customHeight="1" outlineLevel="6">
      <c r="A107" s="21" t="s">
        <v>17</v>
      </c>
      <c r="B107" s="22" t="s">
        <v>24</v>
      </c>
      <c r="C107" s="22" t="s">
        <v>280</v>
      </c>
      <c r="D107" s="22" t="s">
        <v>18</v>
      </c>
      <c r="E107" s="56">
        <v>2363809</v>
      </c>
    </row>
    <row r="108" spans="1:5" ht="21" customHeight="1" outlineLevel="6">
      <c r="A108" s="24" t="s">
        <v>281</v>
      </c>
      <c r="B108" s="22" t="s">
        <v>24</v>
      </c>
      <c r="C108" s="22" t="s">
        <v>271</v>
      </c>
      <c r="D108" s="22" t="s">
        <v>6</v>
      </c>
      <c r="E108" s="56">
        <f>E109</f>
        <v>42500</v>
      </c>
    </row>
    <row r="109" spans="1:5" ht="21" customHeight="1" outlineLevel="6">
      <c r="A109" s="21" t="s">
        <v>15</v>
      </c>
      <c r="B109" s="22" t="s">
        <v>24</v>
      </c>
      <c r="C109" s="22" t="s">
        <v>271</v>
      </c>
      <c r="D109" s="22" t="s">
        <v>16</v>
      </c>
      <c r="E109" s="56">
        <f>E110</f>
        <v>42500</v>
      </c>
    </row>
    <row r="110" spans="1:5" ht="21" customHeight="1" outlineLevel="6">
      <c r="A110" s="21" t="s">
        <v>17</v>
      </c>
      <c r="B110" s="22" t="s">
        <v>24</v>
      </c>
      <c r="C110" s="22" t="s">
        <v>271</v>
      </c>
      <c r="D110" s="22" t="s">
        <v>18</v>
      </c>
      <c r="E110" s="56">
        <f>42500</f>
        <v>42500</v>
      </c>
    </row>
    <row r="111" spans="1:5" ht="38.25" customHeight="1" outlineLevel="6">
      <c r="A111" s="50" t="s">
        <v>332</v>
      </c>
      <c r="B111" s="37" t="s">
        <v>24</v>
      </c>
      <c r="C111" s="37" t="s">
        <v>282</v>
      </c>
      <c r="D111" s="37" t="s">
        <v>6</v>
      </c>
      <c r="E111" s="56">
        <f>E112</f>
        <v>5113142.16</v>
      </c>
    </row>
    <row r="112" spans="1:5" ht="36" outlineLevel="6">
      <c r="A112" s="21" t="s">
        <v>174</v>
      </c>
      <c r="B112" s="22" t="s">
        <v>24</v>
      </c>
      <c r="C112" s="22" t="s">
        <v>283</v>
      </c>
      <c r="D112" s="22" t="s">
        <v>6</v>
      </c>
      <c r="E112" s="56">
        <f>E113</f>
        <v>5113142.16</v>
      </c>
    </row>
    <row r="113" spans="1:5" ht="54" outlineLevel="6">
      <c r="A113" s="21" t="s">
        <v>31</v>
      </c>
      <c r="B113" s="22" t="s">
        <v>24</v>
      </c>
      <c r="C113" s="22" t="s">
        <v>284</v>
      </c>
      <c r="D113" s="22" t="s">
        <v>6</v>
      </c>
      <c r="E113" s="56">
        <f>E114+E116</f>
        <v>5113142.16</v>
      </c>
    </row>
    <row r="114" spans="1:5" ht="18" customHeight="1" outlineLevel="6">
      <c r="A114" s="21" t="s">
        <v>15</v>
      </c>
      <c r="B114" s="22" t="s">
        <v>24</v>
      </c>
      <c r="C114" s="22" t="s">
        <v>284</v>
      </c>
      <c r="D114" s="22" t="s">
        <v>16</v>
      </c>
      <c r="E114" s="56">
        <f>E115</f>
        <v>4973142.16</v>
      </c>
    </row>
    <row r="115" spans="1:5" ht="18.75" customHeight="1" outlineLevel="6">
      <c r="A115" s="21" t="s">
        <v>17</v>
      </c>
      <c r="B115" s="22" t="s">
        <v>24</v>
      </c>
      <c r="C115" s="22" t="s">
        <v>284</v>
      </c>
      <c r="D115" s="22" t="s">
        <v>18</v>
      </c>
      <c r="E115" s="56">
        <v>4973142.16</v>
      </c>
    </row>
    <row r="116" spans="1:5" outlineLevel="6">
      <c r="A116" s="21" t="s">
        <v>19</v>
      </c>
      <c r="B116" s="22" t="s">
        <v>24</v>
      </c>
      <c r="C116" s="22" t="s">
        <v>284</v>
      </c>
      <c r="D116" s="22" t="s">
        <v>20</v>
      </c>
      <c r="E116" s="56">
        <f>E117</f>
        <v>140000</v>
      </c>
    </row>
    <row r="117" spans="1:5" outlineLevel="6">
      <c r="A117" s="21" t="s">
        <v>21</v>
      </c>
      <c r="B117" s="22" t="s">
        <v>24</v>
      </c>
      <c r="C117" s="22" t="s">
        <v>284</v>
      </c>
      <c r="D117" s="22" t="s">
        <v>22</v>
      </c>
      <c r="E117" s="56">
        <f>140000</f>
        <v>140000</v>
      </c>
    </row>
    <row r="118" spans="1:5" outlineLevel="2">
      <c r="A118" s="21" t="s">
        <v>157</v>
      </c>
      <c r="B118" s="22" t="s">
        <v>24</v>
      </c>
      <c r="C118" s="22" t="s">
        <v>125</v>
      </c>
      <c r="D118" s="22" t="s">
        <v>6</v>
      </c>
      <c r="E118" s="56">
        <f>E119+E128+E133+E136+E139+E124</f>
        <v>43573081.480000004</v>
      </c>
    </row>
    <row r="119" spans="1:5" ht="36.75" customHeight="1" outlineLevel="4">
      <c r="A119" s="21" t="s">
        <v>413</v>
      </c>
      <c r="B119" s="22" t="s">
        <v>24</v>
      </c>
      <c r="C119" s="22" t="s">
        <v>414</v>
      </c>
      <c r="D119" s="22" t="s">
        <v>6</v>
      </c>
      <c r="E119" s="56">
        <f>E120+E122</f>
        <v>34085706.369999997</v>
      </c>
    </row>
    <row r="120" spans="1:5" ht="72" outlineLevel="5">
      <c r="A120" s="21" t="s">
        <v>11</v>
      </c>
      <c r="B120" s="22" t="s">
        <v>24</v>
      </c>
      <c r="C120" s="22" t="s">
        <v>414</v>
      </c>
      <c r="D120" s="22" t="s">
        <v>12</v>
      </c>
      <c r="E120" s="56">
        <f>E121</f>
        <v>34065706.369999997</v>
      </c>
    </row>
    <row r="121" spans="1:5" ht="17.25" customHeight="1" outlineLevel="6">
      <c r="A121" s="21" t="s">
        <v>13</v>
      </c>
      <c r="B121" s="22" t="s">
        <v>24</v>
      </c>
      <c r="C121" s="22" t="s">
        <v>414</v>
      </c>
      <c r="D121" s="22" t="s">
        <v>14</v>
      </c>
      <c r="E121" s="56">
        <v>34065706.369999997</v>
      </c>
    </row>
    <row r="122" spans="1:5" ht="17.25" customHeight="1" outlineLevel="6">
      <c r="A122" s="21" t="s">
        <v>15</v>
      </c>
      <c r="B122" s="22" t="s">
        <v>24</v>
      </c>
      <c r="C122" s="22" t="s">
        <v>414</v>
      </c>
      <c r="D122" s="22" t="s">
        <v>16</v>
      </c>
      <c r="E122" s="56">
        <f>E123</f>
        <v>20000</v>
      </c>
    </row>
    <row r="123" spans="1:5" ht="21" customHeight="1" outlineLevel="6">
      <c r="A123" s="21" t="s">
        <v>17</v>
      </c>
      <c r="B123" s="22" t="s">
        <v>24</v>
      </c>
      <c r="C123" s="22" t="s">
        <v>414</v>
      </c>
      <c r="D123" s="22" t="s">
        <v>18</v>
      </c>
      <c r="E123" s="56">
        <f>20000</f>
        <v>20000</v>
      </c>
    </row>
    <row r="124" spans="1:5" ht="39" customHeight="1" outlineLevel="6">
      <c r="A124" s="21" t="s">
        <v>528</v>
      </c>
      <c r="B124" s="22" t="s">
        <v>24</v>
      </c>
      <c r="C124" s="22" t="s">
        <v>526</v>
      </c>
      <c r="D124" s="22" t="s">
        <v>6</v>
      </c>
      <c r="E124" s="56">
        <f>E125</f>
        <v>454002.59</v>
      </c>
    </row>
    <row r="125" spans="1:5" ht="21" customHeight="1" outlineLevel="6">
      <c r="A125" s="21" t="s">
        <v>19</v>
      </c>
      <c r="B125" s="22" t="s">
        <v>24</v>
      </c>
      <c r="C125" s="22" t="s">
        <v>526</v>
      </c>
      <c r="D125" s="22" t="s">
        <v>20</v>
      </c>
      <c r="E125" s="56">
        <f>E127+E126</f>
        <v>454002.59</v>
      </c>
    </row>
    <row r="126" spans="1:5" ht="21" customHeight="1" outlineLevel="6">
      <c r="A126" s="21" t="s">
        <v>546</v>
      </c>
      <c r="B126" s="22" t="s">
        <v>24</v>
      </c>
      <c r="C126" s="22" t="s">
        <v>526</v>
      </c>
      <c r="D126" s="22" t="s">
        <v>547</v>
      </c>
      <c r="E126" s="56">
        <v>61000</v>
      </c>
    </row>
    <row r="127" spans="1:5" ht="21" customHeight="1" outlineLevel="6">
      <c r="A127" s="21" t="s">
        <v>527</v>
      </c>
      <c r="B127" s="22" t="s">
        <v>24</v>
      </c>
      <c r="C127" s="22" t="s">
        <v>526</v>
      </c>
      <c r="D127" s="22" t="s">
        <v>22</v>
      </c>
      <c r="E127" s="56">
        <v>393002.59</v>
      </c>
    </row>
    <row r="128" spans="1:5" ht="21" customHeight="1" outlineLevel="6">
      <c r="A128" s="23" t="s">
        <v>500</v>
      </c>
      <c r="B128" s="22" t="s">
        <v>24</v>
      </c>
      <c r="C128" s="22" t="s">
        <v>501</v>
      </c>
      <c r="D128" s="22" t="s">
        <v>6</v>
      </c>
      <c r="E128" s="56">
        <f>E129+E131</f>
        <v>1317671.32</v>
      </c>
    </row>
    <row r="129" spans="1:5" ht="21" customHeight="1" outlineLevel="6">
      <c r="A129" s="21" t="s">
        <v>15</v>
      </c>
      <c r="B129" s="22" t="s">
        <v>24</v>
      </c>
      <c r="C129" s="22" t="s">
        <v>501</v>
      </c>
      <c r="D129" s="22" t="s">
        <v>16</v>
      </c>
      <c r="E129" s="56">
        <f>E130</f>
        <v>134942.99</v>
      </c>
    </row>
    <row r="130" spans="1:5" ht="21" customHeight="1" outlineLevel="6">
      <c r="A130" s="21" t="s">
        <v>17</v>
      </c>
      <c r="B130" s="22" t="s">
        <v>24</v>
      </c>
      <c r="C130" s="22" t="s">
        <v>501</v>
      </c>
      <c r="D130" s="22" t="s">
        <v>18</v>
      </c>
      <c r="E130" s="56">
        <v>134942.99</v>
      </c>
    </row>
    <row r="131" spans="1:5" ht="23.25" customHeight="1" outlineLevel="6">
      <c r="A131" s="21" t="s">
        <v>89</v>
      </c>
      <c r="B131" s="22" t="s">
        <v>24</v>
      </c>
      <c r="C131" s="22" t="s">
        <v>501</v>
      </c>
      <c r="D131" s="22" t="s">
        <v>90</v>
      </c>
      <c r="E131" s="56">
        <f>E132</f>
        <v>1182728.33</v>
      </c>
    </row>
    <row r="132" spans="1:5" ht="39.75" customHeight="1" outlineLevel="6">
      <c r="A132" s="21" t="s">
        <v>96</v>
      </c>
      <c r="B132" s="22" t="s">
        <v>24</v>
      </c>
      <c r="C132" s="22" t="s">
        <v>501</v>
      </c>
      <c r="D132" s="22" t="s">
        <v>97</v>
      </c>
      <c r="E132" s="56">
        <v>1182728.33</v>
      </c>
    </row>
    <row r="133" spans="1:5" ht="36" outlineLevel="6">
      <c r="A133" s="21" t="s">
        <v>459</v>
      </c>
      <c r="B133" s="22" t="s">
        <v>24</v>
      </c>
      <c r="C133" s="22" t="s">
        <v>421</v>
      </c>
      <c r="D133" s="22" t="s">
        <v>6</v>
      </c>
      <c r="E133" s="56">
        <f>E134</f>
        <v>200000</v>
      </c>
    </row>
    <row r="134" spans="1:5" ht="16.5" customHeight="1" outlineLevel="6">
      <c r="A134" s="21" t="s">
        <v>15</v>
      </c>
      <c r="B134" s="22" t="s">
        <v>24</v>
      </c>
      <c r="C134" s="22" t="s">
        <v>421</v>
      </c>
      <c r="D134" s="22" t="s">
        <v>16</v>
      </c>
      <c r="E134" s="56">
        <f>E135</f>
        <v>200000</v>
      </c>
    </row>
    <row r="135" spans="1:5" ht="20.25" customHeight="1" outlineLevel="6">
      <c r="A135" s="21" t="s">
        <v>17</v>
      </c>
      <c r="B135" s="22" t="s">
        <v>24</v>
      </c>
      <c r="C135" s="22" t="s">
        <v>421</v>
      </c>
      <c r="D135" s="22" t="s">
        <v>18</v>
      </c>
      <c r="E135" s="56">
        <f>200000</f>
        <v>200000</v>
      </c>
    </row>
    <row r="136" spans="1:5" ht="21" customHeight="1" outlineLevel="6">
      <c r="A136" s="21" t="s">
        <v>452</v>
      </c>
      <c r="B136" s="22" t="s">
        <v>24</v>
      </c>
      <c r="C136" s="22" t="s">
        <v>225</v>
      </c>
      <c r="D136" s="22" t="s">
        <v>6</v>
      </c>
      <c r="E136" s="56">
        <f>E137</f>
        <v>99564</v>
      </c>
    </row>
    <row r="137" spans="1:5" ht="19.5" customHeight="1" outlineLevel="6">
      <c r="A137" s="21" t="s">
        <v>15</v>
      </c>
      <c r="B137" s="22" t="s">
        <v>24</v>
      </c>
      <c r="C137" s="22" t="s">
        <v>225</v>
      </c>
      <c r="D137" s="22" t="s">
        <v>16</v>
      </c>
      <c r="E137" s="56">
        <f>E138</f>
        <v>99564</v>
      </c>
    </row>
    <row r="138" spans="1:5" ht="20.25" customHeight="1" outlineLevel="6">
      <c r="A138" s="21" t="s">
        <v>17</v>
      </c>
      <c r="B138" s="22" t="s">
        <v>24</v>
      </c>
      <c r="C138" s="22" t="s">
        <v>225</v>
      </c>
      <c r="D138" s="22" t="s">
        <v>18</v>
      </c>
      <c r="E138" s="56">
        <v>99564</v>
      </c>
    </row>
    <row r="139" spans="1:5" outlineLevel="6">
      <c r="A139" s="21" t="s">
        <v>231</v>
      </c>
      <c r="B139" s="22" t="s">
        <v>24</v>
      </c>
      <c r="C139" s="22" t="s">
        <v>230</v>
      </c>
      <c r="D139" s="22" t="s">
        <v>6</v>
      </c>
      <c r="E139" s="56">
        <f>E140+E166+E143+E151+E156+E161+E148</f>
        <v>7416137.2000000002</v>
      </c>
    </row>
    <row r="140" spans="1:5" outlineLevel="6">
      <c r="A140" s="21" t="s">
        <v>480</v>
      </c>
      <c r="B140" s="22" t="s">
        <v>24</v>
      </c>
      <c r="C140" s="22" t="s">
        <v>482</v>
      </c>
      <c r="D140" s="22" t="s">
        <v>6</v>
      </c>
      <c r="E140" s="56">
        <f>E141</f>
        <v>307152</v>
      </c>
    </row>
    <row r="141" spans="1:5" ht="36" outlineLevel="6">
      <c r="A141" s="21" t="s">
        <v>15</v>
      </c>
      <c r="B141" s="22" t="s">
        <v>24</v>
      </c>
      <c r="C141" s="22" t="s">
        <v>482</v>
      </c>
      <c r="D141" s="22" t="s">
        <v>16</v>
      </c>
      <c r="E141" s="56">
        <f>E142</f>
        <v>307152</v>
      </c>
    </row>
    <row r="142" spans="1:5" ht="36" outlineLevel="6">
      <c r="A142" s="21" t="s">
        <v>17</v>
      </c>
      <c r="B142" s="22" t="s">
        <v>24</v>
      </c>
      <c r="C142" s="22" t="s">
        <v>482</v>
      </c>
      <c r="D142" s="22" t="s">
        <v>18</v>
      </c>
      <c r="E142" s="56">
        <v>307152</v>
      </c>
    </row>
    <row r="143" spans="1:5" ht="54" outlineLevel="4">
      <c r="A143" s="13" t="s">
        <v>364</v>
      </c>
      <c r="B143" s="22" t="s">
        <v>24</v>
      </c>
      <c r="C143" s="22" t="s">
        <v>232</v>
      </c>
      <c r="D143" s="22" t="s">
        <v>6</v>
      </c>
      <c r="E143" s="56">
        <f>E144+E146</f>
        <v>1395192</v>
      </c>
    </row>
    <row r="144" spans="1:5" ht="38.25" customHeight="1" outlineLevel="5">
      <c r="A144" s="21" t="s">
        <v>11</v>
      </c>
      <c r="B144" s="22" t="s">
        <v>24</v>
      </c>
      <c r="C144" s="22" t="s">
        <v>232</v>
      </c>
      <c r="D144" s="22" t="s">
        <v>12</v>
      </c>
      <c r="E144" s="56">
        <f>E145</f>
        <v>1380192</v>
      </c>
    </row>
    <row r="145" spans="1:5" ht="18.75" customHeight="1" outlineLevel="6">
      <c r="A145" s="21" t="s">
        <v>13</v>
      </c>
      <c r="B145" s="22" t="s">
        <v>24</v>
      </c>
      <c r="C145" s="22" t="s">
        <v>232</v>
      </c>
      <c r="D145" s="22" t="s">
        <v>14</v>
      </c>
      <c r="E145" s="56">
        <f>1346162+34030</f>
        <v>1380192</v>
      </c>
    </row>
    <row r="146" spans="1:5" ht="16.5" customHeight="1" outlineLevel="5">
      <c r="A146" s="21" t="s">
        <v>15</v>
      </c>
      <c r="B146" s="22" t="s">
        <v>24</v>
      </c>
      <c r="C146" s="22" t="s">
        <v>232</v>
      </c>
      <c r="D146" s="22" t="s">
        <v>16</v>
      </c>
      <c r="E146" s="56">
        <f>E147</f>
        <v>15000</v>
      </c>
    </row>
    <row r="147" spans="1:5" ht="20.25" customHeight="1" outlineLevel="6">
      <c r="A147" s="21" t="s">
        <v>17</v>
      </c>
      <c r="B147" s="22" t="s">
        <v>24</v>
      </c>
      <c r="C147" s="22" t="s">
        <v>232</v>
      </c>
      <c r="D147" s="22" t="s">
        <v>18</v>
      </c>
      <c r="E147" s="56">
        <f>15000</f>
        <v>15000</v>
      </c>
    </row>
    <row r="148" spans="1:5" ht="80.25" customHeight="1" outlineLevel="6">
      <c r="A148" s="21" t="s">
        <v>551</v>
      </c>
      <c r="B148" s="22" t="s">
        <v>24</v>
      </c>
      <c r="C148" s="22" t="s">
        <v>550</v>
      </c>
      <c r="D148" s="22" t="s">
        <v>6</v>
      </c>
      <c r="E148" s="56">
        <f>E149</f>
        <v>272232</v>
      </c>
    </row>
    <row r="149" spans="1:5" ht="42" customHeight="1" outlineLevel="6">
      <c r="A149" s="21" t="s">
        <v>13</v>
      </c>
      <c r="B149" s="22" t="s">
        <v>24</v>
      </c>
      <c r="C149" s="22" t="s">
        <v>550</v>
      </c>
      <c r="D149" s="22" t="s">
        <v>12</v>
      </c>
      <c r="E149" s="56">
        <f>E150</f>
        <v>272232</v>
      </c>
    </row>
    <row r="150" spans="1:5" ht="42" customHeight="1" outlineLevel="6">
      <c r="A150" s="21" t="s">
        <v>15</v>
      </c>
      <c r="B150" s="22" t="s">
        <v>24</v>
      </c>
      <c r="C150" s="22" t="s">
        <v>550</v>
      </c>
      <c r="D150" s="22" t="s">
        <v>14</v>
      </c>
      <c r="E150" s="56">
        <v>272232</v>
      </c>
    </row>
    <row r="151" spans="1:5" outlineLevel="4">
      <c r="A151" s="13" t="s">
        <v>481</v>
      </c>
      <c r="B151" s="22" t="s">
        <v>24</v>
      </c>
      <c r="C151" s="22" t="s">
        <v>483</v>
      </c>
      <c r="D151" s="22" t="s">
        <v>6</v>
      </c>
      <c r="E151" s="56">
        <f>E152+E154</f>
        <v>2016764</v>
      </c>
    </row>
    <row r="152" spans="1:5" ht="72" outlineLevel="5">
      <c r="A152" s="21" t="s">
        <v>11</v>
      </c>
      <c r="B152" s="22" t="s">
        <v>24</v>
      </c>
      <c r="C152" s="22" t="s">
        <v>483</v>
      </c>
      <c r="D152" s="22" t="s">
        <v>12</v>
      </c>
      <c r="E152" s="56">
        <f>E153</f>
        <v>2001764</v>
      </c>
    </row>
    <row r="153" spans="1:5" ht="19.5" customHeight="1" outlineLevel="6">
      <c r="A153" s="21" t="s">
        <v>13</v>
      </c>
      <c r="B153" s="22" t="s">
        <v>24</v>
      </c>
      <c r="C153" s="22" t="s">
        <v>483</v>
      </c>
      <c r="D153" s="22" t="s">
        <v>14</v>
      </c>
      <c r="E153" s="56">
        <v>2001764</v>
      </c>
    </row>
    <row r="154" spans="1:5" ht="19.5" customHeight="1" outlineLevel="5">
      <c r="A154" s="21" t="s">
        <v>15</v>
      </c>
      <c r="B154" s="22" t="s">
        <v>24</v>
      </c>
      <c r="C154" s="22" t="s">
        <v>483</v>
      </c>
      <c r="D154" s="22" t="s">
        <v>16</v>
      </c>
      <c r="E154" s="56">
        <f>E155</f>
        <v>15000</v>
      </c>
    </row>
    <row r="155" spans="1:5" ht="19.5" customHeight="1" outlineLevel="6">
      <c r="A155" s="21" t="s">
        <v>17</v>
      </c>
      <c r="B155" s="22" t="s">
        <v>24</v>
      </c>
      <c r="C155" s="22" t="s">
        <v>483</v>
      </c>
      <c r="D155" s="22" t="s">
        <v>18</v>
      </c>
      <c r="E155" s="56">
        <f>15000</f>
        <v>15000</v>
      </c>
    </row>
    <row r="156" spans="1:5" ht="64.5" customHeight="1" outlineLevel="4">
      <c r="A156" s="13" t="s">
        <v>334</v>
      </c>
      <c r="B156" s="22" t="s">
        <v>24</v>
      </c>
      <c r="C156" s="22" t="s">
        <v>233</v>
      </c>
      <c r="D156" s="22" t="s">
        <v>6</v>
      </c>
      <c r="E156" s="56">
        <f>E157+E159</f>
        <v>801977</v>
      </c>
    </row>
    <row r="157" spans="1:5" ht="72" outlineLevel="5">
      <c r="A157" s="21" t="s">
        <v>11</v>
      </c>
      <c r="B157" s="22" t="s">
        <v>24</v>
      </c>
      <c r="C157" s="22" t="s">
        <v>233</v>
      </c>
      <c r="D157" s="22" t="s">
        <v>12</v>
      </c>
      <c r="E157" s="56">
        <f>E158</f>
        <v>756977</v>
      </c>
    </row>
    <row r="158" spans="1:5" ht="19.5" customHeight="1" outlineLevel="6">
      <c r="A158" s="21" t="s">
        <v>13</v>
      </c>
      <c r="B158" s="22" t="s">
        <v>24</v>
      </c>
      <c r="C158" s="22" t="s">
        <v>233</v>
      </c>
      <c r="D158" s="22" t="s">
        <v>14</v>
      </c>
      <c r="E158" s="56">
        <v>756977</v>
      </c>
    </row>
    <row r="159" spans="1:5" ht="19.5" customHeight="1" outlineLevel="5">
      <c r="A159" s="21" t="s">
        <v>15</v>
      </c>
      <c r="B159" s="22" t="s">
        <v>24</v>
      </c>
      <c r="C159" s="22" t="s">
        <v>233</v>
      </c>
      <c r="D159" s="22" t="s">
        <v>16</v>
      </c>
      <c r="E159" s="56">
        <f>E160</f>
        <v>45000</v>
      </c>
    </row>
    <row r="160" spans="1:5" ht="19.5" customHeight="1" outlineLevel="6">
      <c r="A160" s="21" t="s">
        <v>17</v>
      </c>
      <c r="B160" s="22" t="s">
        <v>24</v>
      </c>
      <c r="C160" s="22" t="s">
        <v>233</v>
      </c>
      <c r="D160" s="22" t="s">
        <v>18</v>
      </c>
      <c r="E160" s="56">
        <v>45000</v>
      </c>
    </row>
    <row r="161" spans="1:5" ht="36" outlineLevel="6">
      <c r="A161" s="21" t="s">
        <v>358</v>
      </c>
      <c r="B161" s="22" t="s">
        <v>24</v>
      </c>
      <c r="C161" s="22" t="s">
        <v>359</v>
      </c>
      <c r="D161" s="22" t="s">
        <v>6</v>
      </c>
      <c r="E161" s="56">
        <f>E162+E164</f>
        <v>1882503</v>
      </c>
    </row>
    <row r="162" spans="1:5" ht="72" outlineLevel="6">
      <c r="A162" s="21" t="s">
        <v>11</v>
      </c>
      <c r="B162" s="22" t="s">
        <v>24</v>
      </c>
      <c r="C162" s="22" t="s">
        <v>359</v>
      </c>
      <c r="D162" s="22" t="s">
        <v>12</v>
      </c>
      <c r="E162" s="56">
        <f>E163</f>
        <v>1724903</v>
      </c>
    </row>
    <row r="163" spans="1:5" ht="17.25" customHeight="1" outlineLevel="6">
      <c r="A163" s="21" t="s">
        <v>13</v>
      </c>
      <c r="B163" s="22" t="s">
        <v>24</v>
      </c>
      <c r="C163" s="22" t="s">
        <v>359</v>
      </c>
      <c r="D163" s="22" t="s">
        <v>14</v>
      </c>
      <c r="E163" s="56">
        <v>1724903</v>
      </c>
    </row>
    <row r="164" spans="1:5" ht="17.25" customHeight="1" outlineLevel="6">
      <c r="A164" s="21" t="s">
        <v>15</v>
      </c>
      <c r="B164" s="22" t="s">
        <v>24</v>
      </c>
      <c r="C164" s="22" t="s">
        <v>359</v>
      </c>
      <c r="D164" s="22" t="s">
        <v>16</v>
      </c>
      <c r="E164" s="56">
        <f>E165</f>
        <v>157600</v>
      </c>
    </row>
    <row r="165" spans="1:5" ht="17.25" customHeight="1" outlineLevel="6">
      <c r="A165" s="21" t="s">
        <v>17</v>
      </c>
      <c r="B165" s="22" t="s">
        <v>24</v>
      </c>
      <c r="C165" s="22" t="s">
        <v>359</v>
      </c>
      <c r="D165" s="22" t="s">
        <v>18</v>
      </c>
      <c r="E165" s="56">
        <f>157600</f>
        <v>157600</v>
      </c>
    </row>
    <row r="166" spans="1:5" ht="94.5" customHeight="1" outlineLevel="6">
      <c r="A166" s="13" t="s">
        <v>508</v>
      </c>
      <c r="B166" s="22" t="s">
        <v>24</v>
      </c>
      <c r="C166" s="22" t="s">
        <v>247</v>
      </c>
      <c r="D166" s="22" t="s">
        <v>6</v>
      </c>
      <c r="E166" s="56">
        <f>E167+E169</f>
        <v>740317.2</v>
      </c>
    </row>
    <row r="167" spans="1:5" ht="72" outlineLevel="6">
      <c r="A167" s="21" t="s">
        <v>11</v>
      </c>
      <c r="B167" s="22" t="s">
        <v>24</v>
      </c>
      <c r="C167" s="22" t="s">
        <v>247</v>
      </c>
      <c r="D167" s="22" t="s">
        <v>12</v>
      </c>
      <c r="E167" s="56">
        <f>E168</f>
        <v>680317.2</v>
      </c>
    </row>
    <row r="168" spans="1:5" ht="19.5" customHeight="1" outlineLevel="6">
      <c r="A168" s="21" t="s">
        <v>13</v>
      </c>
      <c r="B168" s="22" t="s">
        <v>24</v>
      </c>
      <c r="C168" s="22" t="s">
        <v>247</v>
      </c>
      <c r="D168" s="22" t="s">
        <v>14</v>
      </c>
      <c r="E168" s="56">
        <v>680317.2</v>
      </c>
    </row>
    <row r="169" spans="1:5" ht="36" outlineLevel="6">
      <c r="A169" s="21" t="s">
        <v>15</v>
      </c>
      <c r="B169" s="22" t="s">
        <v>24</v>
      </c>
      <c r="C169" s="22" t="s">
        <v>247</v>
      </c>
      <c r="D169" s="22" t="s">
        <v>16</v>
      </c>
      <c r="E169" s="56">
        <f>E170</f>
        <v>60000</v>
      </c>
    </row>
    <row r="170" spans="1:5" ht="36" outlineLevel="6">
      <c r="A170" s="21" t="s">
        <v>17</v>
      </c>
      <c r="B170" s="22" t="s">
        <v>24</v>
      </c>
      <c r="C170" s="22" t="s">
        <v>247</v>
      </c>
      <c r="D170" s="22" t="s">
        <v>18</v>
      </c>
      <c r="E170" s="56">
        <v>60000</v>
      </c>
    </row>
    <row r="171" spans="1:5" ht="22.5" customHeight="1" outlineLevel="6">
      <c r="A171" s="19" t="s">
        <v>484</v>
      </c>
      <c r="B171" s="20" t="s">
        <v>26</v>
      </c>
      <c r="C171" s="20" t="s">
        <v>124</v>
      </c>
      <c r="D171" s="20" t="s">
        <v>6</v>
      </c>
      <c r="E171" s="60">
        <f t="shared" ref="E171:E176" si="0">E172</f>
        <v>1480972.63</v>
      </c>
    </row>
    <row r="172" spans="1:5" ht="22.5" customHeight="1" outlineLevel="6">
      <c r="A172" s="21" t="s">
        <v>485</v>
      </c>
      <c r="B172" s="22" t="s">
        <v>486</v>
      </c>
      <c r="C172" s="22" t="s">
        <v>124</v>
      </c>
      <c r="D172" s="22" t="s">
        <v>6</v>
      </c>
      <c r="E172" s="56">
        <f t="shared" si="0"/>
        <v>1480972.63</v>
      </c>
    </row>
    <row r="173" spans="1:5" outlineLevel="6">
      <c r="A173" s="21" t="s">
        <v>157</v>
      </c>
      <c r="B173" s="22" t="s">
        <v>486</v>
      </c>
      <c r="C173" s="22" t="s">
        <v>125</v>
      </c>
      <c r="D173" s="22" t="s">
        <v>6</v>
      </c>
      <c r="E173" s="56">
        <f t="shared" si="0"/>
        <v>1480972.63</v>
      </c>
    </row>
    <row r="174" spans="1:5" outlineLevel="6">
      <c r="A174" s="21" t="s">
        <v>231</v>
      </c>
      <c r="B174" s="22" t="s">
        <v>486</v>
      </c>
      <c r="C174" s="22" t="s">
        <v>230</v>
      </c>
      <c r="D174" s="22" t="s">
        <v>6</v>
      </c>
      <c r="E174" s="56">
        <f>E175+E178</f>
        <v>1480972.63</v>
      </c>
    </row>
    <row r="175" spans="1:5" ht="36" outlineLevel="6">
      <c r="A175" s="51" t="s">
        <v>487</v>
      </c>
      <c r="B175" s="22" t="s">
        <v>486</v>
      </c>
      <c r="C175" s="22" t="s">
        <v>488</v>
      </c>
      <c r="D175" s="22" t="s">
        <v>6</v>
      </c>
      <c r="E175" s="56">
        <f t="shared" si="0"/>
        <v>1334332</v>
      </c>
    </row>
    <row r="176" spans="1:5" ht="72" outlineLevel="6">
      <c r="A176" s="21" t="s">
        <v>11</v>
      </c>
      <c r="B176" s="22" t="s">
        <v>486</v>
      </c>
      <c r="C176" s="22" t="s">
        <v>488</v>
      </c>
      <c r="D176" s="22" t="s">
        <v>12</v>
      </c>
      <c r="E176" s="56">
        <f t="shared" si="0"/>
        <v>1334332</v>
      </c>
    </row>
    <row r="177" spans="1:5" outlineLevel="6">
      <c r="A177" s="21" t="s">
        <v>33</v>
      </c>
      <c r="B177" s="22" t="s">
        <v>486</v>
      </c>
      <c r="C177" s="22" t="s">
        <v>488</v>
      </c>
      <c r="D177" s="22" t="s">
        <v>14</v>
      </c>
      <c r="E177" s="56">
        <v>1334332</v>
      </c>
    </row>
    <row r="178" spans="1:5" ht="54" outlineLevel="6">
      <c r="A178" s="51" t="s">
        <v>552</v>
      </c>
      <c r="B178" s="22" t="s">
        <v>486</v>
      </c>
      <c r="C178" s="22" t="s">
        <v>557</v>
      </c>
      <c r="D178" s="22" t="s">
        <v>6</v>
      </c>
      <c r="E178" s="56">
        <f>E179</f>
        <v>146640.63</v>
      </c>
    </row>
    <row r="179" spans="1:5" ht="72" outlineLevel="6">
      <c r="A179" s="21" t="s">
        <v>11</v>
      </c>
      <c r="B179" s="22" t="s">
        <v>486</v>
      </c>
      <c r="C179" s="22" t="s">
        <v>557</v>
      </c>
      <c r="D179" s="22" t="s">
        <v>12</v>
      </c>
      <c r="E179" s="56">
        <f>E180</f>
        <v>146640.63</v>
      </c>
    </row>
    <row r="180" spans="1:5" outlineLevel="6">
      <c r="A180" s="21" t="s">
        <v>33</v>
      </c>
      <c r="B180" s="22" t="s">
        <v>486</v>
      </c>
      <c r="C180" s="22" t="s">
        <v>557</v>
      </c>
      <c r="D180" s="22" t="s">
        <v>14</v>
      </c>
      <c r="E180" s="56">
        <v>146640.63</v>
      </c>
    </row>
    <row r="181" spans="1:5" s="3" customFormat="1" ht="19.5" customHeight="1">
      <c r="A181" s="21" t="s">
        <v>40</v>
      </c>
      <c r="B181" s="20" t="s">
        <v>41</v>
      </c>
      <c r="C181" s="20" t="s">
        <v>124</v>
      </c>
      <c r="D181" s="20" t="s">
        <v>6</v>
      </c>
      <c r="E181" s="60">
        <f>E182+E187</f>
        <v>12285348.800000001</v>
      </c>
    </row>
    <row r="182" spans="1:5" ht="36" outlineLevel="1">
      <c r="A182" s="21" t="s">
        <v>42</v>
      </c>
      <c r="B182" s="22" t="s">
        <v>43</v>
      </c>
      <c r="C182" s="22" t="s">
        <v>124</v>
      </c>
      <c r="D182" s="22" t="s">
        <v>6</v>
      </c>
      <c r="E182" s="56">
        <f>E183</f>
        <v>11945348.800000001</v>
      </c>
    </row>
    <row r="183" spans="1:5" outlineLevel="3">
      <c r="A183" s="21" t="s">
        <v>157</v>
      </c>
      <c r="B183" s="22" t="s">
        <v>43</v>
      </c>
      <c r="C183" s="22" t="s">
        <v>125</v>
      </c>
      <c r="D183" s="22" t="s">
        <v>6</v>
      </c>
      <c r="E183" s="56">
        <f>E184</f>
        <v>11945348.800000001</v>
      </c>
    </row>
    <row r="184" spans="1:5" ht="19.5" customHeight="1" outlineLevel="4">
      <c r="A184" s="21" t="s">
        <v>44</v>
      </c>
      <c r="B184" s="22" t="s">
        <v>43</v>
      </c>
      <c r="C184" s="22" t="s">
        <v>131</v>
      </c>
      <c r="D184" s="22" t="s">
        <v>6</v>
      </c>
      <c r="E184" s="56">
        <f>E185</f>
        <v>11945348.800000001</v>
      </c>
    </row>
    <row r="185" spans="1:5" ht="17.25" customHeight="1" outlineLevel="5">
      <c r="A185" s="21" t="s">
        <v>15</v>
      </c>
      <c r="B185" s="22" t="s">
        <v>43</v>
      </c>
      <c r="C185" s="22" t="s">
        <v>131</v>
      </c>
      <c r="D185" s="22" t="s">
        <v>16</v>
      </c>
      <c r="E185" s="56">
        <f>E186</f>
        <v>11945348.800000001</v>
      </c>
    </row>
    <row r="186" spans="1:5" ht="18.75" customHeight="1" outlineLevel="6">
      <c r="A186" s="21" t="s">
        <v>17</v>
      </c>
      <c r="B186" s="22" t="s">
        <v>43</v>
      </c>
      <c r="C186" s="22" t="s">
        <v>131</v>
      </c>
      <c r="D186" s="22" t="s">
        <v>18</v>
      </c>
      <c r="E186" s="56">
        <v>11945348.800000001</v>
      </c>
    </row>
    <row r="187" spans="1:5" outlineLevel="6">
      <c r="A187" s="21" t="s">
        <v>423</v>
      </c>
      <c r="B187" s="22" t="s">
        <v>424</v>
      </c>
      <c r="C187" s="22" t="s">
        <v>124</v>
      </c>
      <c r="D187" s="22" t="s">
        <v>6</v>
      </c>
      <c r="E187" s="56">
        <f>E188</f>
        <v>340000</v>
      </c>
    </row>
    <row r="188" spans="1:5" ht="36" outlineLevel="6">
      <c r="A188" s="21" t="s">
        <v>130</v>
      </c>
      <c r="B188" s="22" t="s">
        <v>424</v>
      </c>
      <c r="C188" s="22" t="s">
        <v>125</v>
      </c>
      <c r="D188" s="22" t="s">
        <v>6</v>
      </c>
      <c r="E188" s="56">
        <f>E189</f>
        <v>340000</v>
      </c>
    </row>
    <row r="189" spans="1:5" ht="36" outlineLevel="6">
      <c r="A189" s="21" t="s">
        <v>425</v>
      </c>
      <c r="B189" s="22" t="s">
        <v>424</v>
      </c>
      <c r="C189" s="22" t="s">
        <v>525</v>
      </c>
      <c r="D189" s="22" t="s">
        <v>6</v>
      </c>
      <c r="E189" s="56">
        <f>E190</f>
        <v>340000</v>
      </c>
    </row>
    <row r="190" spans="1:5" ht="36" outlineLevel="6">
      <c r="A190" s="21" t="s">
        <v>15</v>
      </c>
      <c r="B190" s="22" t="s">
        <v>424</v>
      </c>
      <c r="C190" s="22" t="s">
        <v>525</v>
      </c>
      <c r="D190" s="22" t="s">
        <v>16</v>
      </c>
      <c r="E190" s="56">
        <f>E191</f>
        <v>340000</v>
      </c>
    </row>
    <row r="191" spans="1:5" ht="36" outlineLevel="6">
      <c r="A191" s="21" t="s">
        <v>17</v>
      </c>
      <c r="B191" s="22" t="s">
        <v>424</v>
      </c>
      <c r="C191" s="22" t="s">
        <v>525</v>
      </c>
      <c r="D191" s="22" t="s">
        <v>18</v>
      </c>
      <c r="E191" s="56">
        <v>340000</v>
      </c>
    </row>
    <row r="192" spans="1:5" s="3" customFormat="1">
      <c r="A192" s="21" t="s">
        <v>118</v>
      </c>
      <c r="B192" s="20" t="s">
        <v>45</v>
      </c>
      <c r="C192" s="20" t="s">
        <v>124</v>
      </c>
      <c r="D192" s="20" t="s">
        <v>6</v>
      </c>
      <c r="E192" s="60">
        <f>E193+E199+E205+E217</f>
        <v>48019062.059999995</v>
      </c>
    </row>
    <row r="193" spans="1:5" s="3" customFormat="1">
      <c r="A193" s="21" t="s">
        <v>120</v>
      </c>
      <c r="B193" s="22" t="s">
        <v>121</v>
      </c>
      <c r="C193" s="22" t="s">
        <v>124</v>
      </c>
      <c r="D193" s="22" t="s">
        <v>6</v>
      </c>
      <c r="E193" s="56">
        <f>E194</f>
        <v>324127.09000000003</v>
      </c>
    </row>
    <row r="194" spans="1:5" s="3" customFormat="1">
      <c r="A194" s="21" t="s">
        <v>157</v>
      </c>
      <c r="B194" s="22" t="s">
        <v>121</v>
      </c>
      <c r="C194" s="22" t="s">
        <v>125</v>
      </c>
      <c r="D194" s="22" t="s">
        <v>6</v>
      </c>
      <c r="E194" s="56">
        <f>E195</f>
        <v>324127.09000000003</v>
      </c>
    </row>
    <row r="195" spans="1:5" s="3" customFormat="1">
      <c r="A195" s="21" t="s">
        <v>231</v>
      </c>
      <c r="B195" s="22" t="s">
        <v>121</v>
      </c>
      <c r="C195" s="22" t="s">
        <v>230</v>
      </c>
      <c r="D195" s="22" t="s">
        <v>6</v>
      </c>
      <c r="E195" s="56">
        <f>E196</f>
        <v>324127.09000000003</v>
      </c>
    </row>
    <row r="196" spans="1:5" s="3" customFormat="1" ht="55.5" customHeight="1">
      <c r="A196" s="24" t="s">
        <v>335</v>
      </c>
      <c r="B196" s="22" t="s">
        <v>121</v>
      </c>
      <c r="C196" s="22" t="s">
        <v>240</v>
      </c>
      <c r="D196" s="22" t="s">
        <v>6</v>
      </c>
      <c r="E196" s="56">
        <f>E197</f>
        <v>324127.09000000003</v>
      </c>
    </row>
    <row r="197" spans="1:5" s="3" customFormat="1" ht="18.75" customHeight="1">
      <c r="A197" s="21" t="s">
        <v>15</v>
      </c>
      <c r="B197" s="22" t="s">
        <v>121</v>
      </c>
      <c r="C197" s="22" t="s">
        <v>240</v>
      </c>
      <c r="D197" s="22" t="s">
        <v>16</v>
      </c>
      <c r="E197" s="56">
        <f>E198</f>
        <v>324127.09000000003</v>
      </c>
    </row>
    <row r="198" spans="1:5" s="3" customFormat="1" ht="18" customHeight="1">
      <c r="A198" s="21" t="s">
        <v>17</v>
      </c>
      <c r="B198" s="22" t="s">
        <v>121</v>
      </c>
      <c r="C198" s="22" t="s">
        <v>240</v>
      </c>
      <c r="D198" s="22" t="s">
        <v>18</v>
      </c>
      <c r="E198" s="56">
        <v>324127.09000000003</v>
      </c>
    </row>
    <row r="199" spans="1:5" s="3" customFormat="1">
      <c r="A199" s="21" t="s">
        <v>242</v>
      </c>
      <c r="B199" s="22" t="s">
        <v>243</v>
      </c>
      <c r="C199" s="22" t="s">
        <v>124</v>
      </c>
      <c r="D199" s="22" t="s">
        <v>6</v>
      </c>
      <c r="E199" s="56">
        <f>E200</f>
        <v>3387.08</v>
      </c>
    </row>
    <row r="200" spans="1:5" s="3" customFormat="1" ht="21" customHeight="1">
      <c r="A200" s="21" t="s">
        <v>130</v>
      </c>
      <c r="B200" s="22" t="s">
        <v>243</v>
      </c>
      <c r="C200" s="22" t="s">
        <v>125</v>
      </c>
      <c r="D200" s="22" t="s">
        <v>6</v>
      </c>
      <c r="E200" s="56">
        <f>E201</f>
        <v>3387.08</v>
      </c>
    </row>
    <row r="201" spans="1:5" s="3" customFormat="1">
      <c r="A201" s="21" t="s">
        <v>231</v>
      </c>
      <c r="B201" s="22" t="s">
        <v>243</v>
      </c>
      <c r="C201" s="22" t="s">
        <v>230</v>
      </c>
      <c r="D201" s="22" t="s">
        <v>6</v>
      </c>
      <c r="E201" s="56">
        <f>E202</f>
        <v>3387.08</v>
      </c>
    </row>
    <row r="202" spans="1:5" s="3" customFormat="1" ht="76.5" customHeight="1">
      <c r="A202" s="13" t="s">
        <v>337</v>
      </c>
      <c r="B202" s="22" t="s">
        <v>243</v>
      </c>
      <c r="C202" s="22" t="s">
        <v>336</v>
      </c>
      <c r="D202" s="22" t="s">
        <v>6</v>
      </c>
      <c r="E202" s="56">
        <f>E203</f>
        <v>3387.08</v>
      </c>
    </row>
    <row r="203" spans="1:5" s="3" customFormat="1" ht="17.25" customHeight="1">
      <c r="A203" s="21" t="s">
        <v>15</v>
      </c>
      <c r="B203" s="22" t="s">
        <v>243</v>
      </c>
      <c r="C203" s="22" t="s">
        <v>336</v>
      </c>
      <c r="D203" s="22" t="s">
        <v>16</v>
      </c>
      <c r="E203" s="56">
        <f>E204</f>
        <v>3387.08</v>
      </c>
    </row>
    <row r="204" spans="1:5" s="3" customFormat="1" ht="21" customHeight="1">
      <c r="A204" s="21" t="s">
        <v>17</v>
      </c>
      <c r="B204" s="22" t="s">
        <v>243</v>
      </c>
      <c r="C204" s="22" t="s">
        <v>336</v>
      </c>
      <c r="D204" s="22" t="s">
        <v>18</v>
      </c>
      <c r="E204" s="56">
        <v>3387.08</v>
      </c>
    </row>
    <row r="205" spans="1:5" outlineLevel="6">
      <c r="A205" s="21" t="s">
        <v>48</v>
      </c>
      <c r="B205" s="22" t="s">
        <v>49</v>
      </c>
      <c r="C205" s="22" t="s">
        <v>124</v>
      </c>
      <c r="D205" s="22" t="s">
        <v>6</v>
      </c>
      <c r="E205" s="56">
        <f>E206</f>
        <v>46731547.889999993</v>
      </c>
    </row>
    <row r="206" spans="1:5" ht="41.25" customHeight="1" outlineLevel="6">
      <c r="A206" s="50" t="s">
        <v>285</v>
      </c>
      <c r="B206" s="37" t="s">
        <v>49</v>
      </c>
      <c r="C206" s="37" t="s">
        <v>286</v>
      </c>
      <c r="D206" s="37" t="s">
        <v>6</v>
      </c>
      <c r="E206" s="56">
        <f>E207</f>
        <v>46731547.889999993</v>
      </c>
    </row>
    <row r="207" spans="1:5" ht="19.5" customHeight="1" outlineLevel="6">
      <c r="A207" s="21" t="s">
        <v>287</v>
      </c>
      <c r="B207" s="22" t="s">
        <v>49</v>
      </c>
      <c r="C207" s="22" t="s">
        <v>288</v>
      </c>
      <c r="D207" s="22" t="s">
        <v>6</v>
      </c>
      <c r="E207" s="56">
        <f>E208+E211+E214</f>
        <v>46731547.889999993</v>
      </c>
    </row>
    <row r="208" spans="1:5" ht="39.75" customHeight="1" outlineLevel="6">
      <c r="A208" s="53" t="s">
        <v>559</v>
      </c>
      <c r="B208" s="22" t="s">
        <v>49</v>
      </c>
      <c r="C208" s="22" t="s">
        <v>289</v>
      </c>
      <c r="D208" s="22" t="s">
        <v>6</v>
      </c>
      <c r="E208" s="56">
        <f>E209</f>
        <v>10649073.66</v>
      </c>
    </row>
    <row r="209" spans="1:5" ht="18" customHeight="1" outlineLevel="6">
      <c r="A209" s="21" t="s">
        <v>15</v>
      </c>
      <c r="B209" s="22" t="s">
        <v>49</v>
      </c>
      <c r="C209" s="22" t="s">
        <v>289</v>
      </c>
      <c r="D209" s="22" t="s">
        <v>16</v>
      </c>
      <c r="E209" s="56">
        <f>E210</f>
        <v>10649073.66</v>
      </c>
    </row>
    <row r="210" spans="1:5" ht="21" customHeight="1" outlineLevel="6">
      <c r="A210" s="21" t="s">
        <v>17</v>
      </c>
      <c r="B210" s="22" t="s">
        <v>49</v>
      </c>
      <c r="C210" s="22" t="s">
        <v>289</v>
      </c>
      <c r="D210" s="22" t="s">
        <v>18</v>
      </c>
      <c r="E210" s="56">
        <f>11103000+328547.89-473195.88-309278.35</f>
        <v>10649073.66</v>
      </c>
    </row>
    <row r="211" spans="1:5" ht="72" outlineLevel="6">
      <c r="A211" s="21" t="s">
        <v>478</v>
      </c>
      <c r="B211" s="22" t="s">
        <v>49</v>
      </c>
      <c r="C211" s="22" t="s">
        <v>489</v>
      </c>
      <c r="D211" s="22" t="s">
        <v>6</v>
      </c>
      <c r="E211" s="56">
        <f>E212</f>
        <v>35000000</v>
      </c>
    </row>
    <row r="212" spans="1:5" ht="36" outlineLevel="6">
      <c r="A212" s="21" t="s">
        <v>15</v>
      </c>
      <c r="B212" s="22" t="s">
        <v>49</v>
      </c>
      <c r="C212" s="22" t="s">
        <v>489</v>
      </c>
      <c r="D212" s="22" t="s">
        <v>16</v>
      </c>
      <c r="E212" s="56">
        <f>E213</f>
        <v>35000000</v>
      </c>
    </row>
    <row r="213" spans="1:5" ht="36" outlineLevel="6">
      <c r="A213" s="21" t="s">
        <v>17</v>
      </c>
      <c r="B213" s="22" t="s">
        <v>49</v>
      </c>
      <c r="C213" s="22" t="s">
        <v>489</v>
      </c>
      <c r="D213" s="22" t="s">
        <v>18</v>
      </c>
      <c r="E213" s="56">
        <v>35000000</v>
      </c>
    </row>
    <row r="214" spans="1:5" ht="36" outlineLevel="6">
      <c r="A214" s="21" t="s">
        <v>234</v>
      </c>
      <c r="B214" s="22" t="s">
        <v>49</v>
      </c>
      <c r="C214" s="22" t="s">
        <v>361</v>
      </c>
      <c r="D214" s="22" t="s">
        <v>6</v>
      </c>
      <c r="E214" s="56">
        <f>E215</f>
        <v>1082474.23</v>
      </c>
    </row>
    <row r="215" spans="1:5" ht="17.25" customHeight="1" outlineLevel="6">
      <c r="A215" s="21" t="s">
        <v>15</v>
      </c>
      <c r="B215" s="22" t="s">
        <v>49</v>
      </c>
      <c r="C215" s="22" t="s">
        <v>361</v>
      </c>
      <c r="D215" s="22" t="s">
        <v>16</v>
      </c>
      <c r="E215" s="56">
        <f>E216</f>
        <v>1082474.23</v>
      </c>
    </row>
    <row r="216" spans="1:5" ht="21" customHeight="1" outlineLevel="6">
      <c r="A216" s="21" t="s">
        <v>17</v>
      </c>
      <c r="B216" s="22" t="s">
        <v>49</v>
      </c>
      <c r="C216" s="22" t="s">
        <v>361</v>
      </c>
      <c r="D216" s="22" t="s">
        <v>18</v>
      </c>
      <c r="E216" s="56">
        <f>300000+473195.88+309278.35</f>
        <v>1082474.23</v>
      </c>
    </row>
    <row r="217" spans="1:5" outlineLevel="1">
      <c r="A217" s="21" t="s">
        <v>51</v>
      </c>
      <c r="B217" s="22" t="s">
        <v>52</v>
      </c>
      <c r="C217" s="22" t="s">
        <v>124</v>
      </c>
      <c r="D217" s="22" t="s">
        <v>6</v>
      </c>
      <c r="E217" s="56">
        <f>E227+E218+E222</f>
        <v>960000</v>
      </c>
    </row>
    <row r="218" spans="1:5" ht="36" outlineLevel="1">
      <c r="A218" s="21" t="s">
        <v>130</v>
      </c>
      <c r="B218" s="22" t="s">
        <v>52</v>
      </c>
      <c r="C218" s="22" t="s">
        <v>125</v>
      </c>
      <c r="D218" s="22" t="s">
        <v>6</v>
      </c>
      <c r="E218" s="56">
        <f>E219</f>
        <v>290000</v>
      </c>
    </row>
    <row r="219" spans="1:5" ht="54" outlineLevel="1">
      <c r="A219" s="107" t="s">
        <v>524</v>
      </c>
      <c r="B219" s="22" t="s">
        <v>52</v>
      </c>
      <c r="C219" s="22" t="s">
        <v>523</v>
      </c>
      <c r="D219" s="22" t="s">
        <v>6</v>
      </c>
      <c r="E219" s="56">
        <f>E220</f>
        <v>290000</v>
      </c>
    </row>
    <row r="220" spans="1:5" ht="36" outlineLevel="1">
      <c r="A220" s="21" t="s">
        <v>15</v>
      </c>
      <c r="B220" s="22" t="s">
        <v>52</v>
      </c>
      <c r="C220" s="22" t="s">
        <v>523</v>
      </c>
      <c r="D220" s="22" t="s">
        <v>16</v>
      </c>
      <c r="E220" s="56">
        <f>E221</f>
        <v>290000</v>
      </c>
    </row>
    <row r="221" spans="1:5" ht="36" outlineLevel="1">
      <c r="A221" s="21" t="s">
        <v>17</v>
      </c>
      <c r="B221" s="22" t="s">
        <v>52</v>
      </c>
      <c r="C221" s="22" t="s">
        <v>523</v>
      </c>
      <c r="D221" s="22" t="s">
        <v>18</v>
      </c>
      <c r="E221" s="56">
        <v>290000</v>
      </c>
    </row>
    <row r="222" spans="1:5" ht="54" outlineLevel="1">
      <c r="A222" s="50" t="s">
        <v>572</v>
      </c>
      <c r="B222" s="37" t="s">
        <v>52</v>
      </c>
      <c r="C222" s="37" t="s">
        <v>573</v>
      </c>
      <c r="D222" s="37" t="s">
        <v>6</v>
      </c>
      <c r="E222" s="56">
        <f>E223</f>
        <v>50000</v>
      </c>
    </row>
    <row r="223" spans="1:5" ht="36" outlineLevel="1">
      <c r="A223" s="21" t="s">
        <v>574</v>
      </c>
      <c r="B223" s="22" t="s">
        <v>52</v>
      </c>
      <c r="C223" s="22" t="s">
        <v>575</v>
      </c>
      <c r="D223" s="22" t="s">
        <v>6</v>
      </c>
      <c r="E223" s="56">
        <f>E224</f>
        <v>50000</v>
      </c>
    </row>
    <row r="224" spans="1:5" ht="72" outlineLevel="1">
      <c r="A224" s="21" t="s">
        <v>576</v>
      </c>
      <c r="B224" s="22" t="s">
        <v>52</v>
      </c>
      <c r="C224" s="22" t="s">
        <v>577</v>
      </c>
      <c r="D224" s="22" t="s">
        <v>6</v>
      </c>
      <c r="E224" s="56">
        <f>E225</f>
        <v>50000</v>
      </c>
    </row>
    <row r="225" spans="1:5" outlineLevel="1">
      <c r="A225" s="21" t="s">
        <v>19</v>
      </c>
      <c r="B225" s="22" t="s">
        <v>52</v>
      </c>
      <c r="C225" s="22" t="s">
        <v>577</v>
      </c>
      <c r="D225" s="22" t="s">
        <v>20</v>
      </c>
      <c r="E225" s="56">
        <f>E226</f>
        <v>50000</v>
      </c>
    </row>
    <row r="226" spans="1:5" ht="36" outlineLevel="1">
      <c r="A226" s="21" t="s">
        <v>46</v>
      </c>
      <c r="B226" s="22" t="s">
        <v>52</v>
      </c>
      <c r="C226" s="22" t="s">
        <v>577</v>
      </c>
      <c r="D226" s="22" t="s">
        <v>47</v>
      </c>
      <c r="E226" s="56">
        <v>50000</v>
      </c>
    </row>
    <row r="227" spans="1:5" ht="38.25" customHeight="1" outlineLevel="1">
      <c r="A227" s="50" t="s">
        <v>341</v>
      </c>
      <c r="B227" s="37" t="s">
        <v>52</v>
      </c>
      <c r="C227" s="37" t="s">
        <v>290</v>
      </c>
      <c r="D227" s="37" t="s">
        <v>6</v>
      </c>
      <c r="E227" s="56">
        <f>E228+E232</f>
        <v>620000</v>
      </c>
    </row>
    <row r="228" spans="1:5" ht="18.75" customHeight="1" outlineLevel="1">
      <c r="A228" s="21" t="s">
        <v>338</v>
      </c>
      <c r="B228" s="22" t="s">
        <v>52</v>
      </c>
      <c r="C228" s="22" t="s">
        <v>291</v>
      </c>
      <c r="D228" s="22" t="s">
        <v>6</v>
      </c>
      <c r="E228" s="56">
        <f>E229</f>
        <v>300000</v>
      </c>
    </row>
    <row r="229" spans="1:5" ht="24.75" customHeight="1" outlineLevel="1">
      <c r="A229" s="21" t="s">
        <v>292</v>
      </c>
      <c r="B229" s="22" t="s">
        <v>52</v>
      </c>
      <c r="C229" s="22" t="s">
        <v>293</v>
      </c>
      <c r="D229" s="22" t="s">
        <v>6</v>
      </c>
      <c r="E229" s="56">
        <f>E230</f>
        <v>300000</v>
      </c>
    </row>
    <row r="230" spans="1:5" ht="16.5" customHeight="1" outlineLevel="1">
      <c r="A230" s="21" t="s">
        <v>15</v>
      </c>
      <c r="B230" s="22" t="s">
        <v>52</v>
      </c>
      <c r="C230" s="22" t="s">
        <v>293</v>
      </c>
      <c r="D230" s="22" t="s">
        <v>16</v>
      </c>
      <c r="E230" s="56">
        <f>E231</f>
        <v>300000</v>
      </c>
    </row>
    <row r="231" spans="1:5" ht="19.5" customHeight="1" outlineLevel="1">
      <c r="A231" s="21" t="s">
        <v>17</v>
      </c>
      <c r="B231" s="22" t="s">
        <v>52</v>
      </c>
      <c r="C231" s="22" t="s">
        <v>293</v>
      </c>
      <c r="D231" s="22" t="s">
        <v>18</v>
      </c>
      <c r="E231" s="56">
        <v>300000</v>
      </c>
    </row>
    <row r="232" spans="1:5" ht="37.5" customHeight="1" outlineLevel="4">
      <c r="A232" s="24" t="s">
        <v>340</v>
      </c>
      <c r="B232" s="22" t="s">
        <v>52</v>
      </c>
      <c r="C232" s="22" t="s">
        <v>339</v>
      </c>
      <c r="D232" s="22" t="s">
        <v>6</v>
      </c>
      <c r="E232" s="56">
        <f>E233</f>
        <v>320000</v>
      </c>
    </row>
    <row r="233" spans="1:5" ht="26.25" customHeight="1" outlineLevel="5">
      <c r="A233" s="21" t="s">
        <v>294</v>
      </c>
      <c r="B233" s="22" t="s">
        <v>52</v>
      </c>
      <c r="C233" s="22" t="s">
        <v>367</v>
      </c>
      <c r="D233" s="22" t="s">
        <v>6</v>
      </c>
      <c r="E233" s="56">
        <f>E234</f>
        <v>320000</v>
      </c>
    </row>
    <row r="234" spans="1:5" ht="18" customHeight="1" outlineLevel="6">
      <c r="A234" s="21" t="s">
        <v>15</v>
      </c>
      <c r="B234" s="22" t="s">
        <v>52</v>
      </c>
      <c r="C234" s="22" t="s">
        <v>367</v>
      </c>
      <c r="D234" s="22" t="s">
        <v>16</v>
      </c>
      <c r="E234" s="56">
        <f>E235</f>
        <v>320000</v>
      </c>
    </row>
    <row r="235" spans="1:5" ht="21" customHeight="1" outlineLevel="6">
      <c r="A235" s="21" t="s">
        <v>17</v>
      </c>
      <c r="B235" s="22" t="s">
        <v>52</v>
      </c>
      <c r="C235" s="22" t="s">
        <v>367</v>
      </c>
      <c r="D235" s="22" t="s">
        <v>18</v>
      </c>
      <c r="E235" s="56">
        <f>320000</f>
        <v>320000</v>
      </c>
    </row>
    <row r="236" spans="1:5" s="3" customFormat="1">
      <c r="A236" s="21" t="s">
        <v>53</v>
      </c>
      <c r="B236" s="20" t="s">
        <v>54</v>
      </c>
      <c r="C236" s="20" t="s">
        <v>124</v>
      </c>
      <c r="D236" s="20" t="s">
        <v>6</v>
      </c>
      <c r="E236" s="60">
        <f>E237+E248+E280+E320</f>
        <v>228280598.19</v>
      </c>
    </row>
    <row r="237" spans="1:5" s="3" customFormat="1">
      <c r="A237" s="21" t="s">
        <v>55</v>
      </c>
      <c r="B237" s="22" t="s">
        <v>56</v>
      </c>
      <c r="C237" s="22" t="s">
        <v>124</v>
      </c>
      <c r="D237" s="22" t="s">
        <v>6</v>
      </c>
      <c r="E237" s="56">
        <f>E238+E243</f>
        <v>3673250</v>
      </c>
    </row>
    <row r="238" spans="1:5" s="3" customFormat="1" ht="36.75" customHeight="1">
      <c r="A238" s="50" t="s">
        <v>463</v>
      </c>
      <c r="B238" s="37" t="s">
        <v>56</v>
      </c>
      <c r="C238" s="37" t="s">
        <v>282</v>
      </c>
      <c r="D238" s="37" t="s">
        <v>6</v>
      </c>
      <c r="E238" s="56">
        <f>E239</f>
        <v>3673250</v>
      </c>
    </row>
    <row r="239" spans="1:5" s="3" customFormat="1" ht="36">
      <c r="A239" s="21" t="s">
        <v>295</v>
      </c>
      <c r="B239" s="22" t="s">
        <v>56</v>
      </c>
      <c r="C239" s="22" t="s">
        <v>283</v>
      </c>
      <c r="D239" s="22" t="s">
        <v>6</v>
      </c>
      <c r="E239" s="56">
        <f>E240</f>
        <v>3673250</v>
      </c>
    </row>
    <row r="240" spans="1:5" s="3" customFormat="1">
      <c r="A240" s="21" t="s">
        <v>296</v>
      </c>
      <c r="B240" s="22" t="s">
        <v>56</v>
      </c>
      <c r="C240" s="22" t="s">
        <v>297</v>
      </c>
      <c r="D240" s="22" t="s">
        <v>6</v>
      </c>
      <c r="E240" s="56">
        <f>E241</f>
        <v>3673250</v>
      </c>
    </row>
    <row r="241" spans="1:5" s="3" customFormat="1" ht="17.25" customHeight="1">
      <c r="A241" s="21" t="s">
        <v>15</v>
      </c>
      <c r="B241" s="22" t="s">
        <v>56</v>
      </c>
      <c r="C241" s="22" t="s">
        <v>297</v>
      </c>
      <c r="D241" s="22" t="s">
        <v>16</v>
      </c>
      <c r="E241" s="56">
        <f>E242</f>
        <v>3673250</v>
      </c>
    </row>
    <row r="242" spans="1:5" s="3" customFormat="1" ht="21.75" customHeight="1">
      <c r="A242" s="21" t="s">
        <v>17</v>
      </c>
      <c r="B242" s="22" t="s">
        <v>56</v>
      </c>
      <c r="C242" s="22" t="s">
        <v>297</v>
      </c>
      <c r="D242" s="22" t="s">
        <v>18</v>
      </c>
      <c r="E242" s="56">
        <v>3673250</v>
      </c>
    </row>
    <row r="243" spans="1:5" s="3" customFormat="1" ht="36" hidden="1">
      <c r="A243" s="21" t="s">
        <v>130</v>
      </c>
      <c r="B243" s="22" t="s">
        <v>56</v>
      </c>
      <c r="C243" s="22" t="s">
        <v>125</v>
      </c>
      <c r="D243" s="22" t="s">
        <v>6</v>
      </c>
      <c r="E243" s="56">
        <f>E244</f>
        <v>0</v>
      </c>
    </row>
    <row r="244" spans="1:5" s="3" customFormat="1" hidden="1">
      <c r="A244" s="21" t="s">
        <v>231</v>
      </c>
      <c r="B244" s="22" t="s">
        <v>56</v>
      </c>
      <c r="C244" s="22" t="s">
        <v>230</v>
      </c>
      <c r="D244" s="22" t="s">
        <v>6</v>
      </c>
      <c r="E244" s="56">
        <f>E245</f>
        <v>0</v>
      </c>
    </row>
    <row r="245" spans="1:5" s="3" customFormat="1" ht="54" hidden="1">
      <c r="A245" s="13" t="s">
        <v>333</v>
      </c>
      <c r="B245" s="22" t="s">
        <v>56</v>
      </c>
      <c r="C245" s="22" t="s">
        <v>426</v>
      </c>
      <c r="D245" s="22" t="s">
        <v>6</v>
      </c>
      <c r="E245" s="56">
        <f>E246</f>
        <v>0</v>
      </c>
    </row>
    <row r="246" spans="1:5" s="3" customFormat="1" ht="36" hidden="1">
      <c r="A246" s="21" t="s">
        <v>15</v>
      </c>
      <c r="B246" s="22" t="s">
        <v>56</v>
      </c>
      <c r="C246" s="22" t="s">
        <v>426</v>
      </c>
      <c r="D246" s="22" t="s">
        <v>16</v>
      </c>
      <c r="E246" s="56">
        <f>E247</f>
        <v>0</v>
      </c>
    </row>
    <row r="247" spans="1:5" s="3" customFormat="1" ht="36" hidden="1">
      <c r="A247" s="21" t="s">
        <v>17</v>
      </c>
      <c r="B247" s="22" t="s">
        <v>56</v>
      </c>
      <c r="C247" s="22" t="s">
        <v>426</v>
      </c>
      <c r="D247" s="22" t="s">
        <v>18</v>
      </c>
      <c r="E247" s="56">
        <v>0</v>
      </c>
    </row>
    <row r="248" spans="1:5" s="3" customFormat="1">
      <c r="A248" s="21" t="s">
        <v>57</v>
      </c>
      <c r="B248" s="22" t="s">
        <v>58</v>
      </c>
      <c r="C248" s="22" t="s">
        <v>124</v>
      </c>
      <c r="D248" s="22" t="s">
        <v>6</v>
      </c>
      <c r="E248" s="56">
        <f>E249</f>
        <v>194690081.63999999</v>
      </c>
    </row>
    <row r="249" spans="1:5" s="3" customFormat="1" ht="39" customHeight="1">
      <c r="A249" s="50" t="s">
        <v>298</v>
      </c>
      <c r="B249" s="37" t="s">
        <v>58</v>
      </c>
      <c r="C249" s="37" t="s">
        <v>132</v>
      </c>
      <c r="D249" s="37" t="s">
        <v>6</v>
      </c>
      <c r="E249" s="56">
        <f>E250+E276</f>
        <v>194690081.63999999</v>
      </c>
    </row>
    <row r="250" spans="1:5" s="3" customFormat="1" ht="54">
      <c r="A250" s="21" t="s">
        <v>299</v>
      </c>
      <c r="B250" s="22" t="s">
        <v>58</v>
      </c>
      <c r="C250" s="22" t="s">
        <v>300</v>
      </c>
      <c r="D250" s="22" t="s">
        <v>6</v>
      </c>
      <c r="E250" s="56">
        <f>E251+E258+E261+E264+E267+E273+E270</f>
        <v>38696000</v>
      </c>
    </row>
    <row r="251" spans="1:5" s="3" customFormat="1" ht="54.75" customHeight="1">
      <c r="A251" s="25" t="s">
        <v>59</v>
      </c>
      <c r="B251" s="22" t="s">
        <v>58</v>
      </c>
      <c r="C251" s="22" t="s">
        <v>301</v>
      </c>
      <c r="D251" s="22" t="s">
        <v>6</v>
      </c>
      <c r="E251" s="56">
        <f>E252+E256+E254</f>
        <v>18484000</v>
      </c>
    </row>
    <row r="252" spans="1:5" s="3" customFormat="1" ht="21.75" customHeight="1">
      <c r="A252" s="21" t="s">
        <v>15</v>
      </c>
      <c r="B252" s="22" t="s">
        <v>58</v>
      </c>
      <c r="C252" s="22" t="s">
        <v>301</v>
      </c>
      <c r="D252" s="22" t="s">
        <v>16</v>
      </c>
      <c r="E252" s="56">
        <f>E253</f>
        <v>5190123.62</v>
      </c>
    </row>
    <row r="253" spans="1:5" s="3" customFormat="1" ht="21.75" customHeight="1">
      <c r="A253" s="21" t="s">
        <v>17</v>
      </c>
      <c r="B253" s="22" t="s">
        <v>58</v>
      </c>
      <c r="C253" s="22" t="s">
        <v>301</v>
      </c>
      <c r="D253" s="22" t="s">
        <v>18</v>
      </c>
      <c r="E253" s="56">
        <v>5190123.62</v>
      </c>
    </row>
    <row r="254" spans="1:5" s="3" customFormat="1" ht="21.75" customHeight="1">
      <c r="A254" s="21" t="s">
        <v>219</v>
      </c>
      <c r="B254" s="22" t="s">
        <v>58</v>
      </c>
      <c r="C254" s="22" t="s">
        <v>301</v>
      </c>
      <c r="D254" s="22" t="s">
        <v>220</v>
      </c>
      <c r="E254" s="56">
        <f>E255</f>
        <v>1362876.38</v>
      </c>
    </row>
    <row r="255" spans="1:5" s="3" customFormat="1" ht="21.75" customHeight="1">
      <c r="A255" s="21" t="s">
        <v>221</v>
      </c>
      <c r="B255" s="22" t="s">
        <v>58</v>
      </c>
      <c r="C255" s="22" t="s">
        <v>301</v>
      </c>
      <c r="D255" s="22" t="s">
        <v>222</v>
      </c>
      <c r="E255" s="56">
        <v>1362876.38</v>
      </c>
    </row>
    <row r="256" spans="1:5" s="3" customFormat="1" ht="21.75" customHeight="1">
      <c r="A256" s="21" t="s">
        <v>19</v>
      </c>
      <c r="B256" s="22" t="s">
        <v>58</v>
      </c>
      <c r="C256" s="22" t="s">
        <v>301</v>
      </c>
      <c r="D256" s="22" t="s">
        <v>20</v>
      </c>
      <c r="E256" s="56">
        <f>E257</f>
        <v>11931000</v>
      </c>
    </row>
    <row r="257" spans="1:5" s="3" customFormat="1" ht="60" customHeight="1">
      <c r="A257" s="21" t="s">
        <v>46</v>
      </c>
      <c r="B257" s="22" t="s">
        <v>58</v>
      </c>
      <c r="C257" s="22" t="s">
        <v>301</v>
      </c>
      <c r="D257" s="22" t="s">
        <v>47</v>
      </c>
      <c r="E257" s="56">
        <v>11931000</v>
      </c>
    </row>
    <row r="258" spans="1:5" s="3" customFormat="1" ht="36.75" customHeight="1">
      <c r="A258" s="21" t="s">
        <v>207</v>
      </c>
      <c r="B258" s="22" t="s">
        <v>58</v>
      </c>
      <c r="C258" s="22" t="s">
        <v>302</v>
      </c>
      <c r="D258" s="22" t="s">
        <v>6</v>
      </c>
      <c r="E258" s="56">
        <f>E259</f>
        <v>500000</v>
      </c>
    </row>
    <row r="259" spans="1:5" s="3" customFormat="1">
      <c r="A259" s="21" t="s">
        <v>19</v>
      </c>
      <c r="B259" s="22" t="s">
        <v>58</v>
      </c>
      <c r="C259" s="22" t="s">
        <v>302</v>
      </c>
      <c r="D259" s="22" t="s">
        <v>20</v>
      </c>
      <c r="E259" s="56">
        <f>E260</f>
        <v>500000</v>
      </c>
    </row>
    <row r="260" spans="1:5" s="3" customFormat="1" ht="38.25" customHeight="1">
      <c r="A260" s="21" t="s">
        <v>46</v>
      </c>
      <c r="B260" s="22" t="s">
        <v>58</v>
      </c>
      <c r="C260" s="22" t="s">
        <v>302</v>
      </c>
      <c r="D260" s="22" t="s">
        <v>47</v>
      </c>
      <c r="E260" s="56">
        <f>500000</f>
        <v>500000</v>
      </c>
    </row>
    <row r="261" spans="1:5" s="3" customFormat="1" ht="36">
      <c r="A261" s="21" t="s">
        <v>217</v>
      </c>
      <c r="B261" s="22" t="s">
        <v>58</v>
      </c>
      <c r="C261" s="22" t="s">
        <v>303</v>
      </c>
      <c r="D261" s="22" t="s">
        <v>6</v>
      </c>
      <c r="E261" s="56">
        <f>E262</f>
        <v>13650000</v>
      </c>
    </row>
    <row r="262" spans="1:5" s="3" customFormat="1">
      <c r="A262" s="21" t="s">
        <v>19</v>
      </c>
      <c r="B262" s="22" t="s">
        <v>58</v>
      </c>
      <c r="C262" s="22" t="s">
        <v>303</v>
      </c>
      <c r="D262" s="22" t="s">
        <v>20</v>
      </c>
      <c r="E262" s="56">
        <f>E263</f>
        <v>13650000</v>
      </c>
    </row>
    <row r="263" spans="1:5" s="3" customFormat="1" ht="34.5" customHeight="1">
      <c r="A263" s="21" t="s">
        <v>46</v>
      </c>
      <c r="B263" s="22" t="s">
        <v>58</v>
      </c>
      <c r="C263" s="22" t="s">
        <v>303</v>
      </c>
      <c r="D263" s="22" t="s">
        <v>47</v>
      </c>
      <c r="E263" s="56">
        <v>13650000</v>
      </c>
    </row>
    <row r="264" spans="1:5" s="3" customFormat="1" ht="54" hidden="1">
      <c r="A264" s="21" t="s">
        <v>250</v>
      </c>
      <c r="B264" s="22" t="s">
        <v>58</v>
      </c>
      <c r="C264" s="22" t="s">
        <v>342</v>
      </c>
      <c r="D264" s="22" t="s">
        <v>6</v>
      </c>
      <c r="E264" s="56">
        <f>E265</f>
        <v>0</v>
      </c>
    </row>
    <row r="265" spans="1:5" s="3" customFormat="1" ht="37.5" hidden="1" customHeight="1">
      <c r="A265" s="21" t="s">
        <v>15</v>
      </c>
      <c r="B265" s="22" t="s">
        <v>58</v>
      </c>
      <c r="C265" s="22" t="s">
        <v>342</v>
      </c>
      <c r="D265" s="22" t="s">
        <v>16</v>
      </c>
      <c r="E265" s="56">
        <f>E266</f>
        <v>0</v>
      </c>
    </row>
    <row r="266" spans="1:5" s="3" customFormat="1" ht="36" hidden="1">
      <c r="A266" s="21" t="s">
        <v>17</v>
      </c>
      <c r="B266" s="22" t="s">
        <v>58</v>
      </c>
      <c r="C266" s="22" t="s">
        <v>342</v>
      </c>
      <c r="D266" s="22" t="s">
        <v>18</v>
      </c>
      <c r="E266" s="56">
        <v>0</v>
      </c>
    </row>
    <row r="267" spans="1:5" s="3" customFormat="1" ht="54" hidden="1">
      <c r="A267" s="21" t="s">
        <v>218</v>
      </c>
      <c r="B267" s="22" t="s">
        <v>58</v>
      </c>
      <c r="C267" s="22" t="s">
        <v>343</v>
      </c>
      <c r="D267" s="22" t="s">
        <v>6</v>
      </c>
      <c r="E267" s="56">
        <f>E268</f>
        <v>0</v>
      </c>
    </row>
    <row r="268" spans="1:5" s="3" customFormat="1" ht="36" hidden="1">
      <c r="A268" s="21" t="s">
        <v>15</v>
      </c>
      <c r="B268" s="22" t="s">
        <v>58</v>
      </c>
      <c r="C268" s="22" t="s">
        <v>343</v>
      </c>
      <c r="D268" s="22" t="s">
        <v>16</v>
      </c>
      <c r="E268" s="56">
        <f>E269</f>
        <v>0</v>
      </c>
    </row>
    <row r="269" spans="1:5" s="3" customFormat="1" ht="36" hidden="1">
      <c r="A269" s="21" t="s">
        <v>17</v>
      </c>
      <c r="B269" s="22" t="s">
        <v>58</v>
      </c>
      <c r="C269" s="22" t="s">
        <v>343</v>
      </c>
      <c r="D269" s="22" t="s">
        <v>18</v>
      </c>
      <c r="E269" s="56">
        <v>0</v>
      </c>
    </row>
    <row r="270" spans="1:5" s="3" customFormat="1" ht="36">
      <c r="A270" s="21" t="s">
        <v>543</v>
      </c>
      <c r="B270" s="22" t="s">
        <v>58</v>
      </c>
      <c r="C270" s="22" t="s">
        <v>544</v>
      </c>
      <c r="D270" s="22" t="s">
        <v>6</v>
      </c>
      <c r="E270" s="56">
        <f>E271</f>
        <v>6000000</v>
      </c>
    </row>
    <row r="271" spans="1:5" s="3" customFormat="1" ht="36">
      <c r="A271" s="21" t="s">
        <v>15</v>
      </c>
      <c r="B271" s="22" t="s">
        <v>58</v>
      </c>
      <c r="C271" s="22" t="s">
        <v>544</v>
      </c>
      <c r="D271" s="22" t="s">
        <v>16</v>
      </c>
      <c r="E271" s="56">
        <f>E272</f>
        <v>6000000</v>
      </c>
    </row>
    <row r="272" spans="1:5" s="3" customFormat="1" ht="36">
      <c r="A272" s="21" t="s">
        <v>17</v>
      </c>
      <c r="B272" s="22" t="s">
        <v>58</v>
      </c>
      <c r="C272" s="22" t="s">
        <v>544</v>
      </c>
      <c r="D272" s="22" t="s">
        <v>18</v>
      </c>
      <c r="E272" s="56">
        <v>6000000</v>
      </c>
    </row>
    <row r="273" spans="1:5" s="3" customFormat="1" ht="36">
      <c r="A273" s="21" t="s">
        <v>522</v>
      </c>
      <c r="B273" s="22" t="s">
        <v>58</v>
      </c>
      <c r="C273" s="22" t="s">
        <v>521</v>
      </c>
      <c r="D273" s="22" t="s">
        <v>6</v>
      </c>
      <c r="E273" s="56">
        <f>E274</f>
        <v>62000</v>
      </c>
    </row>
    <row r="274" spans="1:5" s="3" customFormat="1" ht="36">
      <c r="A274" s="21" t="s">
        <v>15</v>
      </c>
      <c r="B274" s="22" t="s">
        <v>58</v>
      </c>
      <c r="C274" s="22" t="s">
        <v>521</v>
      </c>
      <c r="D274" s="22" t="s">
        <v>16</v>
      </c>
      <c r="E274" s="56">
        <f>E275</f>
        <v>62000</v>
      </c>
    </row>
    <row r="275" spans="1:5" s="3" customFormat="1" ht="36">
      <c r="A275" s="21" t="s">
        <v>17</v>
      </c>
      <c r="B275" s="22" t="s">
        <v>58</v>
      </c>
      <c r="C275" s="22" t="s">
        <v>521</v>
      </c>
      <c r="D275" s="22" t="s">
        <v>18</v>
      </c>
      <c r="E275" s="56">
        <v>62000</v>
      </c>
    </row>
    <row r="276" spans="1:5" s="3" customFormat="1">
      <c r="A276" s="24" t="s">
        <v>395</v>
      </c>
      <c r="B276" s="22" t="s">
        <v>58</v>
      </c>
      <c r="C276" s="22" t="s">
        <v>541</v>
      </c>
      <c r="D276" s="22" t="s">
        <v>6</v>
      </c>
      <c r="E276" s="56">
        <f>E277</f>
        <v>155994081.63999999</v>
      </c>
    </row>
    <row r="277" spans="1:5" s="3" customFormat="1" ht="54">
      <c r="A277" s="21" t="s">
        <v>398</v>
      </c>
      <c r="B277" s="22" t="s">
        <v>58</v>
      </c>
      <c r="C277" s="22" t="s">
        <v>542</v>
      </c>
      <c r="D277" s="22" t="s">
        <v>6</v>
      </c>
      <c r="E277" s="56">
        <f>E278</f>
        <v>155994081.63999999</v>
      </c>
    </row>
    <row r="278" spans="1:5" s="3" customFormat="1" ht="36">
      <c r="A278" s="21" t="s">
        <v>219</v>
      </c>
      <c r="B278" s="22" t="s">
        <v>58</v>
      </c>
      <c r="C278" s="22" t="s">
        <v>542</v>
      </c>
      <c r="D278" s="22" t="s">
        <v>220</v>
      </c>
      <c r="E278" s="56">
        <f>E279</f>
        <v>155994081.63999999</v>
      </c>
    </row>
    <row r="279" spans="1:5" s="3" customFormat="1">
      <c r="A279" s="21" t="s">
        <v>221</v>
      </c>
      <c r="B279" s="22" t="s">
        <v>58</v>
      </c>
      <c r="C279" s="22" t="s">
        <v>542</v>
      </c>
      <c r="D279" s="22" t="s">
        <v>222</v>
      </c>
      <c r="E279" s="56">
        <f>143460299.73+12533781.91</f>
        <v>155994081.63999999</v>
      </c>
    </row>
    <row r="280" spans="1:5" s="3" customFormat="1">
      <c r="A280" s="21" t="s">
        <v>60</v>
      </c>
      <c r="B280" s="22" t="s">
        <v>61</v>
      </c>
      <c r="C280" s="22" t="s">
        <v>124</v>
      </c>
      <c r="D280" s="22" t="s">
        <v>6</v>
      </c>
      <c r="E280" s="56">
        <f>E281+E289+E300</f>
        <v>27421266.550000001</v>
      </c>
    </row>
    <row r="281" spans="1:5" s="3" customFormat="1" ht="54">
      <c r="A281" s="50" t="s">
        <v>298</v>
      </c>
      <c r="B281" s="37" t="s">
        <v>61</v>
      </c>
      <c r="C281" s="37" t="s">
        <v>132</v>
      </c>
      <c r="D281" s="37" t="s">
        <v>6</v>
      </c>
      <c r="E281" s="56">
        <f>E282</f>
        <v>550000</v>
      </c>
    </row>
    <row r="282" spans="1:5" s="3" customFormat="1">
      <c r="A282" s="21" t="s">
        <v>304</v>
      </c>
      <c r="B282" s="22" t="s">
        <v>61</v>
      </c>
      <c r="C282" s="22" t="s">
        <v>192</v>
      </c>
      <c r="D282" s="22" t="s">
        <v>6</v>
      </c>
      <c r="E282" s="56">
        <f>E283+E286</f>
        <v>550000</v>
      </c>
    </row>
    <row r="283" spans="1:5" s="3" customFormat="1">
      <c r="A283" s="21" t="s">
        <v>310</v>
      </c>
      <c r="B283" s="22" t="s">
        <v>61</v>
      </c>
      <c r="C283" s="22" t="s">
        <v>399</v>
      </c>
      <c r="D283" s="22" t="s">
        <v>6</v>
      </c>
      <c r="E283" s="56">
        <f>E284</f>
        <v>200000</v>
      </c>
    </row>
    <row r="284" spans="1:5" s="3" customFormat="1" ht="16.5" customHeight="1">
      <c r="A284" s="23" t="s">
        <v>15</v>
      </c>
      <c r="B284" s="22" t="s">
        <v>61</v>
      </c>
      <c r="C284" s="22" t="s">
        <v>399</v>
      </c>
      <c r="D284" s="22" t="s">
        <v>16</v>
      </c>
      <c r="E284" s="56">
        <f>E285</f>
        <v>200000</v>
      </c>
    </row>
    <row r="285" spans="1:5" s="3" customFormat="1" ht="20.25" customHeight="1">
      <c r="A285" s="23" t="s">
        <v>17</v>
      </c>
      <c r="B285" s="22" t="s">
        <v>61</v>
      </c>
      <c r="C285" s="22" t="s">
        <v>399</v>
      </c>
      <c r="D285" s="22" t="s">
        <v>18</v>
      </c>
      <c r="E285" s="56">
        <v>200000</v>
      </c>
    </row>
    <row r="286" spans="1:5" s="3" customFormat="1" ht="36">
      <c r="A286" s="25" t="s">
        <v>62</v>
      </c>
      <c r="B286" s="22" t="s">
        <v>61</v>
      </c>
      <c r="C286" s="22" t="s">
        <v>305</v>
      </c>
      <c r="D286" s="22" t="s">
        <v>6</v>
      </c>
      <c r="E286" s="56">
        <f>E287</f>
        <v>350000</v>
      </c>
    </row>
    <row r="287" spans="1:5" s="3" customFormat="1" ht="16.5" customHeight="1">
      <c r="A287" s="21" t="s">
        <v>15</v>
      </c>
      <c r="B287" s="22" t="s">
        <v>61</v>
      </c>
      <c r="C287" s="22" t="s">
        <v>305</v>
      </c>
      <c r="D287" s="22" t="s">
        <v>16</v>
      </c>
      <c r="E287" s="56">
        <f>E288</f>
        <v>350000</v>
      </c>
    </row>
    <row r="288" spans="1:5" s="3" customFormat="1" ht="21.75" customHeight="1">
      <c r="A288" s="21" t="s">
        <v>17</v>
      </c>
      <c r="B288" s="22" t="s">
        <v>61</v>
      </c>
      <c r="C288" s="22" t="s">
        <v>305</v>
      </c>
      <c r="D288" s="22" t="s">
        <v>18</v>
      </c>
      <c r="E288" s="56">
        <f>350000</f>
        <v>350000</v>
      </c>
    </row>
    <row r="289" spans="1:9" s="3" customFormat="1" ht="36.75" customHeight="1">
      <c r="A289" s="50" t="s">
        <v>427</v>
      </c>
      <c r="B289" s="37" t="s">
        <v>61</v>
      </c>
      <c r="C289" s="37" t="s">
        <v>428</v>
      </c>
      <c r="D289" s="37" t="s">
        <v>6</v>
      </c>
      <c r="E289" s="56">
        <f>E290</f>
        <v>10960858.32</v>
      </c>
    </row>
    <row r="290" spans="1:9" s="3" customFormat="1" ht="36">
      <c r="A290" s="21" t="s">
        <v>429</v>
      </c>
      <c r="B290" s="22" t="s">
        <v>61</v>
      </c>
      <c r="C290" s="22" t="s">
        <v>430</v>
      </c>
      <c r="D290" s="22" t="s">
        <v>6</v>
      </c>
      <c r="E290" s="56">
        <f>E291+E294+E297</f>
        <v>10960858.32</v>
      </c>
    </row>
    <row r="291" spans="1:9" s="3" customFormat="1" ht="38.25" customHeight="1">
      <c r="A291" s="21" t="s">
        <v>431</v>
      </c>
      <c r="B291" s="22" t="s">
        <v>61</v>
      </c>
      <c r="C291" s="22" t="s">
        <v>432</v>
      </c>
      <c r="D291" s="22" t="s">
        <v>6</v>
      </c>
      <c r="E291" s="56">
        <f>E292</f>
        <v>2000000</v>
      </c>
    </row>
    <row r="292" spans="1:9" s="3" customFormat="1" ht="38.25" customHeight="1">
      <c r="A292" s="21" t="s">
        <v>15</v>
      </c>
      <c r="B292" s="22" t="s">
        <v>61</v>
      </c>
      <c r="C292" s="22" t="s">
        <v>432</v>
      </c>
      <c r="D292" s="22" t="s">
        <v>16</v>
      </c>
      <c r="E292" s="56">
        <f>E293</f>
        <v>2000000</v>
      </c>
    </row>
    <row r="293" spans="1:9" s="3" customFormat="1" ht="38.25" customHeight="1">
      <c r="A293" s="21" t="s">
        <v>17</v>
      </c>
      <c r="B293" s="22" t="s">
        <v>61</v>
      </c>
      <c r="C293" s="22" t="s">
        <v>432</v>
      </c>
      <c r="D293" s="22" t="s">
        <v>18</v>
      </c>
      <c r="E293" s="56">
        <f>2000000</f>
        <v>2000000</v>
      </c>
    </row>
    <row r="294" spans="1:9" s="3" customFormat="1" ht="38.25" customHeight="1">
      <c r="A294" s="21" t="s">
        <v>433</v>
      </c>
      <c r="B294" s="22" t="s">
        <v>61</v>
      </c>
      <c r="C294" s="22" t="s">
        <v>434</v>
      </c>
      <c r="D294" s="22" t="s">
        <v>6</v>
      </c>
      <c r="E294" s="56">
        <f>E295</f>
        <v>3751000</v>
      </c>
    </row>
    <row r="295" spans="1:9" s="3" customFormat="1" ht="38.25" customHeight="1">
      <c r="A295" s="21" t="s">
        <v>15</v>
      </c>
      <c r="B295" s="22" t="s">
        <v>61</v>
      </c>
      <c r="C295" s="22" t="s">
        <v>434</v>
      </c>
      <c r="D295" s="22" t="s">
        <v>16</v>
      </c>
      <c r="E295" s="56">
        <f>E296</f>
        <v>3751000</v>
      </c>
      <c r="H295" s="3" t="s">
        <v>50</v>
      </c>
    </row>
    <row r="296" spans="1:9" s="3" customFormat="1" ht="38.25" customHeight="1">
      <c r="A296" s="21" t="s">
        <v>17</v>
      </c>
      <c r="B296" s="22" t="s">
        <v>61</v>
      </c>
      <c r="C296" s="22" t="s">
        <v>434</v>
      </c>
      <c r="D296" s="22" t="s">
        <v>18</v>
      </c>
      <c r="E296" s="56">
        <f>1500000+1951000+300000</f>
        <v>3751000</v>
      </c>
    </row>
    <row r="297" spans="1:9" s="3" customFormat="1" ht="38.25" customHeight="1">
      <c r="A297" s="21" t="s">
        <v>435</v>
      </c>
      <c r="B297" s="22" t="s">
        <v>61</v>
      </c>
      <c r="C297" s="22" t="s">
        <v>436</v>
      </c>
      <c r="D297" s="22" t="s">
        <v>6</v>
      </c>
      <c r="E297" s="56">
        <f>E298</f>
        <v>5209858.32</v>
      </c>
    </row>
    <row r="298" spans="1:9" s="3" customFormat="1" ht="38.25" customHeight="1">
      <c r="A298" s="21" t="s">
        <v>15</v>
      </c>
      <c r="B298" s="22" t="s">
        <v>61</v>
      </c>
      <c r="C298" s="22" t="s">
        <v>436</v>
      </c>
      <c r="D298" s="22" t="s">
        <v>16</v>
      </c>
      <c r="E298" s="56">
        <f>E299</f>
        <v>5209858.32</v>
      </c>
      <c r="I298" s="3" t="s">
        <v>50</v>
      </c>
    </row>
    <row r="299" spans="1:9" s="3" customFormat="1" ht="18.75" customHeight="1">
      <c r="A299" s="21" t="s">
        <v>17</v>
      </c>
      <c r="B299" s="22" t="s">
        <v>61</v>
      </c>
      <c r="C299" s="22" t="s">
        <v>436</v>
      </c>
      <c r="D299" s="22" t="s">
        <v>18</v>
      </c>
      <c r="E299" s="56">
        <v>5209858.32</v>
      </c>
    </row>
    <row r="300" spans="1:9" s="3" customFormat="1" ht="54">
      <c r="A300" s="50" t="s">
        <v>437</v>
      </c>
      <c r="B300" s="37" t="s">
        <v>61</v>
      </c>
      <c r="C300" s="37" t="s">
        <v>438</v>
      </c>
      <c r="D300" s="37" t="s">
        <v>6</v>
      </c>
      <c r="E300" s="56">
        <f>E301+E309</f>
        <v>15910408.23</v>
      </c>
    </row>
    <row r="301" spans="1:9" s="3" customFormat="1" ht="54">
      <c r="A301" s="50" t="s">
        <v>466</v>
      </c>
      <c r="B301" s="37" t="s">
        <v>61</v>
      </c>
      <c r="C301" s="37" t="s">
        <v>467</v>
      </c>
      <c r="D301" s="37" t="s">
        <v>6</v>
      </c>
      <c r="E301" s="56">
        <f>E302</f>
        <v>8282327.9500000002</v>
      </c>
    </row>
    <row r="302" spans="1:9" s="3" customFormat="1" ht="23.25" customHeight="1">
      <c r="A302" s="21" t="s">
        <v>465</v>
      </c>
      <c r="B302" s="22" t="s">
        <v>61</v>
      </c>
      <c r="C302" s="22" t="s">
        <v>468</v>
      </c>
      <c r="D302" s="22" t="s">
        <v>6</v>
      </c>
      <c r="E302" s="56">
        <f>E303+E306</f>
        <v>8282327.9500000002</v>
      </c>
    </row>
    <row r="303" spans="1:9" s="3" customFormat="1" ht="36">
      <c r="A303" s="21" t="s">
        <v>464</v>
      </c>
      <c r="B303" s="22" t="s">
        <v>61</v>
      </c>
      <c r="C303" s="22" t="s">
        <v>469</v>
      </c>
      <c r="D303" s="22" t="s">
        <v>6</v>
      </c>
      <c r="E303" s="56">
        <f>E304</f>
        <v>6850012.1100000003</v>
      </c>
    </row>
    <row r="304" spans="1:9" s="3" customFormat="1" ht="36">
      <c r="A304" s="21" t="s">
        <v>15</v>
      </c>
      <c r="B304" s="22" t="s">
        <v>61</v>
      </c>
      <c r="C304" s="22" t="s">
        <v>469</v>
      </c>
      <c r="D304" s="22" t="s">
        <v>16</v>
      </c>
      <c r="E304" s="56">
        <f>E305</f>
        <v>6850012.1100000003</v>
      </c>
    </row>
    <row r="305" spans="1:5" s="3" customFormat="1" ht="36">
      <c r="A305" s="21" t="s">
        <v>17</v>
      </c>
      <c r="B305" s="22" t="s">
        <v>61</v>
      </c>
      <c r="C305" s="22" t="s">
        <v>469</v>
      </c>
      <c r="D305" s="22" t="s">
        <v>18</v>
      </c>
      <c r="E305" s="56">
        <v>6850012.1100000003</v>
      </c>
    </row>
    <row r="306" spans="1:5" s="3" customFormat="1" ht="36">
      <c r="A306" s="23" t="s">
        <v>520</v>
      </c>
      <c r="B306" s="22" t="s">
        <v>61</v>
      </c>
      <c r="C306" s="106" t="s">
        <v>553</v>
      </c>
      <c r="D306" s="22" t="s">
        <v>6</v>
      </c>
      <c r="E306" s="56">
        <f>E307</f>
        <v>1432315.84</v>
      </c>
    </row>
    <row r="307" spans="1:5" s="3" customFormat="1" ht="36">
      <c r="A307" s="21" t="s">
        <v>15</v>
      </c>
      <c r="B307" s="22" t="s">
        <v>61</v>
      </c>
      <c r="C307" s="106" t="s">
        <v>553</v>
      </c>
      <c r="D307" s="22" t="s">
        <v>16</v>
      </c>
      <c r="E307" s="56">
        <f>E308</f>
        <v>1432315.84</v>
      </c>
    </row>
    <row r="308" spans="1:5" s="3" customFormat="1" ht="36">
      <c r="A308" s="21" t="s">
        <v>17</v>
      </c>
      <c r="B308" s="22" t="s">
        <v>61</v>
      </c>
      <c r="C308" s="106" t="s">
        <v>553</v>
      </c>
      <c r="D308" s="22" t="s">
        <v>18</v>
      </c>
      <c r="E308" s="56">
        <v>1432315.84</v>
      </c>
    </row>
    <row r="309" spans="1:5" s="3" customFormat="1" ht="36">
      <c r="A309" s="85" t="s">
        <v>470</v>
      </c>
      <c r="B309" s="22" t="s">
        <v>61</v>
      </c>
      <c r="C309" s="37" t="s">
        <v>472</v>
      </c>
      <c r="D309" s="37" t="s">
        <v>6</v>
      </c>
      <c r="E309" s="56">
        <f>E310</f>
        <v>7628080.2799999993</v>
      </c>
    </row>
    <row r="310" spans="1:5" s="3" customFormat="1" ht="36">
      <c r="A310" s="85" t="s">
        <v>471</v>
      </c>
      <c r="B310" s="22" t="s">
        <v>61</v>
      </c>
      <c r="C310" s="37" t="s">
        <v>473</v>
      </c>
      <c r="D310" s="37" t="s">
        <v>6</v>
      </c>
      <c r="E310" s="56">
        <f>E311+E314+E317</f>
        <v>7628080.2799999993</v>
      </c>
    </row>
    <row r="311" spans="1:5" s="3" customFormat="1" ht="58.5" customHeight="1">
      <c r="A311" s="23" t="s">
        <v>479</v>
      </c>
      <c r="B311" s="22" t="s">
        <v>61</v>
      </c>
      <c r="C311" s="22" t="s">
        <v>490</v>
      </c>
      <c r="D311" s="22" t="s">
        <v>6</v>
      </c>
      <c r="E311" s="56">
        <f>E312</f>
        <v>6501429.3700000001</v>
      </c>
    </row>
    <row r="312" spans="1:5" s="3" customFormat="1" ht="36">
      <c r="A312" s="21" t="s">
        <v>15</v>
      </c>
      <c r="B312" s="22" t="s">
        <v>61</v>
      </c>
      <c r="C312" s="22" t="s">
        <v>490</v>
      </c>
      <c r="D312" s="22" t="s">
        <v>16</v>
      </c>
      <c r="E312" s="56">
        <f>E313</f>
        <v>6501429.3700000001</v>
      </c>
    </row>
    <row r="313" spans="1:5" s="3" customFormat="1" ht="36">
      <c r="A313" s="21" t="s">
        <v>17</v>
      </c>
      <c r="B313" s="22" t="s">
        <v>61</v>
      </c>
      <c r="C313" s="22" t="s">
        <v>490</v>
      </c>
      <c r="D313" s="22" t="s">
        <v>18</v>
      </c>
      <c r="E313" s="56">
        <v>6501429.3700000001</v>
      </c>
    </row>
    <row r="314" spans="1:5" s="3" customFormat="1" ht="54">
      <c r="A314" s="23" t="s">
        <v>475</v>
      </c>
      <c r="B314" s="22" t="s">
        <v>61</v>
      </c>
      <c r="C314" s="22" t="s">
        <v>474</v>
      </c>
      <c r="D314" s="22" t="s">
        <v>6</v>
      </c>
      <c r="E314" s="56">
        <f>E315</f>
        <v>201075.14</v>
      </c>
    </row>
    <row r="315" spans="1:5" s="3" customFormat="1" ht="36">
      <c r="A315" s="21" t="s">
        <v>15</v>
      </c>
      <c r="B315" s="22" t="s">
        <v>61</v>
      </c>
      <c r="C315" s="22" t="s">
        <v>474</v>
      </c>
      <c r="D315" s="22" t="s">
        <v>16</v>
      </c>
      <c r="E315" s="56">
        <f>E316</f>
        <v>201075.14</v>
      </c>
    </row>
    <row r="316" spans="1:5" s="3" customFormat="1" ht="36">
      <c r="A316" s="21" t="s">
        <v>17</v>
      </c>
      <c r="B316" s="22" t="s">
        <v>61</v>
      </c>
      <c r="C316" s="22" t="s">
        <v>474</v>
      </c>
      <c r="D316" s="22" t="s">
        <v>18</v>
      </c>
      <c r="E316" s="56">
        <v>201075.14</v>
      </c>
    </row>
    <row r="317" spans="1:5" s="3" customFormat="1" ht="36">
      <c r="A317" s="21" t="s">
        <v>520</v>
      </c>
      <c r="B317" s="22" t="s">
        <v>61</v>
      </c>
      <c r="C317" s="22" t="s">
        <v>519</v>
      </c>
      <c r="D317" s="22" t="s">
        <v>6</v>
      </c>
      <c r="E317" s="56">
        <f>E318</f>
        <v>925575.77</v>
      </c>
    </row>
    <row r="318" spans="1:5" s="3" customFormat="1" ht="36">
      <c r="A318" s="21" t="s">
        <v>15</v>
      </c>
      <c r="B318" s="22" t="s">
        <v>61</v>
      </c>
      <c r="C318" s="22" t="s">
        <v>519</v>
      </c>
      <c r="D318" s="22" t="s">
        <v>16</v>
      </c>
      <c r="E318" s="56">
        <f>E319</f>
        <v>925575.77</v>
      </c>
    </row>
    <row r="319" spans="1:5" s="3" customFormat="1" ht="36">
      <c r="A319" s="21" t="s">
        <v>17</v>
      </c>
      <c r="B319" s="22" t="s">
        <v>61</v>
      </c>
      <c r="C319" s="22" t="s">
        <v>519</v>
      </c>
      <c r="D319" s="22" t="s">
        <v>18</v>
      </c>
      <c r="E319" s="56">
        <v>925575.77</v>
      </c>
    </row>
    <row r="320" spans="1:5" s="3" customFormat="1">
      <c r="A320" s="21" t="s">
        <v>244</v>
      </c>
      <c r="B320" s="22" t="s">
        <v>245</v>
      </c>
      <c r="C320" s="22" t="s">
        <v>124</v>
      </c>
      <c r="D320" s="22" t="s">
        <v>6</v>
      </c>
      <c r="E320" s="56">
        <f>E321</f>
        <v>2496000</v>
      </c>
    </row>
    <row r="321" spans="1:5" s="3" customFormat="1" ht="54">
      <c r="A321" s="50" t="s">
        <v>375</v>
      </c>
      <c r="B321" s="37" t="s">
        <v>245</v>
      </c>
      <c r="C321" s="37" t="s">
        <v>132</v>
      </c>
      <c r="D321" s="37" t="s">
        <v>6</v>
      </c>
      <c r="E321" s="56">
        <f>E322</f>
        <v>2496000</v>
      </c>
    </row>
    <row r="322" spans="1:5" s="3" customFormat="1" ht="36">
      <c r="A322" s="21" t="s">
        <v>306</v>
      </c>
      <c r="B322" s="22" t="s">
        <v>245</v>
      </c>
      <c r="C322" s="22" t="s">
        <v>300</v>
      </c>
      <c r="D322" s="22" t="s">
        <v>6</v>
      </c>
      <c r="E322" s="56">
        <f>E323+E326</f>
        <v>2496000</v>
      </c>
    </row>
    <row r="323" spans="1:5" s="3" customFormat="1" ht="36">
      <c r="A323" s="13" t="s">
        <v>477</v>
      </c>
      <c r="B323" s="22" t="s">
        <v>245</v>
      </c>
      <c r="C323" s="22" t="s">
        <v>491</v>
      </c>
      <c r="D323" s="22" t="s">
        <v>6</v>
      </c>
      <c r="E323" s="56">
        <f>E324</f>
        <v>2346000</v>
      </c>
    </row>
    <row r="324" spans="1:5" s="3" customFormat="1">
      <c r="A324" s="21" t="s">
        <v>19</v>
      </c>
      <c r="B324" s="22" t="s">
        <v>245</v>
      </c>
      <c r="C324" s="22" t="s">
        <v>491</v>
      </c>
      <c r="D324" s="22" t="s">
        <v>20</v>
      </c>
      <c r="E324" s="56">
        <f>E325</f>
        <v>2346000</v>
      </c>
    </row>
    <row r="325" spans="1:5" s="3" customFormat="1" ht="36">
      <c r="A325" s="21" t="s">
        <v>46</v>
      </c>
      <c r="B325" s="22" t="s">
        <v>245</v>
      </c>
      <c r="C325" s="22" t="s">
        <v>491</v>
      </c>
      <c r="D325" s="22" t="s">
        <v>47</v>
      </c>
      <c r="E325" s="56">
        <v>2346000</v>
      </c>
    </row>
    <row r="326" spans="1:5" s="3" customFormat="1" ht="36">
      <c r="A326" s="21" t="s">
        <v>257</v>
      </c>
      <c r="B326" s="22" t="s">
        <v>245</v>
      </c>
      <c r="C326" s="22" t="s">
        <v>307</v>
      </c>
      <c r="D326" s="22" t="s">
        <v>6</v>
      </c>
      <c r="E326" s="56">
        <f>E327</f>
        <v>150000</v>
      </c>
    </row>
    <row r="327" spans="1:5" s="3" customFormat="1">
      <c r="A327" s="21" t="s">
        <v>19</v>
      </c>
      <c r="B327" s="22" t="s">
        <v>245</v>
      </c>
      <c r="C327" s="22" t="s">
        <v>307</v>
      </c>
      <c r="D327" s="22" t="s">
        <v>20</v>
      </c>
      <c r="E327" s="56">
        <f>E328</f>
        <v>150000</v>
      </c>
    </row>
    <row r="328" spans="1:5" s="3" customFormat="1" ht="39" customHeight="1">
      <c r="A328" s="21" t="s">
        <v>46</v>
      </c>
      <c r="B328" s="22" t="s">
        <v>245</v>
      </c>
      <c r="C328" s="22" t="s">
        <v>307</v>
      </c>
      <c r="D328" s="22" t="s">
        <v>47</v>
      </c>
      <c r="E328" s="56">
        <f>150000</f>
        <v>150000</v>
      </c>
    </row>
    <row r="329" spans="1:5" s="3" customFormat="1">
      <c r="A329" s="21" t="s">
        <v>63</v>
      </c>
      <c r="B329" s="20" t="s">
        <v>64</v>
      </c>
      <c r="C329" s="20" t="s">
        <v>124</v>
      </c>
      <c r="D329" s="20" t="s">
        <v>6</v>
      </c>
      <c r="E329" s="60">
        <f>E330</f>
        <v>515000</v>
      </c>
    </row>
    <row r="330" spans="1:5" outlineLevel="1">
      <c r="A330" s="21" t="s">
        <v>65</v>
      </c>
      <c r="B330" s="22" t="s">
        <v>66</v>
      </c>
      <c r="C330" s="22" t="s">
        <v>124</v>
      </c>
      <c r="D330" s="22" t="s">
        <v>6</v>
      </c>
      <c r="E330" s="56">
        <f>E331+E340</f>
        <v>515000</v>
      </c>
    </row>
    <row r="331" spans="1:5" ht="36" outlineLevel="2">
      <c r="A331" s="50" t="s">
        <v>308</v>
      </c>
      <c r="B331" s="37" t="s">
        <v>66</v>
      </c>
      <c r="C331" s="37" t="s">
        <v>133</v>
      </c>
      <c r="D331" s="37" t="s">
        <v>6</v>
      </c>
      <c r="E331" s="56">
        <f>E332+E336</f>
        <v>470000</v>
      </c>
    </row>
    <row r="332" spans="1:5" ht="39" customHeight="1" outlineLevel="2">
      <c r="A332" s="21" t="s">
        <v>309</v>
      </c>
      <c r="B332" s="22" t="s">
        <v>66</v>
      </c>
      <c r="C332" s="22" t="s">
        <v>344</v>
      </c>
      <c r="D332" s="22" t="s">
        <v>6</v>
      </c>
      <c r="E332" s="56">
        <f>E333</f>
        <v>440000</v>
      </c>
    </row>
    <row r="333" spans="1:5" ht="20.25" customHeight="1" outlineLevel="4">
      <c r="A333" s="21" t="s">
        <v>201</v>
      </c>
      <c r="B333" s="22" t="s">
        <v>66</v>
      </c>
      <c r="C333" s="22" t="s">
        <v>311</v>
      </c>
      <c r="D333" s="22" t="s">
        <v>6</v>
      </c>
      <c r="E333" s="56">
        <f>E334</f>
        <v>440000</v>
      </c>
    </row>
    <row r="334" spans="1:5" ht="16.5" customHeight="1" outlineLevel="5">
      <c r="A334" s="21" t="s">
        <v>15</v>
      </c>
      <c r="B334" s="22" t="s">
        <v>66</v>
      </c>
      <c r="C334" s="22" t="s">
        <v>311</v>
      </c>
      <c r="D334" s="22" t="s">
        <v>16</v>
      </c>
      <c r="E334" s="56">
        <f>E335</f>
        <v>440000</v>
      </c>
    </row>
    <row r="335" spans="1:5" ht="19.5" customHeight="1" outlineLevel="6">
      <c r="A335" s="21" t="s">
        <v>17</v>
      </c>
      <c r="B335" s="22" t="s">
        <v>66</v>
      </c>
      <c r="C335" s="22" t="s">
        <v>311</v>
      </c>
      <c r="D335" s="22" t="s">
        <v>18</v>
      </c>
      <c r="E335" s="56">
        <v>440000</v>
      </c>
    </row>
    <row r="336" spans="1:5" ht="21.75" customHeight="1" outlineLevel="4">
      <c r="A336" s="21" t="s">
        <v>312</v>
      </c>
      <c r="B336" s="22" t="s">
        <v>66</v>
      </c>
      <c r="C336" s="22" t="s">
        <v>203</v>
      </c>
      <c r="D336" s="22" t="s">
        <v>6</v>
      </c>
      <c r="E336" s="56">
        <f>E337</f>
        <v>30000</v>
      </c>
    </row>
    <row r="337" spans="1:5" outlineLevel="5">
      <c r="A337" s="21" t="s">
        <v>67</v>
      </c>
      <c r="B337" s="22" t="s">
        <v>66</v>
      </c>
      <c r="C337" s="22" t="s">
        <v>202</v>
      </c>
      <c r="D337" s="22" t="s">
        <v>6</v>
      </c>
      <c r="E337" s="56">
        <f>E338</f>
        <v>30000</v>
      </c>
    </row>
    <row r="338" spans="1:5" ht="16.5" customHeight="1" outlineLevel="6">
      <c r="A338" s="21" t="s">
        <v>15</v>
      </c>
      <c r="B338" s="22" t="s">
        <v>66</v>
      </c>
      <c r="C338" s="22" t="s">
        <v>202</v>
      </c>
      <c r="D338" s="22" t="s">
        <v>16</v>
      </c>
      <c r="E338" s="56">
        <f>E339</f>
        <v>30000</v>
      </c>
    </row>
    <row r="339" spans="1:5" ht="21" customHeight="1" outlineLevel="6">
      <c r="A339" s="21" t="s">
        <v>17</v>
      </c>
      <c r="B339" s="22" t="s">
        <v>66</v>
      </c>
      <c r="C339" s="22" t="s">
        <v>202</v>
      </c>
      <c r="D339" s="22" t="s">
        <v>18</v>
      </c>
      <c r="E339" s="56">
        <f>30000</f>
        <v>30000</v>
      </c>
    </row>
    <row r="340" spans="1:5" ht="72" outlineLevel="6">
      <c r="A340" s="50" t="s">
        <v>385</v>
      </c>
      <c r="B340" s="37" t="s">
        <v>66</v>
      </c>
      <c r="C340" s="37" t="s">
        <v>313</v>
      </c>
      <c r="D340" s="37" t="s">
        <v>6</v>
      </c>
      <c r="E340" s="56">
        <f>E341</f>
        <v>45000</v>
      </c>
    </row>
    <row r="341" spans="1:5" ht="17.25" customHeight="1" outlineLevel="6">
      <c r="A341" s="21" t="s">
        <v>314</v>
      </c>
      <c r="B341" s="22" t="s">
        <v>66</v>
      </c>
      <c r="C341" s="22" t="s">
        <v>315</v>
      </c>
      <c r="D341" s="22" t="s">
        <v>6</v>
      </c>
      <c r="E341" s="56">
        <f>E342</f>
        <v>45000</v>
      </c>
    </row>
    <row r="342" spans="1:5" outlineLevel="6">
      <c r="A342" s="21" t="s">
        <v>316</v>
      </c>
      <c r="B342" s="22" t="s">
        <v>66</v>
      </c>
      <c r="C342" s="22" t="s">
        <v>317</v>
      </c>
      <c r="D342" s="22" t="s">
        <v>6</v>
      </c>
      <c r="E342" s="56">
        <f>E343</f>
        <v>45000</v>
      </c>
    </row>
    <row r="343" spans="1:5" ht="18" customHeight="1" outlineLevel="6">
      <c r="A343" s="21" t="s">
        <v>15</v>
      </c>
      <c r="B343" s="22" t="s">
        <v>66</v>
      </c>
      <c r="C343" s="22" t="s">
        <v>317</v>
      </c>
      <c r="D343" s="22" t="s">
        <v>16</v>
      </c>
      <c r="E343" s="56">
        <f>E344</f>
        <v>45000</v>
      </c>
    </row>
    <row r="344" spans="1:5" ht="21.75" customHeight="1" outlineLevel="6">
      <c r="A344" s="21" t="s">
        <v>17</v>
      </c>
      <c r="B344" s="22" t="s">
        <v>66</v>
      </c>
      <c r="C344" s="22" t="s">
        <v>317</v>
      </c>
      <c r="D344" s="22" t="s">
        <v>18</v>
      </c>
      <c r="E344" s="56">
        <f>45000</f>
        <v>45000</v>
      </c>
    </row>
    <row r="345" spans="1:5" s="3" customFormat="1">
      <c r="A345" s="21" t="s">
        <v>68</v>
      </c>
      <c r="B345" s="20" t="s">
        <v>69</v>
      </c>
      <c r="C345" s="20" t="s">
        <v>124</v>
      </c>
      <c r="D345" s="20" t="s">
        <v>6</v>
      </c>
      <c r="E345" s="60">
        <f>E346+E385+E425+E461+E480</f>
        <v>594128105.06000006</v>
      </c>
    </row>
    <row r="346" spans="1:5" outlineLevel="1">
      <c r="A346" s="21" t="s">
        <v>109</v>
      </c>
      <c r="B346" s="22" t="s">
        <v>110</v>
      </c>
      <c r="C346" s="22" t="s">
        <v>124</v>
      </c>
      <c r="D346" s="22" t="s">
        <v>6</v>
      </c>
      <c r="E346" s="56">
        <f>E347</f>
        <v>151116929.75999999</v>
      </c>
    </row>
    <row r="347" spans="1:5" ht="36" outlineLevel="2">
      <c r="A347" s="50" t="s">
        <v>347</v>
      </c>
      <c r="B347" s="37" t="s">
        <v>110</v>
      </c>
      <c r="C347" s="37" t="s">
        <v>136</v>
      </c>
      <c r="D347" s="37" t="s">
        <v>6</v>
      </c>
      <c r="E347" s="56">
        <f>E348</f>
        <v>151116929.75999999</v>
      </c>
    </row>
    <row r="348" spans="1:5" ht="36" outlineLevel="3">
      <c r="A348" s="21" t="s">
        <v>348</v>
      </c>
      <c r="B348" s="22" t="s">
        <v>110</v>
      </c>
      <c r="C348" s="22" t="s">
        <v>137</v>
      </c>
      <c r="D348" s="22" t="s">
        <v>6</v>
      </c>
      <c r="E348" s="56">
        <f>E349+E356+E381</f>
        <v>151116929.75999999</v>
      </c>
    </row>
    <row r="349" spans="1:5" ht="36" outlineLevel="4">
      <c r="A349" s="24" t="s">
        <v>161</v>
      </c>
      <c r="B349" s="22" t="s">
        <v>110</v>
      </c>
      <c r="C349" s="22" t="s">
        <v>179</v>
      </c>
      <c r="D349" s="22" t="s">
        <v>6</v>
      </c>
      <c r="E349" s="56">
        <f>E350+E353</f>
        <v>118077623.8</v>
      </c>
    </row>
    <row r="350" spans="1:5" ht="38.25" customHeight="1" outlineLevel="5">
      <c r="A350" s="21" t="s">
        <v>112</v>
      </c>
      <c r="B350" s="22" t="s">
        <v>110</v>
      </c>
      <c r="C350" s="22" t="s">
        <v>142</v>
      </c>
      <c r="D350" s="22" t="s">
        <v>6</v>
      </c>
      <c r="E350" s="56">
        <f>E351</f>
        <v>42483752.799999997</v>
      </c>
    </row>
    <row r="351" spans="1:5" ht="36" outlineLevel="6">
      <c r="A351" s="21" t="s">
        <v>36</v>
      </c>
      <c r="B351" s="22" t="s">
        <v>110</v>
      </c>
      <c r="C351" s="22" t="s">
        <v>142</v>
      </c>
      <c r="D351" s="22" t="s">
        <v>37</v>
      </c>
      <c r="E351" s="56">
        <f>E352</f>
        <v>42483752.799999997</v>
      </c>
    </row>
    <row r="352" spans="1:5" outlineLevel="4">
      <c r="A352" s="21" t="s">
        <v>73</v>
      </c>
      <c r="B352" s="22" t="s">
        <v>110</v>
      </c>
      <c r="C352" s="22" t="s">
        <v>142</v>
      </c>
      <c r="D352" s="22" t="s">
        <v>74</v>
      </c>
      <c r="E352" s="56">
        <v>42483752.799999997</v>
      </c>
    </row>
    <row r="353" spans="1:5" ht="57.75" customHeight="1" outlineLevel="5">
      <c r="A353" s="24" t="s">
        <v>349</v>
      </c>
      <c r="B353" s="22" t="s">
        <v>110</v>
      </c>
      <c r="C353" s="22" t="s">
        <v>143</v>
      </c>
      <c r="D353" s="22" t="s">
        <v>6</v>
      </c>
      <c r="E353" s="56">
        <f>E354</f>
        <v>75593871</v>
      </c>
    </row>
    <row r="354" spans="1:5" ht="36" outlineLevel="6">
      <c r="A354" s="21" t="s">
        <v>36</v>
      </c>
      <c r="B354" s="22" t="s">
        <v>110</v>
      </c>
      <c r="C354" s="22" t="s">
        <v>143</v>
      </c>
      <c r="D354" s="22" t="s">
        <v>37</v>
      </c>
      <c r="E354" s="56">
        <f>E355</f>
        <v>75593871</v>
      </c>
    </row>
    <row r="355" spans="1:5" outlineLevel="3">
      <c r="A355" s="21" t="s">
        <v>73</v>
      </c>
      <c r="B355" s="22" t="s">
        <v>110</v>
      </c>
      <c r="C355" s="22" t="s">
        <v>143</v>
      </c>
      <c r="D355" s="22" t="s">
        <v>74</v>
      </c>
      <c r="E355" s="56">
        <v>75593871</v>
      </c>
    </row>
    <row r="356" spans="1:5" ht="18" customHeight="1" outlineLevel="3">
      <c r="A356" s="24" t="s">
        <v>162</v>
      </c>
      <c r="B356" s="22" t="s">
        <v>110</v>
      </c>
      <c r="C356" s="22" t="s">
        <v>181</v>
      </c>
      <c r="D356" s="22" t="s">
        <v>6</v>
      </c>
      <c r="E356" s="56">
        <f>E375+E357+E363+E366+E372+E360+E378+E369</f>
        <v>1526681.9</v>
      </c>
    </row>
    <row r="357" spans="1:5" ht="20.25" customHeight="1" outlineLevel="6">
      <c r="A357" s="21" t="s">
        <v>236</v>
      </c>
      <c r="B357" s="22" t="s">
        <v>110</v>
      </c>
      <c r="C357" s="22" t="s">
        <v>237</v>
      </c>
      <c r="D357" s="22" t="s">
        <v>6</v>
      </c>
      <c r="E357" s="56">
        <f>E358</f>
        <v>97500</v>
      </c>
    </row>
    <row r="358" spans="1:5" ht="36" outlineLevel="6">
      <c r="A358" s="21" t="s">
        <v>36</v>
      </c>
      <c r="B358" s="22" t="s">
        <v>110</v>
      </c>
      <c r="C358" s="22" t="s">
        <v>237</v>
      </c>
      <c r="D358" s="22" t="s">
        <v>37</v>
      </c>
      <c r="E358" s="56">
        <f>E359</f>
        <v>97500</v>
      </c>
    </row>
    <row r="359" spans="1:5" outlineLevel="6">
      <c r="A359" s="21" t="s">
        <v>73</v>
      </c>
      <c r="B359" s="22" t="s">
        <v>110</v>
      </c>
      <c r="C359" s="22" t="s">
        <v>237</v>
      </c>
      <c r="D359" s="22" t="s">
        <v>74</v>
      </c>
      <c r="E359" s="56">
        <f>97500</f>
        <v>97500</v>
      </c>
    </row>
    <row r="360" spans="1:5" outlineLevel="6">
      <c r="A360" s="21" t="s">
        <v>223</v>
      </c>
      <c r="B360" s="22" t="s">
        <v>110</v>
      </c>
      <c r="C360" s="22" t="s">
        <v>238</v>
      </c>
      <c r="D360" s="22" t="s">
        <v>6</v>
      </c>
      <c r="E360" s="56">
        <f>E361</f>
        <v>124792</v>
      </c>
    </row>
    <row r="361" spans="1:5" ht="36" outlineLevel="6">
      <c r="A361" s="21" t="s">
        <v>36</v>
      </c>
      <c r="B361" s="22" t="s">
        <v>110</v>
      </c>
      <c r="C361" s="22" t="s">
        <v>238</v>
      </c>
      <c r="D361" s="22" t="s">
        <v>37</v>
      </c>
      <c r="E361" s="56">
        <f>E362</f>
        <v>124792</v>
      </c>
    </row>
    <row r="362" spans="1:5" outlineLevel="6">
      <c r="A362" s="21" t="s">
        <v>73</v>
      </c>
      <c r="B362" s="22" t="s">
        <v>110</v>
      </c>
      <c r="C362" s="22" t="s">
        <v>238</v>
      </c>
      <c r="D362" s="22" t="s">
        <v>74</v>
      </c>
      <c r="E362" s="56">
        <v>124792</v>
      </c>
    </row>
    <row r="363" spans="1:5" outlineLevel="6">
      <c r="A363" s="21" t="s">
        <v>262</v>
      </c>
      <c r="B363" s="22" t="s">
        <v>110</v>
      </c>
      <c r="C363" s="22" t="s">
        <v>454</v>
      </c>
      <c r="D363" s="22" t="s">
        <v>6</v>
      </c>
      <c r="E363" s="56">
        <f>E364</f>
        <v>422050</v>
      </c>
    </row>
    <row r="364" spans="1:5" ht="36" outlineLevel="6">
      <c r="A364" s="21" t="s">
        <v>36</v>
      </c>
      <c r="B364" s="22" t="s">
        <v>110</v>
      </c>
      <c r="C364" s="22" t="s">
        <v>454</v>
      </c>
      <c r="D364" s="22" t="s">
        <v>37</v>
      </c>
      <c r="E364" s="56">
        <f>E365</f>
        <v>422050</v>
      </c>
    </row>
    <row r="365" spans="1:5" outlineLevel="6">
      <c r="A365" s="21" t="s">
        <v>73</v>
      </c>
      <c r="B365" s="22" t="s">
        <v>110</v>
      </c>
      <c r="C365" s="22" t="s">
        <v>454</v>
      </c>
      <c r="D365" s="22" t="s">
        <v>74</v>
      </c>
      <c r="E365" s="56">
        <v>422050</v>
      </c>
    </row>
    <row r="366" spans="1:5" ht="36" outlineLevel="6">
      <c r="A366" s="51" t="s">
        <v>396</v>
      </c>
      <c r="B366" s="22" t="s">
        <v>110</v>
      </c>
      <c r="C366" s="22" t="s">
        <v>397</v>
      </c>
      <c r="D366" s="22" t="s">
        <v>6</v>
      </c>
      <c r="E366" s="56">
        <f>E367</f>
        <v>126000</v>
      </c>
    </row>
    <row r="367" spans="1:5" ht="36" outlineLevel="6">
      <c r="A367" s="21" t="s">
        <v>36</v>
      </c>
      <c r="B367" s="22" t="s">
        <v>110</v>
      </c>
      <c r="C367" s="22" t="s">
        <v>397</v>
      </c>
      <c r="D367" s="22" t="s">
        <v>37</v>
      </c>
      <c r="E367" s="56">
        <f>E368</f>
        <v>126000</v>
      </c>
    </row>
    <row r="368" spans="1:5" outlineLevel="6">
      <c r="A368" s="21" t="s">
        <v>73</v>
      </c>
      <c r="B368" s="22" t="s">
        <v>110</v>
      </c>
      <c r="C368" s="22" t="s">
        <v>397</v>
      </c>
      <c r="D368" s="22" t="s">
        <v>74</v>
      </c>
      <c r="E368" s="56">
        <f>126000</f>
        <v>126000</v>
      </c>
    </row>
    <row r="369" spans="1:5" ht="36" outlineLevel="6">
      <c r="A369" s="21" t="s">
        <v>554</v>
      </c>
      <c r="B369" s="22" t="s">
        <v>110</v>
      </c>
      <c r="C369" s="22" t="s">
        <v>555</v>
      </c>
      <c r="D369" s="22" t="s">
        <v>6</v>
      </c>
      <c r="E369" s="56">
        <f>E370</f>
        <v>345000</v>
      </c>
    </row>
    <row r="370" spans="1:5" ht="36" outlineLevel="6">
      <c r="A370" s="21" t="s">
        <v>36</v>
      </c>
      <c r="B370" s="22" t="s">
        <v>110</v>
      </c>
      <c r="C370" s="22" t="s">
        <v>555</v>
      </c>
      <c r="D370" s="22" t="s">
        <v>37</v>
      </c>
      <c r="E370" s="56">
        <f>E371</f>
        <v>345000</v>
      </c>
    </row>
    <row r="371" spans="1:5" outlineLevel="6">
      <c r="A371" s="21" t="s">
        <v>73</v>
      </c>
      <c r="B371" s="22" t="s">
        <v>110</v>
      </c>
      <c r="C371" s="22" t="s">
        <v>555</v>
      </c>
      <c r="D371" s="22" t="s">
        <v>74</v>
      </c>
      <c r="E371" s="56">
        <v>345000</v>
      </c>
    </row>
    <row r="372" spans="1:5" ht="72" outlineLevel="6">
      <c r="A372" s="13" t="s">
        <v>492</v>
      </c>
      <c r="B372" s="22" t="s">
        <v>110</v>
      </c>
      <c r="C372" s="22" t="s">
        <v>493</v>
      </c>
      <c r="D372" s="22" t="s">
        <v>6</v>
      </c>
      <c r="E372" s="56">
        <f>E373</f>
        <v>398999.7</v>
      </c>
    </row>
    <row r="373" spans="1:5" ht="36" outlineLevel="6">
      <c r="A373" s="21" t="s">
        <v>36</v>
      </c>
      <c r="B373" s="22" t="s">
        <v>110</v>
      </c>
      <c r="C373" s="22" t="s">
        <v>493</v>
      </c>
      <c r="D373" s="22" t="s">
        <v>37</v>
      </c>
      <c r="E373" s="56">
        <f>E374</f>
        <v>398999.7</v>
      </c>
    </row>
    <row r="374" spans="1:5" ht="18" customHeight="1" outlineLevel="6">
      <c r="A374" s="21" t="s">
        <v>73</v>
      </c>
      <c r="B374" s="22" t="s">
        <v>110</v>
      </c>
      <c r="C374" s="22" t="s">
        <v>493</v>
      </c>
      <c r="D374" s="22" t="s">
        <v>74</v>
      </c>
      <c r="E374" s="56">
        <v>398999.7</v>
      </c>
    </row>
    <row r="375" spans="1:5" ht="58.5" hidden="1" customHeight="1" outlineLevel="3">
      <c r="A375" s="13" t="s">
        <v>248</v>
      </c>
      <c r="B375" s="22" t="s">
        <v>110</v>
      </c>
      <c r="C375" s="22" t="s">
        <v>249</v>
      </c>
      <c r="D375" s="22" t="s">
        <v>6</v>
      </c>
      <c r="E375" s="56">
        <f>E376</f>
        <v>0</v>
      </c>
    </row>
    <row r="376" spans="1:5" ht="36" hidden="1" outlineLevel="3">
      <c r="A376" s="21" t="s">
        <v>219</v>
      </c>
      <c r="B376" s="22" t="s">
        <v>110</v>
      </c>
      <c r="C376" s="22" t="s">
        <v>249</v>
      </c>
      <c r="D376" s="22" t="s">
        <v>220</v>
      </c>
      <c r="E376" s="56">
        <f>E377</f>
        <v>0</v>
      </c>
    </row>
    <row r="377" spans="1:5" hidden="1" outlineLevel="3">
      <c r="A377" s="21" t="s">
        <v>221</v>
      </c>
      <c r="B377" s="22" t="s">
        <v>110</v>
      </c>
      <c r="C377" s="22" t="s">
        <v>249</v>
      </c>
      <c r="D377" s="22" t="s">
        <v>222</v>
      </c>
      <c r="E377" s="56">
        <v>0</v>
      </c>
    </row>
    <row r="378" spans="1:5" ht="54" outlineLevel="3">
      <c r="A378" s="21" t="s">
        <v>391</v>
      </c>
      <c r="B378" s="22" t="s">
        <v>110</v>
      </c>
      <c r="C378" s="22" t="s">
        <v>392</v>
      </c>
      <c r="D378" s="22" t="s">
        <v>6</v>
      </c>
      <c r="E378" s="56">
        <f>E379</f>
        <v>12340.2</v>
      </c>
    </row>
    <row r="379" spans="1:5" ht="36" outlineLevel="3">
      <c r="A379" s="21" t="s">
        <v>36</v>
      </c>
      <c r="B379" s="22" t="s">
        <v>110</v>
      </c>
      <c r="C379" s="22" t="s">
        <v>392</v>
      </c>
      <c r="D379" s="22" t="s">
        <v>37</v>
      </c>
      <c r="E379" s="56">
        <f>E380</f>
        <v>12340.2</v>
      </c>
    </row>
    <row r="380" spans="1:5" outlineLevel="3">
      <c r="A380" s="21" t="s">
        <v>73</v>
      </c>
      <c r="B380" s="22" t="s">
        <v>110</v>
      </c>
      <c r="C380" s="22" t="s">
        <v>392</v>
      </c>
      <c r="D380" s="22" t="s">
        <v>74</v>
      </c>
      <c r="E380" s="56">
        <v>12340.2</v>
      </c>
    </row>
    <row r="381" spans="1:5" ht="54" outlineLevel="3">
      <c r="A381" s="102" t="s">
        <v>494</v>
      </c>
      <c r="B381" s="22" t="s">
        <v>110</v>
      </c>
      <c r="C381" s="22" t="s">
        <v>495</v>
      </c>
      <c r="D381" s="22" t="s">
        <v>6</v>
      </c>
      <c r="E381" s="56">
        <f>E382</f>
        <v>31512624.059999999</v>
      </c>
    </row>
    <row r="382" spans="1:5" ht="90" outlineLevel="3">
      <c r="A382" s="51" t="s">
        <v>476</v>
      </c>
      <c r="B382" s="22" t="s">
        <v>110</v>
      </c>
      <c r="C382" s="22" t="s">
        <v>515</v>
      </c>
      <c r="D382" s="22" t="s">
        <v>6</v>
      </c>
      <c r="E382" s="56">
        <f>E383</f>
        <v>31512624.059999999</v>
      </c>
    </row>
    <row r="383" spans="1:5" ht="36" outlineLevel="3">
      <c r="A383" s="21" t="s">
        <v>219</v>
      </c>
      <c r="B383" s="22" t="s">
        <v>110</v>
      </c>
      <c r="C383" s="22" t="s">
        <v>515</v>
      </c>
      <c r="D383" s="22" t="s">
        <v>220</v>
      </c>
      <c r="E383" s="56">
        <f>E384</f>
        <v>31512624.059999999</v>
      </c>
    </row>
    <row r="384" spans="1:5" outlineLevel="3">
      <c r="A384" s="21" t="s">
        <v>221</v>
      </c>
      <c r="B384" s="22" t="s">
        <v>110</v>
      </c>
      <c r="C384" s="22" t="s">
        <v>515</v>
      </c>
      <c r="D384" s="22" t="s">
        <v>222</v>
      </c>
      <c r="E384" s="56">
        <v>31512624.059999999</v>
      </c>
    </row>
    <row r="385" spans="1:5" outlineLevel="1">
      <c r="A385" s="21" t="s">
        <v>70</v>
      </c>
      <c r="B385" s="22" t="s">
        <v>71</v>
      </c>
      <c r="C385" s="22" t="s">
        <v>124</v>
      </c>
      <c r="D385" s="22" t="s">
        <v>6</v>
      </c>
      <c r="E385" s="56">
        <f>E386</f>
        <v>378648367.69999999</v>
      </c>
    </row>
    <row r="386" spans="1:5" ht="36" outlineLevel="2">
      <c r="A386" s="50" t="s">
        <v>347</v>
      </c>
      <c r="B386" s="37" t="s">
        <v>71</v>
      </c>
      <c r="C386" s="37" t="s">
        <v>136</v>
      </c>
      <c r="D386" s="37" t="s">
        <v>6</v>
      </c>
      <c r="E386" s="56">
        <f>E387</f>
        <v>378648367.69999999</v>
      </c>
    </row>
    <row r="387" spans="1:5" ht="36" outlineLevel="3">
      <c r="A387" s="21" t="s">
        <v>351</v>
      </c>
      <c r="B387" s="22" t="s">
        <v>71</v>
      </c>
      <c r="C387" s="22" t="s">
        <v>144</v>
      </c>
      <c r="D387" s="22" t="s">
        <v>6</v>
      </c>
      <c r="E387" s="56">
        <f>E388+E401+E417+E421</f>
        <v>378648367.69999999</v>
      </c>
    </row>
    <row r="388" spans="1:5" ht="36" outlineLevel="4">
      <c r="A388" s="24" t="s">
        <v>164</v>
      </c>
      <c r="B388" s="22" t="s">
        <v>71</v>
      </c>
      <c r="C388" s="22" t="s">
        <v>182</v>
      </c>
      <c r="D388" s="22" t="s">
        <v>6</v>
      </c>
      <c r="E388" s="56">
        <f>E389+E392+E395+E398</f>
        <v>358222952.50999999</v>
      </c>
    </row>
    <row r="389" spans="1:5" ht="54" outlineLevel="4">
      <c r="A389" s="26" t="s">
        <v>496</v>
      </c>
      <c r="B389" s="22" t="s">
        <v>71</v>
      </c>
      <c r="C389" s="22" t="s">
        <v>497</v>
      </c>
      <c r="D389" s="22" t="s">
        <v>6</v>
      </c>
      <c r="E389" s="56">
        <f>E390</f>
        <v>20592000</v>
      </c>
    </row>
    <row r="390" spans="1:5" ht="36" outlineLevel="4">
      <c r="A390" s="21" t="s">
        <v>36</v>
      </c>
      <c r="B390" s="22" t="s">
        <v>71</v>
      </c>
      <c r="C390" s="22" t="s">
        <v>497</v>
      </c>
      <c r="D390" s="22" t="s">
        <v>37</v>
      </c>
      <c r="E390" s="56">
        <f>E391</f>
        <v>20592000</v>
      </c>
    </row>
    <row r="391" spans="1:5" outlineLevel="4">
      <c r="A391" s="21" t="s">
        <v>73</v>
      </c>
      <c r="B391" s="22" t="s">
        <v>71</v>
      </c>
      <c r="C391" s="22" t="s">
        <v>497</v>
      </c>
      <c r="D391" s="22" t="s">
        <v>74</v>
      </c>
      <c r="E391" s="56">
        <v>20592000</v>
      </c>
    </row>
    <row r="392" spans="1:5" ht="40.5" customHeight="1" outlineLevel="5">
      <c r="A392" s="21" t="s">
        <v>113</v>
      </c>
      <c r="B392" s="22" t="s">
        <v>71</v>
      </c>
      <c r="C392" s="22" t="s">
        <v>145</v>
      </c>
      <c r="D392" s="22" t="s">
        <v>6</v>
      </c>
      <c r="E392" s="56">
        <f>E393</f>
        <v>94259812.510000005</v>
      </c>
    </row>
    <row r="393" spans="1:5" ht="36" outlineLevel="6">
      <c r="A393" s="21" t="s">
        <v>36</v>
      </c>
      <c r="B393" s="22" t="s">
        <v>71</v>
      </c>
      <c r="C393" s="22" t="s">
        <v>145</v>
      </c>
      <c r="D393" s="22" t="s">
        <v>37</v>
      </c>
      <c r="E393" s="56">
        <f>E394</f>
        <v>94259812.510000005</v>
      </c>
    </row>
    <row r="394" spans="1:5" outlineLevel="4">
      <c r="A394" s="21" t="s">
        <v>73</v>
      </c>
      <c r="B394" s="22" t="s">
        <v>71</v>
      </c>
      <c r="C394" s="22" t="s">
        <v>145</v>
      </c>
      <c r="D394" s="22" t="s">
        <v>74</v>
      </c>
      <c r="E394" s="56">
        <v>94259812.510000005</v>
      </c>
    </row>
    <row r="395" spans="1:5" ht="75.75" customHeight="1" outlineLevel="5">
      <c r="A395" s="24" t="s">
        <v>352</v>
      </c>
      <c r="B395" s="22" t="s">
        <v>71</v>
      </c>
      <c r="C395" s="22" t="s">
        <v>146</v>
      </c>
      <c r="D395" s="22" t="s">
        <v>6</v>
      </c>
      <c r="E395" s="56">
        <f>E396</f>
        <v>232256540</v>
      </c>
    </row>
    <row r="396" spans="1:5" ht="36" outlineLevel="6">
      <c r="A396" s="21" t="s">
        <v>36</v>
      </c>
      <c r="B396" s="22" t="s">
        <v>71</v>
      </c>
      <c r="C396" s="22" t="s">
        <v>146</v>
      </c>
      <c r="D396" s="22" t="s">
        <v>37</v>
      </c>
      <c r="E396" s="56">
        <f>E397</f>
        <v>232256540</v>
      </c>
    </row>
    <row r="397" spans="1:5" outlineLevel="6">
      <c r="A397" s="21" t="s">
        <v>73</v>
      </c>
      <c r="B397" s="22" t="s">
        <v>71</v>
      </c>
      <c r="C397" s="22" t="s">
        <v>146</v>
      </c>
      <c r="D397" s="22" t="s">
        <v>74</v>
      </c>
      <c r="E397" s="56">
        <v>232256540</v>
      </c>
    </row>
    <row r="398" spans="1:5" ht="78" customHeight="1" outlineLevel="6">
      <c r="A398" s="23" t="s">
        <v>408</v>
      </c>
      <c r="B398" s="22" t="s">
        <v>71</v>
      </c>
      <c r="C398" s="22" t="s">
        <v>409</v>
      </c>
      <c r="D398" s="22" t="s">
        <v>6</v>
      </c>
      <c r="E398" s="56">
        <f>E399</f>
        <v>11114600</v>
      </c>
    </row>
    <row r="399" spans="1:5" ht="36" outlineLevel="6">
      <c r="A399" s="21" t="s">
        <v>36</v>
      </c>
      <c r="B399" s="22" t="s">
        <v>71</v>
      </c>
      <c r="C399" s="22" t="s">
        <v>409</v>
      </c>
      <c r="D399" s="22" t="s">
        <v>37</v>
      </c>
      <c r="E399" s="56">
        <f>E400</f>
        <v>11114600</v>
      </c>
    </row>
    <row r="400" spans="1:5" outlineLevel="6">
      <c r="A400" s="21" t="s">
        <v>73</v>
      </c>
      <c r="B400" s="22" t="s">
        <v>71</v>
      </c>
      <c r="C400" s="22" t="s">
        <v>409</v>
      </c>
      <c r="D400" s="22" t="s">
        <v>74</v>
      </c>
      <c r="E400" s="56">
        <v>11114600</v>
      </c>
    </row>
    <row r="401" spans="1:5" ht="19.5" customHeight="1" outlineLevel="6">
      <c r="A401" s="51" t="s">
        <v>165</v>
      </c>
      <c r="B401" s="22" t="s">
        <v>71</v>
      </c>
      <c r="C401" s="22" t="s">
        <v>180</v>
      </c>
      <c r="D401" s="22" t="s">
        <v>6</v>
      </c>
      <c r="E401" s="56">
        <f>E402+E405+E411+E414+E408</f>
        <v>11189059.189999999</v>
      </c>
    </row>
    <row r="402" spans="1:5" outlineLevel="6">
      <c r="A402" s="21" t="s">
        <v>223</v>
      </c>
      <c r="B402" s="22" t="s">
        <v>71</v>
      </c>
      <c r="C402" s="22" t="s">
        <v>224</v>
      </c>
      <c r="D402" s="22" t="s">
        <v>6</v>
      </c>
      <c r="E402" s="56">
        <f>E403</f>
        <v>154798</v>
      </c>
    </row>
    <row r="403" spans="1:5" ht="36" outlineLevel="6">
      <c r="A403" s="21" t="s">
        <v>36</v>
      </c>
      <c r="B403" s="22" t="s">
        <v>71</v>
      </c>
      <c r="C403" s="22" t="s">
        <v>224</v>
      </c>
      <c r="D403" s="22" t="s">
        <v>37</v>
      </c>
      <c r="E403" s="56">
        <f>E404</f>
        <v>154798</v>
      </c>
    </row>
    <row r="404" spans="1:5" outlineLevel="6">
      <c r="A404" s="21" t="s">
        <v>73</v>
      </c>
      <c r="B404" s="22" t="s">
        <v>71</v>
      </c>
      <c r="C404" s="22" t="s">
        <v>224</v>
      </c>
      <c r="D404" s="22" t="s">
        <v>74</v>
      </c>
      <c r="E404" s="56">
        <v>154798</v>
      </c>
    </row>
    <row r="405" spans="1:5" outlineLevel="6">
      <c r="A405" s="49" t="s">
        <v>262</v>
      </c>
      <c r="B405" s="22" t="s">
        <v>71</v>
      </c>
      <c r="C405" s="22" t="s">
        <v>263</v>
      </c>
      <c r="D405" s="22" t="s">
        <v>6</v>
      </c>
      <c r="E405" s="56">
        <f>E406</f>
        <v>1351000.34</v>
      </c>
    </row>
    <row r="406" spans="1:5" ht="36" outlineLevel="6">
      <c r="A406" s="21" t="s">
        <v>36</v>
      </c>
      <c r="B406" s="22" t="s">
        <v>71</v>
      </c>
      <c r="C406" s="22" t="s">
        <v>263</v>
      </c>
      <c r="D406" s="22" t="s">
        <v>37</v>
      </c>
      <c r="E406" s="56">
        <f>E407</f>
        <v>1351000.34</v>
      </c>
    </row>
    <row r="407" spans="1:5" outlineLevel="6">
      <c r="A407" s="21" t="s">
        <v>73</v>
      </c>
      <c r="B407" s="22" t="s">
        <v>71</v>
      </c>
      <c r="C407" s="22" t="s">
        <v>263</v>
      </c>
      <c r="D407" s="22" t="s">
        <v>74</v>
      </c>
      <c r="E407" s="56">
        <v>1351000.34</v>
      </c>
    </row>
    <row r="408" spans="1:5" ht="36" outlineLevel="6">
      <c r="A408" s="51" t="s">
        <v>396</v>
      </c>
      <c r="B408" s="22" t="s">
        <v>71</v>
      </c>
      <c r="C408" s="22" t="s">
        <v>549</v>
      </c>
      <c r="D408" s="22" t="s">
        <v>6</v>
      </c>
      <c r="E408" s="56">
        <f>E409</f>
        <v>1879885</v>
      </c>
    </row>
    <row r="409" spans="1:5" ht="36" outlineLevel="6">
      <c r="A409" s="21" t="s">
        <v>36</v>
      </c>
      <c r="B409" s="22" t="s">
        <v>71</v>
      </c>
      <c r="C409" s="22" t="s">
        <v>549</v>
      </c>
      <c r="D409" s="22" t="s">
        <v>37</v>
      </c>
      <c r="E409" s="56">
        <f>E410</f>
        <v>1879885</v>
      </c>
    </row>
    <row r="410" spans="1:5" outlineLevel="6">
      <c r="A410" s="21" t="s">
        <v>73</v>
      </c>
      <c r="B410" s="22" t="s">
        <v>71</v>
      </c>
      <c r="C410" s="22" t="s">
        <v>549</v>
      </c>
      <c r="D410" s="22" t="s">
        <v>74</v>
      </c>
      <c r="E410" s="56">
        <v>1879885</v>
      </c>
    </row>
    <row r="411" spans="1:5" ht="54" outlineLevel="6">
      <c r="A411" s="26" t="s">
        <v>498</v>
      </c>
      <c r="B411" s="22" t="s">
        <v>71</v>
      </c>
      <c r="C411" s="22" t="s">
        <v>499</v>
      </c>
      <c r="D411" s="22" t="s">
        <v>6</v>
      </c>
      <c r="E411" s="56">
        <f>E412</f>
        <v>7642785.4199999999</v>
      </c>
    </row>
    <row r="412" spans="1:5" ht="36" outlineLevel="6">
      <c r="A412" s="21" t="s">
        <v>36</v>
      </c>
      <c r="B412" s="22" t="s">
        <v>71</v>
      </c>
      <c r="C412" s="22" t="s">
        <v>499</v>
      </c>
      <c r="D412" s="22" t="s">
        <v>37</v>
      </c>
      <c r="E412" s="56">
        <f>E413</f>
        <v>7642785.4199999999</v>
      </c>
    </row>
    <row r="413" spans="1:5" outlineLevel="6">
      <c r="A413" s="21" t="s">
        <v>73</v>
      </c>
      <c r="B413" s="22" t="s">
        <v>71</v>
      </c>
      <c r="C413" s="22" t="s">
        <v>499</v>
      </c>
      <c r="D413" s="22" t="s">
        <v>74</v>
      </c>
      <c r="E413" s="56">
        <v>7642785.4199999999</v>
      </c>
    </row>
    <row r="414" spans="1:5" ht="20.25" customHeight="1" outlineLevel="6">
      <c r="A414" s="21" t="s">
        <v>393</v>
      </c>
      <c r="B414" s="22" t="s">
        <v>71</v>
      </c>
      <c r="C414" s="22" t="s">
        <v>394</v>
      </c>
      <c r="D414" s="22" t="s">
        <v>6</v>
      </c>
      <c r="E414" s="56">
        <f>E415</f>
        <v>160590.43</v>
      </c>
    </row>
    <row r="415" spans="1:5" ht="39" customHeight="1" outlineLevel="6">
      <c r="A415" s="21" t="s">
        <v>36</v>
      </c>
      <c r="B415" s="22" t="s">
        <v>71</v>
      </c>
      <c r="C415" s="22" t="s">
        <v>394</v>
      </c>
      <c r="D415" s="22" t="s">
        <v>37</v>
      </c>
      <c r="E415" s="56">
        <f>E416</f>
        <v>160590.43</v>
      </c>
    </row>
    <row r="416" spans="1:5" outlineLevel="6">
      <c r="A416" s="21" t="s">
        <v>73</v>
      </c>
      <c r="B416" s="22" t="s">
        <v>71</v>
      </c>
      <c r="C416" s="22" t="s">
        <v>394</v>
      </c>
      <c r="D416" s="22" t="s">
        <v>74</v>
      </c>
      <c r="E416" s="56">
        <v>160590.43</v>
      </c>
    </row>
    <row r="417" spans="1:5" ht="36" outlineLevel="6">
      <c r="A417" s="51" t="s">
        <v>229</v>
      </c>
      <c r="B417" s="22" t="s">
        <v>71</v>
      </c>
      <c r="C417" s="22" t="s">
        <v>183</v>
      </c>
      <c r="D417" s="22" t="s">
        <v>6</v>
      </c>
      <c r="E417" s="56">
        <f>E418</f>
        <v>6226250</v>
      </c>
    </row>
    <row r="418" spans="1:5" ht="90" outlineLevel="6">
      <c r="A418" s="103" t="s">
        <v>510</v>
      </c>
      <c r="B418" s="22" t="s">
        <v>71</v>
      </c>
      <c r="C418" s="22" t="s">
        <v>511</v>
      </c>
      <c r="D418" s="22" t="s">
        <v>6</v>
      </c>
      <c r="E418" s="56">
        <f>E419</f>
        <v>6226250</v>
      </c>
    </row>
    <row r="419" spans="1:5" ht="36" outlineLevel="6">
      <c r="A419" s="21" t="s">
        <v>36</v>
      </c>
      <c r="B419" s="22" t="s">
        <v>71</v>
      </c>
      <c r="C419" s="22" t="s">
        <v>511</v>
      </c>
      <c r="D419" s="22" t="s">
        <v>37</v>
      </c>
      <c r="E419" s="56">
        <f>E420</f>
        <v>6226250</v>
      </c>
    </row>
    <row r="420" spans="1:5" outlineLevel="6">
      <c r="A420" s="21" t="s">
        <v>73</v>
      </c>
      <c r="B420" s="22" t="s">
        <v>71</v>
      </c>
      <c r="C420" s="22" t="s">
        <v>511</v>
      </c>
      <c r="D420" s="22" t="s">
        <v>74</v>
      </c>
      <c r="E420" s="56">
        <v>6226250</v>
      </c>
    </row>
    <row r="421" spans="1:5" outlineLevel="6">
      <c r="A421" s="26" t="s">
        <v>406</v>
      </c>
      <c r="B421" s="22" t="s">
        <v>71</v>
      </c>
      <c r="C421" s="22" t="s">
        <v>264</v>
      </c>
      <c r="D421" s="22" t="s">
        <v>6</v>
      </c>
      <c r="E421" s="56">
        <f>E422</f>
        <v>3010106</v>
      </c>
    </row>
    <row r="422" spans="1:5" ht="36" outlineLevel="6">
      <c r="A422" s="21" t="s">
        <v>407</v>
      </c>
      <c r="B422" s="22" t="s">
        <v>71</v>
      </c>
      <c r="C422" s="22" t="s">
        <v>507</v>
      </c>
      <c r="D422" s="22" t="s">
        <v>6</v>
      </c>
      <c r="E422" s="56">
        <f>E423</f>
        <v>3010106</v>
      </c>
    </row>
    <row r="423" spans="1:5" ht="36" outlineLevel="6">
      <c r="A423" s="21" t="s">
        <v>36</v>
      </c>
      <c r="B423" s="22" t="s">
        <v>71</v>
      </c>
      <c r="C423" s="22" t="s">
        <v>507</v>
      </c>
      <c r="D423" s="22" t="s">
        <v>37</v>
      </c>
      <c r="E423" s="56">
        <f>E424</f>
        <v>3010106</v>
      </c>
    </row>
    <row r="424" spans="1:5" outlineLevel="6">
      <c r="A424" s="21" t="s">
        <v>73</v>
      </c>
      <c r="B424" s="22" t="s">
        <v>71</v>
      </c>
      <c r="C424" s="22" t="s">
        <v>507</v>
      </c>
      <c r="D424" s="22" t="s">
        <v>74</v>
      </c>
      <c r="E424" s="56">
        <v>3010106</v>
      </c>
    </row>
    <row r="425" spans="1:5" outlineLevel="6">
      <c r="A425" s="21" t="s">
        <v>212</v>
      </c>
      <c r="B425" s="22" t="s">
        <v>211</v>
      </c>
      <c r="C425" s="22" t="s">
        <v>124</v>
      </c>
      <c r="D425" s="22" t="s">
        <v>6</v>
      </c>
      <c r="E425" s="56">
        <f>E426+E452</f>
        <v>40650710</v>
      </c>
    </row>
    <row r="426" spans="1:5" ht="36" outlineLevel="6">
      <c r="A426" s="50" t="s">
        <v>347</v>
      </c>
      <c r="B426" s="37" t="s">
        <v>211</v>
      </c>
      <c r="C426" s="37" t="s">
        <v>136</v>
      </c>
      <c r="D426" s="37" t="s">
        <v>6</v>
      </c>
      <c r="E426" s="56">
        <f>E427</f>
        <v>24173790</v>
      </c>
    </row>
    <row r="427" spans="1:5" ht="36" outlineLevel="3">
      <c r="A427" s="21" t="s">
        <v>353</v>
      </c>
      <c r="B427" s="22" t="s">
        <v>211</v>
      </c>
      <c r="C427" s="22" t="s">
        <v>147</v>
      </c>
      <c r="D427" s="22" t="s">
        <v>6</v>
      </c>
      <c r="E427" s="56">
        <f>E428+E435+E442+E432</f>
        <v>24173790</v>
      </c>
    </row>
    <row r="428" spans="1:5" ht="36" outlineLevel="4">
      <c r="A428" s="52" t="s">
        <v>166</v>
      </c>
      <c r="B428" s="22" t="s">
        <v>211</v>
      </c>
      <c r="C428" s="22" t="s">
        <v>184</v>
      </c>
      <c r="D428" s="22" t="s">
        <v>6</v>
      </c>
      <c r="E428" s="56">
        <f>E429</f>
        <v>23484740</v>
      </c>
    </row>
    <row r="429" spans="1:5" ht="54" outlineLevel="5">
      <c r="A429" s="21" t="s">
        <v>114</v>
      </c>
      <c r="B429" s="22" t="s">
        <v>211</v>
      </c>
      <c r="C429" s="22" t="s">
        <v>149</v>
      </c>
      <c r="D429" s="22" t="s">
        <v>6</v>
      </c>
      <c r="E429" s="56">
        <f>E430</f>
        <v>23484740</v>
      </c>
    </row>
    <row r="430" spans="1:5" ht="36" outlineLevel="6">
      <c r="A430" s="21" t="s">
        <v>36</v>
      </c>
      <c r="B430" s="22" t="s">
        <v>211</v>
      </c>
      <c r="C430" s="22" t="s">
        <v>149</v>
      </c>
      <c r="D430" s="22" t="s">
        <v>37</v>
      </c>
      <c r="E430" s="56">
        <f>E431</f>
        <v>23484740</v>
      </c>
    </row>
    <row r="431" spans="1:5" outlineLevel="6">
      <c r="A431" s="21" t="s">
        <v>73</v>
      </c>
      <c r="B431" s="22" t="s">
        <v>211</v>
      </c>
      <c r="C431" s="22" t="s">
        <v>149</v>
      </c>
      <c r="D431" s="22" t="s">
        <v>74</v>
      </c>
      <c r="E431" s="56">
        <v>23484740</v>
      </c>
    </row>
    <row r="432" spans="1:5" ht="36" outlineLevel="6">
      <c r="A432" s="21" t="s">
        <v>564</v>
      </c>
      <c r="B432" s="22" t="s">
        <v>211</v>
      </c>
      <c r="C432" s="22" t="s">
        <v>565</v>
      </c>
      <c r="D432" s="22" t="s">
        <v>6</v>
      </c>
      <c r="E432" s="56">
        <f>E433</f>
        <v>401100</v>
      </c>
    </row>
    <row r="433" spans="1:5" ht="36" outlineLevel="6">
      <c r="A433" s="21" t="s">
        <v>36</v>
      </c>
      <c r="B433" s="22" t="s">
        <v>211</v>
      </c>
      <c r="C433" s="22" t="s">
        <v>566</v>
      </c>
      <c r="D433" s="22" t="s">
        <v>37</v>
      </c>
      <c r="E433" s="56">
        <f>E434</f>
        <v>401100</v>
      </c>
    </row>
    <row r="434" spans="1:5" outlineLevel="6">
      <c r="A434" s="21" t="s">
        <v>73</v>
      </c>
      <c r="B434" s="22" t="s">
        <v>211</v>
      </c>
      <c r="C434" s="22" t="s">
        <v>566</v>
      </c>
      <c r="D434" s="22" t="s">
        <v>74</v>
      </c>
      <c r="E434" s="56">
        <v>401100</v>
      </c>
    </row>
    <row r="435" spans="1:5" ht="36" outlineLevel="5">
      <c r="A435" s="24" t="s">
        <v>354</v>
      </c>
      <c r="B435" s="22" t="s">
        <v>211</v>
      </c>
      <c r="C435" s="22" t="s">
        <v>185</v>
      </c>
      <c r="D435" s="22" t="s">
        <v>6</v>
      </c>
      <c r="E435" s="56">
        <f>E436+E439+E449+E446</f>
        <v>287950</v>
      </c>
    </row>
    <row r="436" spans="1:5" outlineLevel="6">
      <c r="A436" s="21" t="s">
        <v>223</v>
      </c>
      <c r="B436" s="22" t="s">
        <v>211</v>
      </c>
      <c r="C436" s="22" t="s">
        <v>241</v>
      </c>
      <c r="D436" s="22" t="s">
        <v>6</v>
      </c>
      <c r="E436" s="56">
        <f>E437</f>
        <v>24800</v>
      </c>
    </row>
    <row r="437" spans="1:5" ht="36" outlineLevel="6">
      <c r="A437" s="21" t="s">
        <v>36</v>
      </c>
      <c r="B437" s="22" t="s">
        <v>211</v>
      </c>
      <c r="C437" s="22" t="s">
        <v>241</v>
      </c>
      <c r="D437" s="22" t="s">
        <v>37</v>
      </c>
      <c r="E437" s="56">
        <f>E438</f>
        <v>24800</v>
      </c>
    </row>
    <row r="438" spans="1:5" outlineLevel="6">
      <c r="A438" s="21" t="s">
        <v>73</v>
      </c>
      <c r="B438" s="22" t="s">
        <v>211</v>
      </c>
      <c r="C438" s="22" t="s">
        <v>241</v>
      </c>
      <c r="D438" s="22" t="s">
        <v>74</v>
      </c>
      <c r="E438" s="56">
        <f>24800</f>
        <v>24800</v>
      </c>
    </row>
    <row r="439" spans="1:5" outlineLevel="6">
      <c r="A439" s="21" t="s">
        <v>111</v>
      </c>
      <c r="B439" s="22" t="s">
        <v>211</v>
      </c>
      <c r="C439" s="22" t="s">
        <v>148</v>
      </c>
      <c r="D439" s="22" t="s">
        <v>6</v>
      </c>
      <c r="E439" s="56">
        <f>E440</f>
        <v>85500</v>
      </c>
    </row>
    <row r="440" spans="1:5" ht="36" outlineLevel="6">
      <c r="A440" s="21" t="s">
        <v>36</v>
      </c>
      <c r="B440" s="22" t="s">
        <v>211</v>
      </c>
      <c r="C440" s="22" t="s">
        <v>148</v>
      </c>
      <c r="D440" s="22" t="s">
        <v>37</v>
      </c>
      <c r="E440" s="56">
        <f>E441</f>
        <v>85500</v>
      </c>
    </row>
    <row r="441" spans="1:5" ht="18" customHeight="1" outlineLevel="6">
      <c r="A441" s="21" t="s">
        <v>73</v>
      </c>
      <c r="B441" s="22" t="s">
        <v>211</v>
      </c>
      <c r="C441" s="22" t="s">
        <v>148</v>
      </c>
      <c r="D441" s="22" t="s">
        <v>74</v>
      </c>
      <c r="E441" s="56">
        <f>85500</f>
        <v>85500</v>
      </c>
    </row>
    <row r="442" spans="1:5" hidden="1" outlineLevel="6">
      <c r="A442" s="21" t="s">
        <v>330</v>
      </c>
      <c r="B442" s="22" t="s">
        <v>211</v>
      </c>
      <c r="C442" s="22" t="s">
        <v>255</v>
      </c>
      <c r="D442" s="22" t="s">
        <v>6</v>
      </c>
      <c r="E442" s="56">
        <f>E443</f>
        <v>0</v>
      </c>
    </row>
    <row r="443" spans="1:5" ht="36" hidden="1" outlineLevel="6">
      <c r="A443" s="21" t="s">
        <v>502</v>
      </c>
      <c r="B443" s="22" t="s">
        <v>211</v>
      </c>
      <c r="C443" s="22" t="s">
        <v>503</v>
      </c>
      <c r="D443" s="22" t="s">
        <v>6</v>
      </c>
      <c r="E443" s="56">
        <f>E444</f>
        <v>0</v>
      </c>
    </row>
    <row r="444" spans="1:5" ht="36" hidden="1" outlineLevel="6">
      <c r="A444" s="21" t="s">
        <v>36</v>
      </c>
      <c r="B444" s="22" t="s">
        <v>211</v>
      </c>
      <c r="C444" s="22" t="s">
        <v>503</v>
      </c>
      <c r="D444" s="22" t="s">
        <v>37</v>
      </c>
      <c r="E444" s="56">
        <f>E445</f>
        <v>0</v>
      </c>
    </row>
    <row r="445" spans="1:5" hidden="1" outlineLevel="6">
      <c r="A445" s="21" t="s">
        <v>73</v>
      </c>
      <c r="B445" s="22" t="s">
        <v>211</v>
      </c>
      <c r="C445" s="22" t="s">
        <v>503</v>
      </c>
      <c r="D445" s="22" t="s">
        <v>74</v>
      </c>
      <c r="E445" s="56">
        <v>0</v>
      </c>
    </row>
    <row r="446" spans="1:5" outlineLevel="6">
      <c r="A446" s="49" t="s">
        <v>262</v>
      </c>
      <c r="B446" s="22" t="s">
        <v>211</v>
      </c>
      <c r="C446" s="22" t="s">
        <v>560</v>
      </c>
      <c r="D446" s="22" t="s">
        <v>6</v>
      </c>
      <c r="E446" s="56">
        <f>E447</f>
        <v>125650</v>
      </c>
    </row>
    <row r="447" spans="1:5" ht="36" outlineLevel="6">
      <c r="A447" s="21" t="s">
        <v>36</v>
      </c>
      <c r="B447" s="22" t="s">
        <v>211</v>
      </c>
      <c r="C447" s="22" t="s">
        <v>560</v>
      </c>
      <c r="D447" s="22" t="s">
        <v>37</v>
      </c>
      <c r="E447" s="56">
        <f>E448</f>
        <v>125650</v>
      </c>
    </row>
    <row r="448" spans="1:5" outlineLevel="6">
      <c r="A448" s="21" t="s">
        <v>73</v>
      </c>
      <c r="B448" s="22" t="s">
        <v>211</v>
      </c>
      <c r="C448" s="22" t="s">
        <v>560</v>
      </c>
      <c r="D448" s="22" t="s">
        <v>74</v>
      </c>
      <c r="E448" s="56">
        <v>125650</v>
      </c>
    </row>
    <row r="449" spans="1:5" ht="36" outlineLevel="6">
      <c r="A449" s="51" t="s">
        <v>396</v>
      </c>
      <c r="B449" s="22" t="s">
        <v>211</v>
      </c>
      <c r="C449" s="106" t="s">
        <v>556</v>
      </c>
      <c r="D449" s="22" t="s">
        <v>6</v>
      </c>
      <c r="E449" s="56">
        <f>E450</f>
        <v>52000</v>
      </c>
    </row>
    <row r="450" spans="1:5" ht="36" outlineLevel="6">
      <c r="A450" s="21" t="s">
        <v>36</v>
      </c>
      <c r="B450" s="22" t="s">
        <v>211</v>
      </c>
      <c r="C450" s="22" t="s">
        <v>556</v>
      </c>
      <c r="D450" s="22" t="s">
        <v>37</v>
      </c>
      <c r="E450" s="56">
        <f>E451</f>
        <v>52000</v>
      </c>
    </row>
    <row r="451" spans="1:5" outlineLevel="6">
      <c r="A451" s="21" t="s">
        <v>73</v>
      </c>
      <c r="B451" s="22" t="s">
        <v>211</v>
      </c>
      <c r="C451" s="22" t="s">
        <v>556</v>
      </c>
      <c r="D451" s="22" t="s">
        <v>74</v>
      </c>
      <c r="E451" s="56">
        <v>52000</v>
      </c>
    </row>
    <row r="452" spans="1:5" ht="36" outlineLevel="6">
      <c r="A452" s="21" t="s">
        <v>318</v>
      </c>
      <c r="B452" s="22" t="s">
        <v>211</v>
      </c>
      <c r="C452" s="22" t="s">
        <v>134</v>
      </c>
      <c r="D452" s="22" t="s">
        <v>6</v>
      </c>
      <c r="E452" s="56">
        <f>E453+E457</f>
        <v>16476920</v>
      </c>
    </row>
    <row r="453" spans="1:5" ht="21" customHeight="1" outlineLevel="6">
      <c r="A453" s="21" t="s">
        <v>319</v>
      </c>
      <c r="B453" s="22" t="s">
        <v>211</v>
      </c>
      <c r="C453" s="22" t="s">
        <v>188</v>
      </c>
      <c r="D453" s="22" t="s">
        <v>6</v>
      </c>
      <c r="E453" s="56">
        <f>E454</f>
        <v>16476920</v>
      </c>
    </row>
    <row r="454" spans="1:5" ht="41.25" customHeight="1" outlineLevel="6">
      <c r="A454" s="21" t="s">
        <v>72</v>
      </c>
      <c r="B454" s="22" t="s">
        <v>211</v>
      </c>
      <c r="C454" s="22" t="s">
        <v>135</v>
      </c>
      <c r="D454" s="22" t="s">
        <v>6</v>
      </c>
      <c r="E454" s="56">
        <f>E455</f>
        <v>16476920</v>
      </c>
    </row>
    <row r="455" spans="1:5" ht="36" outlineLevel="6">
      <c r="A455" s="21" t="s">
        <v>36</v>
      </c>
      <c r="B455" s="22" t="s">
        <v>211</v>
      </c>
      <c r="C455" s="22" t="s">
        <v>135</v>
      </c>
      <c r="D455" s="22" t="s">
        <v>37</v>
      </c>
      <c r="E455" s="56">
        <f>E456</f>
        <v>16476920</v>
      </c>
    </row>
    <row r="456" spans="1:5" outlineLevel="6">
      <c r="A456" s="21" t="s">
        <v>73</v>
      </c>
      <c r="B456" s="22" t="s">
        <v>211</v>
      </c>
      <c r="C456" s="22" t="s">
        <v>135</v>
      </c>
      <c r="D456" s="22" t="s">
        <v>74</v>
      </c>
      <c r="E456" s="56">
        <v>16476920</v>
      </c>
    </row>
    <row r="457" spans="1:5" ht="21" hidden="1" customHeight="1" outlineLevel="6">
      <c r="A457" s="21" t="s">
        <v>170</v>
      </c>
      <c r="B457" s="22" t="s">
        <v>211</v>
      </c>
      <c r="C457" s="22" t="s">
        <v>189</v>
      </c>
      <c r="D457" s="22" t="s">
        <v>6</v>
      </c>
      <c r="E457" s="56">
        <f>E458</f>
        <v>0</v>
      </c>
    </row>
    <row r="458" spans="1:5" ht="72" hidden="1" outlineLevel="6">
      <c r="A458" s="21" t="s">
        <v>440</v>
      </c>
      <c r="B458" s="22" t="s">
        <v>211</v>
      </c>
      <c r="C458" s="22" t="s">
        <v>441</v>
      </c>
      <c r="D458" s="22" t="s">
        <v>6</v>
      </c>
      <c r="E458" s="56">
        <f>E459</f>
        <v>0</v>
      </c>
    </row>
    <row r="459" spans="1:5" ht="36" hidden="1" outlineLevel="6">
      <c r="A459" s="21" t="s">
        <v>36</v>
      </c>
      <c r="B459" s="22" t="s">
        <v>211</v>
      </c>
      <c r="C459" s="22" t="s">
        <v>441</v>
      </c>
      <c r="D459" s="22" t="s">
        <v>37</v>
      </c>
      <c r="E459" s="56">
        <f>E460</f>
        <v>0</v>
      </c>
    </row>
    <row r="460" spans="1:5" hidden="1" outlineLevel="6">
      <c r="A460" s="21" t="s">
        <v>73</v>
      </c>
      <c r="B460" s="22" t="s">
        <v>211</v>
      </c>
      <c r="C460" s="22" t="s">
        <v>441</v>
      </c>
      <c r="D460" s="22" t="s">
        <v>74</v>
      </c>
      <c r="E460" s="56">
        <v>0</v>
      </c>
    </row>
    <row r="461" spans="1:5" outlineLevel="1" collapsed="1">
      <c r="A461" s="21" t="s">
        <v>75</v>
      </c>
      <c r="B461" s="22" t="s">
        <v>76</v>
      </c>
      <c r="C461" s="22" t="s">
        <v>124</v>
      </c>
      <c r="D461" s="22" t="s">
        <v>6</v>
      </c>
      <c r="E461" s="56">
        <f>E462</f>
        <v>2714547.6</v>
      </c>
    </row>
    <row r="462" spans="1:5" s="47" customFormat="1" ht="36" outlineLevel="2">
      <c r="A462" s="50" t="s">
        <v>347</v>
      </c>
      <c r="B462" s="37" t="s">
        <v>76</v>
      </c>
      <c r="C462" s="37" t="s">
        <v>136</v>
      </c>
      <c r="D462" s="37" t="s">
        <v>6</v>
      </c>
      <c r="E462" s="58">
        <f>E463+E476</f>
        <v>2714547.6</v>
      </c>
    </row>
    <row r="463" spans="1:5" ht="36" outlineLevel="3">
      <c r="A463" s="21" t="s">
        <v>350</v>
      </c>
      <c r="B463" s="22" t="s">
        <v>76</v>
      </c>
      <c r="C463" s="22" t="s">
        <v>144</v>
      </c>
      <c r="D463" s="22" t="s">
        <v>6</v>
      </c>
      <c r="E463" s="56">
        <f>E464+E468</f>
        <v>2590547.6</v>
      </c>
    </row>
    <row r="464" spans="1:5" ht="18.75" customHeight="1" outlineLevel="3">
      <c r="A464" s="51" t="s">
        <v>165</v>
      </c>
      <c r="B464" s="22" t="s">
        <v>76</v>
      </c>
      <c r="C464" s="22" t="s">
        <v>180</v>
      </c>
      <c r="D464" s="22" t="s">
        <v>6</v>
      </c>
      <c r="E464" s="56">
        <f>E465</f>
        <v>70000</v>
      </c>
    </row>
    <row r="465" spans="1:5" outlineLevel="3">
      <c r="A465" s="21" t="s">
        <v>380</v>
      </c>
      <c r="B465" s="22" t="s">
        <v>76</v>
      </c>
      <c r="C465" s="22" t="s">
        <v>195</v>
      </c>
      <c r="D465" s="22" t="s">
        <v>6</v>
      </c>
      <c r="E465" s="56">
        <f>E466</f>
        <v>70000</v>
      </c>
    </row>
    <row r="466" spans="1:5" ht="17.25" customHeight="1" outlineLevel="3">
      <c r="A466" s="21" t="s">
        <v>15</v>
      </c>
      <c r="B466" s="22" t="s">
        <v>76</v>
      </c>
      <c r="C466" s="22" t="s">
        <v>195</v>
      </c>
      <c r="D466" s="22" t="s">
        <v>16</v>
      </c>
      <c r="E466" s="56">
        <f>E467</f>
        <v>70000</v>
      </c>
    </row>
    <row r="467" spans="1:5" ht="21" customHeight="1" outlineLevel="4">
      <c r="A467" s="21" t="s">
        <v>17</v>
      </c>
      <c r="B467" s="22" t="s">
        <v>76</v>
      </c>
      <c r="C467" s="22" t="s">
        <v>195</v>
      </c>
      <c r="D467" s="22" t="s">
        <v>18</v>
      </c>
      <c r="E467" s="56">
        <f>70000</f>
        <v>70000</v>
      </c>
    </row>
    <row r="468" spans="1:5" ht="21" customHeight="1" outlineLevel="6">
      <c r="A468" s="51" t="s">
        <v>229</v>
      </c>
      <c r="B468" s="22" t="s">
        <v>76</v>
      </c>
      <c r="C468" s="22" t="s">
        <v>183</v>
      </c>
      <c r="D468" s="22" t="s">
        <v>6</v>
      </c>
      <c r="E468" s="56">
        <f>E469</f>
        <v>2520547.6</v>
      </c>
    </row>
    <row r="469" spans="1:5" ht="72" outlineLevel="6">
      <c r="A469" s="13" t="s">
        <v>355</v>
      </c>
      <c r="B469" s="22" t="s">
        <v>76</v>
      </c>
      <c r="C469" s="22" t="s">
        <v>150</v>
      </c>
      <c r="D469" s="22" t="s">
        <v>6</v>
      </c>
      <c r="E469" s="56">
        <f>E470+E472+E474</f>
        <v>2520547.6</v>
      </c>
    </row>
    <row r="470" spans="1:5" ht="36" outlineLevel="6">
      <c r="A470" s="21" t="s">
        <v>15</v>
      </c>
      <c r="B470" s="22" t="s">
        <v>76</v>
      </c>
      <c r="C470" s="22" t="s">
        <v>150</v>
      </c>
      <c r="D470" s="22" t="s">
        <v>16</v>
      </c>
      <c r="E470" s="56">
        <f>E471</f>
        <v>2000</v>
      </c>
    </row>
    <row r="471" spans="1:5" ht="36" outlineLevel="6">
      <c r="A471" s="21" t="s">
        <v>17</v>
      </c>
      <c r="B471" s="22" t="s">
        <v>76</v>
      </c>
      <c r="C471" s="22" t="s">
        <v>150</v>
      </c>
      <c r="D471" s="22" t="s">
        <v>18</v>
      </c>
      <c r="E471" s="56">
        <v>2000</v>
      </c>
    </row>
    <row r="472" spans="1:5" outlineLevel="5">
      <c r="A472" s="21" t="s">
        <v>89</v>
      </c>
      <c r="B472" s="22" t="s">
        <v>76</v>
      </c>
      <c r="C472" s="22" t="s">
        <v>150</v>
      </c>
      <c r="D472" s="22" t="s">
        <v>90</v>
      </c>
      <c r="E472" s="56">
        <f>E473</f>
        <v>320000</v>
      </c>
    </row>
    <row r="473" spans="1:5" ht="18.75" customHeight="1" outlineLevel="6">
      <c r="A473" s="21" t="s">
        <v>96</v>
      </c>
      <c r="B473" s="22" t="s">
        <v>76</v>
      </c>
      <c r="C473" s="22" t="s">
        <v>150</v>
      </c>
      <c r="D473" s="22" t="s">
        <v>97</v>
      </c>
      <c r="E473" s="56">
        <v>320000</v>
      </c>
    </row>
    <row r="474" spans="1:5" ht="36" outlineLevel="4">
      <c r="A474" s="21" t="s">
        <v>36</v>
      </c>
      <c r="B474" s="22" t="s">
        <v>76</v>
      </c>
      <c r="C474" s="22" t="s">
        <v>150</v>
      </c>
      <c r="D474" s="22" t="s">
        <v>37</v>
      </c>
      <c r="E474" s="56">
        <f>E475</f>
        <v>2198547.6</v>
      </c>
    </row>
    <row r="475" spans="1:5" outlineLevel="5">
      <c r="A475" s="21" t="s">
        <v>73</v>
      </c>
      <c r="B475" s="22" t="s">
        <v>76</v>
      </c>
      <c r="C475" s="22" t="s">
        <v>150</v>
      </c>
      <c r="D475" s="22" t="s">
        <v>74</v>
      </c>
      <c r="E475" s="56">
        <v>2198547.6</v>
      </c>
    </row>
    <row r="476" spans="1:5" outlineLevel="6">
      <c r="A476" s="26" t="s">
        <v>198</v>
      </c>
      <c r="B476" s="22" t="s">
        <v>76</v>
      </c>
      <c r="C476" s="22" t="s">
        <v>197</v>
      </c>
      <c r="D476" s="22" t="s">
        <v>6</v>
      </c>
      <c r="E476" s="56">
        <f>E477</f>
        <v>124000</v>
      </c>
    </row>
    <row r="477" spans="1:5" outlineLevel="6">
      <c r="A477" s="21" t="s">
        <v>77</v>
      </c>
      <c r="B477" s="22" t="s">
        <v>76</v>
      </c>
      <c r="C477" s="22" t="s">
        <v>151</v>
      </c>
      <c r="D477" s="22" t="s">
        <v>6</v>
      </c>
      <c r="E477" s="56">
        <f>E478</f>
        <v>124000</v>
      </c>
    </row>
    <row r="478" spans="1:5" ht="18" customHeight="1" outlineLevel="6">
      <c r="A478" s="21" t="s">
        <v>15</v>
      </c>
      <c r="B478" s="22" t="s">
        <v>76</v>
      </c>
      <c r="C478" s="22" t="s">
        <v>151</v>
      </c>
      <c r="D478" s="22" t="s">
        <v>16</v>
      </c>
      <c r="E478" s="56">
        <f>E479</f>
        <v>124000</v>
      </c>
    </row>
    <row r="479" spans="1:5" ht="21.75" customHeight="1" outlineLevel="6">
      <c r="A479" s="21" t="s">
        <v>17</v>
      </c>
      <c r="B479" s="22" t="s">
        <v>76</v>
      </c>
      <c r="C479" s="22" t="s">
        <v>151</v>
      </c>
      <c r="D479" s="22" t="s">
        <v>18</v>
      </c>
      <c r="E479" s="56">
        <f>124000</f>
        <v>124000</v>
      </c>
    </row>
    <row r="480" spans="1:5" outlineLevel="1">
      <c r="A480" s="21" t="s">
        <v>115</v>
      </c>
      <c r="B480" s="22" t="s">
        <v>116</v>
      </c>
      <c r="C480" s="22" t="s">
        <v>124</v>
      </c>
      <c r="D480" s="22" t="s">
        <v>6</v>
      </c>
      <c r="E480" s="56">
        <f>E481</f>
        <v>20997550</v>
      </c>
    </row>
    <row r="481" spans="1:5" ht="36" outlineLevel="2">
      <c r="A481" s="50" t="s">
        <v>356</v>
      </c>
      <c r="B481" s="37" t="s">
        <v>116</v>
      </c>
      <c r="C481" s="37" t="s">
        <v>136</v>
      </c>
      <c r="D481" s="37" t="s">
        <v>6</v>
      </c>
      <c r="E481" s="56">
        <f>E482</f>
        <v>20997550</v>
      </c>
    </row>
    <row r="482" spans="1:5" ht="36" outlineLevel="4">
      <c r="A482" s="24" t="s">
        <v>168</v>
      </c>
      <c r="B482" s="22" t="s">
        <v>116</v>
      </c>
      <c r="C482" s="22" t="s">
        <v>186</v>
      </c>
      <c r="D482" s="22" t="s">
        <v>6</v>
      </c>
      <c r="E482" s="56">
        <f>E483+E490+E497</f>
        <v>20997550</v>
      </c>
    </row>
    <row r="483" spans="1:5" ht="39.75" customHeight="1" outlineLevel="5">
      <c r="A483" s="21" t="s">
        <v>413</v>
      </c>
      <c r="B483" s="22" t="s">
        <v>116</v>
      </c>
      <c r="C483" s="22" t="s">
        <v>455</v>
      </c>
      <c r="D483" s="22" t="s">
        <v>6</v>
      </c>
      <c r="E483" s="56">
        <f>E484+E486+E488</f>
        <v>4879020</v>
      </c>
    </row>
    <row r="484" spans="1:5" ht="72" outlineLevel="6">
      <c r="A484" s="21" t="s">
        <v>11</v>
      </c>
      <c r="B484" s="22" t="s">
        <v>116</v>
      </c>
      <c r="C484" s="22" t="s">
        <v>455</v>
      </c>
      <c r="D484" s="22" t="s">
        <v>12</v>
      </c>
      <c r="E484" s="56">
        <f>E485</f>
        <v>4381020</v>
      </c>
    </row>
    <row r="485" spans="1:5" ht="18" customHeight="1" outlineLevel="5">
      <c r="A485" s="21" t="s">
        <v>13</v>
      </c>
      <c r="B485" s="22" t="s">
        <v>116</v>
      </c>
      <c r="C485" s="22" t="s">
        <v>455</v>
      </c>
      <c r="D485" s="22" t="s">
        <v>14</v>
      </c>
      <c r="E485" s="56">
        <v>4381020</v>
      </c>
    </row>
    <row r="486" spans="1:5" ht="18" customHeight="1" outlineLevel="6">
      <c r="A486" s="21" t="s">
        <v>15</v>
      </c>
      <c r="B486" s="22" t="s">
        <v>116</v>
      </c>
      <c r="C486" s="22" t="s">
        <v>455</v>
      </c>
      <c r="D486" s="22" t="s">
        <v>16</v>
      </c>
      <c r="E486" s="56">
        <f>E487</f>
        <v>310400</v>
      </c>
    </row>
    <row r="487" spans="1:5" ht="19.5" customHeight="1" outlineLevel="6">
      <c r="A487" s="21" t="s">
        <v>17</v>
      </c>
      <c r="B487" s="22" t="s">
        <v>116</v>
      </c>
      <c r="C487" s="22" t="s">
        <v>455</v>
      </c>
      <c r="D487" s="22" t="s">
        <v>18</v>
      </c>
      <c r="E487" s="56">
        <v>310400</v>
      </c>
    </row>
    <row r="488" spans="1:5" outlineLevel="6">
      <c r="A488" s="21" t="s">
        <v>19</v>
      </c>
      <c r="B488" s="22" t="s">
        <v>116</v>
      </c>
      <c r="C488" s="22" t="s">
        <v>455</v>
      </c>
      <c r="D488" s="22" t="s">
        <v>20</v>
      </c>
      <c r="E488" s="56">
        <f>E489</f>
        <v>187600</v>
      </c>
    </row>
    <row r="489" spans="1:5" outlineLevel="4">
      <c r="A489" s="21" t="s">
        <v>21</v>
      </c>
      <c r="B489" s="22" t="s">
        <v>116</v>
      </c>
      <c r="C489" s="22" t="s">
        <v>455</v>
      </c>
      <c r="D489" s="22" t="s">
        <v>22</v>
      </c>
      <c r="E489" s="56">
        <f>187600</f>
        <v>187600</v>
      </c>
    </row>
    <row r="490" spans="1:5" ht="36" outlineLevel="5">
      <c r="A490" s="21" t="s">
        <v>32</v>
      </c>
      <c r="B490" s="22" t="s">
        <v>116</v>
      </c>
      <c r="C490" s="22" t="s">
        <v>152</v>
      </c>
      <c r="D490" s="22" t="s">
        <v>6</v>
      </c>
      <c r="E490" s="56">
        <f>E491+E493+E495</f>
        <v>14094980</v>
      </c>
    </row>
    <row r="491" spans="1:5" ht="72" outlineLevel="6">
      <c r="A491" s="21" t="s">
        <v>11</v>
      </c>
      <c r="B491" s="22" t="s">
        <v>116</v>
      </c>
      <c r="C491" s="22" t="s">
        <v>152</v>
      </c>
      <c r="D491" s="22" t="s">
        <v>12</v>
      </c>
      <c r="E491" s="56">
        <f>E492</f>
        <v>11144780</v>
      </c>
    </row>
    <row r="492" spans="1:5" outlineLevel="5">
      <c r="A492" s="21" t="s">
        <v>33</v>
      </c>
      <c r="B492" s="22" t="s">
        <v>116</v>
      </c>
      <c r="C492" s="22" t="s">
        <v>152</v>
      </c>
      <c r="D492" s="22" t="s">
        <v>34</v>
      </c>
      <c r="E492" s="56">
        <v>11144780</v>
      </c>
    </row>
    <row r="493" spans="1:5" ht="16.5" customHeight="1" outlineLevel="6">
      <c r="A493" s="21" t="s">
        <v>15</v>
      </c>
      <c r="B493" s="22" t="s">
        <v>116</v>
      </c>
      <c r="C493" s="22" t="s">
        <v>152</v>
      </c>
      <c r="D493" s="22" t="s">
        <v>16</v>
      </c>
      <c r="E493" s="56">
        <f>E494</f>
        <v>2908000</v>
      </c>
    </row>
    <row r="494" spans="1:5" ht="20.25" customHeight="1" outlineLevel="6">
      <c r="A494" s="21" t="s">
        <v>17</v>
      </c>
      <c r="B494" s="22" t="s">
        <v>116</v>
      </c>
      <c r="C494" s="22" t="s">
        <v>152</v>
      </c>
      <c r="D494" s="22" t="s">
        <v>18</v>
      </c>
      <c r="E494" s="56">
        <f>2908000</f>
        <v>2908000</v>
      </c>
    </row>
    <row r="495" spans="1:5" outlineLevel="6">
      <c r="A495" s="21" t="s">
        <v>19</v>
      </c>
      <c r="B495" s="22" t="s">
        <v>116</v>
      </c>
      <c r="C495" s="22" t="s">
        <v>152</v>
      </c>
      <c r="D495" s="22" t="s">
        <v>20</v>
      </c>
      <c r="E495" s="56">
        <f>E496</f>
        <v>42200</v>
      </c>
    </row>
    <row r="496" spans="1:5" outlineLevel="6">
      <c r="A496" s="21" t="s">
        <v>21</v>
      </c>
      <c r="B496" s="22" t="s">
        <v>116</v>
      </c>
      <c r="C496" s="22" t="s">
        <v>152</v>
      </c>
      <c r="D496" s="22" t="s">
        <v>22</v>
      </c>
      <c r="E496" s="56">
        <f>42200</f>
        <v>42200</v>
      </c>
    </row>
    <row r="497" spans="1:5" ht="36" outlineLevel="6">
      <c r="A497" s="26" t="s">
        <v>35</v>
      </c>
      <c r="B497" s="22" t="s">
        <v>116</v>
      </c>
      <c r="C497" s="22" t="s">
        <v>153</v>
      </c>
      <c r="D497" s="22" t="s">
        <v>6</v>
      </c>
      <c r="E497" s="56">
        <f>E498</f>
        <v>2023550</v>
      </c>
    </row>
    <row r="498" spans="1:5" ht="36" outlineLevel="6">
      <c r="A498" s="21" t="s">
        <v>36</v>
      </c>
      <c r="B498" s="22" t="s">
        <v>116</v>
      </c>
      <c r="C498" s="22" t="s">
        <v>153</v>
      </c>
      <c r="D498" s="22" t="s">
        <v>37</v>
      </c>
      <c r="E498" s="56">
        <f>E499</f>
        <v>2023550</v>
      </c>
    </row>
    <row r="499" spans="1:5" outlineLevel="6">
      <c r="A499" s="21" t="s">
        <v>38</v>
      </c>
      <c r="B499" s="22" t="s">
        <v>116</v>
      </c>
      <c r="C499" s="22" t="s">
        <v>153</v>
      </c>
      <c r="D499" s="22" t="s">
        <v>39</v>
      </c>
      <c r="E499" s="56">
        <v>2023550</v>
      </c>
    </row>
    <row r="500" spans="1:5" s="3" customFormat="1">
      <c r="A500" s="21" t="s">
        <v>78</v>
      </c>
      <c r="B500" s="20" t="s">
        <v>79</v>
      </c>
      <c r="C500" s="20" t="s">
        <v>124</v>
      </c>
      <c r="D500" s="20" t="s">
        <v>6</v>
      </c>
      <c r="E500" s="60">
        <f>E501+E522</f>
        <v>36209671.789999999</v>
      </c>
    </row>
    <row r="501" spans="1:5" outlineLevel="1">
      <c r="A501" s="21" t="s">
        <v>80</v>
      </c>
      <c r="B501" s="22" t="s">
        <v>81</v>
      </c>
      <c r="C501" s="22" t="s">
        <v>124</v>
      </c>
      <c r="D501" s="22" t="s">
        <v>6</v>
      </c>
      <c r="E501" s="56">
        <f>E502</f>
        <v>36209671.789999999</v>
      </c>
    </row>
    <row r="502" spans="1:5" ht="36" outlineLevel="2">
      <c r="A502" s="50" t="s">
        <v>320</v>
      </c>
      <c r="B502" s="37" t="s">
        <v>81</v>
      </c>
      <c r="C502" s="37" t="s">
        <v>134</v>
      </c>
      <c r="D502" s="37" t="s">
        <v>6</v>
      </c>
      <c r="E502" s="56">
        <f>E503+E507+E517</f>
        <v>36209671.789999999</v>
      </c>
    </row>
    <row r="503" spans="1:5" ht="21" customHeight="1" outlineLevel="2">
      <c r="A503" s="21" t="s">
        <v>321</v>
      </c>
      <c r="B503" s="22" t="s">
        <v>81</v>
      </c>
      <c r="C503" s="22" t="s">
        <v>187</v>
      </c>
      <c r="D503" s="22" t="s">
        <v>6</v>
      </c>
      <c r="E503" s="56">
        <f>E504+E511+E514</f>
        <v>8922611.790000001</v>
      </c>
    </row>
    <row r="504" spans="1:5" ht="36" outlineLevel="6">
      <c r="A504" s="26" t="s">
        <v>83</v>
      </c>
      <c r="B504" s="22" t="s">
        <v>81</v>
      </c>
      <c r="C504" s="22" t="s">
        <v>139</v>
      </c>
      <c r="D504" s="22" t="s">
        <v>6</v>
      </c>
      <c r="E504" s="56">
        <f>E505</f>
        <v>8689165.5099999998</v>
      </c>
    </row>
    <row r="505" spans="1:5" ht="36" outlineLevel="6">
      <c r="A505" s="21" t="s">
        <v>36</v>
      </c>
      <c r="B505" s="22" t="s">
        <v>81</v>
      </c>
      <c r="C505" s="22" t="s">
        <v>139</v>
      </c>
      <c r="D505" s="22" t="s">
        <v>37</v>
      </c>
      <c r="E505" s="56">
        <f>E506</f>
        <v>8689165.5099999998</v>
      </c>
    </row>
    <row r="506" spans="1:5" outlineLevel="6">
      <c r="A506" s="21" t="s">
        <v>73</v>
      </c>
      <c r="B506" s="22" t="s">
        <v>81</v>
      </c>
      <c r="C506" s="22" t="s">
        <v>139</v>
      </c>
      <c r="D506" s="22" t="s">
        <v>74</v>
      </c>
      <c r="E506" s="56">
        <v>8689165.5099999998</v>
      </c>
    </row>
    <row r="507" spans="1:5" ht="36" outlineLevel="6">
      <c r="A507" s="21" t="s">
        <v>518</v>
      </c>
      <c r="B507" s="22" t="s">
        <v>81</v>
      </c>
      <c r="C507" s="22" t="s">
        <v>517</v>
      </c>
      <c r="D507" s="22" t="s">
        <v>6</v>
      </c>
      <c r="E507" s="56">
        <f>E508</f>
        <v>25065560</v>
      </c>
    </row>
    <row r="508" spans="1:5" ht="36" outlineLevel="6">
      <c r="A508" s="26" t="s">
        <v>83</v>
      </c>
      <c r="B508" s="22" t="s">
        <v>81</v>
      </c>
      <c r="C508" s="22" t="s">
        <v>516</v>
      </c>
      <c r="D508" s="22" t="s">
        <v>6</v>
      </c>
      <c r="E508" s="56">
        <f>E509</f>
        <v>25065560</v>
      </c>
    </row>
    <row r="509" spans="1:5" ht="36" outlineLevel="6">
      <c r="A509" s="21" t="s">
        <v>36</v>
      </c>
      <c r="B509" s="22" t="s">
        <v>81</v>
      </c>
      <c r="C509" s="22" t="s">
        <v>516</v>
      </c>
      <c r="D509" s="22" t="s">
        <v>37</v>
      </c>
      <c r="E509" s="56">
        <f>E510</f>
        <v>25065560</v>
      </c>
    </row>
    <row r="510" spans="1:5" outlineLevel="6">
      <c r="A510" s="21" t="s">
        <v>73</v>
      </c>
      <c r="B510" s="22" t="s">
        <v>81</v>
      </c>
      <c r="C510" s="22" t="s">
        <v>516</v>
      </c>
      <c r="D510" s="22" t="s">
        <v>74</v>
      </c>
      <c r="E510" s="56">
        <v>25065560</v>
      </c>
    </row>
    <row r="511" spans="1:5" ht="58.5" customHeight="1" outlineLevel="6">
      <c r="A511" s="13" t="s">
        <v>345</v>
      </c>
      <c r="B511" s="22" t="s">
        <v>81</v>
      </c>
      <c r="C511" s="22" t="s">
        <v>246</v>
      </c>
      <c r="D511" s="22" t="s">
        <v>6</v>
      </c>
      <c r="E511" s="56">
        <f>E512</f>
        <v>226442.89</v>
      </c>
    </row>
    <row r="512" spans="1:5" ht="36" outlineLevel="6">
      <c r="A512" s="21" t="s">
        <v>36</v>
      </c>
      <c r="B512" s="22" t="s">
        <v>81</v>
      </c>
      <c r="C512" s="22" t="s">
        <v>246</v>
      </c>
      <c r="D512" s="22" t="s">
        <v>37</v>
      </c>
      <c r="E512" s="56">
        <f>E513</f>
        <v>226442.89</v>
      </c>
    </row>
    <row r="513" spans="1:5" outlineLevel="4">
      <c r="A513" s="21" t="s">
        <v>73</v>
      </c>
      <c r="B513" s="22" t="s">
        <v>81</v>
      </c>
      <c r="C513" s="22" t="s">
        <v>246</v>
      </c>
      <c r="D513" s="22" t="s">
        <v>74</v>
      </c>
      <c r="E513" s="56">
        <v>226442.89</v>
      </c>
    </row>
    <row r="514" spans="1:5" ht="54" outlineLevel="4">
      <c r="A514" s="21" t="s">
        <v>258</v>
      </c>
      <c r="B514" s="22" t="s">
        <v>81</v>
      </c>
      <c r="C514" s="22" t="s">
        <v>259</v>
      </c>
      <c r="D514" s="22" t="s">
        <v>6</v>
      </c>
      <c r="E514" s="56">
        <f>E515</f>
        <v>7003.39</v>
      </c>
    </row>
    <row r="515" spans="1:5" ht="36" outlineLevel="4">
      <c r="A515" s="21" t="s">
        <v>36</v>
      </c>
      <c r="B515" s="22" t="s">
        <v>81</v>
      </c>
      <c r="C515" s="22" t="s">
        <v>259</v>
      </c>
      <c r="D515" s="22" t="s">
        <v>37</v>
      </c>
      <c r="E515" s="56">
        <f>E516</f>
        <v>7003.39</v>
      </c>
    </row>
    <row r="516" spans="1:5" outlineLevel="4">
      <c r="A516" s="21" t="s">
        <v>73</v>
      </c>
      <c r="B516" s="22" t="s">
        <v>81</v>
      </c>
      <c r="C516" s="22" t="s">
        <v>259</v>
      </c>
      <c r="D516" s="22" t="s">
        <v>74</v>
      </c>
      <c r="E516" s="56">
        <v>7003.39</v>
      </c>
    </row>
    <row r="517" spans="1:5" ht="21" customHeight="1" outlineLevel="5">
      <c r="A517" s="21" t="s">
        <v>170</v>
      </c>
      <c r="B517" s="22" t="s">
        <v>81</v>
      </c>
      <c r="C517" s="22" t="s">
        <v>189</v>
      </c>
      <c r="D517" s="22" t="s">
        <v>6</v>
      </c>
      <c r="E517" s="56">
        <f>E518</f>
        <v>2221500</v>
      </c>
    </row>
    <row r="518" spans="1:5" outlineLevel="6">
      <c r="A518" s="21" t="s">
        <v>82</v>
      </c>
      <c r="B518" s="22" t="s">
        <v>81</v>
      </c>
      <c r="C518" s="22" t="s">
        <v>138</v>
      </c>
      <c r="D518" s="22" t="s">
        <v>6</v>
      </c>
      <c r="E518" s="56">
        <f>E519</f>
        <v>2221500</v>
      </c>
    </row>
    <row r="519" spans="1:5" ht="36" outlineLevel="6">
      <c r="A519" s="21" t="s">
        <v>36</v>
      </c>
      <c r="B519" s="22" t="s">
        <v>81</v>
      </c>
      <c r="C519" s="22" t="s">
        <v>138</v>
      </c>
      <c r="D519" s="22" t="s">
        <v>37</v>
      </c>
      <c r="E519" s="56">
        <f>E520+E521</f>
        <v>2221500</v>
      </c>
    </row>
    <row r="520" spans="1:5" outlineLevel="6">
      <c r="A520" s="21" t="s">
        <v>73</v>
      </c>
      <c r="B520" s="22" t="s">
        <v>81</v>
      </c>
      <c r="C520" s="22" t="s">
        <v>138</v>
      </c>
      <c r="D520" s="22" t="s">
        <v>74</v>
      </c>
      <c r="E520" s="56">
        <v>2107500</v>
      </c>
    </row>
    <row r="521" spans="1:5" ht="36" customHeight="1" outlineLevel="6">
      <c r="A521" s="21" t="s">
        <v>322</v>
      </c>
      <c r="B521" s="22" t="s">
        <v>81</v>
      </c>
      <c r="C521" s="22" t="s">
        <v>138</v>
      </c>
      <c r="D521" s="22" t="s">
        <v>208</v>
      </c>
      <c r="E521" s="56">
        <f>114000</f>
        <v>114000</v>
      </c>
    </row>
    <row r="522" spans="1:5" hidden="1" outlineLevel="6">
      <c r="A522" s="21" t="s">
        <v>442</v>
      </c>
      <c r="B522" s="22" t="s">
        <v>443</v>
      </c>
      <c r="C522" s="22" t="s">
        <v>124</v>
      </c>
      <c r="D522" s="22" t="s">
        <v>6</v>
      </c>
      <c r="E522" s="56">
        <f>E523</f>
        <v>0</v>
      </c>
    </row>
    <row r="523" spans="1:5" ht="36" hidden="1" outlineLevel="6">
      <c r="A523" s="21" t="s">
        <v>320</v>
      </c>
      <c r="B523" s="22" t="s">
        <v>443</v>
      </c>
      <c r="C523" s="22" t="s">
        <v>134</v>
      </c>
      <c r="D523" s="22" t="s">
        <v>6</v>
      </c>
      <c r="E523" s="56">
        <f>E524</f>
        <v>0</v>
      </c>
    </row>
    <row r="524" spans="1:5" ht="21.75" hidden="1" customHeight="1" outlineLevel="6">
      <c r="A524" s="21" t="s">
        <v>170</v>
      </c>
      <c r="B524" s="22" t="s">
        <v>443</v>
      </c>
      <c r="C524" s="22" t="s">
        <v>189</v>
      </c>
      <c r="D524" s="22" t="s">
        <v>6</v>
      </c>
      <c r="E524" s="56">
        <f>E525</f>
        <v>0</v>
      </c>
    </row>
    <row r="525" spans="1:5" ht="40.5" hidden="1" customHeight="1" outlineLevel="6">
      <c r="A525" s="21" t="s">
        <v>444</v>
      </c>
      <c r="B525" s="22" t="s">
        <v>443</v>
      </c>
      <c r="C525" s="22" t="s">
        <v>445</v>
      </c>
      <c r="D525" s="22" t="s">
        <v>6</v>
      </c>
      <c r="E525" s="56">
        <f>E526</f>
        <v>0</v>
      </c>
    </row>
    <row r="526" spans="1:5" ht="36" hidden="1" outlineLevel="6">
      <c r="A526" s="21" t="s">
        <v>36</v>
      </c>
      <c r="B526" s="22" t="s">
        <v>443</v>
      </c>
      <c r="C526" s="22" t="s">
        <v>445</v>
      </c>
      <c r="D526" s="22" t="s">
        <v>37</v>
      </c>
      <c r="E526" s="56">
        <f>E527</f>
        <v>0</v>
      </c>
    </row>
    <row r="527" spans="1:5" hidden="1" outlineLevel="6">
      <c r="A527" s="21" t="s">
        <v>73</v>
      </c>
      <c r="B527" s="22" t="s">
        <v>443</v>
      </c>
      <c r="C527" s="22" t="s">
        <v>445</v>
      </c>
      <c r="D527" s="22" t="s">
        <v>74</v>
      </c>
      <c r="E527" s="56">
        <v>0</v>
      </c>
    </row>
    <row r="528" spans="1:5" s="3" customFormat="1" collapsed="1">
      <c r="A528" s="21" t="s">
        <v>84</v>
      </c>
      <c r="B528" s="20" t="s">
        <v>85</v>
      </c>
      <c r="C528" s="20" t="s">
        <v>124</v>
      </c>
      <c r="D528" s="20" t="s">
        <v>6</v>
      </c>
      <c r="E528" s="60">
        <f>E529+E554+E534</f>
        <v>50386654.280000001</v>
      </c>
    </row>
    <row r="529" spans="1:5" outlineLevel="1">
      <c r="A529" s="21" t="s">
        <v>86</v>
      </c>
      <c r="B529" s="22" t="s">
        <v>87</v>
      </c>
      <c r="C529" s="22" t="s">
        <v>124</v>
      </c>
      <c r="D529" s="22" t="s">
        <v>6</v>
      </c>
      <c r="E529" s="56">
        <f>E530</f>
        <v>5397734.9199999999</v>
      </c>
    </row>
    <row r="530" spans="1:5" outlineLevel="3">
      <c r="A530" s="21" t="s">
        <v>157</v>
      </c>
      <c r="B530" s="22" t="s">
        <v>87</v>
      </c>
      <c r="C530" s="22" t="s">
        <v>125</v>
      </c>
      <c r="D530" s="22" t="s">
        <v>6</v>
      </c>
      <c r="E530" s="56">
        <f>E531</f>
        <v>5397734.9199999999</v>
      </c>
    </row>
    <row r="531" spans="1:5" outlineLevel="4">
      <c r="A531" s="21" t="s">
        <v>88</v>
      </c>
      <c r="B531" s="22" t="s">
        <v>87</v>
      </c>
      <c r="C531" s="22" t="s">
        <v>140</v>
      </c>
      <c r="D531" s="22" t="s">
        <v>6</v>
      </c>
      <c r="E531" s="56">
        <f>E532</f>
        <v>5397734.9199999999</v>
      </c>
    </row>
    <row r="532" spans="1:5" outlineLevel="5">
      <c r="A532" s="21" t="s">
        <v>89</v>
      </c>
      <c r="B532" s="22" t="s">
        <v>87</v>
      </c>
      <c r="C532" s="22" t="s">
        <v>140</v>
      </c>
      <c r="D532" s="22" t="s">
        <v>90</v>
      </c>
      <c r="E532" s="56">
        <f>E533</f>
        <v>5397734.9199999999</v>
      </c>
    </row>
    <row r="533" spans="1:5" outlineLevel="6">
      <c r="A533" s="21" t="s">
        <v>91</v>
      </c>
      <c r="B533" s="22" t="s">
        <v>87</v>
      </c>
      <c r="C533" s="22" t="s">
        <v>140</v>
      </c>
      <c r="D533" s="22" t="s">
        <v>92</v>
      </c>
      <c r="E533" s="56">
        <v>5397734.9199999999</v>
      </c>
    </row>
    <row r="534" spans="1:5" outlineLevel="6">
      <c r="A534" s="21" t="s">
        <v>93</v>
      </c>
      <c r="B534" s="22" t="s">
        <v>94</v>
      </c>
      <c r="C534" s="22" t="s">
        <v>124</v>
      </c>
      <c r="D534" s="22" t="s">
        <v>6</v>
      </c>
      <c r="E534" s="56">
        <f>E535+E540+E545+E550</f>
        <v>3318600</v>
      </c>
    </row>
    <row r="535" spans="1:5" ht="36" outlineLevel="6">
      <c r="A535" s="50" t="s">
        <v>347</v>
      </c>
      <c r="B535" s="37" t="s">
        <v>94</v>
      </c>
      <c r="C535" s="37" t="s">
        <v>136</v>
      </c>
      <c r="D535" s="37" t="s">
        <v>6</v>
      </c>
      <c r="E535" s="56">
        <f>E536</f>
        <v>2460000</v>
      </c>
    </row>
    <row r="536" spans="1:5" outlineLevel="6">
      <c r="A536" s="24" t="s">
        <v>563</v>
      </c>
      <c r="B536" s="22" t="s">
        <v>94</v>
      </c>
      <c r="C536" s="22" t="s">
        <v>561</v>
      </c>
      <c r="D536" s="22" t="s">
        <v>6</v>
      </c>
      <c r="E536" s="56">
        <f>E537</f>
        <v>2460000</v>
      </c>
    </row>
    <row r="537" spans="1:5" ht="57.75" customHeight="1" outlineLevel="6">
      <c r="A537" s="13" t="s">
        <v>357</v>
      </c>
      <c r="B537" s="22" t="s">
        <v>94</v>
      </c>
      <c r="C537" s="22" t="s">
        <v>562</v>
      </c>
      <c r="D537" s="22" t="s">
        <v>6</v>
      </c>
      <c r="E537" s="56">
        <f>E538</f>
        <v>2460000</v>
      </c>
    </row>
    <row r="538" spans="1:5" outlineLevel="6">
      <c r="A538" s="21" t="s">
        <v>89</v>
      </c>
      <c r="B538" s="22" t="s">
        <v>94</v>
      </c>
      <c r="C538" s="22" t="s">
        <v>562</v>
      </c>
      <c r="D538" s="22" t="s">
        <v>90</v>
      </c>
      <c r="E538" s="56">
        <f>E539</f>
        <v>2460000</v>
      </c>
    </row>
    <row r="539" spans="1:5" ht="21" customHeight="1" outlineLevel="6">
      <c r="A539" s="21" t="s">
        <v>96</v>
      </c>
      <c r="B539" s="22" t="s">
        <v>94</v>
      </c>
      <c r="C539" s="22" t="s">
        <v>562</v>
      </c>
      <c r="D539" s="22" t="s">
        <v>97</v>
      </c>
      <c r="E539" s="56">
        <v>2460000</v>
      </c>
    </row>
    <row r="540" spans="1:5" ht="36" outlineLevel="6">
      <c r="A540" s="50" t="s">
        <v>323</v>
      </c>
      <c r="B540" s="37" t="s">
        <v>94</v>
      </c>
      <c r="C540" s="37" t="s">
        <v>127</v>
      </c>
      <c r="D540" s="37" t="s">
        <v>6</v>
      </c>
      <c r="E540" s="56">
        <f>E541</f>
        <v>200000</v>
      </c>
    </row>
    <row r="541" spans="1:5" ht="36" outlineLevel="6">
      <c r="A541" s="21" t="s">
        <v>324</v>
      </c>
      <c r="B541" s="22" t="s">
        <v>94</v>
      </c>
      <c r="C541" s="22" t="s">
        <v>365</v>
      </c>
      <c r="D541" s="22" t="s">
        <v>6</v>
      </c>
      <c r="E541" s="56">
        <f>E542</f>
        <v>200000</v>
      </c>
    </row>
    <row r="542" spans="1:5" ht="20.25" customHeight="1" outlineLevel="6">
      <c r="A542" s="21" t="s">
        <v>98</v>
      </c>
      <c r="B542" s="22" t="s">
        <v>94</v>
      </c>
      <c r="C542" s="22" t="s">
        <v>366</v>
      </c>
      <c r="D542" s="22" t="s">
        <v>6</v>
      </c>
      <c r="E542" s="56">
        <f>E543</f>
        <v>200000</v>
      </c>
    </row>
    <row r="543" spans="1:5" outlineLevel="6">
      <c r="A543" s="21" t="s">
        <v>89</v>
      </c>
      <c r="B543" s="22" t="s">
        <v>94</v>
      </c>
      <c r="C543" s="22" t="s">
        <v>366</v>
      </c>
      <c r="D543" s="22" t="s">
        <v>90</v>
      </c>
      <c r="E543" s="56">
        <f>E544</f>
        <v>200000</v>
      </c>
    </row>
    <row r="544" spans="1:5" ht="18" customHeight="1" outlineLevel="6">
      <c r="A544" s="21" t="s">
        <v>96</v>
      </c>
      <c r="B544" s="22" t="s">
        <v>94</v>
      </c>
      <c r="C544" s="22" t="s">
        <v>366</v>
      </c>
      <c r="D544" s="22" t="s">
        <v>97</v>
      </c>
      <c r="E544" s="56">
        <f>200000</f>
        <v>200000</v>
      </c>
    </row>
    <row r="545" spans="1:5" ht="36" outlineLevel="6">
      <c r="A545" s="50" t="s">
        <v>325</v>
      </c>
      <c r="B545" s="37" t="s">
        <v>94</v>
      </c>
      <c r="C545" s="37" t="s">
        <v>326</v>
      </c>
      <c r="D545" s="37" t="s">
        <v>6</v>
      </c>
      <c r="E545" s="56">
        <f>E546</f>
        <v>558600</v>
      </c>
    </row>
    <row r="546" spans="1:5" ht="36" outlineLevel="6">
      <c r="A546" s="21" t="s">
        <v>346</v>
      </c>
      <c r="B546" s="22" t="s">
        <v>94</v>
      </c>
      <c r="C546" s="22" t="s">
        <v>327</v>
      </c>
      <c r="D546" s="22" t="s">
        <v>6</v>
      </c>
      <c r="E546" s="56">
        <f>E547</f>
        <v>558600</v>
      </c>
    </row>
    <row r="547" spans="1:5" ht="36" outlineLevel="6">
      <c r="A547" s="21" t="s">
        <v>95</v>
      </c>
      <c r="B547" s="22" t="s">
        <v>94</v>
      </c>
      <c r="C547" s="22" t="s">
        <v>328</v>
      </c>
      <c r="D547" s="22" t="s">
        <v>6</v>
      </c>
      <c r="E547" s="56">
        <f>E548</f>
        <v>558600</v>
      </c>
    </row>
    <row r="548" spans="1:5" outlineLevel="6">
      <c r="A548" s="21" t="s">
        <v>89</v>
      </c>
      <c r="B548" s="22" t="s">
        <v>94</v>
      </c>
      <c r="C548" s="22" t="s">
        <v>328</v>
      </c>
      <c r="D548" s="22" t="s">
        <v>90</v>
      </c>
      <c r="E548" s="56">
        <f>E549</f>
        <v>558600</v>
      </c>
    </row>
    <row r="549" spans="1:5" ht="19.5" customHeight="1" outlineLevel="6">
      <c r="A549" s="21" t="s">
        <v>96</v>
      </c>
      <c r="B549" s="22" t="s">
        <v>94</v>
      </c>
      <c r="C549" s="22" t="s">
        <v>328</v>
      </c>
      <c r="D549" s="22" t="s">
        <v>97</v>
      </c>
      <c r="E549" s="56">
        <v>558600</v>
      </c>
    </row>
    <row r="550" spans="1:5" ht="19.5" customHeight="1" outlineLevel="6">
      <c r="A550" s="21" t="s">
        <v>130</v>
      </c>
      <c r="B550" s="22" t="s">
        <v>94</v>
      </c>
      <c r="C550" s="22" t="s">
        <v>125</v>
      </c>
      <c r="D550" s="22" t="s">
        <v>6</v>
      </c>
      <c r="E550" s="56">
        <f>E551</f>
        <v>100000</v>
      </c>
    </row>
    <row r="551" spans="1:5" ht="36" outlineLevel="6">
      <c r="A551" s="21" t="s">
        <v>446</v>
      </c>
      <c r="B551" s="22" t="s">
        <v>94</v>
      </c>
      <c r="C551" s="22" t="s">
        <v>458</v>
      </c>
      <c r="D551" s="22" t="s">
        <v>6</v>
      </c>
      <c r="E551" s="56">
        <f>E552</f>
        <v>100000</v>
      </c>
    </row>
    <row r="552" spans="1:5" outlineLevel="6">
      <c r="A552" s="21" t="s">
        <v>89</v>
      </c>
      <c r="B552" s="22" t="s">
        <v>94</v>
      </c>
      <c r="C552" s="22" t="s">
        <v>458</v>
      </c>
      <c r="D552" s="22" t="s">
        <v>90</v>
      </c>
      <c r="E552" s="56">
        <f>E553</f>
        <v>100000</v>
      </c>
    </row>
    <row r="553" spans="1:5" outlineLevel="6">
      <c r="A553" s="21" t="s">
        <v>260</v>
      </c>
      <c r="B553" s="22" t="s">
        <v>94</v>
      </c>
      <c r="C553" s="22" t="s">
        <v>458</v>
      </c>
      <c r="D553" s="22" t="s">
        <v>261</v>
      </c>
      <c r="E553" s="56">
        <f>100000</f>
        <v>100000</v>
      </c>
    </row>
    <row r="554" spans="1:5" outlineLevel="1">
      <c r="A554" s="21" t="s">
        <v>122</v>
      </c>
      <c r="B554" s="22" t="s">
        <v>123</v>
      </c>
      <c r="C554" s="22" t="s">
        <v>124</v>
      </c>
      <c r="D554" s="22" t="s">
        <v>6</v>
      </c>
      <c r="E554" s="56">
        <f>E555+E563</f>
        <v>41670319.359999999</v>
      </c>
    </row>
    <row r="555" spans="1:5" ht="36" outlineLevel="2">
      <c r="A555" s="50" t="s">
        <v>356</v>
      </c>
      <c r="B555" s="37" t="s">
        <v>123</v>
      </c>
      <c r="C555" s="37" t="s">
        <v>136</v>
      </c>
      <c r="D555" s="37" t="s">
        <v>6</v>
      </c>
      <c r="E555" s="56">
        <f>E556</f>
        <v>3404117</v>
      </c>
    </row>
    <row r="556" spans="1:5" ht="36" outlineLevel="3">
      <c r="A556" s="21" t="s">
        <v>348</v>
      </c>
      <c r="B556" s="22" t="s">
        <v>123</v>
      </c>
      <c r="C556" s="22" t="s">
        <v>137</v>
      </c>
      <c r="D556" s="22" t="s">
        <v>6</v>
      </c>
      <c r="E556" s="56">
        <f>E557</f>
        <v>3404117</v>
      </c>
    </row>
    <row r="557" spans="1:5" ht="21" customHeight="1" outlineLevel="4">
      <c r="A557" s="51" t="s">
        <v>163</v>
      </c>
      <c r="B557" s="22" t="s">
        <v>123</v>
      </c>
      <c r="C557" s="22" t="s">
        <v>194</v>
      </c>
      <c r="D557" s="22" t="s">
        <v>6</v>
      </c>
      <c r="E557" s="56">
        <f>E558</f>
        <v>3404117</v>
      </c>
    </row>
    <row r="558" spans="1:5" ht="130.5" customHeight="1" outlineLevel="5">
      <c r="A558" s="13" t="s">
        <v>509</v>
      </c>
      <c r="B558" s="22" t="s">
        <v>123</v>
      </c>
      <c r="C558" s="22" t="s">
        <v>154</v>
      </c>
      <c r="D558" s="22" t="s">
        <v>6</v>
      </c>
      <c r="E558" s="56">
        <f>E561+E559</f>
        <v>3404117</v>
      </c>
    </row>
    <row r="559" spans="1:5" ht="24.75" customHeight="1" outlineLevel="5">
      <c r="A559" s="21" t="s">
        <v>15</v>
      </c>
      <c r="B559" s="22" t="s">
        <v>123</v>
      </c>
      <c r="C559" s="22" t="s">
        <v>154</v>
      </c>
      <c r="D559" s="22" t="s">
        <v>16</v>
      </c>
      <c r="E559" s="56">
        <f>E560</f>
        <v>24000</v>
      </c>
    </row>
    <row r="560" spans="1:5" ht="37.5" customHeight="1" outlineLevel="5">
      <c r="A560" s="21" t="s">
        <v>17</v>
      </c>
      <c r="B560" s="22" t="s">
        <v>123</v>
      </c>
      <c r="C560" s="22" t="s">
        <v>154</v>
      </c>
      <c r="D560" s="22" t="s">
        <v>18</v>
      </c>
      <c r="E560" s="56">
        <v>24000</v>
      </c>
    </row>
    <row r="561" spans="1:5" outlineLevel="6">
      <c r="A561" s="21" t="s">
        <v>89</v>
      </c>
      <c r="B561" s="22" t="s">
        <v>123</v>
      </c>
      <c r="C561" s="22" t="s">
        <v>154</v>
      </c>
      <c r="D561" s="22" t="s">
        <v>90</v>
      </c>
      <c r="E561" s="56">
        <f>E562</f>
        <v>3380117</v>
      </c>
    </row>
    <row r="562" spans="1:5" ht="17.25" customHeight="1" outlineLevel="6">
      <c r="A562" s="21" t="s">
        <v>96</v>
      </c>
      <c r="B562" s="22" t="s">
        <v>123</v>
      </c>
      <c r="C562" s="22" t="s">
        <v>154</v>
      </c>
      <c r="D562" s="22" t="s">
        <v>97</v>
      </c>
      <c r="E562" s="56">
        <v>3380117</v>
      </c>
    </row>
    <row r="563" spans="1:5" ht="20.25" customHeight="1" outlineLevel="6">
      <c r="A563" s="21" t="s">
        <v>130</v>
      </c>
      <c r="B563" s="22" t="s">
        <v>123</v>
      </c>
      <c r="C563" s="22" t="s">
        <v>125</v>
      </c>
      <c r="D563" s="22" t="s">
        <v>6</v>
      </c>
      <c r="E563" s="56">
        <f>E564</f>
        <v>38266202.359999999</v>
      </c>
    </row>
    <row r="564" spans="1:5" outlineLevel="6">
      <c r="A564" s="21" t="s">
        <v>231</v>
      </c>
      <c r="B564" s="22" t="s">
        <v>123</v>
      </c>
      <c r="C564" s="22" t="s">
        <v>230</v>
      </c>
      <c r="D564" s="22" t="s">
        <v>6</v>
      </c>
      <c r="E564" s="56">
        <f>E574+E565+E568</f>
        <v>38266202.359999999</v>
      </c>
    </row>
    <row r="565" spans="1:5" ht="57" customHeight="1" outlineLevel="6">
      <c r="A565" s="21" t="s">
        <v>387</v>
      </c>
      <c r="B565" s="22" t="s">
        <v>123</v>
      </c>
      <c r="C565" s="22" t="s">
        <v>388</v>
      </c>
      <c r="D565" s="22" t="s">
        <v>6</v>
      </c>
      <c r="E565" s="56">
        <f>E566</f>
        <v>1021243.89</v>
      </c>
    </row>
    <row r="566" spans="1:5" outlineLevel="6">
      <c r="A566" s="21" t="s">
        <v>89</v>
      </c>
      <c r="B566" s="22" t="s">
        <v>123</v>
      </c>
      <c r="C566" s="22" t="s">
        <v>388</v>
      </c>
      <c r="D566" s="22" t="s">
        <v>90</v>
      </c>
      <c r="E566" s="56">
        <f>E567</f>
        <v>1021243.89</v>
      </c>
    </row>
    <row r="567" spans="1:5" outlineLevel="6">
      <c r="A567" s="21" t="s">
        <v>91</v>
      </c>
      <c r="B567" s="22" t="s">
        <v>123</v>
      </c>
      <c r="C567" s="22" t="s">
        <v>388</v>
      </c>
      <c r="D567" s="22" t="s">
        <v>92</v>
      </c>
      <c r="E567" s="56">
        <v>1021243.89</v>
      </c>
    </row>
    <row r="568" spans="1:5" ht="78.75" customHeight="1" outlineLevel="6">
      <c r="A568" s="13" t="s">
        <v>389</v>
      </c>
      <c r="B568" s="22" t="s">
        <v>123</v>
      </c>
      <c r="C568" s="22" t="s">
        <v>390</v>
      </c>
      <c r="D568" s="22" t="s">
        <v>6</v>
      </c>
      <c r="E568" s="56">
        <f>E569+E571</f>
        <v>18737028.469999999</v>
      </c>
    </row>
    <row r="569" spans="1:5" ht="17.25" customHeight="1" outlineLevel="6">
      <c r="A569" s="21" t="s">
        <v>15</v>
      </c>
      <c r="B569" s="22" t="s">
        <v>123</v>
      </c>
      <c r="C569" s="22" t="s">
        <v>390</v>
      </c>
      <c r="D569" s="22" t="s">
        <v>16</v>
      </c>
      <c r="E569" s="56">
        <f>E570</f>
        <v>130000</v>
      </c>
    </row>
    <row r="570" spans="1:5" ht="23.25" customHeight="1" outlineLevel="6">
      <c r="A570" s="21" t="s">
        <v>17</v>
      </c>
      <c r="B570" s="22" t="s">
        <v>123</v>
      </c>
      <c r="C570" s="22" t="s">
        <v>390</v>
      </c>
      <c r="D570" s="22" t="s">
        <v>18</v>
      </c>
      <c r="E570" s="56">
        <f>130000</f>
        <v>130000</v>
      </c>
    </row>
    <row r="571" spans="1:5" outlineLevel="6">
      <c r="A571" s="21" t="s">
        <v>89</v>
      </c>
      <c r="B571" s="22" t="s">
        <v>123</v>
      </c>
      <c r="C571" s="22" t="s">
        <v>390</v>
      </c>
      <c r="D571" s="22" t="s">
        <v>90</v>
      </c>
      <c r="E571" s="56">
        <f>E572+E573</f>
        <v>18607028.469999999</v>
      </c>
    </row>
    <row r="572" spans="1:5" outlineLevel="6">
      <c r="A572" s="21" t="s">
        <v>91</v>
      </c>
      <c r="B572" s="22" t="s">
        <v>123</v>
      </c>
      <c r="C572" s="22" t="s">
        <v>390</v>
      </c>
      <c r="D572" s="22" t="s">
        <v>92</v>
      </c>
      <c r="E572" s="56">
        <v>13066122.390000001</v>
      </c>
    </row>
    <row r="573" spans="1:5" ht="18.75" customHeight="1" outlineLevel="6">
      <c r="A573" s="21" t="s">
        <v>96</v>
      </c>
      <c r="B573" s="22" t="s">
        <v>123</v>
      </c>
      <c r="C573" s="22" t="s">
        <v>390</v>
      </c>
      <c r="D573" s="22" t="s">
        <v>97</v>
      </c>
      <c r="E573" s="56">
        <v>5540906.0800000001</v>
      </c>
    </row>
    <row r="574" spans="1:5" ht="94.5" customHeight="1" outlineLevel="6">
      <c r="A574" s="13" t="s">
        <v>508</v>
      </c>
      <c r="B574" s="22" t="s">
        <v>123</v>
      </c>
      <c r="C574" s="22" t="s">
        <v>247</v>
      </c>
      <c r="D574" s="22" t="s">
        <v>6</v>
      </c>
      <c r="E574" s="56">
        <f>E575</f>
        <v>18507930</v>
      </c>
    </row>
    <row r="575" spans="1:5" ht="36" outlineLevel="6">
      <c r="A575" s="21" t="s">
        <v>219</v>
      </c>
      <c r="B575" s="22" t="s">
        <v>123</v>
      </c>
      <c r="C575" s="22" t="s">
        <v>247</v>
      </c>
      <c r="D575" s="22" t="s">
        <v>220</v>
      </c>
      <c r="E575" s="56">
        <f>E576</f>
        <v>18507930</v>
      </c>
    </row>
    <row r="576" spans="1:5" outlineLevel="6">
      <c r="A576" s="21" t="s">
        <v>221</v>
      </c>
      <c r="B576" s="22" t="s">
        <v>123</v>
      </c>
      <c r="C576" s="22" t="s">
        <v>247</v>
      </c>
      <c r="D576" s="22" t="s">
        <v>222</v>
      </c>
      <c r="E576" s="56">
        <v>18507930</v>
      </c>
    </row>
    <row r="577" spans="1:5" s="3" customFormat="1">
      <c r="A577" s="21" t="s">
        <v>99</v>
      </c>
      <c r="B577" s="20" t="s">
        <v>100</v>
      </c>
      <c r="C577" s="20" t="s">
        <v>124</v>
      </c>
      <c r="D577" s="20" t="s">
        <v>6</v>
      </c>
      <c r="E577" s="60">
        <f>E578</f>
        <v>4967019.6500000004</v>
      </c>
    </row>
    <row r="578" spans="1:5" outlineLevel="1">
      <c r="A578" s="21" t="s">
        <v>252</v>
      </c>
      <c r="B578" s="22" t="s">
        <v>251</v>
      </c>
      <c r="C578" s="22" t="s">
        <v>124</v>
      </c>
      <c r="D578" s="22" t="s">
        <v>6</v>
      </c>
      <c r="E578" s="56">
        <f>E579+E593</f>
        <v>4967019.6500000004</v>
      </c>
    </row>
    <row r="579" spans="1:5" ht="34.5" customHeight="1" outlineLevel="2">
      <c r="A579" s="50" t="s">
        <v>329</v>
      </c>
      <c r="B579" s="37" t="s">
        <v>251</v>
      </c>
      <c r="C579" s="37" t="s">
        <v>159</v>
      </c>
      <c r="D579" s="37" t="s">
        <v>6</v>
      </c>
      <c r="E579" s="56">
        <f>E586+E580</f>
        <v>4917019.6500000004</v>
      </c>
    </row>
    <row r="580" spans="1:5" ht="36" outlineLevel="6">
      <c r="A580" s="21" t="s">
        <v>172</v>
      </c>
      <c r="B580" s="22" t="s">
        <v>251</v>
      </c>
      <c r="C580" s="22" t="s">
        <v>190</v>
      </c>
      <c r="D580" s="22" t="s">
        <v>6</v>
      </c>
      <c r="E580" s="56">
        <f>E581</f>
        <v>661000</v>
      </c>
    </row>
    <row r="581" spans="1:5" outlineLevel="6">
      <c r="A581" s="21" t="s">
        <v>101</v>
      </c>
      <c r="B581" s="22" t="s">
        <v>251</v>
      </c>
      <c r="C581" s="22" t="s">
        <v>160</v>
      </c>
      <c r="D581" s="22" t="s">
        <v>6</v>
      </c>
      <c r="E581" s="56">
        <f>E582+E584</f>
        <v>661000</v>
      </c>
    </row>
    <row r="582" spans="1:5" ht="18.75" customHeight="1" outlineLevel="6">
      <c r="A582" s="21" t="s">
        <v>15</v>
      </c>
      <c r="B582" s="22" t="s">
        <v>251</v>
      </c>
      <c r="C582" s="22" t="s">
        <v>160</v>
      </c>
      <c r="D582" s="22" t="s">
        <v>16</v>
      </c>
      <c r="E582" s="56">
        <f>E583</f>
        <v>631000</v>
      </c>
    </row>
    <row r="583" spans="1:5" ht="19.5" customHeight="1" outlineLevel="6">
      <c r="A583" s="21" t="s">
        <v>17</v>
      </c>
      <c r="B583" s="22" t="s">
        <v>251</v>
      </c>
      <c r="C583" s="22" t="s">
        <v>160</v>
      </c>
      <c r="D583" s="22" t="s">
        <v>18</v>
      </c>
      <c r="E583" s="56">
        <f>631000</f>
        <v>631000</v>
      </c>
    </row>
    <row r="584" spans="1:5" ht="21" customHeight="1" outlineLevel="6">
      <c r="A584" s="21" t="s">
        <v>227</v>
      </c>
      <c r="B584" s="22" t="s">
        <v>251</v>
      </c>
      <c r="C584" s="22" t="s">
        <v>160</v>
      </c>
      <c r="D584" s="22" t="s">
        <v>20</v>
      </c>
      <c r="E584" s="56">
        <f>E585</f>
        <v>30000</v>
      </c>
    </row>
    <row r="585" spans="1:5" ht="21" customHeight="1" outlineLevel="6">
      <c r="A585" s="21" t="s">
        <v>228</v>
      </c>
      <c r="B585" s="22" t="s">
        <v>251</v>
      </c>
      <c r="C585" s="22" t="s">
        <v>160</v>
      </c>
      <c r="D585" s="22" t="s">
        <v>22</v>
      </c>
      <c r="E585" s="56">
        <f>30000</f>
        <v>30000</v>
      </c>
    </row>
    <row r="586" spans="1:5" ht="18" customHeight="1" outlineLevel="2">
      <c r="A586" s="21" t="s">
        <v>330</v>
      </c>
      <c r="B586" s="22" t="s">
        <v>251</v>
      </c>
      <c r="C586" s="22" t="s">
        <v>254</v>
      </c>
      <c r="D586" s="22" t="s">
        <v>6</v>
      </c>
      <c r="E586" s="56">
        <f>E587+E590</f>
        <v>4256019.6500000004</v>
      </c>
    </row>
    <row r="587" spans="1:5" ht="18.75" hidden="1" customHeight="1" outlineLevel="2">
      <c r="A587" s="21" t="s">
        <v>235</v>
      </c>
      <c r="B587" s="22" t="s">
        <v>251</v>
      </c>
      <c r="C587" s="22" t="s">
        <v>253</v>
      </c>
      <c r="D587" s="22" t="s">
        <v>6</v>
      </c>
      <c r="E587" s="56">
        <f>E588</f>
        <v>0</v>
      </c>
    </row>
    <row r="588" spans="1:5" ht="36" hidden="1" outlineLevel="2">
      <c r="A588" s="21" t="s">
        <v>219</v>
      </c>
      <c r="B588" s="22" t="s">
        <v>251</v>
      </c>
      <c r="C588" s="22" t="s">
        <v>253</v>
      </c>
      <c r="D588" s="22" t="s">
        <v>220</v>
      </c>
      <c r="E588" s="56">
        <f>E589</f>
        <v>0</v>
      </c>
    </row>
    <row r="589" spans="1:5" hidden="1" outlineLevel="4">
      <c r="A589" s="21" t="s">
        <v>221</v>
      </c>
      <c r="B589" s="22" t="s">
        <v>251</v>
      </c>
      <c r="C589" s="22" t="s">
        <v>253</v>
      </c>
      <c r="D589" s="22" t="s">
        <v>222</v>
      </c>
      <c r="E589" s="56">
        <v>0</v>
      </c>
    </row>
    <row r="590" spans="1:5" ht="43.5" customHeight="1" outlineLevel="4">
      <c r="A590" s="21" t="s">
        <v>502</v>
      </c>
      <c r="B590" s="22" t="s">
        <v>251</v>
      </c>
      <c r="C590" s="22" t="s">
        <v>513</v>
      </c>
      <c r="D590" s="22" t="s">
        <v>6</v>
      </c>
      <c r="E590" s="56">
        <f>E591</f>
        <v>4256019.6500000004</v>
      </c>
    </row>
    <row r="591" spans="1:5" ht="36" outlineLevel="4">
      <c r="A591" s="21" t="s">
        <v>36</v>
      </c>
      <c r="B591" s="22" t="s">
        <v>251</v>
      </c>
      <c r="C591" s="22" t="s">
        <v>513</v>
      </c>
      <c r="D591" s="22" t="s">
        <v>37</v>
      </c>
      <c r="E591" s="56">
        <f>E592</f>
        <v>4256019.6500000004</v>
      </c>
    </row>
    <row r="592" spans="1:5" outlineLevel="4">
      <c r="A592" s="21" t="s">
        <v>73</v>
      </c>
      <c r="B592" s="22" t="s">
        <v>251</v>
      </c>
      <c r="C592" s="22" t="s">
        <v>513</v>
      </c>
      <c r="D592" s="22" t="s">
        <v>74</v>
      </c>
      <c r="E592" s="56">
        <v>4256019.6500000004</v>
      </c>
    </row>
    <row r="593" spans="1:5" ht="36" outlineLevel="6">
      <c r="A593" s="50" t="s">
        <v>400</v>
      </c>
      <c r="B593" s="37" t="s">
        <v>251</v>
      </c>
      <c r="C593" s="37" t="s">
        <v>401</v>
      </c>
      <c r="D593" s="37" t="s">
        <v>6</v>
      </c>
      <c r="E593" s="56">
        <f>E594</f>
        <v>50000</v>
      </c>
    </row>
    <row r="594" spans="1:5" ht="21" customHeight="1" outlineLevel="6">
      <c r="A594" s="21" t="s">
        <v>402</v>
      </c>
      <c r="B594" s="22" t="s">
        <v>251</v>
      </c>
      <c r="C594" s="22" t="s">
        <v>403</v>
      </c>
      <c r="D594" s="22" t="s">
        <v>6</v>
      </c>
      <c r="E594" s="56">
        <f>E595</f>
        <v>50000</v>
      </c>
    </row>
    <row r="595" spans="1:5" ht="36" outlineLevel="6">
      <c r="A595" s="21" t="s">
        <v>404</v>
      </c>
      <c r="B595" s="22" t="s">
        <v>251</v>
      </c>
      <c r="C595" s="22" t="s">
        <v>405</v>
      </c>
      <c r="D595" s="22" t="s">
        <v>6</v>
      </c>
      <c r="E595" s="56">
        <f>E596</f>
        <v>50000</v>
      </c>
    </row>
    <row r="596" spans="1:5" ht="20.25" customHeight="1" outlineLevel="6">
      <c r="A596" s="21" t="s">
        <v>15</v>
      </c>
      <c r="B596" s="22" t="s">
        <v>251</v>
      </c>
      <c r="C596" s="22" t="s">
        <v>405</v>
      </c>
      <c r="D596" s="22" t="s">
        <v>16</v>
      </c>
      <c r="E596" s="56">
        <f>E597</f>
        <v>50000</v>
      </c>
    </row>
    <row r="597" spans="1:5" ht="22.5" customHeight="1" outlineLevel="6">
      <c r="A597" s="21" t="s">
        <v>17</v>
      </c>
      <c r="B597" s="22" t="s">
        <v>251</v>
      </c>
      <c r="C597" s="22" t="s">
        <v>405</v>
      </c>
      <c r="D597" s="22" t="s">
        <v>18</v>
      </c>
      <c r="E597" s="56">
        <f>50000</f>
        <v>50000</v>
      </c>
    </row>
    <row r="598" spans="1:5" s="3" customFormat="1">
      <c r="A598" s="21" t="s">
        <v>102</v>
      </c>
      <c r="B598" s="20" t="s">
        <v>103</v>
      </c>
      <c r="C598" s="20" t="s">
        <v>124</v>
      </c>
      <c r="D598" s="20" t="s">
        <v>6</v>
      </c>
      <c r="E598" s="60">
        <f t="shared" ref="E598:E603" si="1">E599</f>
        <v>2500000</v>
      </c>
    </row>
    <row r="599" spans="1:5" outlineLevel="1">
      <c r="A599" s="21" t="s">
        <v>104</v>
      </c>
      <c r="B599" s="22" t="s">
        <v>105</v>
      </c>
      <c r="C599" s="22" t="s">
        <v>124</v>
      </c>
      <c r="D599" s="22" t="s">
        <v>6</v>
      </c>
      <c r="E599" s="56">
        <f t="shared" si="1"/>
        <v>2500000</v>
      </c>
    </row>
    <row r="600" spans="1:5" ht="36" customHeight="1" outlineLevel="2">
      <c r="A600" s="50" t="s">
        <v>383</v>
      </c>
      <c r="B600" s="37" t="s">
        <v>105</v>
      </c>
      <c r="C600" s="37" t="s">
        <v>268</v>
      </c>
      <c r="D600" s="37" t="s">
        <v>6</v>
      </c>
      <c r="E600" s="56">
        <f t="shared" si="1"/>
        <v>2500000</v>
      </c>
    </row>
    <row r="601" spans="1:5" ht="21" customHeight="1" outlineLevel="3">
      <c r="A601" s="24" t="s">
        <v>278</v>
      </c>
      <c r="B601" s="22" t="s">
        <v>105</v>
      </c>
      <c r="C601" s="22" t="s">
        <v>270</v>
      </c>
      <c r="D601" s="22" t="s">
        <v>6</v>
      </c>
      <c r="E601" s="56">
        <f t="shared" si="1"/>
        <v>2500000</v>
      </c>
    </row>
    <row r="602" spans="1:5" ht="36" outlineLevel="4">
      <c r="A602" s="21" t="s">
        <v>106</v>
      </c>
      <c r="B602" s="22" t="s">
        <v>105</v>
      </c>
      <c r="C602" s="22" t="s">
        <v>271</v>
      </c>
      <c r="D602" s="22" t="s">
        <v>6</v>
      </c>
      <c r="E602" s="56">
        <f t="shared" si="1"/>
        <v>2500000</v>
      </c>
    </row>
    <row r="603" spans="1:5" ht="36" outlineLevel="5">
      <c r="A603" s="21" t="s">
        <v>36</v>
      </c>
      <c r="B603" s="22" t="s">
        <v>105</v>
      </c>
      <c r="C603" s="22" t="s">
        <v>271</v>
      </c>
      <c r="D603" s="22" t="s">
        <v>37</v>
      </c>
      <c r="E603" s="56">
        <f t="shared" si="1"/>
        <v>2500000</v>
      </c>
    </row>
    <row r="604" spans="1:5" outlineLevel="6">
      <c r="A604" s="21" t="s">
        <v>38</v>
      </c>
      <c r="B604" s="22" t="s">
        <v>105</v>
      </c>
      <c r="C604" s="22" t="s">
        <v>271</v>
      </c>
      <c r="D604" s="22" t="s">
        <v>39</v>
      </c>
      <c r="E604" s="56">
        <f>1000000+1500000</f>
        <v>2500000</v>
      </c>
    </row>
    <row r="605" spans="1:5" s="3" customFormat="1" ht="17.399999999999999">
      <c r="A605" s="126" t="s">
        <v>117</v>
      </c>
      <c r="B605" s="126"/>
      <c r="C605" s="126"/>
      <c r="D605" s="126"/>
      <c r="E605" s="69">
        <f>E16+E171+E181+E192+E236+E329+E345+E500+E528+E577+E598</f>
        <v>1094680564.7400002</v>
      </c>
    </row>
    <row r="606" spans="1:5">
      <c r="A606" s="27"/>
      <c r="B606" s="27"/>
      <c r="C606" s="27"/>
      <c r="D606" s="27"/>
      <c r="E606" s="31"/>
    </row>
    <row r="607" spans="1:5">
      <c r="A607" s="70"/>
      <c r="B607" s="70"/>
      <c r="C607" s="70"/>
      <c r="D607" s="70"/>
      <c r="E607" s="71"/>
    </row>
    <row r="608" spans="1:5">
      <c r="C608" s="32"/>
      <c r="E608" s="33"/>
    </row>
    <row r="609" spans="3:8">
      <c r="C609" s="32"/>
      <c r="E609" s="33"/>
    </row>
    <row r="610" spans="3:8">
      <c r="C610" s="32"/>
      <c r="E610" s="33"/>
      <c r="G610" s="32"/>
      <c r="H610" s="32"/>
    </row>
    <row r="611" spans="3:8">
      <c r="C611" s="32"/>
      <c r="E611" s="33"/>
      <c r="G611" s="32"/>
      <c r="H611" s="32"/>
    </row>
    <row r="612" spans="3:8">
      <c r="C612" s="32"/>
      <c r="E612" s="33"/>
      <c r="G612" s="32"/>
      <c r="H612" s="32"/>
    </row>
    <row r="613" spans="3:8">
      <c r="C613" s="32"/>
      <c r="E613" s="33"/>
      <c r="G613" s="32"/>
      <c r="H613" s="32"/>
    </row>
    <row r="614" spans="3:8">
      <c r="C614" s="32"/>
      <c r="E614" s="33"/>
      <c r="G614" s="32"/>
      <c r="H614" s="32"/>
    </row>
    <row r="615" spans="3:8">
      <c r="C615" s="32"/>
      <c r="E615" s="33"/>
      <c r="G615" s="32"/>
      <c r="H615" s="32"/>
    </row>
    <row r="616" spans="3:8">
      <c r="C616" s="32"/>
      <c r="E616" s="33"/>
      <c r="G616" s="32"/>
      <c r="H616" s="32"/>
    </row>
    <row r="617" spans="3:8">
      <c r="C617" s="32"/>
      <c r="E617" s="33"/>
      <c r="G617" s="32"/>
      <c r="H617" s="32"/>
    </row>
    <row r="618" spans="3:8">
      <c r="C618" s="32"/>
      <c r="E618" s="33"/>
      <c r="G618" s="32"/>
      <c r="H618" s="32"/>
    </row>
    <row r="619" spans="3:8">
      <c r="C619" s="32"/>
      <c r="E619" s="33"/>
      <c r="G619" s="32"/>
      <c r="H619" s="32"/>
    </row>
    <row r="620" spans="3:8">
      <c r="C620" s="32"/>
      <c r="E620" s="33"/>
      <c r="G620" s="32"/>
      <c r="H620" s="32"/>
    </row>
    <row r="621" spans="3:8">
      <c r="C621" s="32"/>
      <c r="E621" s="33"/>
      <c r="G621" s="32"/>
      <c r="H621" s="32"/>
    </row>
    <row r="622" spans="3:8">
      <c r="C622" s="32"/>
      <c r="E622" s="33"/>
      <c r="G622" s="32"/>
      <c r="H622" s="32"/>
    </row>
    <row r="623" spans="3:8">
      <c r="C623" s="32"/>
      <c r="E623" s="33"/>
      <c r="G623" s="32"/>
      <c r="H623" s="32"/>
    </row>
    <row r="624" spans="3:8">
      <c r="C624" s="32"/>
      <c r="E624" s="33"/>
    </row>
    <row r="625" spans="3:5">
      <c r="C625" s="32"/>
      <c r="E625" s="33"/>
    </row>
    <row r="626" spans="3:5">
      <c r="C626" s="32"/>
      <c r="E626" s="33"/>
    </row>
    <row r="627" spans="3:5">
      <c r="C627" s="32"/>
      <c r="E627" s="33"/>
    </row>
    <row r="628" spans="3:5">
      <c r="C628" s="32"/>
      <c r="E628" s="33"/>
    </row>
    <row r="629" spans="3:5">
      <c r="C629" s="32"/>
      <c r="E629" s="33"/>
    </row>
    <row r="630" spans="3:5">
      <c r="C630" s="32"/>
      <c r="E630" s="33"/>
    </row>
    <row r="631" spans="3:5">
      <c r="C631" s="32"/>
      <c r="E631" s="33"/>
    </row>
    <row r="632" spans="3:5">
      <c r="C632" s="32"/>
      <c r="E632" s="33"/>
    </row>
    <row r="633" spans="3:5">
      <c r="C633" s="32"/>
      <c r="E633" s="33"/>
    </row>
    <row r="634" spans="3:5">
      <c r="C634" s="32"/>
      <c r="E634" s="33"/>
    </row>
    <row r="635" spans="3:5">
      <c r="C635" s="32"/>
      <c r="E635" s="33"/>
    </row>
    <row r="636" spans="3:5">
      <c r="C636" s="32"/>
      <c r="E636" s="33"/>
    </row>
    <row r="637" spans="3:5">
      <c r="C637" s="32"/>
      <c r="E637" s="33"/>
    </row>
    <row r="638" spans="3:5">
      <c r="C638" s="32"/>
      <c r="E638" s="33"/>
    </row>
    <row r="639" spans="3:5">
      <c r="C639" s="32"/>
      <c r="E639" s="33"/>
    </row>
    <row r="640" spans="3:5">
      <c r="C640" s="32"/>
      <c r="E640" s="33"/>
    </row>
    <row r="641" spans="3:5">
      <c r="C641" s="32"/>
      <c r="E641" s="33"/>
    </row>
    <row r="642" spans="3:5">
      <c r="C642" s="32"/>
      <c r="E642" s="33"/>
    </row>
    <row r="643" spans="3:5">
      <c r="C643" s="32"/>
      <c r="E643" s="33"/>
    </row>
    <row r="644" spans="3:5">
      <c r="C644" s="32"/>
      <c r="E644" s="33"/>
    </row>
    <row r="645" spans="3:5">
      <c r="C645" s="32"/>
      <c r="E645" s="33"/>
    </row>
    <row r="646" spans="3:5">
      <c r="C646" s="32"/>
      <c r="E646" s="33"/>
    </row>
    <row r="647" spans="3:5">
      <c r="C647" s="32"/>
      <c r="E647" s="33"/>
    </row>
    <row r="648" spans="3:5">
      <c r="C648" s="32"/>
      <c r="E648" s="33"/>
    </row>
    <row r="649" spans="3:5">
      <c r="C649" s="32"/>
      <c r="E649" s="33"/>
    </row>
    <row r="650" spans="3:5">
      <c r="C650" s="32"/>
      <c r="E650" s="33"/>
    </row>
    <row r="651" spans="3:5">
      <c r="C651" s="32"/>
      <c r="E651" s="33"/>
    </row>
    <row r="652" spans="3:5">
      <c r="C652" s="32"/>
      <c r="E652" s="33"/>
    </row>
    <row r="653" spans="3:5">
      <c r="C653" s="32"/>
      <c r="E653" s="33"/>
    </row>
    <row r="654" spans="3:5">
      <c r="C654" s="32"/>
      <c r="E654" s="33"/>
    </row>
    <row r="655" spans="3:5">
      <c r="C655" s="32"/>
      <c r="E655" s="33"/>
    </row>
    <row r="656" spans="3:5">
      <c r="C656" s="32"/>
      <c r="E656" s="33"/>
    </row>
    <row r="657" spans="3:5">
      <c r="C657" s="32"/>
      <c r="E657" s="33"/>
    </row>
    <row r="658" spans="3:5">
      <c r="C658" s="32"/>
      <c r="E658" s="33"/>
    </row>
    <row r="659" spans="3:5">
      <c r="C659" s="32"/>
      <c r="E659" s="33"/>
    </row>
    <row r="660" spans="3:5">
      <c r="C660" s="32"/>
      <c r="E660" s="33"/>
    </row>
    <row r="661" spans="3:5">
      <c r="C661" s="32"/>
      <c r="E661" s="33"/>
    </row>
    <row r="662" spans="3:5">
      <c r="C662" s="32"/>
      <c r="E662" s="33"/>
    </row>
    <row r="663" spans="3:5">
      <c r="C663" s="32"/>
      <c r="E663" s="33"/>
    </row>
    <row r="664" spans="3:5">
      <c r="C664" s="32"/>
      <c r="E664" s="33"/>
    </row>
    <row r="665" spans="3:5">
      <c r="C665" s="32"/>
      <c r="E665" s="33"/>
    </row>
    <row r="666" spans="3:5">
      <c r="C666" s="32"/>
      <c r="E666" s="33"/>
    </row>
    <row r="667" spans="3:5">
      <c r="C667" s="32"/>
      <c r="E667" s="33"/>
    </row>
    <row r="668" spans="3:5">
      <c r="C668" s="32"/>
      <c r="E668" s="33"/>
    </row>
    <row r="669" spans="3:5">
      <c r="C669" s="32"/>
      <c r="E669" s="33"/>
    </row>
    <row r="670" spans="3:5">
      <c r="C670" s="32"/>
      <c r="E670" s="33"/>
    </row>
    <row r="671" spans="3:5">
      <c r="C671" s="32"/>
      <c r="E671" s="33"/>
    </row>
    <row r="672" spans="3:5">
      <c r="C672" s="32"/>
      <c r="E672" s="33"/>
    </row>
    <row r="673" spans="3:7">
      <c r="C673" s="32"/>
      <c r="E673" s="33"/>
      <c r="G673" s="43"/>
    </row>
    <row r="674" spans="3:7">
      <c r="C674" s="32"/>
      <c r="E674" s="33"/>
    </row>
    <row r="675" spans="3:7">
      <c r="C675" s="32"/>
      <c r="E675" s="33"/>
    </row>
    <row r="676" spans="3:7">
      <c r="C676" s="32"/>
      <c r="E676" s="33"/>
    </row>
    <row r="677" spans="3:7">
      <c r="C677" s="32"/>
    </row>
    <row r="678" spans="3:7">
      <c r="C678" s="32"/>
    </row>
    <row r="679" spans="3:7">
      <c r="C679" s="32"/>
    </row>
    <row r="680" spans="3:7">
      <c r="C680" s="32"/>
    </row>
    <row r="681" spans="3:7">
      <c r="C681" s="32"/>
    </row>
    <row r="682" spans="3:7">
      <c r="C682" s="32"/>
    </row>
  </sheetData>
  <mergeCells count="7">
    <mergeCell ref="D4:E4"/>
    <mergeCell ref="A9:E9"/>
    <mergeCell ref="A10:E10"/>
    <mergeCell ref="A605:D605"/>
    <mergeCell ref="A11:E11"/>
    <mergeCell ref="A12:E12"/>
    <mergeCell ref="A13:E13"/>
  </mergeCells>
  <pageMargins left="0.78740157480314965" right="0.78740157480314965" top="0.35433070866141736" bottom="0.39370078740157483" header="0.31496062992125984" footer="0.31496062992125984"/>
  <pageSetup paperSize="9" scale="65" fitToHeight="0" orientation="portrait" r:id="rId1"/>
  <rowBreaks count="1" manualBreakCount="1">
    <brk id="4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view="pageBreakPreview" zoomScale="75" zoomScaleNormal="100" zoomScaleSheetLayoutView="75" workbookViewId="0">
      <selection activeCell="B4" sqref="B4:C4"/>
    </sheetView>
  </sheetViews>
  <sheetFormatPr defaultRowHeight="18"/>
  <cols>
    <col min="1" max="1" width="95.88671875" style="29" customWidth="1"/>
    <col min="2" max="2" width="16.5546875" style="29" customWidth="1"/>
    <col min="3" max="3" width="18.109375" style="29" customWidth="1"/>
    <col min="4" max="4" width="9.109375" style="9"/>
    <col min="5" max="5" width="17.109375" style="5" customWidth="1"/>
    <col min="6" max="6" width="13.5546875" style="9" customWidth="1"/>
    <col min="7" max="7" width="16.109375" style="1" customWidth="1"/>
    <col min="8" max="8" width="11.33203125" style="1" bestFit="1" customWidth="1"/>
    <col min="9" max="9" width="12.44140625" style="1" bestFit="1" customWidth="1"/>
    <col min="10" max="10" width="9.109375" style="1"/>
    <col min="11" max="11" width="13.44140625" style="1" customWidth="1"/>
    <col min="12" max="244" width="9.109375" style="1"/>
    <col min="245" max="245" width="69.88671875" style="1" customWidth="1"/>
    <col min="246" max="246" width="9.6640625" style="1" customWidth="1"/>
    <col min="247" max="250" width="0" style="1" hidden="1" customWidth="1"/>
    <col min="251" max="251" width="13.88671875" style="1" customWidth="1"/>
    <col min="252" max="257" width="0" style="1" hidden="1" customWidth="1"/>
    <col min="258" max="261" width="9.109375" style="1"/>
    <col min="262" max="262" width="13.5546875" style="1" customWidth="1"/>
    <col min="263" max="263" width="9.109375" style="1"/>
    <col min="264" max="264" width="11.33203125" style="1" bestFit="1" customWidth="1"/>
    <col min="265" max="266" width="9.109375" style="1"/>
    <col min="267" max="267" width="13.44140625" style="1" customWidth="1"/>
    <col min="268" max="500" width="9.109375" style="1"/>
    <col min="501" max="501" width="69.88671875" style="1" customWidth="1"/>
    <col min="502" max="502" width="9.6640625" style="1" customWidth="1"/>
    <col min="503" max="506" width="0" style="1" hidden="1" customWidth="1"/>
    <col min="507" max="507" width="13.88671875" style="1" customWidth="1"/>
    <col min="508" max="513" width="0" style="1" hidden="1" customWidth="1"/>
    <col min="514" max="517" width="9.109375" style="1"/>
    <col min="518" max="518" width="13.5546875" style="1" customWidth="1"/>
    <col min="519" max="519" width="9.109375" style="1"/>
    <col min="520" max="520" width="11.33203125" style="1" bestFit="1" customWidth="1"/>
    <col min="521" max="522" width="9.109375" style="1"/>
    <col min="523" max="523" width="13.44140625" style="1" customWidth="1"/>
    <col min="524" max="756" width="9.109375" style="1"/>
    <col min="757" max="757" width="69.88671875" style="1" customWidth="1"/>
    <col min="758" max="758" width="9.6640625" style="1" customWidth="1"/>
    <col min="759" max="762" width="0" style="1" hidden="1" customWidth="1"/>
    <col min="763" max="763" width="13.88671875" style="1" customWidth="1"/>
    <col min="764" max="769" width="0" style="1" hidden="1" customWidth="1"/>
    <col min="770" max="773" width="9.109375" style="1"/>
    <col min="774" max="774" width="13.5546875" style="1" customWidth="1"/>
    <col min="775" max="775" width="9.109375" style="1"/>
    <col min="776" max="776" width="11.33203125" style="1" bestFit="1" customWidth="1"/>
    <col min="777" max="778" width="9.109375" style="1"/>
    <col min="779" max="779" width="13.44140625" style="1" customWidth="1"/>
    <col min="780" max="1012" width="9.109375" style="1"/>
    <col min="1013" max="1013" width="69.88671875" style="1" customWidth="1"/>
    <col min="1014" max="1014" width="9.6640625" style="1" customWidth="1"/>
    <col min="1015" max="1018" width="0" style="1" hidden="1" customWidth="1"/>
    <col min="1019" max="1019" width="13.88671875" style="1" customWidth="1"/>
    <col min="1020" max="1025" width="0" style="1" hidden="1" customWidth="1"/>
    <col min="1026" max="1029" width="9.109375" style="1"/>
    <col min="1030" max="1030" width="13.5546875" style="1" customWidth="1"/>
    <col min="1031" max="1031" width="9.109375" style="1"/>
    <col min="1032" max="1032" width="11.33203125" style="1" bestFit="1" customWidth="1"/>
    <col min="1033" max="1034" width="9.109375" style="1"/>
    <col min="1035" max="1035" width="13.44140625" style="1" customWidth="1"/>
    <col min="1036" max="1268" width="9.109375" style="1"/>
    <col min="1269" max="1269" width="69.88671875" style="1" customWidth="1"/>
    <col min="1270" max="1270" width="9.6640625" style="1" customWidth="1"/>
    <col min="1271" max="1274" width="0" style="1" hidden="1" customWidth="1"/>
    <col min="1275" max="1275" width="13.88671875" style="1" customWidth="1"/>
    <col min="1276" max="1281" width="0" style="1" hidden="1" customWidth="1"/>
    <col min="1282" max="1285" width="9.109375" style="1"/>
    <col min="1286" max="1286" width="13.5546875" style="1" customWidth="1"/>
    <col min="1287" max="1287" width="9.109375" style="1"/>
    <col min="1288" max="1288" width="11.33203125" style="1" bestFit="1" customWidth="1"/>
    <col min="1289" max="1290" width="9.109375" style="1"/>
    <col min="1291" max="1291" width="13.44140625" style="1" customWidth="1"/>
    <col min="1292" max="1524" width="9.109375" style="1"/>
    <col min="1525" max="1525" width="69.88671875" style="1" customWidth="1"/>
    <col min="1526" max="1526" width="9.6640625" style="1" customWidth="1"/>
    <col min="1527" max="1530" width="0" style="1" hidden="1" customWidth="1"/>
    <col min="1531" max="1531" width="13.88671875" style="1" customWidth="1"/>
    <col min="1532" max="1537" width="0" style="1" hidden="1" customWidth="1"/>
    <col min="1538" max="1541" width="9.109375" style="1"/>
    <col min="1542" max="1542" width="13.5546875" style="1" customWidth="1"/>
    <col min="1543" max="1543" width="9.109375" style="1"/>
    <col min="1544" max="1544" width="11.33203125" style="1" bestFit="1" customWidth="1"/>
    <col min="1545" max="1546" width="9.109375" style="1"/>
    <col min="1547" max="1547" width="13.44140625" style="1" customWidth="1"/>
    <col min="1548" max="1780" width="9.109375" style="1"/>
    <col min="1781" max="1781" width="69.88671875" style="1" customWidth="1"/>
    <col min="1782" max="1782" width="9.6640625" style="1" customWidth="1"/>
    <col min="1783" max="1786" width="0" style="1" hidden="1" customWidth="1"/>
    <col min="1787" max="1787" width="13.88671875" style="1" customWidth="1"/>
    <col min="1788" max="1793" width="0" style="1" hidden="1" customWidth="1"/>
    <col min="1794" max="1797" width="9.109375" style="1"/>
    <col min="1798" max="1798" width="13.5546875" style="1" customWidth="1"/>
    <col min="1799" max="1799" width="9.109375" style="1"/>
    <col min="1800" max="1800" width="11.33203125" style="1" bestFit="1" customWidth="1"/>
    <col min="1801" max="1802" width="9.109375" style="1"/>
    <col min="1803" max="1803" width="13.44140625" style="1" customWidth="1"/>
    <col min="1804" max="2036" width="9.109375" style="1"/>
    <col min="2037" max="2037" width="69.88671875" style="1" customWidth="1"/>
    <col min="2038" max="2038" width="9.6640625" style="1" customWidth="1"/>
    <col min="2039" max="2042" width="0" style="1" hidden="1" customWidth="1"/>
    <col min="2043" max="2043" width="13.88671875" style="1" customWidth="1"/>
    <col min="2044" max="2049" width="0" style="1" hidden="1" customWidth="1"/>
    <col min="2050" max="2053" width="9.109375" style="1"/>
    <col min="2054" max="2054" width="13.5546875" style="1" customWidth="1"/>
    <col min="2055" max="2055" width="9.109375" style="1"/>
    <col min="2056" max="2056" width="11.33203125" style="1" bestFit="1" customWidth="1"/>
    <col min="2057" max="2058" width="9.109375" style="1"/>
    <col min="2059" max="2059" width="13.44140625" style="1" customWidth="1"/>
    <col min="2060" max="2292" width="9.109375" style="1"/>
    <col min="2293" max="2293" width="69.88671875" style="1" customWidth="1"/>
    <col min="2294" max="2294" width="9.6640625" style="1" customWidth="1"/>
    <col min="2295" max="2298" width="0" style="1" hidden="1" customWidth="1"/>
    <col min="2299" max="2299" width="13.88671875" style="1" customWidth="1"/>
    <col min="2300" max="2305" width="0" style="1" hidden="1" customWidth="1"/>
    <col min="2306" max="2309" width="9.109375" style="1"/>
    <col min="2310" max="2310" width="13.5546875" style="1" customWidth="1"/>
    <col min="2311" max="2311" width="9.109375" style="1"/>
    <col min="2312" max="2312" width="11.33203125" style="1" bestFit="1" customWidth="1"/>
    <col min="2313" max="2314" width="9.109375" style="1"/>
    <col min="2315" max="2315" width="13.44140625" style="1" customWidth="1"/>
    <col min="2316" max="2548" width="9.109375" style="1"/>
    <col min="2549" max="2549" width="69.88671875" style="1" customWidth="1"/>
    <col min="2550" max="2550" width="9.6640625" style="1" customWidth="1"/>
    <col min="2551" max="2554" width="0" style="1" hidden="1" customWidth="1"/>
    <col min="2555" max="2555" width="13.88671875" style="1" customWidth="1"/>
    <col min="2556" max="2561" width="0" style="1" hidden="1" customWidth="1"/>
    <col min="2562" max="2565" width="9.109375" style="1"/>
    <col min="2566" max="2566" width="13.5546875" style="1" customWidth="1"/>
    <col min="2567" max="2567" width="9.109375" style="1"/>
    <col min="2568" max="2568" width="11.33203125" style="1" bestFit="1" customWidth="1"/>
    <col min="2569" max="2570" width="9.109375" style="1"/>
    <col min="2571" max="2571" width="13.44140625" style="1" customWidth="1"/>
    <col min="2572" max="2804" width="9.109375" style="1"/>
    <col min="2805" max="2805" width="69.88671875" style="1" customWidth="1"/>
    <col min="2806" max="2806" width="9.6640625" style="1" customWidth="1"/>
    <col min="2807" max="2810" width="0" style="1" hidden="1" customWidth="1"/>
    <col min="2811" max="2811" width="13.88671875" style="1" customWidth="1"/>
    <col min="2812" max="2817" width="0" style="1" hidden="1" customWidth="1"/>
    <col min="2818" max="2821" width="9.109375" style="1"/>
    <col min="2822" max="2822" width="13.5546875" style="1" customWidth="1"/>
    <col min="2823" max="2823" width="9.109375" style="1"/>
    <col min="2824" max="2824" width="11.33203125" style="1" bestFit="1" customWidth="1"/>
    <col min="2825" max="2826" width="9.109375" style="1"/>
    <col min="2827" max="2827" width="13.44140625" style="1" customWidth="1"/>
    <col min="2828" max="3060" width="9.109375" style="1"/>
    <col min="3061" max="3061" width="69.88671875" style="1" customWidth="1"/>
    <col min="3062" max="3062" width="9.6640625" style="1" customWidth="1"/>
    <col min="3063" max="3066" width="0" style="1" hidden="1" customWidth="1"/>
    <col min="3067" max="3067" width="13.88671875" style="1" customWidth="1"/>
    <col min="3068" max="3073" width="0" style="1" hidden="1" customWidth="1"/>
    <col min="3074" max="3077" width="9.109375" style="1"/>
    <col min="3078" max="3078" width="13.5546875" style="1" customWidth="1"/>
    <col min="3079" max="3079" width="9.109375" style="1"/>
    <col min="3080" max="3080" width="11.33203125" style="1" bestFit="1" customWidth="1"/>
    <col min="3081" max="3082" width="9.109375" style="1"/>
    <col min="3083" max="3083" width="13.44140625" style="1" customWidth="1"/>
    <col min="3084" max="3316" width="9.109375" style="1"/>
    <col min="3317" max="3317" width="69.88671875" style="1" customWidth="1"/>
    <col min="3318" max="3318" width="9.6640625" style="1" customWidth="1"/>
    <col min="3319" max="3322" width="0" style="1" hidden="1" customWidth="1"/>
    <col min="3323" max="3323" width="13.88671875" style="1" customWidth="1"/>
    <col min="3324" max="3329" width="0" style="1" hidden="1" customWidth="1"/>
    <col min="3330" max="3333" width="9.109375" style="1"/>
    <col min="3334" max="3334" width="13.5546875" style="1" customWidth="1"/>
    <col min="3335" max="3335" width="9.109375" style="1"/>
    <col min="3336" max="3336" width="11.33203125" style="1" bestFit="1" customWidth="1"/>
    <col min="3337" max="3338" width="9.109375" style="1"/>
    <col min="3339" max="3339" width="13.44140625" style="1" customWidth="1"/>
    <col min="3340" max="3572" width="9.109375" style="1"/>
    <col min="3573" max="3573" width="69.88671875" style="1" customWidth="1"/>
    <col min="3574" max="3574" width="9.6640625" style="1" customWidth="1"/>
    <col min="3575" max="3578" width="0" style="1" hidden="1" customWidth="1"/>
    <col min="3579" max="3579" width="13.88671875" style="1" customWidth="1"/>
    <col min="3580" max="3585" width="0" style="1" hidden="1" customWidth="1"/>
    <col min="3586" max="3589" width="9.109375" style="1"/>
    <col min="3590" max="3590" width="13.5546875" style="1" customWidth="1"/>
    <col min="3591" max="3591" width="9.109375" style="1"/>
    <col min="3592" max="3592" width="11.33203125" style="1" bestFit="1" customWidth="1"/>
    <col min="3593" max="3594" width="9.109375" style="1"/>
    <col min="3595" max="3595" width="13.44140625" style="1" customWidth="1"/>
    <col min="3596" max="3828" width="9.109375" style="1"/>
    <col min="3829" max="3829" width="69.88671875" style="1" customWidth="1"/>
    <col min="3830" max="3830" width="9.6640625" style="1" customWidth="1"/>
    <col min="3831" max="3834" width="0" style="1" hidden="1" customWidth="1"/>
    <col min="3835" max="3835" width="13.88671875" style="1" customWidth="1"/>
    <col min="3836" max="3841" width="0" style="1" hidden="1" customWidth="1"/>
    <col min="3842" max="3845" width="9.109375" style="1"/>
    <col min="3846" max="3846" width="13.5546875" style="1" customWidth="1"/>
    <col min="3847" max="3847" width="9.109375" style="1"/>
    <col min="3848" max="3848" width="11.33203125" style="1" bestFit="1" customWidth="1"/>
    <col min="3849" max="3850" width="9.109375" style="1"/>
    <col min="3851" max="3851" width="13.44140625" style="1" customWidth="1"/>
    <col min="3852" max="4084" width="9.109375" style="1"/>
    <col min="4085" max="4085" width="69.88671875" style="1" customWidth="1"/>
    <col min="4086" max="4086" width="9.6640625" style="1" customWidth="1"/>
    <col min="4087" max="4090" width="0" style="1" hidden="1" customWidth="1"/>
    <col min="4091" max="4091" width="13.88671875" style="1" customWidth="1"/>
    <col min="4092" max="4097" width="0" style="1" hidden="1" customWidth="1"/>
    <col min="4098" max="4101" width="9.109375" style="1"/>
    <col min="4102" max="4102" width="13.5546875" style="1" customWidth="1"/>
    <col min="4103" max="4103" width="9.109375" style="1"/>
    <col min="4104" max="4104" width="11.33203125" style="1" bestFit="1" customWidth="1"/>
    <col min="4105" max="4106" width="9.109375" style="1"/>
    <col min="4107" max="4107" width="13.44140625" style="1" customWidth="1"/>
    <col min="4108" max="4340" width="9.109375" style="1"/>
    <col min="4341" max="4341" width="69.88671875" style="1" customWidth="1"/>
    <col min="4342" max="4342" width="9.6640625" style="1" customWidth="1"/>
    <col min="4343" max="4346" width="0" style="1" hidden="1" customWidth="1"/>
    <col min="4347" max="4347" width="13.88671875" style="1" customWidth="1"/>
    <col min="4348" max="4353" width="0" style="1" hidden="1" customWidth="1"/>
    <col min="4354" max="4357" width="9.109375" style="1"/>
    <col min="4358" max="4358" width="13.5546875" style="1" customWidth="1"/>
    <col min="4359" max="4359" width="9.109375" style="1"/>
    <col min="4360" max="4360" width="11.33203125" style="1" bestFit="1" customWidth="1"/>
    <col min="4361" max="4362" width="9.109375" style="1"/>
    <col min="4363" max="4363" width="13.44140625" style="1" customWidth="1"/>
    <col min="4364" max="4596" width="9.109375" style="1"/>
    <col min="4597" max="4597" width="69.88671875" style="1" customWidth="1"/>
    <col min="4598" max="4598" width="9.6640625" style="1" customWidth="1"/>
    <col min="4599" max="4602" width="0" style="1" hidden="1" customWidth="1"/>
    <col min="4603" max="4603" width="13.88671875" style="1" customWidth="1"/>
    <col min="4604" max="4609" width="0" style="1" hidden="1" customWidth="1"/>
    <col min="4610" max="4613" width="9.109375" style="1"/>
    <col min="4614" max="4614" width="13.5546875" style="1" customWidth="1"/>
    <col min="4615" max="4615" width="9.109375" style="1"/>
    <col min="4616" max="4616" width="11.33203125" style="1" bestFit="1" customWidth="1"/>
    <col min="4617" max="4618" width="9.109375" style="1"/>
    <col min="4619" max="4619" width="13.44140625" style="1" customWidth="1"/>
    <col min="4620" max="4852" width="9.109375" style="1"/>
    <col min="4853" max="4853" width="69.88671875" style="1" customWidth="1"/>
    <col min="4854" max="4854" width="9.6640625" style="1" customWidth="1"/>
    <col min="4855" max="4858" width="0" style="1" hidden="1" customWidth="1"/>
    <col min="4859" max="4859" width="13.88671875" style="1" customWidth="1"/>
    <col min="4860" max="4865" width="0" style="1" hidden="1" customWidth="1"/>
    <col min="4866" max="4869" width="9.109375" style="1"/>
    <col min="4870" max="4870" width="13.5546875" style="1" customWidth="1"/>
    <col min="4871" max="4871" width="9.109375" style="1"/>
    <col min="4872" max="4872" width="11.33203125" style="1" bestFit="1" customWidth="1"/>
    <col min="4873" max="4874" width="9.109375" style="1"/>
    <col min="4875" max="4875" width="13.44140625" style="1" customWidth="1"/>
    <col min="4876" max="5108" width="9.109375" style="1"/>
    <col min="5109" max="5109" width="69.88671875" style="1" customWidth="1"/>
    <col min="5110" max="5110" width="9.6640625" style="1" customWidth="1"/>
    <col min="5111" max="5114" width="0" style="1" hidden="1" customWidth="1"/>
    <col min="5115" max="5115" width="13.88671875" style="1" customWidth="1"/>
    <col min="5116" max="5121" width="0" style="1" hidden="1" customWidth="1"/>
    <col min="5122" max="5125" width="9.109375" style="1"/>
    <col min="5126" max="5126" width="13.5546875" style="1" customWidth="1"/>
    <col min="5127" max="5127" width="9.109375" style="1"/>
    <col min="5128" max="5128" width="11.33203125" style="1" bestFit="1" customWidth="1"/>
    <col min="5129" max="5130" width="9.109375" style="1"/>
    <col min="5131" max="5131" width="13.44140625" style="1" customWidth="1"/>
    <col min="5132" max="5364" width="9.109375" style="1"/>
    <col min="5365" max="5365" width="69.88671875" style="1" customWidth="1"/>
    <col min="5366" max="5366" width="9.6640625" style="1" customWidth="1"/>
    <col min="5367" max="5370" width="0" style="1" hidden="1" customWidth="1"/>
    <col min="5371" max="5371" width="13.88671875" style="1" customWidth="1"/>
    <col min="5372" max="5377" width="0" style="1" hidden="1" customWidth="1"/>
    <col min="5378" max="5381" width="9.109375" style="1"/>
    <col min="5382" max="5382" width="13.5546875" style="1" customWidth="1"/>
    <col min="5383" max="5383" width="9.109375" style="1"/>
    <col min="5384" max="5384" width="11.33203125" style="1" bestFit="1" customWidth="1"/>
    <col min="5385" max="5386" width="9.109375" style="1"/>
    <col min="5387" max="5387" width="13.44140625" style="1" customWidth="1"/>
    <col min="5388" max="5620" width="9.109375" style="1"/>
    <col min="5621" max="5621" width="69.88671875" style="1" customWidth="1"/>
    <col min="5622" max="5622" width="9.6640625" style="1" customWidth="1"/>
    <col min="5623" max="5626" width="0" style="1" hidden="1" customWidth="1"/>
    <col min="5627" max="5627" width="13.88671875" style="1" customWidth="1"/>
    <col min="5628" max="5633" width="0" style="1" hidden="1" customWidth="1"/>
    <col min="5634" max="5637" width="9.109375" style="1"/>
    <col min="5638" max="5638" width="13.5546875" style="1" customWidth="1"/>
    <col min="5639" max="5639" width="9.109375" style="1"/>
    <col min="5640" max="5640" width="11.33203125" style="1" bestFit="1" customWidth="1"/>
    <col min="5641" max="5642" width="9.109375" style="1"/>
    <col min="5643" max="5643" width="13.44140625" style="1" customWidth="1"/>
    <col min="5644" max="5876" width="9.109375" style="1"/>
    <col min="5877" max="5877" width="69.88671875" style="1" customWidth="1"/>
    <col min="5878" max="5878" width="9.6640625" style="1" customWidth="1"/>
    <col min="5879" max="5882" width="0" style="1" hidden="1" customWidth="1"/>
    <col min="5883" max="5883" width="13.88671875" style="1" customWidth="1"/>
    <col min="5884" max="5889" width="0" style="1" hidden="1" customWidth="1"/>
    <col min="5890" max="5893" width="9.109375" style="1"/>
    <col min="5894" max="5894" width="13.5546875" style="1" customWidth="1"/>
    <col min="5895" max="5895" width="9.109375" style="1"/>
    <col min="5896" max="5896" width="11.33203125" style="1" bestFit="1" customWidth="1"/>
    <col min="5897" max="5898" width="9.109375" style="1"/>
    <col min="5899" max="5899" width="13.44140625" style="1" customWidth="1"/>
    <col min="5900" max="6132" width="9.109375" style="1"/>
    <col min="6133" max="6133" width="69.88671875" style="1" customWidth="1"/>
    <col min="6134" max="6134" width="9.6640625" style="1" customWidth="1"/>
    <col min="6135" max="6138" width="0" style="1" hidden="1" customWidth="1"/>
    <col min="6139" max="6139" width="13.88671875" style="1" customWidth="1"/>
    <col min="6140" max="6145" width="0" style="1" hidden="1" customWidth="1"/>
    <col min="6146" max="6149" width="9.109375" style="1"/>
    <col min="6150" max="6150" width="13.5546875" style="1" customWidth="1"/>
    <col min="6151" max="6151" width="9.109375" style="1"/>
    <col min="6152" max="6152" width="11.33203125" style="1" bestFit="1" customWidth="1"/>
    <col min="6153" max="6154" width="9.109375" style="1"/>
    <col min="6155" max="6155" width="13.44140625" style="1" customWidth="1"/>
    <col min="6156" max="6388" width="9.109375" style="1"/>
    <col min="6389" max="6389" width="69.88671875" style="1" customWidth="1"/>
    <col min="6390" max="6390" width="9.6640625" style="1" customWidth="1"/>
    <col min="6391" max="6394" width="0" style="1" hidden="1" customWidth="1"/>
    <col min="6395" max="6395" width="13.88671875" style="1" customWidth="1"/>
    <col min="6396" max="6401" width="0" style="1" hidden="1" customWidth="1"/>
    <col min="6402" max="6405" width="9.109375" style="1"/>
    <col min="6406" max="6406" width="13.5546875" style="1" customWidth="1"/>
    <col min="6407" max="6407" width="9.109375" style="1"/>
    <col min="6408" max="6408" width="11.33203125" style="1" bestFit="1" customWidth="1"/>
    <col min="6409" max="6410" width="9.109375" style="1"/>
    <col min="6411" max="6411" width="13.44140625" style="1" customWidth="1"/>
    <col min="6412" max="6644" width="9.109375" style="1"/>
    <col min="6645" max="6645" width="69.88671875" style="1" customWidth="1"/>
    <col min="6646" max="6646" width="9.6640625" style="1" customWidth="1"/>
    <col min="6647" max="6650" width="0" style="1" hidden="1" customWidth="1"/>
    <col min="6651" max="6651" width="13.88671875" style="1" customWidth="1"/>
    <col min="6652" max="6657" width="0" style="1" hidden="1" customWidth="1"/>
    <col min="6658" max="6661" width="9.109375" style="1"/>
    <col min="6662" max="6662" width="13.5546875" style="1" customWidth="1"/>
    <col min="6663" max="6663" width="9.109375" style="1"/>
    <col min="6664" max="6664" width="11.33203125" style="1" bestFit="1" customWidth="1"/>
    <col min="6665" max="6666" width="9.109375" style="1"/>
    <col min="6667" max="6667" width="13.44140625" style="1" customWidth="1"/>
    <col min="6668" max="6900" width="9.109375" style="1"/>
    <col min="6901" max="6901" width="69.88671875" style="1" customWidth="1"/>
    <col min="6902" max="6902" width="9.6640625" style="1" customWidth="1"/>
    <col min="6903" max="6906" width="0" style="1" hidden="1" customWidth="1"/>
    <col min="6907" max="6907" width="13.88671875" style="1" customWidth="1"/>
    <col min="6908" max="6913" width="0" style="1" hidden="1" customWidth="1"/>
    <col min="6914" max="6917" width="9.109375" style="1"/>
    <col min="6918" max="6918" width="13.5546875" style="1" customWidth="1"/>
    <col min="6919" max="6919" width="9.109375" style="1"/>
    <col min="6920" max="6920" width="11.33203125" style="1" bestFit="1" customWidth="1"/>
    <col min="6921" max="6922" width="9.109375" style="1"/>
    <col min="6923" max="6923" width="13.44140625" style="1" customWidth="1"/>
    <col min="6924" max="7156" width="9.109375" style="1"/>
    <col min="7157" max="7157" width="69.88671875" style="1" customWidth="1"/>
    <col min="7158" max="7158" width="9.6640625" style="1" customWidth="1"/>
    <col min="7159" max="7162" width="0" style="1" hidden="1" customWidth="1"/>
    <col min="7163" max="7163" width="13.88671875" style="1" customWidth="1"/>
    <col min="7164" max="7169" width="0" style="1" hidden="1" customWidth="1"/>
    <col min="7170" max="7173" width="9.109375" style="1"/>
    <col min="7174" max="7174" width="13.5546875" style="1" customWidth="1"/>
    <col min="7175" max="7175" width="9.109375" style="1"/>
    <col min="7176" max="7176" width="11.33203125" style="1" bestFit="1" customWidth="1"/>
    <col min="7177" max="7178" width="9.109375" style="1"/>
    <col min="7179" max="7179" width="13.44140625" style="1" customWidth="1"/>
    <col min="7180" max="7412" width="9.109375" style="1"/>
    <col min="7413" max="7413" width="69.88671875" style="1" customWidth="1"/>
    <col min="7414" max="7414" width="9.6640625" style="1" customWidth="1"/>
    <col min="7415" max="7418" width="0" style="1" hidden="1" customWidth="1"/>
    <col min="7419" max="7419" width="13.88671875" style="1" customWidth="1"/>
    <col min="7420" max="7425" width="0" style="1" hidden="1" customWidth="1"/>
    <col min="7426" max="7429" width="9.109375" style="1"/>
    <col min="7430" max="7430" width="13.5546875" style="1" customWidth="1"/>
    <col min="7431" max="7431" width="9.109375" style="1"/>
    <col min="7432" max="7432" width="11.33203125" style="1" bestFit="1" customWidth="1"/>
    <col min="7433" max="7434" width="9.109375" style="1"/>
    <col min="7435" max="7435" width="13.44140625" style="1" customWidth="1"/>
    <col min="7436" max="7668" width="9.109375" style="1"/>
    <col min="7669" max="7669" width="69.88671875" style="1" customWidth="1"/>
    <col min="7670" max="7670" width="9.6640625" style="1" customWidth="1"/>
    <col min="7671" max="7674" width="0" style="1" hidden="1" customWidth="1"/>
    <col min="7675" max="7675" width="13.88671875" style="1" customWidth="1"/>
    <col min="7676" max="7681" width="0" style="1" hidden="1" customWidth="1"/>
    <col min="7682" max="7685" width="9.109375" style="1"/>
    <col min="7686" max="7686" width="13.5546875" style="1" customWidth="1"/>
    <col min="7687" max="7687" width="9.109375" style="1"/>
    <col min="7688" max="7688" width="11.33203125" style="1" bestFit="1" customWidth="1"/>
    <col min="7689" max="7690" width="9.109375" style="1"/>
    <col min="7691" max="7691" width="13.44140625" style="1" customWidth="1"/>
    <col min="7692" max="7924" width="9.109375" style="1"/>
    <col min="7925" max="7925" width="69.88671875" style="1" customWidth="1"/>
    <col min="7926" max="7926" width="9.6640625" style="1" customWidth="1"/>
    <col min="7927" max="7930" width="0" style="1" hidden="1" customWidth="1"/>
    <col min="7931" max="7931" width="13.88671875" style="1" customWidth="1"/>
    <col min="7932" max="7937" width="0" style="1" hidden="1" customWidth="1"/>
    <col min="7938" max="7941" width="9.109375" style="1"/>
    <col min="7942" max="7942" width="13.5546875" style="1" customWidth="1"/>
    <col min="7943" max="7943" width="9.109375" style="1"/>
    <col min="7944" max="7944" width="11.33203125" style="1" bestFit="1" customWidth="1"/>
    <col min="7945" max="7946" width="9.109375" style="1"/>
    <col min="7947" max="7947" width="13.44140625" style="1" customWidth="1"/>
    <col min="7948" max="8180" width="9.109375" style="1"/>
    <col min="8181" max="8181" width="69.88671875" style="1" customWidth="1"/>
    <col min="8182" max="8182" width="9.6640625" style="1" customWidth="1"/>
    <col min="8183" max="8186" width="0" style="1" hidden="1" customWidth="1"/>
    <col min="8187" max="8187" width="13.88671875" style="1" customWidth="1"/>
    <col min="8188" max="8193" width="0" style="1" hidden="1" customWidth="1"/>
    <col min="8194" max="8197" width="9.109375" style="1"/>
    <col min="8198" max="8198" width="13.5546875" style="1" customWidth="1"/>
    <col min="8199" max="8199" width="9.109375" style="1"/>
    <col min="8200" max="8200" width="11.33203125" style="1" bestFit="1" customWidth="1"/>
    <col min="8201" max="8202" width="9.109375" style="1"/>
    <col min="8203" max="8203" width="13.44140625" style="1" customWidth="1"/>
    <col min="8204" max="8436" width="9.109375" style="1"/>
    <col min="8437" max="8437" width="69.88671875" style="1" customWidth="1"/>
    <col min="8438" max="8438" width="9.6640625" style="1" customWidth="1"/>
    <col min="8439" max="8442" width="0" style="1" hidden="1" customWidth="1"/>
    <col min="8443" max="8443" width="13.88671875" style="1" customWidth="1"/>
    <col min="8444" max="8449" width="0" style="1" hidden="1" customWidth="1"/>
    <col min="8450" max="8453" width="9.109375" style="1"/>
    <col min="8454" max="8454" width="13.5546875" style="1" customWidth="1"/>
    <col min="8455" max="8455" width="9.109375" style="1"/>
    <col min="8456" max="8456" width="11.33203125" style="1" bestFit="1" customWidth="1"/>
    <col min="8457" max="8458" width="9.109375" style="1"/>
    <col min="8459" max="8459" width="13.44140625" style="1" customWidth="1"/>
    <col min="8460" max="8692" width="9.109375" style="1"/>
    <col min="8693" max="8693" width="69.88671875" style="1" customWidth="1"/>
    <col min="8694" max="8694" width="9.6640625" style="1" customWidth="1"/>
    <col min="8695" max="8698" width="0" style="1" hidden="1" customWidth="1"/>
    <col min="8699" max="8699" width="13.88671875" style="1" customWidth="1"/>
    <col min="8700" max="8705" width="0" style="1" hidden="1" customWidth="1"/>
    <col min="8706" max="8709" width="9.109375" style="1"/>
    <col min="8710" max="8710" width="13.5546875" style="1" customWidth="1"/>
    <col min="8711" max="8711" width="9.109375" style="1"/>
    <col min="8712" max="8712" width="11.33203125" style="1" bestFit="1" customWidth="1"/>
    <col min="8713" max="8714" width="9.109375" style="1"/>
    <col min="8715" max="8715" width="13.44140625" style="1" customWidth="1"/>
    <col min="8716" max="8948" width="9.109375" style="1"/>
    <col min="8949" max="8949" width="69.88671875" style="1" customWidth="1"/>
    <col min="8950" max="8950" width="9.6640625" style="1" customWidth="1"/>
    <col min="8951" max="8954" width="0" style="1" hidden="1" customWidth="1"/>
    <col min="8955" max="8955" width="13.88671875" style="1" customWidth="1"/>
    <col min="8956" max="8961" width="0" style="1" hidden="1" customWidth="1"/>
    <col min="8962" max="8965" width="9.109375" style="1"/>
    <col min="8966" max="8966" width="13.5546875" style="1" customWidth="1"/>
    <col min="8967" max="8967" width="9.109375" style="1"/>
    <col min="8968" max="8968" width="11.33203125" style="1" bestFit="1" customWidth="1"/>
    <col min="8969" max="8970" width="9.109375" style="1"/>
    <col min="8971" max="8971" width="13.44140625" style="1" customWidth="1"/>
    <col min="8972" max="9204" width="9.109375" style="1"/>
    <col min="9205" max="9205" width="69.88671875" style="1" customWidth="1"/>
    <col min="9206" max="9206" width="9.6640625" style="1" customWidth="1"/>
    <col min="9207" max="9210" width="0" style="1" hidden="1" customWidth="1"/>
    <col min="9211" max="9211" width="13.88671875" style="1" customWidth="1"/>
    <col min="9212" max="9217" width="0" style="1" hidden="1" customWidth="1"/>
    <col min="9218" max="9221" width="9.109375" style="1"/>
    <col min="9222" max="9222" width="13.5546875" style="1" customWidth="1"/>
    <col min="9223" max="9223" width="9.109375" style="1"/>
    <col min="9224" max="9224" width="11.33203125" style="1" bestFit="1" customWidth="1"/>
    <col min="9225" max="9226" width="9.109375" style="1"/>
    <col min="9227" max="9227" width="13.44140625" style="1" customWidth="1"/>
    <col min="9228" max="9460" width="9.109375" style="1"/>
    <col min="9461" max="9461" width="69.88671875" style="1" customWidth="1"/>
    <col min="9462" max="9462" width="9.6640625" style="1" customWidth="1"/>
    <col min="9463" max="9466" width="0" style="1" hidden="1" customWidth="1"/>
    <col min="9467" max="9467" width="13.88671875" style="1" customWidth="1"/>
    <col min="9468" max="9473" width="0" style="1" hidden="1" customWidth="1"/>
    <col min="9474" max="9477" width="9.109375" style="1"/>
    <col min="9478" max="9478" width="13.5546875" style="1" customWidth="1"/>
    <col min="9479" max="9479" width="9.109375" style="1"/>
    <col min="9480" max="9480" width="11.33203125" style="1" bestFit="1" customWidth="1"/>
    <col min="9481" max="9482" width="9.109375" style="1"/>
    <col min="9483" max="9483" width="13.44140625" style="1" customWidth="1"/>
    <col min="9484" max="9716" width="9.109375" style="1"/>
    <col min="9717" max="9717" width="69.88671875" style="1" customWidth="1"/>
    <col min="9718" max="9718" width="9.6640625" style="1" customWidth="1"/>
    <col min="9719" max="9722" width="0" style="1" hidden="1" customWidth="1"/>
    <col min="9723" max="9723" width="13.88671875" style="1" customWidth="1"/>
    <col min="9724" max="9729" width="0" style="1" hidden="1" customWidth="1"/>
    <col min="9730" max="9733" width="9.109375" style="1"/>
    <col min="9734" max="9734" width="13.5546875" style="1" customWidth="1"/>
    <col min="9735" max="9735" width="9.109375" style="1"/>
    <col min="9736" max="9736" width="11.33203125" style="1" bestFit="1" customWidth="1"/>
    <col min="9737" max="9738" width="9.109375" style="1"/>
    <col min="9739" max="9739" width="13.44140625" style="1" customWidth="1"/>
    <col min="9740" max="9972" width="9.109375" style="1"/>
    <col min="9973" max="9973" width="69.88671875" style="1" customWidth="1"/>
    <col min="9974" max="9974" width="9.6640625" style="1" customWidth="1"/>
    <col min="9975" max="9978" width="0" style="1" hidden="1" customWidth="1"/>
    <col min="9979" max="9979" width="13.88671875" style="1" customWidth="1"/>
    <col min="9980" max="9985" width="0" style="1" hidden="1" customWidth="1"/>
    <col min="9986" max="9989" width="9.109375" style="1"/>
    <col min="9990" max="9990" width="13.5546875" style="1" customWidth="1"/>
    <col min="9991" max="9991" width="9.109375" style="1"/>
    <col min="9992" max="9992" width="11.33203125" style="1" bestFit="1" customWidth="1"/>
    <col min="9993" max="9994" width="9.109375" style="1"/>
    <col min="9995" max="9995" width="13.44140625" style="1" customWidth="1"/>
    <col min="9996" max="10228" width="9.109375" style="1"/>
    <col min="10229" max="10229" width="69.88671875" style="1" customWidth="1"/>
    <col min="10230" max="10230" width="9.6640625" style="1" customWidth="1"/>
    <col min="10231" max="10234" width="0" style="1" hidden="1" customWidth="1"/>
    <col min="10235" max="10235" width="13.88671875" style="1" customWidth="1"/>
    <col min="10236" max="10241" width="0" style="1" hidden="1" customWidth="1"/>
    <col min="10242" max="10245" width="9.109375" style="1"/>
    <col min="10246" max="10246" width="13.5546875" style="1" customWidth="1"/>
    <col min="10247" max="10247" width="9.109375" style="1"/>
    <col min="10248" max="10248" width="11.33203125" style="1" bestFit="1" customWidth="1"/>
    <col min="10249" max="10250" width="9.109375" style="1"/>
    <col min="10251" max="10251" width="13.44140625" style="1" customWidth="1"/>
    <col min="10252" max="10484" width="9.109375" style="1"/>
    <col min="10485" max="10485" width="69.88671875" style="1" customWidth="1"/>
    <col min="10486" max="10486" width="9.6640625" style="1" customWidth="1"/>
    <col min="10487" max="10490" width="0" style="1" hidden="1" customWidth="1"/>
    <col min="10491" max="10491" width="13.88671875" style="1" customWidth="1"/>
    <col min="10492" max="10497" width="0" style="1" hidden="1" customWidth="1"/>
    <col min="10498" max="10501" width="9.109375" style="1"/>
    <col min="10502" max="10502" width="13.5546875" style="1" customWidth="1"/>
    <col min="10503" max="10503" width="9.109375" style="1"/>
    <col min="10504" max="10504" width="11.33203125" style="1" bestFit="1" customWidth="1"/>
    <col min="10505" max="10506" width="9.109375" style="1"/>
    <col min="10507" max="10507" width="13.44140625" style="1" customWidth="1"/>
    <col min="10508" max="10740" width="9.109375" style="1"/>
    <col min="10741" max="10741" width="69.88671875" style="1" customWidth="1"/>
    <col min="10742" max="10742" width="9.6640625" style="1" customWidth="1"/>
    <col min="10743" max="10746" width="0" style="1" hidden="1" customWidth="1"/>
    <col min="10747" max="10747" width="13.88671875" style="1" customWidth="1"/>
    <col min="10748" max="10753" width="0" style="1" hidden="1" customWidth="1"/>
    <col min="10754" max="10757" width="9.109375" style="1"/>
    <col min="10758" max="10758" width="13.5546875" style="1" customWidth="1"/>
    <col min="10759" max="10759" width="9.109375" style="1"/>
    <col min="10760" max="10760" width="11.33203125" style="1" bestFit="1" customWidth="1"/>
    <col min="10761" max="10762" width="9.109375" style="1"/>
    <col min="10763" max="10763" width="13.44140625" style="1" customWidth="1"/>
    <col min="10764" max="10996" width="9.109375" style="1"/>
    <col min="10997" max="10997" width="69.88671875" style="1" customWidth="1"/>
    <col min="10998" max="10998" width="9.6640625" style="1" customWidth="1"/>
    <col min="10999" max="11002" width="0" style="1" hidden="1" customWidth="1"/>
    <col min="11003" max="11003" width="13.88671875" style="1" customWidth="1"/>
    <col min="11004" max="11009" width="0" style="1" hidden="1" customWidth="1"/>
    <col min="11010" max="11013" width="9.109375" style="1"/>
    <col min="11014" max="11014" width="13.5546875" style="1" customWidth="1"/>
    <col min="11015" max="11015" width="9.109375" style="1"/>
    <col min="11016" max="11016" width="11.33203125" style="1" bestFit="1" customWidth="1"/>
    <col min="11017" max="11018" width="9.109375" style="1"/>
    <col min="11019" max="11019" width="13.44140625" style="1" customWidth="1"/>
    <col min="11020" max="11252" width="9.109375" style="1"/>
    <col min="11253" max="11253" width="69.88671875" style="1" customWidth="1"/>
    <col min="11254" max="11254" width="9.6640625" style="1" customWidth="1"/>
    <col min="11255" max="11258" width="0" style="1" hidden="1" customWidth="1"/>
    <col min="11259" max="11259" width="13.88671875" style="1" customWidth="1"/>
    <col min="11260" max="11265" width="0" style="1" hidden="1" customWidth="1"/>
    <col min="11266" max="11269" width="9.109375" style="1"/>
    <col min="11270" max="11270" width="13.5546875" style="1" customWidth="1"/>
    <col min="11271" max="11271" width="9.109375" style="1"/>
    <col min="11272" max="11272" width="11.33203125" style="1" bestFit="1" customWidth="1"/>
    <col min="11273" max="11274" width="9.109375" style="1"/>
    <col min="11275" max="11275" width="13.44140625" style="1" customWidth="1"/>
    <col min="11276" max="11508" width="9.109375" style="1"/>
    <col min="11509" max="11509" width="69.88671875" style="1" customWidth="1"/>
    <col min="11510" max="11510" width="9.6640625" style="1" customWidth="1"/>
    <col min="11511" max="11514" width="0" style="1" hidden="1" customWidth="1"/>
    <col min="11515" max="11515" width="13.88671875" style="1" customWidth="1"/>
    <col min="11516" max="11521" width="0" style="1" hidden="1" customWidth="1"/>
    <col min="11522" max="11525" width="9.109375" style="1"/>
    <col min="11526" max="11526" width="13.5546875" style="1" customWidth="1"/>
    <col min="11527" max="11527" width="9.109375" style="1"/>
    <col min="11528" max="11528" width="11.33203125" style="1" bestFit="1" customWidth="1"/>
    <col min="11529" max="11530" width="9.109375" style="1"/>
    <col min="11531" max="11531" width="13.44140625" style="1" customWidth="1"/>
    <col min="11532" max="11764" width="9.109375" style="1"/>
    <col min="11765" max="11765" width="69.88671875" style="1" customWidth="1"/>
    <col min="11766" max="11766" width="9.6640625" style="1" customWidth="1"/>
    <col min="11767" max="11770" width="0" style="1" hidden="1" customWidth="1"/>
    <col min="11771" max="11771" width="13.88671875" style="1" customWidth="1"/>
    <col min="11772" max="11777" width="0" style="1" hidden="1" customWidth="1"/>
    <col min="11778" max="11781" width="9.109375" style="1"/>
    <col min="11782" max="11782" width="13.5546875" style="1" customWidth="1"/>
    <col min="11783" max="11783" width="9.109375" style="1"/>
    <col min="11784" max="11784" width="11.33203125" style="1" bestFit="1" customWidth="1"/>
    <col min="11785" max="11786" width="9.109375" style="1"/>
    <col min="11787" max="11787" width="13.44140625" style="1" customWidth="1"/>
    <col min="11788" max="12020" width="9.109375" style="1"/>
    <col min="12021" max="12021" width="69.88671875" style="1" customWidth="1"/>
    <col min="12022" max="12022" width="9.6640625" style="1" customWidth="1"/>
    <col min="12023" max="12026" width="0" style="1" hidden="1" customWidth="1"/>
    <col min="12027" max="12027" width="13.88671875" style="1" customWidth="1"/>
    <col min="12028" max="12033" width="0" style="1" hidden="1" customWidth="1"/>
    <col min="12034" max="12037" width="9.109375" style="1"/>
    <col min="12038" max="12038" width="13.5546875" style="1" customWidth="1"/>
    <col min="12039" max="12039" width="9.109375" style="1"/>
    <col min="12040" max="12040" width="11.33203125" style="1" bestFit="1" customWidth="1"/>
    <col min="12041" max="12042" width="9.109375" style="1"/>
    <col min="12043" max="12043" width="13.44140625" style="1" customWidth="1"/>
    <col min="12044" max="12276" width="9.109375" style="1"/>
    <col min="12277" max="12277" width="69.88671875" style="1" customWidth="1"/>
    <col min="12278" max="12278" width="9.6640625" style="1" customWidth="1"/>
    <col min="12279" max="12282" width="0" style="1" hidden="1" customWidth="1"/>
    <col min="12283" max="12283" width="13.88671875" style="1" customWidth="1"/>
    <col min="12284" max="12289" width="0" style="1" hidden="1" customWidth="1"/>
    <col min="12290" max="12293" width="9.109375" style="1"/>
    <col min="12294" max="12294" width="13.5546875" style="1" customWidth="1"/>
    <col min="12295" max="12295" width="9.109375" style="1"/>
    <col min="12296" max="12296" width="11.33203125" style="1" bestFit="1" customWidth="1"/>
    <col min="12297" max="12298" width="9.109375" style="1"/>
    <col min="12299" max="12299" width="13.44140625" style="1" customWidth="1"/>
    <col min="12300" max="12532" width="9.109375" style="1"/>
    <col min="12533" max="12533" width="69.88671875" style="1" customWidth="1"/>
    <col min="12534" max="12534" width="9.6640625" style="1" customWidth="1"/>
    <col min="12535" max="12538" width="0" style="1" hidden="1" customWidth="1"/>
    <col min="12539" max="12539" width="13.88671875" style="1" customWidth="1"/>
    <col min="12540" max="12545" width="0" style="1" hidden="1" customWidth="1"/>
    <col min="12546" max="12549" width="9.109375" style="1"/>
    <col min="12550" max="12550" width="13.5546875" style="1" customWidth="1"/>
    <col min="12551" max="12551" width="9.109375" style="1"/>
    <col min="12552" max="12552" width="11.33203125" style="1" bestFit="1" customWidth="1"/>
    <col min="12553" max="12554" width="9.109375" style="1"/>
    <col min="12555" max="12555" width="13.44140625" style="1" customWidth="1"/>
    <col min="12556" max="12788" width="9.109375" style="1"/>
    <col min="12789" max="12789" width="69.88671875" style="1" customWidth="1"/>
    <col min="12790" max="12790" width="9.6640625" style="1" customWidth="1"/>
    <col min="12791" max="12794" width="0" style="1" hidden="1" customWidth="1"/>
    <col min="12795" max="12795" width="13.88671875" style="1" customWidth="1"/>
    <col min="12796" max="12801" width="0" style="1" hidden="1" customWidth="1"/>
    <col min="12802" max="12805" width="9.109375" style="1"/>
    <col min="12806" max="12806" width="13.5546875" style="1" customWidth="1"/>
    <col min="12807" max="12807" width="9.109375" style="1"/>
    <col min="12808" max="12808" width="11.33203125" style="1" bestFit="1" customWidth="1"/>
    <col min="12809" max="12810" width="9.109375" style="1"/>
    <col min="12811" max="12811" width="13.44140625" style="1" customWidth="1"/>
    <col min="12812" max="13044" width="9.109375" style="1"/>
    <col min="13045" max="13045" width="69.88671875" style="1" customWidth="1"/>
    <col min="13046" max="13046" width="9.6640625" style="1" customWidth="1"/>
    <col min="13047" max="13050" width="0" style="1" hidden="1" customWidth="1"/>
    <col min="13051" max="13051" width="13.88671875" style="1" customWidth="1"/>
    <col min="13052" max="13057" width="0" style="1" hidden="1" customWidth="1"/>
    <col min="13058" max="13061" width="9.109375" style="1"/>
    <col min="13062" max="13062" width="13.5546875" style="1" customWidth="1"/>
    <col min="13063" max="13063" width="9.109375" style="1"/>
    <col min="13064" max="13064" width="11.33203125" style="1" bestFit="1" customWidth="1"/>
    <col min="13065" max="13066" width="9.109375" style="1"/>
    <col min="13067" max="13067" width="13.44140625" style="1" customWidth="1"/>
    <col min="13068" max="13300" width="9.109375" style="1"/>
    <col min="13301" max="13301" width="69.88671875" style="1" customWidth="1"/>
    <col min="13302" max="13302" width="9.6640625" style="1" customWidth="1"/>
    <col min="13303" max="13306" width="0" style="1" hidden="1" customWidth="1"/>
    <col min="13307" max="13307" width="13.88671875" style="1" customWidth="1"/>
    <col min="13308" max="13313" width="0" style="1" hidden="1" customWidth="1"/>
    <col min="13314" max="13317" width="9.109375" style="1"/>
    <col min="13318" max="13318" width="13.5546875" style="1" customWidth="1"/>
    <col min="13319" max="13319" width="9.109375" style="1"/>
    <col min="13320" max="13320" width="11.33203125" style="1" bestFit="1" customWidth="1"/>
    <col min="13321" max="13322" width="9.109375" style="1"/>
    <col min="13323" max="13323" width="13.44140625" style="1" customWidth="1"/>
    <col min="13324" max="13556" width="9.109375" style="1"/>
    <col min="13557" max="13557" width="69.88671875" style="1" customWidth="1"/>
    <col min="13558" max="13558" width="9.6640625" style="1" customWidth="1"/>
    <col min="13559" max="13562" width="0" style="1" hidden="1" customWidth="1"/>
    <col min="13563" max="13563" width="13.88671875" style="1" customWidth="1"/>
    <col min="13564" max="13569" width="0" style="1" hidden="1" customWidth="1"/>
    <col min="13570" max="13573" width="9.109375" style="1"/>
    <col min="13574" max="13574" width="13.5546875" style="1" customWidth="1"/>
    <col min="13575" max="13575" width="9.109375" style="1"/>
    <col min="13576" max="13576" width="11.33203125" style="1" bestFit="1" customWidth="1"/>
    <col min="13577" max="13578" width="9.109375" style="1"/>
    <col min="13579" max="13579" width="13.44140625" style="1" customWidth="1"/>
    <col min="13580" max="13812" width="9.109375" style="1"/>
    <col min="13813" max="13813" width="69.88671875" style="1" customWidth="1"/>
    <col min="13814" max="13814" width="9.6640625" style="1" customWidth="1"/>
    <col min="13815" max="13818" width="0" style="1" hidden="1" customWidth="1"/>
    <col min="13819" max="13819" width="13.88671875" style="1" customWidth="1"/>
    <col min="13820" max="13825" width="0" style="1" hidden="1" customWidth="1"/>
    <col min="13826" max="13829" width="9.109375" style="1"/>
    <col min="13830" max="13830" width="13.5546875" style="1" customWidth="1"/>
    <col min="13831" max="13831" width="9.109375" style="1"/>
    <col min="13832" max="13832" width="11.33203125" style="1" bestFit="1" customWidth="1"/>
    <col min="13833" max="13834" width="9.109375" style="1"/>
    <col min="13835" max="13835" width="13.44140625" style="1" customWidth="1"/>
    <col min="13836" max="14068" width="9.109375" style="1"/>
    <col min="14069" max="14069" width="69.88671875" style="1" customWidth="1"/>
    <col min="14070" max="14070" width="9.6640625" style="1" customWidth="1"/>
    <col min="14071" max="14074" width="0" style="1" hidden="1" customWidth="1"/>
    <col min="14075" max="14075" width="13.88671875" style="1" customWidth="1"/>
    <col min="14076" max="14081" width="0" style="1" hidden="1" customWidth="1"/>
    <col min="14082" max="14085" width="9.109375" style="1"/>
    <col min="14086" max="14086" width="13.5546875" style="1" customWidth="1"/>
    <col min="14087" max="14087" width="9.109375" style="1"/>
    <col min="14088" max="14088" width="11.33203125" style="1" bestFit="1" customWidth="1"/>
    <col min="14089" max="14090" width="9.109375" style="1"/>
    <col min="14091" max="14091" width="13.44140625" style="1" customWidth="1"/>
    <col min="14092" max="14324" width="9.109375" style="1"/>
    <col min="14325" max="14325" width="69.88671875" style="1" customWidth="1"/>
    <col min="14326" max="14326" width="9.6640625" style="1" customWidth="1"/>
    <col min="14327" max="14330" width="0" style="1" hidden="1" customWidth="1"/>
    <col min="14331" max="14331" width="13.88671875" style="1" customWidth="1"/>
    <col min="14332" max="14337" width="0" style="1" hidden="1" customWidth="1"/>
    <col min="14338" max="14341" width="9.109375" style="1"/>
    <col min="14342" max="14342" width="13.5546875" style="1" customWidth="1"/>
    <col min="14343" max="14343" width="9.109375" style="1"/>
    <col min="14344" max="14344" width="11.33203125" style="1" bestFit="1" customWidth="1"/>
    <col min="14345" max="14346" width="9.109375" style="1"/>
    <col min="14347" max="14347" width="13.44140625" style="1" customWidth="1"/>
    <col min="14348" max="14580" width="9.109375" style="1"/>
    <col min="14581" max="14581" width="69.88671875" style="1" customWidth="1"/>
    <col min="14582" max="14582" width="9.6640625" style="1" customWidth="1"/>
    <col min="14583" max="14586" width="0" style="1" hidden="1" customWidth="1"/>
    <col min="14587" max="14587" width="13.88671875" style="1" customWidth="1"/>
    <col min="14588" max="14593" width="0" style="1" hidden="1" customWidth="1"/>
    <col min="14594" max="14597" width="9.109375" style="1"/>
    <col min="14598" max="14598" width="13.5546875" style="1" customWidth="1"/>
    <col min="14599" max="14599" width="9.109375" style="1"/>
    <col min="14600" max="14600" width="11.33203125" style="1" bestFit="1" customWidth="1"/>
    <col min="14601" max="14602" width="9.109375" style="1"/>
    <col min="14603" max="14603" width="13.44140625" style="1" customWidth="1"/>
    <col min="14604" max="14836" width="9.109375" style="1"/>
    <col min="14837" max="14837" width="69.88671875" style="1" customWidth="1"/>
    <col min="14838" max="14838" width="9.6640625" style="1" customWidth="1"/>
    <col min="14839" max="14842" width="0" style="1" hidden="1" customWidth="1"/>
    <col min="14843" max="14843" width="13.88671875" style="1" customWidth="1"/>
    <col min="14844" max="14849" width="0" style="1" hidden="1" customWidth="1"/>
    <col min="14850" max="14853" width="9.109375" style="1"/>
    <col min="14854" max="14854" width="13.5546875" style="1" customWidth="1"/>
    <col min="14855" max="14855" width="9.109375" style="1"/>
    <col min="14856" max="14856" width="11.33203125" style="1" bestFit="1" customWidth="1"/>
    <col min="14857" max="14858" width="9.109375" style="1"/>
    <col min="14859" max="14859" width="13.44140625" style="1" customWidth="1"/>
    <col min="14860" max="15092" width="9.109375" style="1"/>
    <col min="15093" max="15093" width="69.88671875" style="1" customWidth="1"/>
    <col min="15094" max="15094" width="9.6640625" style="1" customWidth="1"/>
    <col min="15095" max="15098" width="0" style="1" hidden="1" customWidth="1"/>
    <col min="15099" max="15099" width="13.88671875" style="1" customWidth="1"/>
    <col min="15100" max="15105" width="0" style="1" hidden="1" customWidth="1"/>
    <col min="15106" max="15109" width="9.109375" style="1"/>
    <col min="15110" max="15110" width="13.5546875" style="1" customWidth="1"/>
    <col min="15111" max="15111" width="9.109375" style="1"/>
    <col min="15112" max="15112" width="11.33203125" style="1" bestFit="1" customWidth="1"/>
    <col min="15113" max="15114" width="9.109375" style="1"/>
    <col min="15115" max="15115" width="13.44140625" style="1" customWidth="1"/>
    <col min="15116" max="15348" width="9.109375" style="1"/>
    <col min="15349" max="15349" width="69.88671875" style="1" customWidth="1"/>
    <col min="15350" max="15350" width="9.6640625" style="1" customWidth="1"/>
    <col min="15351" max="15354" width="0" style="1" hidden="1" customWidth="1"/>
    <col min="15355" max="15355" width="13.88671875" style="1" customWidth="1"/>
    <col min="15356" max="15361" width="0" style="1" hidden="1" customWidth="1"/>
    <col min="15362" max="15365" width="9.109375" style="1"/>
    <col min="15366" max="15366" width="13.5546875" style="1" customWidth="1"/>
    <col min="15367" max="15367" width="9.109375" style="1"/>
    <col min="15368" max="15368" width="11.33203125" style="1" bestFit="1" customWidth="1"/>
    <col min="15369" max="15370" width="9.109375" style="1"/>
    <col min="15371" max="15371" width="13.44140625" style="1" customWidth="1"/>
    <col min="15372" max="15604" width="9.109375" style="1"/>
    <col min="15605" max="15605" width="69.88671875" style="1" customWidth="1"/>
    <col min="15606" max="15606" width="9.6640625" style="1" customWidth="1"/>
    <col min="15607" max="15610" width="0" style="1" hidden="1" customWidth="1"/>
    <col min="15611" max="15611" width="13.88671875" style="1" customWidth="1"/>
    <col min="15612" max="15617" width="0" style="1" hidden="1" customWidth="1"/>
    <col min="15618" max="15621" width="9.109375" style="1"/>
    <col min="15622" max="15622" width="13.5546875" style="1" customWidth="1"/>
    <col min="15623" max="15623" width="9.109375" style="1"/>
    <col min="15624" max="15624" width="11.33203125" style="1" bestFit="1" customWidth="1"/>
    <col min="15625" max="15626" width="9.109375" style="1"/>
    <col min="15627" max="15627" width="13.44140625" style="1" customWidth="1"/>
    <col min="15628" max="15860" width="9.109375" style="1"/>
    <col min="15861" max="15861" width="69.88671875" style="1" customWidth="1"/>
    <col min="15862" max="15862" width="9.6640625" style="1" customWidth="1"/>
    <col min="15863" max="15866" width="0" style="1" hidden="1" customWidth="1"/>
    <col min="15867" max="15867" width="13.88671875" style="1" customWidth="1"/>
    <col min="15868" max="15873" width="0" style="1" hidden="1" customWidth="1"/>
    <col min="15874" max="15877" width="9.109375" style="1"/>
    <col min="15878" max="15878" width="13.5546875" style="1" customWidth="1"/>
    <col min="15879" max="15879" width="9.109375" style="1"/>
    <col min="15880" max="15880" width="11.33203125" style="1" bestFit="1" customWidth="1"/>
    <col min="15881" max="15882" width="9.109375" style="1"/>
    <col min="15883" max="15883" width="13.44140625" style="1" customWidth="1"/>
    <col min="15884" max="16116" width="9.109375" style="1"/>
    <col min="16117" max="16117" width="69.88671875" style="1" customWidth="1"/>
    <col min="16118" max="16118" width="9.6640625" style="1" customWidth="1"/>
    <col min="16119" max="16122" width="0" style="1" hidden="1" customWidth="1"/>
    <col min="16123" max="16123" width="13.88671875" style="1" customWidth="1"/>
    <col min="16124" max="16129" width="0" style="1" hidden="1" customWidth="1"/>
    <col min="16130" max="16133" width="9.109375" style="1"/>
    <col min="16134" max="16134" width="13.5546875" style="1" customWidth="1"/>
    <col min="16135" max="16135" width="9.109375" style="1"/>
    <col min="16136" max="16136" width="11.33203125" style="1" bestFit="1" customWidth="1"/>
    <col min="16137" max="16138" width="9.109375" style="1"/>
    <col min="16139" max="16139" width="13.44140625" style="1" customWidth="1"/>
    <col min="16140" max="16384" width="9.109375" style="1"/>
  </cols>
  <sheetData>
    <row r="1" spans="1:11">
      <c r="C1" s="48" t="s">
        <v>579</v>
      </c>
    </row>
    <row r="2" spans="1:11">
      <c r="A2" s="131" t="s">
        <v>505</v>
      </c>
      <c r="B2" s="132"/>
      <c r="C2" s="132"/>
    </row>
    <row r="3" spans="1:11">
      <c r="C3" s="48" t="s">
        <v>504</v>
      </c>
    </row>
    <row r="4" spans="1:11">
      <c r="B4" s="122" t="s">
        <v>580</v>
      </c>
      <c r="C4" s="122"/>
    </row>
    <row r="5" spans="1:11">
      <c r="C5" s="48" t="s">
        <v>381</v>
      </c>
    </row>
    <row r="6" spans="1:11">
      <c r="C6" s="48" t="s">
        <v>505</v>
      </c>
    </row>
    <row r="7" spans="1:11">
      <c r="C7" s="48" t="s">
        <v>504</v>
      </c>
    </row>
    <row r="8" spans="1:11">
      <c r="C8" s="48" t="s">
        <v>506</v>
      </c>
    </row>
    <row r="9" spans="1:11">
      <c r="A9" s="118" t="s">
        <v>155</v>
      </c>
      <c r="B9" s="128"/>
      <c r="C9" s="128"/>
    </row>
    <row r="10" spans="1:11">
      <c r="A10" s="129" t="s">
        <v>460</v>
      </c>
      <c r="B10" s="130"/>
      <c r="C10" s="130"/>
    </row>
    <row r="11" spans="1:11" s="8" customFormat="1">
      <c r="A11" s="108"/>
      <c r="B11" s="109"/>
      <c r="C11" s="41" t="s">
        <v>360</v>
      </c>
      <c r="D11" s="10"/>
      <c r="E11" s="11"/>
      <c r="F11" s="10"/>
    </row>
    <row r="12" spans="1:11">
      <c r="A12" s="18" t="s">
        <v>200</v>
      </c>
      <c r="B12" s="18" t="s">
        <v>3</v>
      </c>
      <c r="C12" s="18" t="s">
        <v>156</v>
      </c>
    </row>
    <row r="13" spans="1:11" ht="34.799999999999997">
      <c r="A13" s="19" t="s">
        <v>347</v>
      </c>
      <c r="B13" s="20" t="s">
        <v>136</v>
      </c>
      <c r="C13" s="60">
        <f>C14+C19+C24+C29+C30+C31</f>
        <v>583515302.05999994</v>
      </c>
      <c r="D13" s="5"/>
      <c r="E13" s="73"/>
      <c r="F13" s="6"/>
      <c r="G13" s="4"/>
      <c r="H13" s="4"/>
      <c r="I13" s="4"/>
      <c r="J13" s="42"/>
      <c r="K13" s="42"/>
    </row>
    <row r="14" spans="1:11" ht="36">
      <c r="A14" s="34" t="s">
        <v>368</v>
      </c>
      <c r="B14" s="35" t="s">
        <v>137</v>
      </c>
      <c r="C14" s="68">
        <f>C15+C16+C17+C18</f>
        <v>154521046.75999999</v>
      </c>
      <c r="D14" s="5"/>
      <c r="E14" s="73"/>
      <c r="F14" s="6"/>
      <c r="G14" s="4"/>
      <c r="H14" s="4"/>
      <c r="I14" s="4"/>
      <c r="J14" s="42"/>
      <c r="K14" s="42"/>
    </row>
    <row r="15" spans="1:11" ht="36">
      <c r="A15" s="36" t="s">
        <v>161</v>
      </c>
      <c r="B15" s="37" t="s">
        <v>179</v>
      </c>
      <c r="C15" s="58">
        <v>118077623.8</v>
      </c>
      <c r="D15" s="5"/>
      <c r="E15" s="73"/>
      <c r="F15" s="6"/>
      <c r="G15" s="4"/>
      <c r="H15" s="4"/>
      <c r="I15" s="4"/>
      <c r="J15" s="42"/>
      <c r="K15" s="42"/>
    </row>
    <row r="16" spans="1:11" ht="36">
      <c r="A16" s="36" t="s">
        <v>162</v>
      </c>
      <c r="B16" s="37" t="s">
        <v>181</v>
      </c>
      <c r="C16" s="58">
        <v>1526681.9</v>
      </c>
      <c r="D16" s="5"/>
      <c r="E16" s="73"/>
      <c r="F16" s="6"/>
      <c r="G16" s="4"/>
      <c r="H16" s="4"/>
      <c r="I16" s="4"/>
      <c r="J16" s="42"/>
      <c r="K16" s="42"/>
    </row>
    <row r="17" spans="1:11">
      <c r="A17" s="38" t="s">
        <v>163</v>
      </c>
      <c r="B17" s="37" t="s">
        <v>194</v>
      </c>
      <c r="C17" s="58">
        <v>3404117</v>
      </c>
      <c r="D17" s="5"/>
      <c r="E17" s="73"/>
      <c r="F17" s="6"/>
      <c r="G17" s="4"/>
      <c r="H17" s="4"/>
      <c r="I17" s="4"/>
      <c r="J17" s="42"/>
      <c r="K17" s="42"/>
    </row>
    <row r="18" spans="1:11" ht="36">
      <c r="A18" s="102" t="s">
        <v>494</v>
      </c>
      <c r="B18" s="37" t="s">
        <v>495</v>
      </c>
      <c r="C18" s="58">
        <v>31512624.059999999</v>
      </c>
      <c r="D18" s="5"/>
      <c r="E18" s="73"/>
      <c r="F18" s="6"/>
      <c r="G18" s="4"/>
      <c r="H18" s="4"/>
      <c r="I18" s="4"/>
      <c r="J18" s="42"/>
      <c r="K18" s="42"/>
    </row>
    <row r="19" spans="1:11" ht="36">
      <c r="A19" s="39" t="s">
        <v>369</v>
      </c>
      <c r="B19" s="35" t="s">
        <v>144</v>
      </c>
      <c r="C19" s="111">
        <f>C20+C21+C22+C23</f>
        <v>381238915.30000001</v>
      </c>
      <c r="D19" s="5"/>
      <c r="E19" s="73"/>
      <c r="F19" s="6"/>
      <c r="G19" s="4"/>
      <c r="H19" s="4"/>
      <c r="I19" s="4"/>
      <c r="J19" s="42"/>
      <c r="K19" s="42"/>
    </row>
    <row r="20" spans="1:11" ht="36">
      <c r="A20" s="36" t="s">
        <v>164</v>
      </c>
      <c r="B20" s="37" t="s">
        <v>182</v>
      </c>
      <c r="C20" s="112">
        <f>358172952.51+50000</f>
        <v>358222952.50999999</v>
      </c>
      <c r="D20" s="5"/>
      <c r="E20" s="73"/>
      <c r="F20" s="6"/>
      <c r="G20" s="4"/>
      <c r="H20" s="4"/>
      <c r="I20" s="4"/>
      <c r="J20" s="42"/>
      <c r="K20" s="42"/>
    </row>
    <row r="21" spans="1:11" ht="36">
      <c r="A21" s="38" t="s">
        <v>165</v>
      </c>
      <c r="B21" s="37" t="s">
        <v>180</v>
      </c>
      <c r="C21" s="58">
        <v>11259059.189999999</v>
      </c>
      <c r="D21" s="5"/>
      <c r="E21" s="73"/>
      <c r="F21" s="6"/>
      <c r="G21" s="4"/>
      <c r="H21" s="4"/>
      <c r="I21" s="4"/>
      <c r="J21" s="42"/>
      <c r="K21" s="42"/>
    </row>
    <row r="22" spans="1:11" ht="36">
      <c r="A22" s="38" t="s">
        <v>204</v>
      </c>
      <c r="B22" s="37" t="s">
        <v>183</v>
      </c>
      <c r="C22" s="58">
        <v>8746797.5999999996</v>
      </c>
      <c r="D22" s="5"/>
      <c r="E22" s="73"/>
      <c r="F22" s="6"/>
      <c r="G22" s="4"/>
      <c r="H22" s="4"/>
      <c r="I22" s="4"/>
      <c r="J22" s="42"/>
      <c r="K22" s="42"/>
    </row>
    <row r="23" spans="1:11">
      <c r="A23" s="38" t="s">
        <v>406</v>
      </c>
      <c r="B23" s="37" t="s">
        <v>264</v>
      </c>
      <c r="C23" s="58">
        <v>3010106</v>
      </c>
      <c r="D23" s="5"/>
      <c r="E23" s="73"/>
      <c r="F23" s="6"/>
      <c r="G23" s="4"/>
      <c r="H23" s="4"/>
      <c r="I23" s="4"/>
      <c r="J23" s="42"/>
      <c r="K23" s="42"/>
    </row>
    <row r="24" spans="1:11" ht="36">
      <c r="A24" s="39" t="s">
        <v>353</v>
      </c>
      <c r="B24" s="35" t="s">
        <v>147</v>
      </c>
      <c r="C24" s="111">
        <f>C25+C26+C27+C28</f>
        <v>24173790</v>
      </c>
      <c r="D24" s="5"/>
      <c r="E24" s="73"/>
      <c r="F24" s="6"/>
      <c r="G24" s="4"/>
      <c r="H24" s="4"/>
      <c r="I24" s="4"/>
      <c r="J24" s="42"/>
      <c r="K24" s="42"/>
    </row>
    <row r="25" spans="1:11" ht="36">
      <c r="A25" s="36" t="s">
        <v>166</v>
      </c>
      <c r="B25" s="37" t="s">
        <v>184</v>
      </c>
      <c r="C25" s="112">
        <v>23484740</v>
      </c>
      <c r="D25" s="5"/>
      <c r="E25" s="73"/>
      <c r="F25" s="6"/>
      <c r="G25" s="4"/>
      <c r="H25" s="4"/>
      <c r="I25" s="4"/>
      <c r="J25" s="42"/>
      <c r="K25" s="42"/>
    </row>
    <row r="26" spans="1:11" ht="36">
      <c r="A26" s="36" t="s">
        <v>167</v>
      </c>
      <c r="B26" s="37" t="s">
        <v>185</v>
      </c>
      <c r="C26" s="58">
        <v>287950</v>
      </c>
      <c r="D26" s="5"/>
      <c r="E26" s="73"/>
      <c r="F26" s="6"/>
      <c r="G26" s="4"/>
      <c r="H26" s="4"/>
      <c r="I26" s="4"/>
      <c r="J26" s="42"/>
      <c r="K26" s="42"/>
    </row>
    <row r="27" spans="1:11" hidden="1">
      <c r="A27" s="36" t="s">
        <v>256</v>
      </c>
      <c r="B27" s="37" t="s">
        <v>255</v>
      </c>
      <c r="C27" s="58">
        <v>0</v>
      </c>
      <c r="D27" s="5"/>
      <c r="E27" s="73"/>
      <c r="F27" s="6"/>
      <c r="G27" s="4"/>
      <c r="H27" s="4"/>
      <c r="I27" s="4"/>
      <c r="J27" s="42"/>
      <c r="K27" s="42"/>
    </row>
    <row r="28" spans="1:11" ht="36">
      <c r="A28" s="36" t="s">
        <v>564</v>
      </c>
      <c r="B28" s="37" t="s">
        <v>565</v>
      </c>
      <c r="C28" s="58">
        <v>401100</v>
      </c>
      <c r="D28" s="5"/>
      <c r="E28" s="73"/>
      <c r="F28" s="6"/>
      <c r="G28" s="4"/>
      <c r="H28" s="4"/>
      <c r="I28" s="4"/>
      <c r="J28" s="42"/>
      <c r="K28" s="42"/>
    </row>
    <row r="29" spans="1:11" ht="36">
      <c r="A29" s="113" t="s">
        <v>168</v>
      </c>
      <c r="B29" s="22" t="s">
        <v>186</v>
      </c>
      <c r="C29" s="58">
        <v>20997550</v>
      </c>
      <c r="D29" s="5"/>
      <c r="E29" s="73"/>
      <c r="F29" s="6"/>
      <c r="G29" s="4"/>
      <c r="H29" s="4"/>
      <c r="I29" s="4"/>
      <c r="J29" s="42"/>
      <c r="K29" s="42"/>
    </row>
    <row r="30" spans="1:11">
      <c r="A30" s="36" t="s">
        <v>198</v>
      </c>
      <c r="B30" s="37" t="s">
        <v>197</v>
      </c>
      <c r="C30" s="58">
        <v>124000</v>
      </c>
      <c r="D30" s="5"/>
      <c r="E30" s="73"/>
      <c r="F30" s="6"/>
      <c r="G30" s="4"/>
      <c r="H30" s="4"/>
      <c r="I30" s="4"/>
      <c r="J30" s="42"/>
      <c r="K30" s="42"/>
    </row>
    <row r="31" spans="1:11">
      <c r="A31" s="44" t="s">
        <v>563</v>
      </c>
      <c r="B31" s="37" t="s">
        <v>561</v>
      </c>
      <c r="C31" s="58">
        <v>2460000</v>
      </c>
      <c r="D31" s="5"/>
      <c r="E31" s="73"/>
      <c r="F31" s="6"/>
      <c r="G31" s="4"/>
      <c r="H31" s="4"/>
      <c r="I31" s="4"/>
      <c r="J31" s="42"/>
      <c r="K31" s="42"/>
    </row>
    <row r="32" spans="1:11" ht="34.799999999999997">
      <c r="A32" s="19" t="s">
        <v>370</v>
      </c>
      <c r="B32" s="20" t="s">
        <v>134</v>
      </c>
      <c r="C32" s="60">
        <f>C33+C34+C35+C36</f>
        <v>52686591.789999999</v>
      </c>
      <c r="D32" s="5"/>
      <c r="E32" s="73"/>
      <c r="F32" s="6"/>
      <c r="G32" s="4"/>
      <c r="H32" s="4"/>
      <c r="I32" s="4"/>
      <c r="J32" s="42"/>
      <c r="K32" s="42"/>
    </row>
    <row r="33" spans="1:11" ht="36">
      <c r="A33" s="36" t="s">
        <v>169</v>
      </c>
      <c r="B33" s="37" t="s">
        <v>187</v>
      </c>
      <c r="C33" s="58">
        <v>8922611.7899999991</v>
      </c>
      <c r="D33" s="5"/>
      <c r="E33" s="73"/>
      <c r="F33" s="6"/>
      <c r="G33" s="4"/>
      <c r="H33" s="4"/>
      <c r="I33" s="4"/>
      <c r="J33" s="42"/>
      <c r="K33" s="42"/>
    </row>
    <row r="34" spans="1:11" ht="36">
      <c r="A34" s="36" t="s">
        <v>166</v>
      </c>
      <c r="B34" s="37" t="s">
        <v>188</v>
      </c>
      <c r="C34" s="58">
        <v>16476920</v>
      </c>
      <c r="D34" s="5"/>
      <c r="E34" s="73"/>
      <c r="F34" s="6"/>
      <c r="G34" s="4"/>
      <c r="H34" s="4"/>
      <c r="I34" s="4"/>
      <c r="J34" s="42"/>
      <c r="K34" s="42"/>
    </row>
    <row r="35" spans="1:11">
      <c r="A35" s="36" t="s">
        <v>170</v>
      </c>
      <c r="B35" s="37" t="s">
        <v>189</v>
      </c>
      <c r="C35" s="58">
        <v>2221500</v>
      </c>
      <c r="D35" s="5"/>
      <c r="E35" s="73"/>
      <c r="F35" s="6"/>
      <c r="G35" s="4"/>
      <c r="H35" s="4"/>
      <c r="I35" s="4"/>
      <c r="J35" s="42"/>
      <c r="K35" s="42"/>
    </row>
    <row r="36" spans="1:11" ht="26.25" customHeight="1">
      <c r="A36" s="36" t="s">
        <v>518</v>
      </c>
      <c r="B36" s="37" t="s">
        <v>517</v>
      </c>
      <c r="C36" s="58">
        <v>25065560</v>
      </c>
      <c r="D36" s="5"/>
      <c r="E36" s="73"/>
      <c r="F36" s="6"/>
      <c r="G36" s="4"/>
      <c r="H36" s="4"/>
      <c r="I36" s="4"/>
      <c r="J36" s="42"/>
      <c r="K36" s="42"/>
    </row>
    <row r="37" spans="1:11" ht="34.799999999999997">
      <c r="A37" s="19" t="s">
        <v>308</v>
      </c>
      <c r="B37" s="20" t="s">
        <v>133</v>
      </c>
      <c r="C37" s="60">
        <f>C38+C39</f>
        <v>470000</v>
      </c>
      <c r="D37" s="5"/>
      <c r="E37" s="73"/>
      <c r="F37" s="6"/>
      <c r="G37" s="4"/>
      <c r="H37" s="4"/>
      <c r="I37" s="4"/>
      <c r="J37" s="42"/>
      <c r="K37" s="42"/>
    </row>
    <row r="38" spans="1:11" ht="36">
      <c r="A38" s="36" t="s">
        <v>371</v>
      </c>
      <c r="B38" s="37" t="s">
        <v>344</v>
      </c>
      <c r="C38" s="56">
        <v>440000</v>
      </c>
      <c r="D38" s="5"/>
      <c r="E38" s="73"/>
      <c r="F38" s="6"/>
      <c r="G38" s="4"/>
      <c r="H38" s="4"/>
      <c r="I38" s="4"/>
      <c r="J38" s="42"/>
      <c r="K38" s="42"/>
    </row>
    <row r="39" spans="1:11">
      <c r="A39" s="36" t="s">
        <v>205</v>
      </c>
      <c r="B39" s="37" t="s">
        <v>203</v>
      </c>
      <c r="C39" s="58">
        <v>30000</v>
      </c>
      <c r="D39" s="5"/>
      <c r="E39" s="73"/>
      <c r="F39" s="6"/>
      <c r="G39" s="4"/>
      <c r="H39" s="4"/>
      <c r="I39" s="4"/>
      <c r="J39" s="42"/>
      <c r="K39" s="42"/>
    </row>
    <row r="40" spans="1:11" ht="34.799999999999997">
      <c r="A40" s="19" t="s">
        <v>372</v>
      </c>
      <c r="B40" s="20" t="s">
        <v>159</v>
      </c>
      <c r="C40" s="60">
        <f>C41+C42</f>
        <v>4917019.6500000004</v>
      </c>
      <c r="D40" s="5"/>
      <c r="E40" s="73"/>
      <c r="F40" s="6"/>
      <c r="G40" s="4"/>
      <c r="H40" s="4"/>
      <c r="I40" s="4"/>
      <c r="J40" s="42"/>
      <c r="K40" s="42"/>
    </row>
    <row r="41" spans="1:11" ht="36">
      <c r="A41" s="36" t="s">
        <v>172</v>
      </c>
      <c r="B41" s="37" t="s">
        <v>190</v>
      </c>
      <c r="C41" s="58">
        <v>661000</v>
      </c>
      <c r="D41" s="5"/>
      <c r="E41" s="73"/>
      <c r="F41" s="6"/>
      <c r="G41" s="4"/>
      <c r="H41" s="4"/>
      <c r="I41" s="4"/>
      <c r="J41" s="42"/>
      <c r="K41" s="42"/>
    </row>
    <row r="42" spans="1:11">
      <c r="A42" s="38" t="s">
        <v>256</v>
      </c>
      <c r="B42" s="37" t="s">
        <v>254</v>
      </c>
      <c r="C42" s="58">
        <v>4256019.6500000004</v>
      </c>
      <c r="D42" s="5"/>
      <c r="E42" s="73"/>
      <c r="F42" s="6"/>
      <c r="G42" s="4"/>
      <c r="H42" s="4"/>
      <c r="I42" s="4"/>
      <c r="J42" s="42"/>
      <c r="K42" s="42"/>
    </row>
    <row r="43" spans="1:11" ht="34.799999999999997">
      <c r="A43" s="19" t="s">
        <v>323</v>
      </c>
      <c r="B43" s="20" t="s">
        <v>127</v>
      </c>
      <c r="C43" s="60">
        <f>C44</f>
        <v>200000</v>
      </c>
      <c r="D43" s="5"/>
      <c r="E43" s="73"/>
      <c r="F43" s="6"/>
      <c r="G43" s="4"/>
      <c r="H43" s="4"/>
      <c r="I43" s="4"/>
      <c r="J43" s="42"/>
      <c r="K43" s="42"/>
    </row>
    <row r="44" spans="1:11" ht="36">
      <c r="A44" s="38" t="s">
        <v>373</v>
      </c>
      <c r="B44" s="37" t="s">
        <v>365</v>
      </c>
      <c r="C44" s="58">
        <v>200000</v>
      </c>
      <c r="D44" s="5"/>
      <c r="E44" s="73"/>
      <c r="F44" s="6"/>
      <c r="G44" s="4"/>
      <c r="H44" s="4"/>
      <c r="I44" s="4"/>
      <c r="J44" s="42"/>
      <c r="K44" s="42"/>
    </row>
    <row r="45" spans="1:11" ht="34.799999999999997">
      <c r="A45" s="19" t="s">
        <v>374</v>
      </c>
      <c r="B45" s="20" t="s">
        <v>126</v>
      </c>
      <c r="C45" s="60">
        <f>C46+C47+C48</f>
        <v>25008255.09</v>
      </c>
      <c r="D45" s="5"/>
      <c r="E45" s="73"/>
      <c r="F45" s="6"/>
      <c r="G45" s="4"/>
      <c r="H45" s="4"/>
      <c r="I45" s="4"/>
      <c r="J45" s="42"/>
      <c r="K45" s="42"/>
    </row>
    <row r="46" spans="1:11" ht="36">
      <c r="A46" s="38" t="s">
        <v>173</v>
      </c>
      <c r="B46" s="37" t="s">
        <v>266</v>
      </c>
      <c r="C46" s="58">
        <v>1003385</v>
      </c>
      <c r="D46" s="5"/>
      <c r="E46" s="73"/>
      <c r="F46" s="6"/>
      <c r="G46" s="4"/>
      <c r="H46" s="4"/>
      <c r="I46" s="4"/>
      <c r="J46" s="42"/>
      <c r="K46" s="42"/>
    </row>
    <row r="47" spans="1:11">
      <c r="A47" s="36" t="s">
        <v>175</v>
      </c>
      <c r="B47" s="37" t="s">
        <v>191</v>
      </c>
      <c r="C47" s="58">
        <v>20952310.09</v>
      </c>
      <c r="D47" s="5"/>
      <c r="E47" s="73"/>
      <c r="F47" s="6"/>
      <c r="G47" s="4"/>
      <c r="H47" s="4"/>
      <c r="I47" s="4"/>
      <c r="J47" s="42"/>
      <c r="K47" s="42"/>
    </row>
    <row r="48" spans="1:11">
      <c r="A48" s="36" t="s">
        <v>533</v>
      </c>
      <c r="B48" s="37" t="s">
        <v>226</v>
      </c>
      <c r="C48" s="58">
        <v>3052560</v>
      </c>
      <c r="D48" s="5"/>
      <c r="E48" s="73"/>
      <c r="F48" s="6"/>
      <c r="G48" s="4"/>
      <c r="H48" s="4"/>
      <c r="I48" s="4"/>
      <c r="J48" s="42"/>
      <c r="K48" s="42"/>
    </row>
    <row r="49" spans="1:11" ht="39" customHeight="1">
      <c r="A49" s="19" t="s">
        <v>375</v>
      </c>
      <c r="B49" s="20" t="s">
        <v>132</v>
      </c>
      <c r="C49" s="60">
        <f>C50+C51+C52</f>
        <v>197736081.63999999</v>
      </c>
      <c r="D49" s="5"/>
      <c r="E49" s="73"/>
      <c r="F49" s="6"/>
      <c r="G49" s="4"/>
      <c r="H49" s="4"/>
      <c r="I49" s="4"/>
      <c r="J49" s="42"/>
      <c r="K49" s="42"/>
    </row>
    <row r="50" spans="1:11" ht="36">
      <c r="A50" s="36" t="s">
        <v>176</v>
      </c>
      <c r="B50" s="37" t="s">
        <v>300</v>
      </c>
      <c r="C50" s="58">
        <v>41192000</v>
      </c>
      <c r="D50" s="5"/>
      <c r="E50" s="73"/>
      <c r="F50" s="6"/>
      <c r="G50" s="4"/>
      <c r="H50" s="4"/>
      <c r="I50" s="4"/>
      <c r="J50" s="42"/>
      <c r="K50" s="42"/>
    </row>
    <row r="51" spans="1:11">
      <c r="A51" s="40" t="s">
        <v>178</v>
      </c>
      <c r="B51" s="37" t="s">
        <v>192</v>
      </c>
      <c r="C51" s="58">
        <v>550000</v>
      </c>
      <c r="D51" s="5"/>
      <c r="E51" s="73"/>
      <c r="F51" s="6"/>
      <c r="G51" s="4"/>
      <c r="H51" s="4"/>
      <c r="I51" s="4"/>
      <c r="J51" s="42"/>
      <c r="K51" s="42"/>
    </row>
    <row r="52" spans="1:11">
      <c r="A52" s="44" t="s">
        <v>395</v>
      </c>
      <c r="B52" s="37" t="s">
        <v>541</v>
      </c>
      <c r="C52" s="58">
        <f>143460299.73+12533781.91</f>
        <v>155994081.63999999</v>
      </c>
      <c r="D52" s="5"/>
      <c r="E52" s="73"/>
      <c r="F52" s="6"/>
      <c r="G52" s="4"/>
      <c r="H52" s="4"/>
      <c r="I52" s="4"/>
      <c r="J52" s="42"/>
      <c r="K52" s="42"/>
    </row>
    <row r="53" spans="1:11" ht="34.799999999999997">
      <c r="A53" s="84" t="s">
        <v>382</v>
      </c>
      <c r="B53" s="20" t="s">
        <v>129</v>
      </c>
      <c r="C53" s="60">
        <f>C54</f>
        <v>50000</v>
      </c>
      <c r="D53" s="5"/>
      <c r="E53" s="73"/>
      <c r="F53" s="6"/>
      <c r="G53" s="4"/>
      <c r="H53" s="4"/>
      <c r="I53" s="4"/>
      <c r="J53" s="42"/>
      <c r="K53" s="42"/>
    </row>
    <row r="54" spans="1:11">
      <c r="A54" s="40" t="s">
        <v>275</v>
      </c>
      <c r="B54" s="37" t="s">
        <v>193</v>
      </c>
      <c r="C54" s="58">
        <v>50000</v>
      </c>
      <c r="D54" s="5"/>
      <c r="E54" s="73"/>
      <c r="F54" s="6"/>
      <c r="G54" s="4"/>
      <c r="H54" s="4"/>
      <c r="I54" s="4"/>
      <c r="J54" s="42"/>
      <c r="K54" s="42"/>
    </row>
    <row r="55" spans="1:11" ht="52.2">
      <c r="A55" s="19" t="s">
        <v>572</v>
      </c>
      <c r="B55" s="20" t="s">
        <v>573</v>
      </c>
      <c r="C55" s="60">
        <f>C56</f>
        <v>89000</v>
      </c>
      <c r="D55" s="5"/>
      <c r="E55" s="73"/>
      <c r="F55" s="6"/>
      <c r="G55" s="4"/>
      <c r="H55" s="4"/>
      <c r="I55" s="4"/>
      <c r="J55" s="42"/>
      <c r="K55" s="42"/>
    </row>
    <row r="56" spans="1:11" ht="36">
      <c r="A56" s="50" t="s">
        <v>574</v>
      </c>
      <c r="B56" s="22" t="s">
        <v>575</v>
      </c>
      <c r="C56" s="58">
        <v>89000</v>
      </c>
      <c r="D56" s="5"/>
      <c r="E56" s="73"/>
      <c r="F56" s="6"/>
      <c r="G56" s="4"/>
      <c r="H56" s="4"/>
      <c r="I56" s="4"/>
      <c r="J56" s="42"/>
      <c r="K56" s="42"/>
    </row>
    <row r="57" spans="1:11" ht="34.799999999999997">
      <c r="A57" s="19" t="s">
        <v>376</v>
      </c>
      <c r="B57" s="20" t="s">
        <v>326</v>
      </c>
      <c r="C57" s="60">
        <f>C58</f>
        <v>558600</v>
      </c>
      <c r="D57" s="5"/>
      <c r="E57" s="73"/>
      <c r="F57" s="6"/>
      <c r="G57" s="4"/>
      <c r="H57" s="4"/>
      <c r="I57" s="4"/>
      <c r="J57" s="42"/>
      <c r="K57" s="42"/>
    </row>
    <row r="58" spans="1:11" ht="36">
      <c r="A58" s="85" t="s">
        <v>377</v>
      </c>
      <c r="B58" s="37" t="s">
        <v>327</v>
      </c>
      <c r="C58" s="58">
        <v>558600</v>
      </c>
      <c r="D58" s="5"/>
      <c r="E58" s="6"/>
      <c r="F58" s="6"/>
      <c r="G58" s="4"/>
      <c r="H58" s="4"/>
      <c r="I58" s="4"/>
      <c r="J58" s="42"/>
      <c r="K58" s="42"/>
    </row>
    <row r="59" spans="1:11" s="80" customFormat="1" ht="38.25" customHeight="1">
      <c r="A59" s="84" t="s">
        <v>383</v>
      </c>
      <c r="B59" s="75" t="s">
        <v>268</v>
      </c>
      <c r="C59" s="76">
        <f>C60</f>
        <v>4906309</v>
      </c>
      <c r="D59" s="77"/>
      <c r="E59" s="78"/>
      <c r="F59" s="78"/>
      <c r="G59" s="78"/>
      <c r="H59" s="78"/>
      <c r="I59" s="78"/>
      <c r="J59" s="79"/>
      <c r="K59" s="79"/>
    </row>
    <row r="60" spans="1:11" ht="36">
      <c r="A60" s="36" t="s">
        <v>206</v>
      </c>
      <c r="B60" s="37" t="s">
        <v>270</v>
      </c>
      <c r="C60" s="58">
        <v>4906309</v>
      </c>
      <c r="D60" s="5"/>
      <c r="E60" s="6"/>
      <c r="F60" s="6"/>
      <c r="G60" s="4"/>
      <c r="H60" s="4"/>
      <c r="I60" s="4"/>
      <c r="J60" s="42"/>
      <c r="K60" s="42"/>
    </row>
    <row r="61" spans="1:11" ht="52.2">
      <c r="A61" s="72" t="s">
        <v>285</v>
      </c>
      <c r="B61" s="20" t="s">
        <v>286</v>
      </c>
      <c r="C61" s="60">
        <f>C62</f>
        <v>46731547.890000001</v>
      </c>
      <c r="D61" s="5"/>
      <c r="E61" s="73"/>
      <c r="F61" s="6"/>
      <c r="G61" s="4"/>
      <c r="H61" s="4"/>
      <c r="I61" s="4"/>
      <c r="J61" s="42"/>
      <c r="K61" s="42"/>
    </row>
    <row r="62" spans="1:11" ht="36">
      <c r="A62" s="40" t="s">
        <v>177</v>
      </c>
      <c r="B62" s="37" t="s">
        <v>288</v>
      </c>
      <c r="C62" s="58">
        <v>46731547.890000001</v>
      </c>
      <c r="D62" s="5"/>
      <c r="E62" s="6"/>
      <c r="F62" s="6"/>
      <c r="G62" s="4"/>
      <c r="H62" s="4"/>
      <c r="I62" s="4"/>
      <c r="J62" s="42"/>
      <c r="K62" s="42"/>
    </row>
    <row r="63" spans="1:11" s="3" customFormat="1" ht="54" customHeight="1">
      <c r="A63" s="19" t="s">
        <v>386</v>
      </c>
      <c r="B63" s="35" t="s">
        <v>313</v>
      </c>
      <c r="C63" s="68">
        <f>C64</f>
        <v>45000</v>
      </c>
      <c r="D63" s="66"/>
      <c r="E63" s="73"/>
      <c r="F63" s="73"/>
      <c r="G63" s="67"/>
      <c r="H63" s="67"/>
      <c r="I63" s="67"/>
      <c r="J63" s="74"/>
      <c r="K63" s="74"/>
    </row>
    <row r="64" spans="1:11" ht="21" customHeight="1">
      <c r="A64" s="44" t="s">
        <v>171</v>
      </c>
      <c r="B64" s="37" t="s">
        <v>315</v>
      </c>
      <c r="C64" s="58">
        <v>45000</v>
      </c>
      <c r="D64" s="5"/>
      <c r="E64" s="6"/>
      <c r="F64" s="6"/>
      <c r="G64" s="4"/>
      <c r="H64" s="4"/>
      <c r="I64" s="4"/>
      <c r="J64" s="42"/>
      <c r="K64" s="42"/>
    </row>
    <row r="65" spans="1:11" ht="52.2">
      <c r="A65" s="81" t="s">
        <v>341</v>
      </c>
      <c r="B65" s="20" t="s">
        <v>290</v>
      </c>
      <c r="C65" s="60">
        <f>C66+C67</f>
        <v>620000</v>
      </c>
      <c r="D65" s="5"/>
      <c r="E65" s="73"/>
      <c r="F65" s="6"/>
      <c r="G65" s="4"/>
      <c r="H65" s="4"/>
      <c r="I65" s="4"/>
      <c r="J65" s="42"/>
      <c r="K65" s="42"/>
    </row>
    <row r="66" spans="1:11" ht="22.5" customHeight="1">
      <c r="A66" s="38" t="s">
        <v>378</v>
      </c>
      <c r="B66" s="37" t="s">
        <v>291</v>
      </c>
      <c r="C66" s="58">
        <v>300000</v>
      </c>
      <c r="D66" s="5"/>
      <c r="E66" s="73"/>
      <c r="F66" s="6"/>
      <c r="G66" s="4"/>
      <c r="H66" s="4"/>
      <c r="I66" s="4"/>
      <c r="J66" s="42"/>
      <c r="K66" s="42"/>
    </row>
    <row r="67" spans="1:11" ht="22.5" customHeight="1">
      <c r="A67" s="38" t="s">
        <v>340</v>
      </c>
      <c r="B67" s="37" t="s">
        <v>339</v>
      </c>
      <c r="C67" s="58">
        <v>320000</v>
      </c>
      <c r="D67" s="5"/>
      <c r="E67" s="73"/>
      <c r="F67" s="6"/>
      <c r="G67" s="4"/>
      <c r="H67" s="4"/>
      <c r="I67" s="4"/>
      <c r="J67" s="42"/>
      <c r="K67" s="42"/>
    </row>
    <row r="68" spans="1:11" ht="34.799999999999997">
      <c r="A68" s="81" t="s">
        <v>332</v>
      </c>
      <c r="B68" s="20" t="s">
        <v>282</v>
      </c>
      <c r="C68" s="60">
        <f>C69</f>
        <v>8786392.1600000001</v>
      </c>
      <c r="D68" s="5"/>
      <c r="E68" s="73"/>
      <c r="F68" s="6"/>
      <c r="G68" s="4"/>
      <c r="H68" s="4"/>
      <c r="I68" s="4"/>
      <c r="J68" s="42"/>
      <c r="K68" s="42"/>
    </row>
    <row r="69" spans="1:11" ht="36">
      <c r="A69" s="36" t="s">
        <v>174</v>
      </c>
      <c r="B69" s="37" t="s">
        <v>283</v>
      </c>
      <c r="C69" s="58">
        <v>8786392.1600000001</v>
      </c>
      <c r="D69" s="5"/>
      <c r="E69" s="6"/>
      <c r="F69" s="6"/>
      <c r="G69" s="4"/>
      <c r="H69" s="4"/>
      <c r="I69" s="4"/>
      <c r="J69" s="42"/>
      <c r="K69" s="42"/>
    </row>
    <row r="70" spans="1:11" s="47" customFormat="1" ht="34.799999999999997">
      <c r="A70" s="87" t="s">
        <v>400</v>
      </c>
      <c r="B70" s="20" t="s">
        <v>401</v>
      </c>
      <c r="C70" s="60">
        <f>C71</f>
        <v>50000</v>
      </c>
      <c r="D70" s="82"/>
      <c r="E70" s="83"/>
      <c r="F70" s="82"/>
    </row>
    <row r="71" spans="1:11" s="47" customFormat="1">
      <c r="A71" s="88" t="s">
        <v>402</v>
      </c>
      <c r="B71" s="37" t="s">
        <v>403</v>
      </c>
      <c r="C71" s="58">
        <v>50000</v>
      </c>
      <c r="D71" s="82"/>
      <c r="E71" s="83"/>
      <c r="F71" s="82"/>
    </row>
    <row r="72" spans="1:11" s="3" customFormat="1" ht="34.799999999999997">
      <c r="A72" s="19" t="s">
        <v>427</v>
      </c>
      <c r="B72" s="20" t="s">
        <v>428</v>
      </c>
      <c r="C72" s="60">
        <f>C73</f>
        <v>10960858.32</v>
      </c>
      <c r="D72" s="96"/>
      <c r="E72" s="66"/>
      <c r="F72" s="96"/>
    </row>
    <row r="73" spans="1:11" s="47" customFormat="1" ht="23.25" customHeight="1">
      <c r="A73" s="50" t="s">
        <v>429</v>
      </c>
      <c r="B73" s="37">
        <v>1895800000</v>
      </c>
      <c r="C73" s="58">
        <v>10960858.32</v>
      </c>
      <c r="D73" s="82"/>
      <c r="E73" s="83"/>
      <c r="F73" s="82"/>
    </row>
    <row r="74" spans="1:11" s="3" customFormat="1" ht="37.5" customHeight="1">
      <c r="A74" s="19" t="s">
        <v>437</v>
      </c>
      <c r="B74" s="20" t="s">
        <v>438</v>
      </c>
      <c r="C74" s="60">
        <f>C75+C77</f>
        <v>15910408.23</v>
      </c>
      <c r="D74" s="96"/>
      <c r="E74" s="66"/>
      <c r="F74" s="96"/>
    </row>
    <row r="75" spans="1:11" s="3" customFormat="1" ht="37.5" customHeight="1">
      <c r="A75" s="98" t="s">
        <v>466</v>
      </c>
      <c r="B75" s="100">
        <v>1910000000</v>
      </c>
      <c r="C75" s="68">
        <f>C76</f>
        <v>8282327.9500000002</v>
      </c>
      <c r="D75" s="96"/>
      <c r="E75" s="66"/>
      <c r="F75" s="96"/>
    </row>
    <row r="76" spans="1:11" s="3" customFormat="1" ht="18.75" customHeight="1">
      <c r="A76" s="99" t="s">
        <v>465</v>
      </c>
      <c r="B76" s="101" t="s">
        <v>468</v>
      </c>
      <c r="C76" s="58">
        <v>8282327.9500000002</v>
      </c>
      <c r="D76" s="96"/>
      <c r="E76" s="65"/>
      <c r="F76" s="96"/>
    </row>
    <row r="77" spans="1:11" s="3" customFormat="1" ht="37.5" customHeight="1">
      <c r="A77" s="98" t="s">
        <v>470</v>
      </c>
      <c r="B77" s="100">
        <v>1920000000</v>
      </c>
      <c r="C77" s="68">
        <f>C78</f>
        <v>7628080.2800000003</v>
      </c>
      <c r="D77" s="96"/>
      <c r="E77" s="66"/>
      <c r="F77" s="96"/>
    </row>
    <row r="78" spans="1:11" ht="37.5" customHeight="1">
      <c r="A78" s="36" t="s">
        <v>471</v>
      </c>
      <c r="B78" s="101">
        <v>1925900000</v>
      </c>
      <c r="C78" s="58">
        <v>7628080.2800000003</v>
      </c>
    </row>
    <row r="79" spans="1:11" ht="17.399999999999999">
      <c r="A79" s="126" t="s">
        <v>117</v>
      </c>
      <c r="B79" s="126"/>
      <c r="C79" s="69">
        <f>C13+C32+C37+C40+C43+C45+C49+C53+C57+C59+C61+C63+C65+C68+C70+C72+C74+C55</f>
        <v>953241365.82999992</v>
      </c>
      <c r="D79" s="5"/>
      <c r="F79" s="5"/>
      <c r="G79" s="4"/>
      <c r="H79" s="4"/>
      <c r="I79" s="4"/>
      <c r="J79" s="42"/>
      <c r="K79" s="42"/>
    </row>
    <row r="80" spans="1:11">
      <c r="A80" s="27"/>
      <c r="B80" s="27"/>
      <c r="C80" s="27"/>
      <c r="E80" s="6"/>
      <c r="F80" s="6"/>
      <c r="G80" s="2"/>
      <c r="H80" s="2"/>
      <c r="I80" s="4"/>
      <c r="J80" s="2"/>
      <c r="K80" s="4"/>
    </row>
    <row r="81" spans="1:11">
      <c r="A81" s="127"/>
      <c r="B81" s="127"/>
      <c r="C81" s="127"/>
      <c r="E81" s="6"/>
      <c r="F81" s="6"/>
      <c r="G81" s="2"/>
      <c r="H81" s="4"/>
      <c r="I81" s="2"/>
      <c r="J81" s="2"/>
      <c r="K81" s="4"/>
    </row>
    <row r="86" spans="1:11">
      <c r="A86" s="29" t="s">
        <v>50</v>
      </c>
    </row>
  </sheetData>
  <mergeCells count="6">
    <mergeCell ref="A2:C2"/>
    <mergeCell ref="A81:C81"/>
    <mergeCell ref="A9:C9"/>
    <mergeCell ref="A10:C10"/>
    <mergeCell ref="A79:B79"/>
    <mergeCell ref="B4:C4"/>
  </mergeCells>
  <pageMargins left="0.98425196850393704" right="0.98425196850393704" top="0.74803149606299213" bottom="0.74803149606299213" header="0.31496062992125984" footer="0.31496062992125984"/>
  <pageSetup paperSize="9" scale="61" fitToHeight="0" orientation="portrait" r:id="rId1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 11 </vt:lpstr>
      <vt:lpstr>прил 13 </vt:lpstr>
      <vt:lpstr>прил 15</vt:lpstr>
      <vt:lpstr>'прил 11 '!Область_печати</vt:lpstr>
      <vt:lpstr>'прил 13 '!Область_печати</vt:lpstr>
      <vt:lpstr>'прил 15'!Область_печати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2021-10-27T01:40:23Z</dcterms:modified>
</cp:coreProperties>
</file>