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276" yWindow="612" windowWidth="15576" windowHeight="11700"/>
  </bookViews>
  <sheets>
    <sheet name="Доходы (пр 1)" sheetId="2" r:id="rId1"/>
    <sheet name="Расходы (пр 1)" sheetId="3" r:id="rId2"/>
    <sheet name="Источники (пр 1)" sheetId="4" r:id="rId3"/>
    <sheet name="прил 2" sheetId="5" r:id="rId4"/>
    <sheet name="прил 3" sheetId="6" r:id="rId5"/>
    <sheet name="прил 4" sheetId="7" r:id="rId6"/>
    <sheet name="прил 5" sheetId="8" r:id="rId7"/>
    <sheet name="прил 6" sheetId="9" r:id="rId8"/>
    <sheet name="прил 7" sheetId="10" r:id="rId9"/>
    <sheet name="прил 8" sheetId="11" r:id="rId10"/>
    <sheet name="прил 9" sheetId="12" r:id="rId11"/>
  </sheets>
  <definedNames>
    <definedName name="_xlnm.Print_Titles" localSheetId="0">'Доходы (пр 1)'!$8:$11</definedName>
    <definedName name="_xlnm.Print_Titles" localSheetId="1">'Расходы (пр 1)'!$3:$6</definedName>
    <definedName name="_xlnm.Print_Area" localSheetId="4">'прил 3'!$A$1:$H$487</definedName>
    <definedName name="_xlnm.Print_Area" localSheetId="5">'прил 4'!$A$1:$G$460</definedName>
    <definedName name="_xlnm.Print_Area" localSheetId="7">'прил 6'!$A$1:$E$18</definedName>
    <definedName name="_xlnm.Print_Area" localSheetId="10">'прил 9'!$A$1:$J$13</definedName>
  </definedNames>
  <calcPr calcId="125725"/>
</workbook>
</file>

<file path=xl/calcChain.xml><?xml version="1.0" encoding="utf-8"?>
<calcChain xmlns="http://schemas.openxmlformats.org/spreadsheetml/2006/main">
  <c r="H13" i="12"/>
  <c r="G13"/>
  <c r="F13"/>
  <c r="E13"/>
  <c r="C13"/>
  <c r="I12"/>
  <c r="I13" s="1"/>
  <c r="D12"/>
  <c r="J12" s="1"/>
  <c r="I11"/>
  <c r="D11"/>
  <c r="J11" s="1"/>
  <c r="J10"/>
  <c r="I10"/>
  <c r="D10"/>
  <c r="J13" l="1"/>
  <c r="D13"/>
  <c r="C15" i="10" l="1"/>
  <c r="B15"/>
  <c r="C13"/>
  <c r="B13"/>
  <c r="B17" s="1"/>
  <c r="C9"/>
  <c r="C17" s="1"/>
  <c r="B9"/>
  <c r="D16" i="9"/>
  <c r="E16" s="1"/>
  <c r="C16"/>
  <c r="E15"/>
  <c r="E14"/>
  <c r="E13"/>
  <c r="E12"/>
  <c r="E11"/>
  <c r="E10"/>
  <c r="E9"/>
  <c r="E8"/>
  <c r="E15" i="8" l="1"/>
  <c r="D14"/>
  <c r="E14" s="1"/>
  <c r="C14"/>
  <c r="E13"/>
  <c r="D12"/>
  <c r="E12" s="1"/>
  <c r="C12"/>
  <c r="C11"/>
  <c r="G457" i="7"/>
  <c r="F456"/>
  <c r="G456" s="1"/>
  <c r="E456"/>
  <c r="E455"/>
  <c r="G454"/>
  <c r="F453"/>
  <c r="E453"/>
  <c r="E452" s="1"/>
  <c r="E451" s="1"/>
  <c r="E450" s="1"/>
  <c r="E449" s="1"/>
  <c r="F452"/>
  <c r="G448"/>
  <c r="F447"/>
  <c r="G447" s="1"/>
  <c r="E447"/>
  <c r="E446" s="1"/>
  <c r="E445" s="1"/>
  <c r="E444" s="1"/>
  <c r="E443" s="1"/>
  <c r="E442" s="1"/>
  <c r="G441"/>
  <c r="F440"/>
  <c r="G440" s="1"/>
  <c r="E440"/>
  <c r="E439"/>
  <c r="G438"/>
  <c r="F437"/>
  <c r="G437" s="1"/>
  <c r="E437"/>
  <c r="G436"/>
  <c r="F435"/>
  <c r="E435"/>
  <c r="E434" s="1"/>
  <c r="G433"/>
  <c r="F432"/>
  <c r="E432"/>
  <c r="E431" s="1"/>
  <c r="G427"/>
  <c r="F426"/>
  <c r="E426"/>
  <c r="E425" s="1"/>
  <c r="E424" s="1"/>
  <c r="E423" s="1"/>
  <c r="G422"/>
  <c r="F421"/>
  <c r="E421"/>
  <c r="G421" s="1"/>
  <c r="G420"/>
  <c r="F419"/>
  <c r="E419"/>
  <c r="F418"/>
  <c r="G414"/>
  <c r="F413"/>
  <c r="E413"/>
  <c r="F412"/>
  <c r="G410"/>
  <c r="F409"/>
  <c r="E409"/>
  <c r="E408" s="1"/>
  <c r="E407" s="1"/>
  <c r="E406" s="1"/>
  <c r="F408"/>
  <c r="G408" s="1"/>
  <c r="G405"/>
  <c r="F404"/>
  <c r="G404" s="1"/>
  <c r="E404"/>
  <c r="E403"/>
  <c r="E402" s="1"/>
  <c r="G400"/>
  <c r="F399"/>
  <c r="G399" s="1"/>
  <c r="E399"/>
  <c r="E398" s="1"/>
  <c r="E397" s="1"/>
  <c r="E396" s="1"/>
  <c r="F398"/>
  <c r="G398" s="1"/>
  <c r="G394"/>
  <c r="G393"/>
  <c r="F392"/>
  <c r="E392"/>
  <c r="E391" s="1"/>
  <c r="G390"/>
  <c r="F389"/>
  <c r="F388" s="1"/>
  <c r="E389"/>
  <c r="G389" s="1"/>
  <c r="G387"/>
  <c r="F386"/>
  <c r="E386"/>
  <c r="E385" s="1"/>
  <c r="G384"/>
  <c r="F383"/>
  <c r="G383" s="1"/>
  <c r="E383"/>
  <c r="E382" s="1"/>
  <c r="G378"/>
  <c r="G377"/>
  <c r="F377"/>
  <c r="E377"/>
  <c r="E376" s="1"/>
  <c r="F376"/>
  <c r="G375"/>
  <c r="F374"/>
  <c r="E374"/>
  <c r="G373"/>
  <c r="F372"/>
  <c r="G372" s="1"/>
  <c r="E372"/>
  <c r="G371"/>
  <c r="F370"/>
  <c r="E370"/>
  <c r="G369"/>
  <c r="F368"/>
  <c r="G368" s="1"/>
  <c r="E368"/>
  <c r="E367"/>
  <c r="G366"/>
  <c r="F365"/>
  <c r="E365"/>
  <c r="G364"/>
  <c r="F363"/>
  <c r="E363"/>
  <c r="G363" s="1"/>
  <c r="G362"/>
  <c r="F361"/>
  <c r="F360" s="1"/>
  <c r="E361"/>
  <c r="G357"/>
  <c r="F356"/>
  <c r="G356" s="1"/>
  <c r="E356"/>
  <c r="E355"/>
  <c r="G354"/>
  <c r="G353"/>
  <c r="F353"/>
  <c r="E353"/>
  <c r="G352"/>
  <c r="G351"/>
  <c r="F351"/>
  <c r="E351"/>
  <c r="E350" s="1"/>
  <c r="F350"/>
  <c r="G349"/>
  <c r="F348"/>
  <c r="E348"/>
  <c r="E347" s="1"/>
  <c r="G343"/>
  <c r="F342"/>
  <c r="E342"/>
  <c r="E341" s="1"/>
  <c r="E340" s="1"/>
  <c r="G339"/>
  <c r="F338"/>
  <c r="E338"/>
  <c r="E337" s="1"/>
  <c r="G336"/>
  <c r="F335"/>
  <c r="G335" s="1"/>
  <c r="E335"/>
  <c r="E334" s="1"/>
  <c r="F334"/>
  <c r="G333"/>
  <c r="F332"/>
  <c r="G332" s="1"/>
  <c r="E332"/>
  <c r="E331"/>
  <c r="G330"/>
  <c r="F329"/>
  <c r="E329"/>
  <c r="E328" s="1"/>
  <c r="F328"/>
  <c r="G327"/>
  <c r="F326"/>
  <c r="G326" s="1"/>
  <c r="E326"/>
  <c r="E325"/>
  <c r="G321"/>
  <c r="F320"/>
  <c r="G320" s="1"/>
  <c r="E320"/>
  <c r="E319"/>
  <c r="G318"/>
  <c r="F317"/>
  <c r="F316" s="1"/>
  <c r="E317"/>
  <c r="E316" s="1"/>
  <c r="G315"/>
  <c r="F314"/>
  <c r="E314"/>
  <c r="E313" s="1"/>
  <c r="G312"/>
  <c r="F311"/>
  <c r="E311"/>
  <c r="E310" s="1"/>
  <c r="F310"/>
  <c r="G309"/>
  <c r="F308"/>
  <c r="E308"/>
  <c r="E307" s="1"/>
  <c r="G306"/>
  <c r="F305"/>
  <c r="G305" s="1"/>
  <c r="E305"/>
  <c r="E304" s="1"/>
  <c r="G303"/>
  <c r="F302"/>
  <c r="G302" s="1"/>
  <c r="E302"/>
  <c r="E301"/>
  <c r="G300"/>
  <c r="F299"/>
  <c r="F298" s="1"/>
  <c r="G298" s="1"/>
  <c r="E299"/>
  <c r="E298" s="1"/>
  <c r="G294"/>
  <c r="F293"/>
  <c r="F292" s="1"/>
  <c r="G292" s="1"/>
  <c r="E293"/>
  <c r="E292" s="1"/>
  <c r="G291"/>
  <c r="F290"/>
  <c r="G290" s="1"/>
  <c r="E290"/>
  <c r="E289"/>
  <c r="G288"/>
  <c r="F287"/>
  <c r="F286" s="1"/>
  <c r="E287"/>
  <c r="G285"/>
  <c r="F284"/>
  <c r="G284" s="1"/>
  <c r="E284"/>
  <c r="E283"/>
  <c r="G282"/>
  <c r="G281"/>
  <c r="F281"/>
  <c r="E281"/>
  <c r="E280" s="1"/>
  <c r="F280"/>
  <c r="G279"/>
  <c r="F278"/>
  <c r="E278"/>
  <c r="E277" s="1"/>
  <c r="G276"/>
  <c r="F275"/>
  <c r="E275"/>
  <c r="G275" s="1"/>
  <c r="F274"/>
  <c r="G273"/>
  <c r="F272"/>
  <c r="E272"/>
  <c r="E271" s="1"/>
  <c r="G266"/>
  <c r="F265"/>
  <c r="G265" s="1"/>
  <c r="E265"/>
  <c r="E264" s="1"/>
  <c r="F264"/>
  <c r="G263"/>
  <c r="F262"/>
  <c r="G262" s="1"/>
  <c r="E262"/>
  <c r="E261"/>
  <c r="G260"/>
  <c r="F259"/>
  <c r="E259"/>
  <c r="F258"/>
  <c r="G253"/>
  <c r="F252"/>
  <c r="E252"/>
  <c r="E251"/>
  <c r="E247" s="1"/>
  <c r="E246" s="1"/>
  <c r="E245" s="1"/>
  <c r="G250"/>
  <c r="F249"/>
  <c r="E249"/>
  <c r="F248"/>
  <c r="G248" s="1"/>
  <c r="E248"/>
  <c r="G244"/>
  <c r="F243"/>
  <c r="E243"/>
  <c r="E242" s="1"/>
  <c r="E241" s="1"/>
  <c r="E240" s="1"/>
  <c r="G239"/>
  <c r="F238"/>
  <c r="G238" s="1"/>
  <c r="E238"/>
  <c r="E237"/>
  <c r="E236"/>
  <c r="G234"/>
  <c r="F233"/>
  <c r="E233"/>
  <c r="E232" s="1"/>
  <c r="G232" s="1"/>
  <c r="F232"/>
  <c r="G231"/>
  <c r="F230"/>
  <c r="G230" s="1"/>
  <c r="E230"/>
  <c r="E229" s="1"/>
  <c r="G228"/>
  <c r="F227"/>
  <c r="E227"/>
  <c r="E226" s="1"/>
  <c r="G225"/>
  <c r="F224"/>
  <c r="E224"/>
  <c r="E223" s="1"/>
  <c r="G222"/>
  <c r="G221"/>
  <c r="F221"/>
  <c r="E221"/>
  <c r="G220"/>
  <c r="G219"/>
  <c r="F219"/>
  <c r="E219"/>
  <c r="E218" s="1"/>
  <c r="F218"/>
  <c r="G217"/>
  <c r="F216"/>
  <c r="G216" s="1"/>
  <c r="E216"/>
  <c r="F215"/>
  <c r="G215" s="1"/>
  <c r="E215"/>
  <c r="G211"/>
  <c r="F210"/>
  <c r="G210" s="1"/>
  <c r="E210"/>
  <c r="E209"/>
  <c r="E208"/>
  <c r="E207" s="1"/>
  <c r="E206" s="1"/>
  <c r="G204"/>
  <c r="F203"/>
  <c r="G203" s="1"/>
  <c r="E203"/>
  <c r="E202"/>
  <c r="E201" s="1"/>
  <c r="G200"/>
  <c r="F199"/>
  <c r="E199"/>
  <c r="E198" s="1"/>
  <c r="E194" s="1"/>
  <c r="E193" s="1"/>
  <c r="F198"/>
  <c r="G197"/>
  <c r="F196"/>
  <c r="G196" s="1"/>
  <c r="E196"/>
  <c r="F195"/>
  <c r="G195" s="1"/>
  <c r="E195"/>
  <c r="G191"/>
  <c r="G190"/>
  <c r="F190"/>
  <c r="E190"/>
  <c r="F189"/>
  <c r="E189"/>
  <c r="G188"/>
  <c r="F187"/>
  <c r="G187" s="1"/>
  <c r="E187"/>
  <c r="E186"/>
  <c r="G185"/>
  <c r="F184"/>
  <c r="G184" s="1"/>
  <c r="E184"/>
  <c r="E183" s="1"/>
  <c r="G179"/>
  <c r="F178"/>
  <c r="E178"/>
  <c r="E177" s="1"/>
  <c r="E176" s="1"/>
  <c r="E175" s="1"/>
  <c r="G174"/>
  <c r="F173"/>
  <c r="G173" s="1"/>
  <c r="E173"/>
  <c r="E172"/>
  <c r="E171" s="1"/>
  <c r="E170" s="1"/>
  <c r="E169" s="1"/>
  <c r="G167"/>
  <c r="F166"/>
  <c r="G166" s="1"/>
  <c r="E166"/>
  <c r="E165" s="1"/>
  <c r="E164" s="1"/>
  <c r="E163" s="1"/>
  <c r="E162" s="1"/>
  <c r="G161"/>
  <c r="F160"/>
  <c r="E160"/>
  <c r="E159" s="1"/>
  <c r="E158" s="1"/>
  <c r="E157" s="1"/>
  <c r="G156"/>
  <c r="F155"/>
  <c r="G155" s="1"/>
  <c r="E155"/>
  <c r="E154"/>
  <c r="E153" s="1"/>
  <c r="E152" s="1"/>
  <c r="E151" s="1"/>
  <c r="E150" s="1"/>
  <c r="G149"/>
  <c r="F148"/>
  <c r="G148" s="1"/>
  <c r="E148"/>
  <c r="G147"/>
  <c r="F146"/>
  <c r="E146"/>
  <c r="E145" s="1"/>
  <c r="G144"/>
  <c r="G143"/>
  <c r="F143"/>
  <c r="E143"/>
  <c r="G142"/>
  <c r="G141"/>
  <c r="F141"/>
  <c r="E141"/>
  <c r="E140" s="1"/>
  <c r="G140" s="1"/>
  <c r="F140"/>
  <c r="G139"/>
  <c r="F138"/>
  <c r="G138" s="1"/>
  <c r="E138"/>
  <c r="G137"/>
  <c r="F136"/>
  <c r="G136" s="1"/>
  <c r="E136"/>
  <c r="E135" s="1"/>
  <c r="F135"/>
  <c r="G134"/>
  <c r="F133"/>
  <c r="E133"/>
  <c r="G132"/>
  <c r="F131"/>
  <c r="G131" s="1"/>
  <c r="E131"/>
  <c r="E130"/>
  <c r="G129"/>
  <c r="F128"/>
  <c r="G128" s="1"/>
  <c r="E128"/>
  <c r="E127" s="1"/>
  <c r="G125"/>
  <c r="F124"/>
  <c r="G124" s="1"/>
  <c r="E124"/>
  <c r="E123" s="1"/>
  <c r="F123"/>
  <c r="G122"/>
  <c r="F121"/>
  <c r="E121"/>
  <c r="E120" s="1"/>
  <c r="G119"/>
  <c r="F118"/>
  <c r="E118"/>
  <c r="E117" s="1"/>
  <c r="G116"/>
  <c r="F115"/>
  <c r="F114" s="1"/>
  <c r="E115"/>
  <c r="E114" s="1"/>
  <c r="G113"/>
  <c r="F112"/>
  <c r="G112" s="1"/>
  <c r="E112"/>
  <c r="E111"/>
  <c r="G110"/>
  <c r="F109"/>
  <c r="E109"/>
  <c r="E108" s="1"/>
  <c r="G107"/>
  <c r="F106"/>
  <c r="E106"/>
  <c r="G105"/>
  <c r="F104"/>
  <c r="G104" s="1"/>
  <c r="E104"/>
  <c r="G103"/>
  <c r="F102"/>
  <c r="E102"/>
  <c r="E101" s="1"/>
  <c r="G99"/>
  <c r="F98"/>
  <c r="F97" s="1"/>
  <c r="E98"/>
  <c r="G98" s="1"/>
  <c r="G95"/>
  <c r="F94"/>
  <c r="E94"/>
  <c r="G93"/>
  <c r="F92"/>
  <c r="G92" s="1"/>
  <c r="E92"/>
  <c r="G91"/>
  <c r="F90"/>
  <c r="E90"/>
  <c r="G89"/>
  <c r="F88"/>
  <c r="E88"/>
  <c r="G86"/>
  <c r="G85"/>
  <c r="G84"/>
  <c r="F83"/>
  <c r="E83"/>
  <c r="G82"/>
  <c r="F81"/>
  <c r="E81"/>
  <c r="G80"/>
  <c r="F79"/>
  <c r="E79"/>
  <c r="E78" s="1"/>
  <c r="G77"/>
  <c r="F76"/>
  <c r="E76"/>
  <c r="F75"/>
  <c r="G74"/>
  <c r="F73"/>
  <c r="G73" s="1"/>
  <c r="E73"/>
  <c r="E72"/>
  <c r="G68"/>
  <c r="F67"/>
  <c r="G67" s="1"/>
  <c r="E67"/>
  <c r="E66"/>
  <c r="E65"/>
  <c r="E64" s="1"/>
  <c r="G63"/>
  <c r="F62"/>
  <c r="F61" s="1"/>
  <c r="F60" s="1"/>
  <c r="E62"/>
  <c r="E61" s="1"/>
  <c r="E60" s="1"/>
  <c r="E59" s="1"/>
  <c r="G58"/>
  <c r="F57"/>
  <c r="E57"/>
  <c r="E56" s="1"/>
  <c r="G55"/>
  <c r="F54"/>
  <c r="F53" s="1"/>
  <c r="E54"/>
  <c r="G54" s="1"/>
  <c r="G52"/>
  <c r="F51"/>
  <c r="G51" s="1"/>
  <c r="E51"/>
  <c r="G50"/>
  <c r="F49"/>
  <c r="E49"/>
  <c r="G48"/>
  <c r="F47"/>
  <c r="G47" s="1"/>
  <c r="E47"/>
  <c r="E46"/>
  <c r="G43"/>
  <c r="F42"/>
  <c r="F41" s="1"/>
  <c r="E42"/>
  <c r="E41" s="1"/>
  <c r="E40" s="1"/>
  <c r="E39" s="1"/>
  <c r="E38" s="1"/>
  <c r="G37"/>
  <c r="F36"/>
  <c r="G36" s="1"/>
  <c r="E36"/>
  <c r="G35"/>
  <c r="F34"/>
  <c r="G34" s="1"/>
  <c r="E34"/>
  <c r="E33" s="1"/>
  <c r="E32" s="1"/>
  <c r="E31" s="1"/>
  <c r="G30"/>
  <c r="F29"/>
  <c r="G29" s="1"/>
  <c r="E29"/>
  <c r="E28"/>
  <c r="G27"/>
  <c r="G26"/>
  <c r="F26"/>
  <c r="E26"/>
  <c r="G25"/>
  <c r="G24"/>
  <c r="F24"/>
  <c r="E24"/>
  <c r="G23"/>
  <c r="G22"/>
  <c r="F22"/>
  <c r="E22"/>
  <c r="E21" s="1"/>
  <c r="F21"/>
  <c r="G20"/>
  <c r="F19"/>
  <c r="E19"/>
  <c r="E18" s="1"/>
  <c r="E17" s="1"/>
  <c r="E16" s="1"/>
  <c r="G15"/>
  <c r="F14"/>
  <c r="G14" s="1"/>
  <c r="E14"/>
  <c r="E13" s="1"/>
  <c r="E12" s="1"/>
  <c r="E11" s="1"/>
  <c r="F13"/>
  <c r="G97" l="1"/>
  <c r="F33"/>
  <c r="G33" s="1"/>
  <c r="G42"/>
  <c r="E53"/>
  <c r="E45" s="1"/>
  <c r="E44" s="1"/>
  <c r="G62"/>
  <c r="E97"/>
  <c r="E96" s="1"/>
  <c r="F111"/>
  <c r="G111" s="1"/>
  <c r="G115"/>
  <c r="F194"/>
  <c r="G199"/>
  <c r="F209"/>
  <c r="G209" s="1"/>
  <c r="F229"/>
  <c r="G229" s="1"/>
  <c r="G233"/>
  <c r="F237"/>
  <c r="G237" s="1"/>
  <c r="F304"/>
  <c r="G304" s="1"/>
  <c r="G317"/>
  <c r="E346"/>
  <c r="E345" s="1"/>
  <c r="E344" s="1"/>
  <c r="F382"/>
  <c r="F446"/>
  <c r="G446" s="1"/>
  <c r="G453"/>
  <c r="G21"/>
  <c r="G49"/>
  <c r="G83"/>
  <c r="E87"/>
  <c r="G90"/>
  <c r="G102"/>
  <c r="G118"/>
  <c r="G121"/>
  <c r="E126"/>
  <c r="G133"/>
  <c r="G160"/>
  <c r="E182"/>
  <c r="E181" s="1"/>
  <c r="E180" s="1"/>
  <c r="G189"/>
  <c r="G243"/>
  <c r="G249"/>
  <c r="G259"/>
  <c r="G280"/>
  <c r="G308"/>
  <c r="G314"/>
  <c r="E324"/>
  <c r="E323" s="1"/>
  <c r="E322" s="1"/>
  <c r="G350"/>
  <c r="G365"/>
  <c r="G370"/>
  <c r="G376"/>
  <c r="G386"/>
  <c r="G392"/>
  <c r="G413"/>
  <c r="G419"/>
  <c r="G426"/>
  <c r="G432"/>
  <c r="G435"/>
  <c r="G114"/>
  <c r="G123"/>
  <c r="G135"/>
  <c r="E235"/>
  <c r="G19"/>
  <c r="F66"/>
  <c r="F72"/>
  <c r="G94"/>
  <c r="G106"/>
  <c r="G109"/>
  <c r="G146"/>
  <c r="G178"/>
  <c r="G198"/>
  <c r="G224"/>
  <c r="G227"/>
  <c r="G272"/>
  <c r="G278"/>
  <c r="G287"/>
  <c r="G338"/>
  <c r="G342"/>
  <c r="G348"/>
  <c r="G361"/>
  <c r="G374"/>
  <c r="F434"/>
  <c r="C10" i="8"/>
  <c r="D11"/>
  <c r="D10" s="1"/>
  <c r="D9" s="1"/>
  <c r="G13" i="7"/>
  <c r="G41"/>
  <c r="G60"/>
  <c r="F59"/>
  <c r="G59" s="1"/>
  <c r="F28"/>
  <c r="G28" s="1"/>
  <c r="E100"/>
  <c r="F12"/>
  <c r="F18"/>
  <c r="F32"/>
  <c r="F40"/>
  <c r="F46"/>
  <c r="G57"/>
  <c r="F56"/>
  <c r="G56" s="1"/>
  <c r="G61"/>
  <c r="G76"/>
  <c r="E75"/>
  <c r="G81"/>
  <c r="G88"/>
  <c r="E192"/>
  <c r="G194"/>
  <c r="F193"/>
  <c r="G218"/>
  <c r="E214"/>
  <c r="E213" s="1"/>
  <c r="E212" s="1"/>
  <c r="G79"/>
  <c r="F78"/>
  <c r="G78" s="1"/>
  <c r="G264"/>
  <c r="G328"/>
  <c r="G334"/>
  <c r="F96"/>
  <c r="G96" s="1"/>
  <c r="F108"/>
  <c r="G108" s="1"/>
  <c r="F120"/>
  <c r="G120" s="1"/>
  <c r="F130"/>
  <c r="G130" s="1"/>
  <c r="F154"/>
  <c r="F172"/>
  <c r="F186"/>
  <c r="G186" s="1"/>
  <c r="F202"/>
  <c r="F226"/>
  <c r="G226" s="1"/>
  <c r="F236"/>
  <c r="F242"/>
  <c r="G382"/>
  <c r="F87"/>
  <c r="F101"/>
  <c r="F117"/>
  <c r="G117" s="1"/>
  <c r="F127"/>
  <c r="F145"/>
  <c r="G145" s="1"/>
  <c r="F159"/>
  <c r="F165"/>
  <c r="F177"/>
  <c r="F183"/>
  <c r="F223"/>
  <c r="G223" s="1"/>
  <c r="G252"/>
  <c r="F251"/>
  <c r="E297"/>
  <c r="E296" s="1"/>
  <c r="E295" s="1"/>
  <c r="G310"/>
  <c r="G316"/>
  <c r="E430"/>
  <c r="E429" s="1"/>
  <c r="E428" s="1"/>
  <c r="G434"/>
  <c r="G452"/>
  <c r="G293"/>
  <c r="G299"/>
  <c r="G311"/>
  <c r="G329"/>
  <c r="G409"/>
  <c r="E258"/>
  <c r="E257" s="1"/>
  <c r="E256" s="1"/>
  <c r="E255" s="1"/>
  <c r="E254" s="1"/>
  <c r="F261"/>
  <c r="G261" s="1"/>
  <c r="E274"/>
  <c r="G274" s="1"/>
  <c r="F277"/>
  <c r="E286"/>
  <c r="F289"/>
  <c r="G289" s="1"/>
  <c r="F307"/>
  <c r="G307" s="1"/>
  <c r="F319"/>
  <c r="G319" s="1"/>
  <c r="F325"/>
  <c r="G325" s="1"/>
  <c r="F337"/>
  <c r="G337" s="1"/>
  <c r="F355"/>
  <c r="G355" s="1"/>
  <c r="E360"/>
  <c r="E359" s="1"/>
  <c r="E358" s="1"/>
  <c r="F367"/>
  <c r="G367" s="1"/>
  <c r="F381"/>
  <c r="E388"/>
  <c r="E381" s="1"/>
  <c r="E380" s="1"/>
  <c r="E379" s="1"/>
  <c r="F391"/>
  <c r="G391" s="1"/>
  <c r="F407"/>
  <c r="E412"/>
  <c r="E411" s="1"/>
  <c r="E401" s="1"/>
  <c r="E418"/>
  <c r="E417" s="1"/>
  <c r="E416" s="1"/>
  <c r="E415" s="1"/>
  <c r="F439"/>
  <c r="G439" s="1"/>
  <c r="F451"/>
  <c r="F257"/>
  <c r="F271"/>
  <c r="G271" s="1"/>
  <c r="F283"/>
  <c r="G283" s="1"/>
  <c r="F301"/>
  <c r="G301" s="1"/>
  <c r="F313"/>
  <c r="G313" s="1"/>
  <c r="F331"/>
  <c r="F341"/>
  <c r="F347"/>
  <c r="G347" s="1"/>
  <c r="F359"/>
  <c r="F385"/>
  <c r="G385" s="1"/>
  <c r="F397"/>
  <c r="F403"/>
  <c r="F411"/>
  <c r="F417"/>
  <c r="F425"/>
  <c r="F431"/>
  <c r="F455"/>
  <c r="G455" s="1"/>
  <c r="F65" l="1"/>
  <c r="G66"/>
  <c r="E395"/>
  <c r="G53"/>
  <c r="G388"/>
  <c r="F208"/>
  <c r="G208" s="1"/>
  <c r="F71"/>
  <c r="G72"/>
  <c r="G418"/>
  <c r="F445"/>
  <c r="G445" s="1"/>
  <c r="E270"/>
  <c r="E269" s="1"/>
  <c r="E268" s="1"/>
  <c r="E267" s="1"/>
  <c r="G87"/>
  <c r="E205"/>
  <c r="E168"/>
  <c r="E10" i="8"/>
  <c r="C9"/>
  <c r="E9" s="1"/>
  <c r="E11"/>
  <c r="G431" i="7"/>
  <c r="F430"/>
  <c r="F297"/>
  <c r="F346"/>
  <c r="G411"/>
  <c r="G359"/>
  <c r="F358"/>
  <c r="G358" s="1"/>
  <c r="G257"/>
  <c r="F256"/>
  <c r="G277"/>
  <c r="F270"/>
  <c r="G159"/>
  <c r="F158"/>
  <c r="G101"/>
  <c r="G286"/>
  <c r="F214"/>
  <c r="G172"/>
  <c r="F171"/>
  <c r="G193"/>
  <c r="G40"/>
  <c r="F39"/>
  <c r="G403"/>
  <c r="F402"/>
  <c r="G451"/>
  <c r="F450"/>
  <c r="F207"/>
  <c r="G425"/>
  <c r="F424"/>
  <c r="G397"/>
  <c r="F396"/>
  <c r="G341"/>
  <c r="F340"/>
  <c r="G340" s="1"/>
  <c r="F444"/>
  <c r="G407"/>
  <c r="F406"/>
  <c r="G406" s="1"/>
  <c r="F247"/>
  <c r="G251"/>
  <c r="G177"/>
  <c r="F176"/>
  <c r="G127"/>
  <c r="F126"/>
  <c r="G126" s="1"/>
  <c r="G236"/>
  <c r="G202"/>
  <c r="F201"/>
  <c r="G201" s="1"/>
  <c r="G412"/>
  <c r="E71"/>
  <c r="G75"/>
  <c r="G18"/>
  <c r="F17"/>
  <c r="F70"/>
  <c r="G381"/>
  <c r="F380"/>
  <c r="G183"/>
  <c r="F182"/>
  <c r="G242"/>
  <c r="F241"/>
  <c r="G154"/>
  <c r="F153"/>
  <c r="G32"/>
  <c r="F31"/>
  <c r="G31" s="1"/>
  <c r="G417"/>
  <c r="F416"/>
  <c r="F324"/>
  <c r="G331"/>
  <c r="G165"/>
  <c r="F164"/>
  <c r="G360"/>
  <c r="G258"/>
  <c r="G46"/>
  <c r="F45"/>
  <c r="G12"/>
  <c r="F11"/>
  <c r="G65" l="1"/>
  <c r="F64"/>
  <c r="G64" s="1"/>
  <c r="F100"/>
  <c r="G100" s="1"/>
  <c r="G164"/>
  <c r="F163"/>
  <c r="G182"/>
  <c r="F181"/>
  <c r="G324"/>
  <c r="F323"/>
  <c r="G247"/>
  <c r="F246"/>
  <c r="G346"/>
  <c r="F345"/>
  <c r="E70"/>
  <c r="E69" s="1"/>
  <c r="E10" s="1"/>
  <c r="E458" s="1"/>
  <c r="G71"/>
  <c r="G450"/>
  <c r="F449"/>
  <c r="G449" s="1"/>
  <c r="G39"/>
  <c r="F38"/>
  <c r="G38" s="1"/>
  <c r="G270"/>
  <c r="F269"/>
  <c r="G297"/>
  <c r="F296"/>
  <c r="G45"/>
  <c r="F44"/>
  <c r="G44" s="1"/>
  <c r="G416"/>
  <c r="G153"/>
  <c r="F152"/>
  <c r="G176"/>
  <c r="F175"/>
  <c r="G175" s="1"/>
  <c r="G424"/>
  <c r="F423"/>
  <c r="G423" s="1"/>
  <c r="G171"/>
  <c r="F170"/>
  <c r="G17"/>
  <c r="F16"/>
  <c r="G16" s="1"/>
  <c r="G430"/>
  <c r="F429"/>
  <c r="F69"/>
  <c r="G11"/>
  <c r="G241"/>
  <c r="F240"/>
  <c r="G380"/>
  <c r="F379"/>
  <c r="G379" s="1"/>
  <c r="G444"/>
  <c r="F443"/>
  <c r="G396"/>
  <c r="G207"/>
  <c r="F206"/>
  <c r="G402"/>
  <c r="F401"/>
  <c r="G401" s="1"/>
  <c r="F192"/>
  <c r="G192" s="1"/>
  <c r="G214"/>
  <c r="F213"/>
  <c r="G158"/>
  <c r="F157"/>
  <c r="G157" s="1"/>
  <c r="G256"/>
  <c r="F255"/>
  <c r="F415" l="1"/>
  <c r="G415" s="1"/>
  <c r="F10"/>
  <c r="G10" s="1"/>
  <c r="G429"/>
  <c r="F428"/>
  <c r="G428" s="1"/>
  <c r="G170"/>
  <c r="F169"/>
  <c r="G296"/>
  <c r="F295"/>
  <c r="G295" s="1"/>
  <c r="G246"/>
  <c r="F245"/>
  <c r="G245" s="1"/>
  <c r="G181"/>
  <c r="F180"/>
  <c r="G180" s="1"/>
  <c r="G255"/>
  <c r="F254"/>
  <c r="G254" s="1"/>
  <c r="G213"/>
  <c r="F212"/>
  <c r="G212" s="1"/>
  <c r="G206"/>
  <c r="G443"/>
  <c r="F442"/>
  <c r="G442" s="1"/>
  <c r="G240"/>
  <c r="F235"/>
  <c r="G235" s="1"/>
  <c r="G69"/>
  <c r="G152"/>
  <c r="F151"/>
  <c r="G269"/>
  <c r="F268"/>
  <c r="G345"/>
  <c r="F344"/>
  <c r="G344" s="1"/>
  <c r="G323"/>
  <c r="F322"/>
  <c r="G322" s="1"/>
  <c r="G163"/>
  <c r="F162"/>
  <c r="G162" s="1"/>
  <c r="G70"/>
  <c r="F395" l="1"/>
  <c r="G395" s="1"/>
  <c r="G268"/>
  <c r="F267"/>
  <c r="G267" s="1"/>
  <c r="G151"/>
  <c r="F150"/>
  <c r="F205"/>
  <c r="G205" s="1"/>
  <c r="G169"/>
  <c r="F168"/>
  <c r="G168" s="1"/>
  <c r="G150" l="1"/>
  <c r="F458"/>
  <c r="G458" s="1"/>
  <c r="F521" i="6" l="1"/>
  <c r="H486"/>
  <c r="H485"/>
  <c r="G485"/>
  <c r="F485"/>
  <c r="H484"/>
  <c r="H483"/>
  <c r="G483"/>
  <c r="F483"/>
  <c r="G482"/>
  <c r="F482"/>
  <c r="F481" s="1"/>
  <c r="F480" s="1"/>
  <c r="F479" s="1"/>
  <c r="H478"/>
  <c r="G477"/>
  <c r="H477" s="1"/>
  <c r="F477"/>
  <c r="F476"/>
  <c r="F475"/>
  <c r="F474" s="1"/>
  <c r="H472"/>
  <c r="G471"/>
  <c r="G470" s="1"/>
  <c r="F471"/>
  <c r="H471" s="1"/>
  <c r="H469"/>
  <c r="G468"/>
  <c r="H468" s="1"/>
  <c r="F468"/>
  <c r="H467"/>
  <c r="G466"/>
  <c r="F466"/>
  <c r="H465"/>
  <c r="G464"/>
  <c r="H464" s="1"/>
  <c r="F464"/>
  <c r="F463"/>
  <c r="H463" s="1"/>
  <c r="G462"/>
  <c r="G461"/>
  <c r="H460"/>
  <c r="G459"/>
  <c r="H459" s="1"/>
  <c r="F459"/>
  <c r="H458"/>
  <c r="G457"/>
  <c r="F457"/>
  <c r="H456"/>
  <c r="G455"/>
  <c r="H455" s="1"/>
  <c r="F455"/>
  <c r="F454"/>
  <c r="H451"/>
  <c r="G450"/>
  <c r="G449" s="1"/>
  <c r="F450"/>
  <c r="F449" s="1"/>
  <c r="H448"/>
  <c r="G447"/>
  <c r="F447"/>
  <c r="H446"/>
  <c r="G445"/>
  <c r="H445" s="1"/>
  <c r="F445"/>
  <c r="F444"/>
  <c r="H443"/>
  <c r="G442"/>
  <c r="H442" s="1"/>
  <c r="F442"/>
  <c r="F441" s="1"/>
  <c r="H437"/>
  <c r="G436"/>
  <c r="F436"/>
  <c r="F435" s="1"/>
  <c r="H434"/>
  <c r="G433"/>
  <c r="H433" s="1"/>
  <c r="F433"/>
  <c r="F432" s="1"/>
  <c r="H431"/>
  <c r="G430"/>
  <c r="H430" s="1"/>
  <c r="F430"/>
  <c r="F429"/>
  <c r="H428"/>
  <c r="G427"/>
  <c r="F427"/>
  <c r="F426" s="1"/>
  <c r="F422" s="1"/>
  <c r="F421" s="1"/>
  <c r="F420" s="1"/>
  <c r="H425"/>
  <c r="G424"/>
  <c r="F424"/>
  <c r="F423" s="1"/>
  <c r="H419"/>
  <c r="G418"/>
  <c r="H418" s="1"/>
  <c r="F418"/>
  <c r="F417"/>
  <c r="H416"/>
  <c r="G415"/>
  <c r="H415" s="1"/>
  <c r="F415"/>
  <c r="F414" s="1"/>
  <c r="H413"/>
  <c r="G412"/>
  <c r="G411" s="1"/>
  <c r="F412"/>
  <c r="H412" s="1"/>
  <c r="H410"/>
  <c r="G409"/>
  <c r="H409" s="1"/>
  <c r="F409"/>
  <c r="F408"/>
  <c r="H407"/>
  <c r="G406"/>
  <c r="F406"/>
  <c r="F405" s="1"/>
  <c r="H404"/>
  <c r="G403"/>
  <c r="F403"/>
  <c r="F402" s="1"/>
  <c r="H401"/>
  <c r="G400"/>
  <c r="G399" s="1"/>
  <c r="F400"/>
  <c r="H398"/>
  <c r="H397"/>
  <c r="G397"/>
  <c r="F397"/>
  <c r="G396"/>
  <c r="F396"/>
  <c r="H392"/>
  <c r="G391"/>
  <c r="G390" s="1"/>
  <c r="F391"/>
  <c r="H391" s="1"/>
  <c r="H389"/>
  <c r="G388"/>
  <c r="H388" s="1"/>
  <c r="F388"/>
  <c r="F387"/>
  <c r="H386"/>
  <c r="G385"/>
  <c r="H385" s="1"/>
  <c r="F385"/>
  <c r="F384" s="1"/>
  <c r="H383"/>
  <c r="G382"/>
  <c r="F382"/>
  <c r="F381" s="1"/>
  <c r="H380"/>
  <c r="G379"/>
  <c r="H379" s="1"/>
  <c r="F379"/>
  <c r="F378"/>
  <c r="H377"/>
  <c r="G376"/>
  <c r="F376"/>
  <c r="F375" s="1"/>
  <c r="H374"/>
  <c r="G373"/>
  <c r="F373"/>
  <c r="F372" s="1"/>
  <c r="H371"/>
  <c r="G370"/>
  <c r="G369" s="1"/>
  <c r="F370"/>
  <c r="H363"/>
  <c r="H362"/>
  <c r="G362"/>
  <c r="F362"/>
  <c r="G361"/>
  <c r="F361"/>
  <c r="F360" s="1"/>
  <c r="H359"/>
  <c r="G358"/>
  <c r="F358"/>
  <c r="F357" s="1"/>
  <c r="F356" s="1"/>
  <c r="F355" s="1"/>
  <c r="F354" s="1"/>
  <c r="H353"/>
  <c r="G352"/>
  <c r="F352"/>
  <c r="F351" s="1"/>
  <c r="F350" s="1"/>
  <c r="F349" s="1"/>
  <c r="H348"/>
  <c r="G347"/>
  <c r="F347"/>
  <c r="F346"/>
  <c r="H345"/>
  <c r="G344"/>
  <c r="F344"/>
  <c r="H343"/>
  <c r="G342"/>
  <c r="F342"/>
  <c r="H341"/>
  <c r="G340"/>
  <c r="H340" s="1"/>
  <c r="F340"/>
  <c r="H338"/>
  <c r="G337"/>
  <c r="F337"/>
  <c r="H337" s="1"/>
  <c r="G336"/>
  <c r="H331"/>
  <c r="G330"/>
  <c r="H330" s="1"/>
  <c r="F330"/>
  <c r="F329"/>
  <c r="F328"/>
  <c r="F327" s="1"/>
  <c r="F326" s="1"/>
  <c r="F325" s="1"/>
  <c r="H324"/>
  <c r="G323"/>
  <c r="F323"/>
  <c r="F322"/>
  <c r="H321"/>
  <c r="G320"/>
  <c r="H320" s="1"/>
  <c r="F320"/>
  <c r="H319"/>
  <c r="G318"/>
  <c r="G317" s="1"/>
  <c r="F318"/>
  <c r="F317" s="1"/>
  <c r="H316"/>
  <c r="G315"/>
  <c r="F315"/>
  <c r="F314" s="1"/>
  <c r="G314"/>
  <c r="H314" s="1"/>
  <c r="H310"/>
  <c r="G309"/>
  <c r="H309" s="1"/>
  <c r="F309"/>
  <c r="F308"/>
  <c r="F307" s="1"/>
  <c r="F306" s="1"/>
  <c r="F305" s="1"/>
  <c r="H304"/>
  <c r="G303"/>
  <c r="H303" s="1"/>
  <c r="F303"/>
  <c r="F302"/>
  <c r="F301"/>
  <c r="H300"/>
  <c r="G299"/>
  <c r="F299"/>
  <c r="F298"/>
  <c r="F297" s="1"/>
  <c r="F296" s="1"/>
  <c r="F295" s="1"/>
  <c r="H294"/>
  <c r="G293"/>
  <c r="F293"/>
  <c r="F292" s="1"/>
  <c r="F291" s="1"/>
  <c r="F290" s="1"/>
  <c r="F289" s="1"/>
  <c r="H288"/>
  <c r="H287"/>
  <c r="G286"/>
  <c r="H286" s="1"/>
  <c r="F286"/>
  <c r="F285"/>
  <c r="H284"/>
  <c r="G283"/>
  <c r="H283" s="1"/>
  <c r="F283"/>
  <c r="F282" s="1"/>
  <c r="H281"/>
  <c r="G280"/>
  <c r="F280"/>
  <c r="H280" s="1"/>
  <c r="G279"/>
  <c r="H278"/>
  <c r="G277"/>
  <c r="H277" s="1"/>
  <c r="F277"/>
  <c r="F276" s="1"/>
  <c r="H272"/>
  <c r="G271"/>
  <c r="H271" s="1"/>
  <c r="F271"/>
  <c r="G270"/>
  <c r="H270" s="1"/>
  <c r="F270"/>
  <c r="F269"/>
  <c r="F268" s="1"/>
  <c r="F267" s="1"/>
  <c r="H266"/>
  <c r="G265"/>
  <c r="H265" s="1"/>
  <c r="F265"/>
  <c r="F264" s="1"/>
  <c r="H263"/>
  <c r="G262"/>
  <c r="F262"/>
  <c r="H262" s="1"/>
  <c r="G261"/>
  <c r="H260"/>
  <c r="G259"/>
  <c r="H259" s="1"/>
  <c r="F259"/>
  <c r="F258" s="1"/>
  <c r="F257" s="1"/>
  <c r="H253"/>
  <c r="G252"/>
  <c r="H252" s="1"/>
  <c r="F252"/>
  <c r="F251"/>
  <c r="H250"/>
  <c r="G249"/>
  <c r="H249" s="1"/>
  <c r="F249"/>
  <c r="F248" s="1"/>
  <c r="H244"/>
  <c r="G243"/>
  <c r="F243"/>
  <c r="F242" s="1"/>
  <c r="F241" s="1"/>
  <c r="F240" s="1"/>
  <c r="H239"/>
  <c r="G238"/>
  <c r="H238" s="1"/>
  <c r="F238"/>
  <c r="F237"/>
  <c r="F236" s="1"/>
  <c r="F235" s="1"/>
  <c r="H234"/>
  <c r="H233"/>
  <c r="G233"/>
  <c r="F233"/>
  <c r="G232"/>
  <c r="F232"/>
  <c r="H231"/>
  <c r="G230"/>
  <c r="H230" s="1"/>
  <c r="F230"/>
  <c r="F229"/>
  <c r="H228"/>
  <c r="G227"/>
  <c r="H227" s="1"/>
  <c r="F227"/>
  <c r="F226" s="1"/>
  <c r="H225"/>
  <c r="G224"/>
  <c r="H224" s="1"/>
  <c r="F224"/>
  <c r="F223" s="1"/>
  <c r="G223"/>
  <c r="H222"/>
  <c r="G221"/>
  <c r="F221"/>
  <c r="H221" s="1"/>
  <c r="H220"/>
  <c r="G219"/>
  <c r="F219"/>
  <c r="H219" s="1"/>
  <c r="G218"/>
  <c r="H217"/>
  <c r="G216"/>
  <c r="H216" s="1"/>
  <c r="F216"/>
  <c r="F215"/>
  <c r="H211"/>
  <c r="G210"/>
  <c r="H210" s="1"/>
  <c r="F210"/>
  <c r="F209"/>
  <c r="F208" s="1"/>
  <c r="F207" s="1"/>
  <c r="F206" s="1"/>
  <c r="H204"/>
  <c r="G203"/>
  <c r="F203"/>
  <c r="F202" s="1"/>
  <c r="F201" s="1"/>
  <c r="H200"/>
  <c r="G199"/>
  <c r="H199" s="1"/>
  <c r="F199"/>
  <c r="F198" s="1"/>
  <c r="H197"/>
  <c r="G196"/>
  <c r="F196"/>
  <c r="F195" s="1"/>
  <c r="H191"/>
  <c r="G190"/>
  <c r="F190"/>
  <c r="F189" s="1"/>
  <c r="H188"/>
  <c r="G187"/>
  <c r="G186" s="1"/>
  <c r="F187"/>
  <c r="H185"/>
  <c r="G184"/>
  <c r="H184" s="1"/>
  <c r="F184"/>
  <c r="F183"/>
  <c r="H179"/>
  <c r="H178"/>
  <c r="G178"/>
  <c r="F178"/>
  <c r="F177" s="1"/>
  <c r="F176" s="1"/>
  <c r="F175" s="1"/>
  <c r="G177"/>
  <c r="H174"/>
  <c r="G173"/>
  <c r="F173"/>
  <c r="G172"/>
  <c r="G171" s="1"/>
  <c r="H167"/>
  <c r="H166"/>
  <c r="G166"/>
  <c r="F166"/>
  <c r="F165" s="1"/>
  <c r="F164" s="1"/>
  <c r="F163" s="1"/>
  <c r="F162" s="1"/>
  <c r="G165"/>
  <c r="H161"/>
  <c r="G160"/>
  <c r="F160"/>
  <c r="F159" s="1"/>
  <c r="F158" s="1"/>
  <c r="F157" s="1"/>
  <c r="F156" s="1"/>
  <c r="G159"/>
  <c r="G158"/>
  <c r="H155"/>
  <c r="H154"/>
  <c r="G154"/>
  <c r="F154"/>
  <c r="H153"/>
  <c r="H152"/>
  <c r="G152"/>
  <c r="F152"/>
  <c r="F151" s="1"/>
  <c r="G151"/>
  <c r="H151" s="1"/>
  <c r="H150"/>
  <c r="G149"/>
  <c r="H149" s="1"/>
  <c r="F149"/>
  <c r="H148"/>
  <c r="G147"/>
  <c r="H147" s="1"/>
  <c r="F147"/>
  <c r="F146"/>
  <c r="H145"/>
  <c r="G144"/>
  <c r="F144"/>
  <c r="H143"/>
  <c r="G142"/>
  <c r="F142"/>
  <c r="F141"/>
  <c r="H140"/>
  <c r="G139"/>
  <c r="G136" s="1"/>
  <c r="F139"/>
  <c r="H138"/>
  <c r="G137"/>
  <c r="F137"/>
  <c r="H135"/>
  <c r="G134"/>
  <c r="H134" s="1"/>
  <c r="F134"/>
  <c r="F133"/>
  <c r="H131"/>
  <c r="G130"/>
  <c r="F130"/>
  <c r="F129"/>
  <c r="H128"/>
  <c r="G127"/>
  <c r="F127"/>
  <c r="G126"/>
  <c r="H125"/>
  <c r="G124"/>
  <c r="F124"/>
  <c r="F123" s="1"/>
  <c r="G123"/>
  <c r="H123" s="1"/>
  <c r="H122"/>
  <c r="G121"/>
  <c r="H121" s="1"/>
  <c r="F121"/>
  <c r="G120"/>
  <c r="H120" s="1"/>
  <c r="F120"/>
  <c r="H119"/>
  <c r="G118"/>
  <c r="F118"/>
  <c r="F117" s="1"/>
  <c r="H116"/>
  <c r="G115"/>
  <c r="F115"/>
  <c r="H115" s="1"/>
  <c r="H114"/>
  <c r="G113"/>
  <c r="G110" s="1"/>
  <c r="F113"/>
  <c r="H112"/>
  <c r="G111"/>
  <c r="F111"/>
  <c r="H108"/>
  <c r="G107"/>
  <c r="F107"/>
  <c r="F106" s="1"/>
  <c r="F105" s="1"/>
  <c r="H104"/>
  <c r="G103"/>
  <c r="F103"/>
  <c r="H102"/>
  <c r="G101"/>
  <c r="F101"/>
  <c r="H101" s="1"/>
  <c r="H100"/>
  <c r="G99"/>
  <c r="G96" s="1"/>
  <c r="F99"/>
  <c r="H98"/>
  <c r="G97"/>
  <c r="F97"/>
  <c r="H95"/>
  <c r="H94"/>
  <c r="G93"/>
  <c r="F93"/>
  <c r="H92"/>
  <c r="G91"/>
  <c r="F91"/>
  <c r="H91" s="1"/>
  <c r="H90"/>
  <c r="G89"/>
  <c r="F89"/>
  <c r="G88"/>
  <c r="H87"/>
  <c r="G86"/>
  <c r="F86"/>
  <c r="H86" s="1"/>
  <c r="G85"/>
  <c r="H84"/>
  <c r="G83"/>
  <c r="G82" s="1"/>
  <c r="F83"/>
  <c r="F82"/>
  <c r="H78"/>
  <c r="H77"/>
  <c r="G77"/>
  <c r="G76" s="1"/>
  <c r="F77"/>
  <c r="F76"/>
  <c r="F75" s="1"/>
  <c r="F74" s="1"/>
  <c r="H73"/>
  <c r="G72"/>
  <c r="F72"/>
  <c r="F71" s="1"/>
  <c r="F70" s="1"/>
  <c r="F69" s="1"/>
  <c r="G71"/>
  <c r="H68"/>
  <c r="G67"/>
  <c r="F67"/>
  <c r="F66" s="1"/>
  <c r="F65" s="1"/>
  <c r="F64" s="1"/>
  <c r="H63"/>
  <c r="G62"/>
  <c r="F62"/>
  <c r="F61" s="1"/>
  <c r="G61"/>
  <c r="G60" s="1"/>
  <c r="H57"/>
  <c r="G56"/>
  <c r="H56" s="1"/>
  <c r="F56"/>
  <c r="H55"/>
  <c r="G54"/>
  <c r="H54" s="1"/>
  <c r="F54"/>
  <c r="F53" s="1"/>
  <c r="F52" s="1"/>
  <c r="F51" s="1"/>
  <c r="H50"/>
  <c r="G49"/>
  <c r="H49" s="1"/>
  <c r="F49"/>
  <c r="F48" s="1"/>
  <c r="F47" s="1"/>
  <c r="F46" s="1"/>
  <c r="H43"/>
  <c r="G42"/>
  <c r="H42" s="1"/>
  <c r="F42"/>
  <c r="F41" s="1"/>
  <c r="H40"/>
  <c r="G39"/>
  <c r="H39" s="1"/>
  <c r="F39"/>
  <c r="F38"/>
  <c r="F37" s="1"/>
  <c r="F36" s="1"/>
  <c r="F35" s="1"/>
  <c r="H34"/>
  <c r="G33"/>
  <c r="G32" s="1"/>
  <c r="F33"/>
  <c r="F32"/>
  <c r="F31" s="1"/>
  <c r="F30" s="1"/>
  <c r="F29" s="1"/>
  <c r="F28" s="1"/>
  <c r="H27"/>
  <c r="G26"/>
  <c r="H26" s="1"/>
  <c r="F26"/>
  <c r="F25" s="1"/>
  <c r="H24"/>
  <c r="G23"/>
  <c r="F23"/>
  <c r="F22" s="1"/>
  <c r="G22"/>
  <c r="H18"/>
  <c r="G17"/>
  <c r="F17"/>
  <c r="H17" s="1"/>
  <c r="H16"/>
  <c r="G15"/>
  <c r="F15"/>
  <c r="H14"/>
  <c r="G13"/>
  <c r="G12" s="1"/>
  <c r="G11" s="1"/>
  <c r="G10" s="1"/>
  <c r="F13"/>
  <c r="H13" s="1"/>
  <c r="H177" l="1"/>
  <c r="H159"/>
  <c r="H165"/>
  <c r="G41"/>
  <c r="H41" s="1"/>
  <c r="G53"/>
  <c r="H53" s="1"/>
  <c r="H62"/>
  <c r="H72"/>
  <c r="F81"/>
  <c r="F85"/>
  <c r="H124"/>
  <c r="G146"/>
  <c r="H146" s="1"/>
  <c r="H160"/>
  <c r="G164"/>
  <c r="G170"/>
  <c r="G176"/>
  <c r="H176" s="1"/>
  <c r="G198"/>
  <c r="H198" s="1"/>
  <c r="F218"/>
  <c r="G258"/>
  <c r="H258" s="1"/>
  <c r="G276"/>
  <c r="H276" s="1"/>
  <c r="F313"/>
  <c r="F312" s="1"/>
  <c r="F311" s="1"/>
  <c r="G329"/>
  <c r="G378"/>
  <c r="H378" s="1"/>
  <c r="F390"/>
  <c r="H390" s="1"/>
  <c r="G408"/>
  <c r="H408" s="1"/>
  <c r="G429"/>
  <c r="H429" s="1"/>
  <c r="H450"/>
  <c r="F470"/>
  <c r="H470" s="1"/>
  <c r="G476"/>
  <c r="H476" s="1"/>
  <c r="H15"/>
  <c r="H23"/>
  <c r="H67"/>
  <c r="H103"/>
  <c r="H113"/>
  <c r="G133"/>
  <c r="H133" s="1"/>
  <c r="H223"/>
  <c r="H232"/>
  <c r="F247"/>
  <c r="F246" s="1"/>
  <c r="F245" s="1"/>
  <c r="G308"/>
  <c r="H352"/>
  <c r="H358"/>
  <c r="H361"/>
  <c r="H382"/>
  <c r="H396"/>
  <c r="H447"/>
  <c r="H457"/>
  <c r="H466"/>
  <c r="H482"/>
  <c r="H381"/>
  <c r="F473"/>
  <c r="H85"/>
  <c r="H93"/>
  <c r="H99"/>
  <c r="H107"/>
  <c r="H139"/>
  <c r="H144"/>
  <c r="G183"/>
  <c r="H183" s="1"/>
  <c r="H218"/>
  <c r="H243"/>
  <c r="G302"/>
  <c r="H315"/>
  <c r="H342"/>
  <c r="H370"/>
  <c r="H373"/>
  <c r="H376"/>
  <c r="G381"/>
  <c r="H400"/>
  <c r="H403"/>
  <c r="H406"/>
  <c r="H424"/>
  <c r="H427"/>
  <c r="H436"/>
  <c r="H22"/>
  <c r="F21"/>
  <c r="F20" s="1"/>
  <c r="F19" s="1"/>
  <c r="H32"/>
  <c r="G31"/>
  <c r="F60"/>
  <c r="F59"/>
  <c r="F58" s="1"/>
  <c r="H82"/>
  <c r="G81"/>
  <c r="H60"/>
  <c r="H71"/>
  <c r="H33"/>
  <c r="G38"/>
  <c r="G52"/>
  <c r="H61"/>
  <c r="G70"/>
  <c r="H76"/>
  <c r="H83"/>
  <c r="F12"/>
  <c r="G25"/>
  <c r="G59"/>
  <c r="G75"/>
  <c r="G106"/>
  <c r="H118"/>
  <c r="G117"/>
  <c r="H117" s="1"/>
  <c r="F126"/>
  <c r="H126" s="1"/>
  <c r="H127"/>
  <c r="F136"/>
  <c r="H137"/>
  <c r="H142"/>
  <c r="G141"/>
  <c r="H158"/>
  <c r="G157"/>
  <c r="G194"/>
  <c r="G48"/>
  <c r="G66"/>
  <c r="F110"/>
  <c r="H110" s="1"/>
  <c r="H111"/>
  <c r="H130"/>
  <c r="G129"/>
  <c r="H129" s="1"/>
  <c r="H196"/>
  <c r="G195"/>
  <c r="H195" s="1"/>
  <c r="F256"/>
  <c r="F255" s="1"/>
  <c r="F254" s="1"/>
  <c r="F88"/>
  <c r="H88" s="1"/>
  <c r="H89"/>
  <c r="F96"/>
  <c r="H96" s="1"/>
  <c r="H97"/>
  <c r="H164"/>
  <c r="G163"/>
  <c r="F186"/>
  <c r="H186" s="1"/>
  <c r="H187"/>
  <c r="G169"/>
  <c r="F172"/>
  <c r="H173"/>
  <c r="H190"/>
  <c r="G189"/>
  <c r="F194"/>
  <c r="F193" s="1"/>
  <c r="F192" s="1"/>
  <c r="H203"/>
  <c r="F214"/>
  <c r="F213" s="1"/>
  <c r="F212" s="1"/>
  <c r="F205" s="1"/>
  <c r="G202"/>
  <c r="G226"/>
  <c r="H226" s="1"/>
  <c r="G242"/>
  <c r="G248"/>
  <c r="F261"/>
  <c r="H261" s="1"/>
  <c r="G264"/>
  <c r="H264" s="1"/>
  <c r="F279"/>
  <c r="H279" s="1"/>
  <c r="G282"/>
  <c r="H282" s="1"/>
  <c r="H299"/>
  <c r="G298"/>
  <c r="H329"/>
  <c r="G328"/>
  <c r="H344"/>
  <c r="H347"/>
  <c r="G346"/>
  <c r="H346" s="1"/>
  <c r="H449"/>
  <c r="H317"/>
  <c r="F339"/>
  <c r="F440"/>
  <c r="F439" s="1"/>
  <c r="F438" s="1"/>
  <c r="H293"/>
  <c r="G292"/>
  <c r="H323"/>
  <c r="G322"/>
  <c r="G209"/>
  <c r="G215"/>
  <c r="G229"/>
  <c r="H229" s="1"/>
  <c r="G237"/>
  <c r="G251"/>
  <c r="H251" s="1"/>
  <c r="G257"/>
  <c r="G269"/>
  <c r="G285"/>
  <c r="H285" s="1"/>
  <c r="H318"/>
  <c r="F336"/>
  <c r="G339"/>
  <c r="G351"/>
  <c r="G357"/>
  <c r="F369"/>
  <c r="G372"/>
  <c r="H372" s="1"/>
  <c r="G384"/>
  <c r="F399"/>
  <c r="H399" s="1"/>
  <c r="G402"/>
  <c r="H402" s="1"/>
  <c r="F411"/>
  <c r="H411" s="1"/>
  <c r="G414"/>
  <c r="H414" s="1"/>
  <c r="G423"/>
  <c r="H423" s="1"/>
  <c r="G435"/>
  <c r="H435" s="1"/>
  <c r="G441"/>
  <c r="H441" s="1"/>
  <c r="F462"/>
  <c r="G432"/>
  <c r="H432" s="1"/>
  <c r="G360"/>
  <c r="H360" s="1"/>
  <c r="G375"/>
  <c r="H375" s="1"/>
  <c r="G387"/>
  <c r="H387" s="1"/>
  <c r="G405"/>
  <c r="H405" s="1"/>
  <c r="G417"/>
  <c r="H417" s="1"/>
  <c r="G426"/>
  <c r="H426" s="1"/>
  <c r="G444"/>
  <c r="G454"/>
  <c r="G475"/>
  <c r="G481"/>
  <c r="G175" l="1"/>
  <c r="H175" s="1"/>
  <c r="H302"/>
  <c r="G301"/>
  <c r="H301" s="1"/>
  <c r="G307"/>
  <c r="H308"/>
  <c r="F182"/>
  <c r="F181" s="1"/>
  <c r="F180" s="1"/>
  <c r="G395"/>
  <c r="F335"/>
  <c r="F334" s="1"/>
  <c r="F333" s="1"/>
  <c r="F332" s="1"/>
  <c r="H336"/>
  <c r="H209"/>
  <c r="G208"/>
  <c r="H194"/>
  <c r="G193"/>
  <c r="H157"/>
  <c r="G156"/>
  <c r="H156" s="1"/>
  <c r="H59"/>
  <c r="G58"/>
  <c r="H58" s="1"/>
  <c r="H38"/>
  <c r="G37"/>
  <c r="H81"/>
  <c r="G80"/>
  <c r="H31"/>
  <c r="G30"/>
  <c r="H481"/>
  <c r="G480"/>
  <c r="G422"/>
  <c r="H357"/>
  <c r="G356"/>
  <c r="G275"/>
  <c r="H237"/>
  <c r="G236"/>
  <c r="H322"/>
  <c r="G313"/>
  <c r="H298"/>
  <c r="G297"/>
  <c r="H66"/>
  <c r="G65"/>
  <c r="H136"/>
  <c r="F132"/>
  <c r="F109" s="1"/>
  <c r="H25"/>
  <c r="G21"/>
  <c r="H70"/>
  <c r="G69"/>
  <c r="H69" s="1"/>
  <c r="H475"/>
  <c r="G474"/>
  <c r="H462"/>
  <c r="F461"/>
  <c r="G368"/>
  <c r="H384"/>
  <c r="H351"/>
  <c r="G350"/>
  <c r="F395"/>
  <c r="F394" s="1"/>
  <c r="F393" s="1"/>
  <c r="H269"/>
  <c r="G268"/>
  <c r="H202"/>
  <c r="G201"/>
  <c r="H201" s="1"/>
  <c r="H172"/>
  <c r="F170"/>
  <c r="F171"/>
  <c r="H171" s="1"/>
  <c r="H48"/>
  <c r="G47"/>
  <c r="H141"/>
  <c r="G132"/>
  <c r="H106"/>
  <c r="G105"/>
  <c r="H105" s="1"/>
  <c r="F11"/>
  <c r="H12"/>
  <c r="F80"/>
  <c r="H454"/>
  <c r="G453"/>
  <c r="H339"/>
  <c r="G335"/>
  <c r="H257"/>
  <c r="G256"/>
  <c r="H215"/>
  <c r="G214"/>
  <c r="G291"/>
  <c r="H292"/>
  <c r="H328"/>
  <c r="G327"/>
  <c r="H248"/>
  <c r="G247"/>
  <c r="H189"/>
  <c r="G182"/>
  <c r="H163"/>
  <c r="G162"/>
  <c r="H162" s="1"/>
  <c r="F275"/>
  <c r="F274" s="1"/>
  <c r="F273" s="1"/>
  <c r="H75"/>
  <c r="G74"/>
  <c r="H74" s="1"/>
  <c r="H52"/>
  <c r="G51"/>
  <c r="H51" s="1"/>
  <c r="G440"/>
  <c r="H444"/>
  <c r="H369"/>
  <c r="F368"/>
  <c r="F367" s="1"/>
  <c r="F366" s="1"/>
  <c r="H242"/>
  <c r="G241"/>
  <c r="F79" l="1"/>
  <c r="F45" s="1"/>
  <c r="H307"/>
  <c r="G306"/>
  <c r="H256"/>
  <c r="G255"/>
  <c r="G267"/>
  <c r="H268"/>
  <c r="H440"/>
  <c r="G439"/>
  <c r="H291"/>
  <c r="G290"/>
  <c r="G46"/>
  <c r="H47"/>
  <c r="H474"/>
  <c r="H21"/>
  <c r="G20"/>
  <c r="H236"/>
  <c r="G29"/>
  <c r="H30"/>
  <c r="H37"/>
  <c r="G36"/>
  <c r="H182"/>
  <c r="G181"/>
  <c r="H327"/>
  <c r="G326"/>
  <c r="H214"/>
  <c r="G213"/>
  <c r="H335"/>
  <c r="G334"/>
  <c r="H368"/>
  <c r="G367"/>
  <c r="H422"/>
  <c r="G421"/>
  <c r="H208"/>
  <c r="G207"/>
  <c r="H395"/>
  <c r="G394"/>
  <c r="H132"/>
  <c r="G109"/>
  <c r="H109" s="1"/>
  <c r="H350"/>
  <c r="G349"/>
  <c r="H349" s="1"/>
  <c r="F453"/>
  <c r="F452" s="1"/>
  <c r="F365" s="1"/>
  <c r="H461"/>
  <c r="G296"/>
  <c r="H297"/>
  <c r="H313"/>
  <c r="G312"/>
  <c r="H275"/>
  <c r="G274"/>
  <c r="H480"/>
  <c r="G479"/>
  <c r="H479" s="1"/>
  <c r="H80"/>
  <c r="H193"/>
  <c r="G192"/>
  <c r="H192" s="1"/>
  <c r="H241"/>
  <c r="G240"/>
  <c r="H240" s="1"/>
  <c r="H247"/>
  <c r="G246"/>
  <c r="F10"/>
  <c r="H11"/>
  <c r="F169"/>
  <c r="H170"/>
  <c r="H356"/>
  <c r="G355"/>
  <c r="H453"/>
  <c r="G452"/>
  <c r="G64"/>
  <c r="H65"/>
  <c r="G305" l="1"/>
  <c r="H305" s="1"/>
  <c r="H306"/>
  <c r="G79"/>
  <c r="H79" s="1"/>
  <c r="F364"/>
  <c r="K267"/>
  <c r="F168"/>
  <c r="F44" s="1"/>
  <c r="H169"/>
  <c r="H213"/>
  <c r="G212"/>
  <c r="H212" s="1"/>
  <c r="H181"/>
  <c r="G180"/>
  <c r="H267"/>
  <c r="H355"/>
  <c r="G354"/>
  <c r="H354" s="1"/>
  <c r="H274"/>
  <c r="G273"/>
  <c r="H273" s="1"/>
  <c r="H394"/>
  <c r="G393"/>
  <c r="H393" s="1"/>
  <c r="H421"/>
  <c r="G420"/>
  <c r="H20"/>
  <c r="G19"/>
  <c r="H439"/>
  <c r="G438"/>
  <c r="H438" s="1"/>
  <c r="H255"/>
  <c r="G254"/>
  <c r="H254" s="1"/>
  <c r="H64"/>
  <c r="L64"/>
  <c r="K64"/>
  <c r="F9"/>
  <c r="F8" s="1"/>
  <c r="H10"/>
  <c r="G295"/>
  <c r="H295" s="1"/>
  <c r="H296"/>
  <c r="H334"/>
  <c r="G333"/>
  <c r="H326"/>
  <c r="G325"/>
  <c r="H325" s="1"/>
  <c r="H29"/>
  <c r="G28"/>
  <c r="H28" s="1"/>
  <c r="H46"/>
  <c r="G45"/>
  <c r="H452"/>
  <c r="H246"/>
  <c r="G245"/>
  <c r="H245" s="1"/>
  <c r="H312"/>
  <c r="G311"/>
  <c r="H311" s="1"/>
  <c r="H207"/>
  <c r="G206"/>
  <c r="H367"/>
  <c r="G366"/>
  <c r="G35"/>
  <c r="H35" s="1"/>
  <c r="H36"/>
  <c r="G235"/>
  <c r="H235" s="1"/>
  <c r="G473"/>
  <c r="H473" s="1"/>
  <c r="H290"/>
  <c r="G289" l="1"/>
  <c r="H289" s="1"/>
  <c r="H45"/>
  <c r="H206"/>
  <c r="G205"/>
  <c r="H205" s="1"/>
  <c r="H420"/>
  <c r="K420"/>
  <c r="H333"/>
  <c r="G332"/>
  <c r="H332" s="1"/>
  <c r="H366"/>
  <c r="G365"/>
  <c r="F487"/>
  <c r="H19"/>
  <c r="G9"/>
  <c r="H180"/>
  <c r="G168"/>
  <c r="H168" s="1"/>
  <c r="K365" l="1"/>
  <c r="H365"/>
  <c r="G364"/>
  <c r="H364" s="1"/>
  <c r="L267"/>
  <c r="G44"/>
  <c r="H44" s="1"/>
  <c r="H9"/>
  <c r="G8"/>
  <c r="G487" l="1"/>
  <c r="H487" s="1"/>
  <c r="H8"/>
  <c r="E85" i="5" l="1"/>
  <c r="E84"/>
  <c r="E83"/>
  <c r="E82"/>
  <c r="E81"/>
  <c r="E79"/>
  <c r="E78"/>
  <c r="E77"/>
  <c r="E76"/>
  <c r="E74"/>
  <c r="E73"/>
  <c r="E72"/>
  <c r="E70"/>
  <c r="E68"/>
  <c r="E67"/>
  <c r="E66"/>
  <c r="E65"/>
  <c r="E64"/>
  <c r="E63"/>
  <c r="E62"/>
  <c r="E61"/>
  <c r="E60"/>
  <c r="E59"/>
  <c r="E58"/>
  <c r="E57"/>
  <c r="E56"/>
  <c r="E55"/>
  <c r="E54"/>
  <c r="E53"/>
  <c r="E52"/>
  <c r="E51"/>
  <c r="E50"/>
  <c r="E49"/>
  <c r="E48"/>
  <c r="E47"/>
  <c r="E46"/>
  <c r="E45"/>
  <c r="E43"/>
  <c r="E42"/>
  <c r="E41"/>
  <c r="E40"/>
  <c r="E39"/>
  <c r="E38"/>
  <c r="E37"/>
  <c r="E36"/>
  <c r="E35"/>
  <c r="E34"/>
  <c r="E33"/>
  <c r="E32"/>
  <c r="E31"/>
  <c r="E30"/>
  <c r="E29"/>
  <c r="E28"/>
  <c r="E27"/>
  <c r="E26"/>
  <c r="E25"/>
  <c r="E24"/>
  <c r="E23"/>
  <c r="E22"/>
  <c r="E21"/>
  <c r="E20"/>
  <c r="E19"/>
  <c r="E18"/>
  <c r="E17"/>
  <c r="E16"/>
  <c r="E14"/>
  <c r="E13"/>
  <c r="E12"/>
  <c r="D11"/>
  <c r="C11"/>
  <c r="E11" l="1"/>
</calcChain>
</file>

<file path=xl/sharedStrings.xml><?xml version="1.0" encoding="utf-8"?>
<sst xmlns="http://schemas.openxmlformats.org/spreadsheetml/2006/main" count="6851" uniqueCount="1611">
  <si>
    <t>ОТЧЕТ ОБ ИСПОЛНЕНИИ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</si>
  <si>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</si>
  <si>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</si>
  <si>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</si>
  <si>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</si>
  <si>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</si>
  <si>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</si>
  <si>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</si>
  <si>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</si>
  <si>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</si>
  <si>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</si>
  <si>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</si>
  <si>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</si>
  <si>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</si>
  <si>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 xml:space="preserve">  НАЛОГОВЫЕ И НЕНАЛОГОВЫЕ ДОХОДЫ</t>
  </si>
  <si>
    <t>000 1 00 00000 00 0000 000</t>
  </si>
  <si>
    <t xml:space="preserve">  НАЛОГИ НА ПРИБЫЛЬ, ДОХОДЫ</t>
  </si>
  <si>
    <t>000 1 01 00000 00 0000 000</t>
  </si>
  <si>
    <t xml:space="preserve">  Налог на доходы физических лиц</t>
  </si>
  <si>
    <t>000 1 01 02000 01 0000 110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</si>
  <si>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</si>
  <si>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</si>
  <si>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</si>
  <si>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182 1 01 02010 01 1000 110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</si>
  <si>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</si>
  <si>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182 1 01 02010 01 2100 110</t>
  </si>
  <si>
    <t>-</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</si>
  <si>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</si>
  <si>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182 1 01 02010 01 3000 110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</si>
  <si>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</si>
  <si>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</si>
  <si>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</si>
  <si>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182 1 01 02020 01 1000 110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</si>
  <si>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</si>
  <si>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182 1 01 02020 01 2100 110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</si>
  <si>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</si>
  <si>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182 1 01 02020 01 3000 110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</si>
  <si>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</si>
  <si>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</si>
  <si>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</si>
  <si>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182 1 01 02030 01 1000 110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</si>
  <si>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</si>
  <si>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182 1 01 02030 01 2100 110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</si>
  <si>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</si>
  <si>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182 1 01 02030 01 3000 110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</si>
  <si>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</si>
  <si>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</si>
  <si>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</si>
  <si>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182 1 01 02040 01 1000 110</t>
  </si>
  <si>
    <t xml:space="preserve">  НАЛОГИ НА ТОВАРЫ (РАБОТЫ, УСЛУГИ), РЕАЛИЗУЕМЫЕ НА ТЕРРИТОРИИ РОССИЙСКОЙ ФЕДЕРАЦИИ</t>
  </si>
  <si>
    <t>000 1 03 00000 00 0000 000</t>
  </si>
  <si>
    <t xml:space="preserve">  Акцизы по подакцизным товарам (продукции), производимым на территории Российской Федерации</t>
  </si>
  <si>
    <t>000 1 03 02000 01 0000 110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</si>
  <si>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</si>
  <si>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</si>
  <si>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</si>
  <si>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</si>
  <si>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</si>
  <si>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</si>
  <si>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</si>
  <si>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</si>
  <si>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</si>
  <si>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</si>
  <si>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</si>
  <si>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</si>
  <si>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</si>
  <si>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</si>
  <si>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</si>
  <si>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</si>
  <si>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 xml:space="preserve">  НАЛОГИ НА СОВОКУПНЫЙ ДОХОД</t>
  </si>
  <si>
    <t>000 1 05 00000 00 0000 000</t>
  </si>
  <si>
    <t xml:space="preserve">  Единый налог на вмененный доход для отдельных видов деятельности</t>
  </si>
  <si>
    <t>000 1 05 02000 02 0000 110</t>
  </si>
  <si>
    <t>000 1 05 02010 02 0000 110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</si>
  <si>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</si>
  <si>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182 1 05 02010 02 1000 110</t>
  </si>
  <si>
    <t xml:space="preserve">  Единый налог на вмененный доход для отдельных видов деятельности (пени по соответствующему платежу)</t>
  </si>
  <si>
    <t>182 1 05 02010 02 2100 110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</si>
  <si>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</si>
  <si>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182 1 05 02010 02 3000 110</t>
  </si>
  <si>
    <t xml:space="preserve">  Единый сельскохозяйственный налог</t>
  </si>
  <si>
    <t>000 1 05 03000 01 0000 110</t>
  </si>
  <si>
    <t>000 1 05 03010 01 0000 110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</si>
  <si>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</si>
  <si>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182 1 05 03010 01 1000 110</t>
  </si>
  <si>
    <t xml:space="preserve">  Единый сельскохозяйственный налог (пени по соответствующему платежу)</t>
  </si>
  <si>
    <t>182 1 05 03010 01 2100 110</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</si>
  <si>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</si>
  <si>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182 1 05 03010 01 3000 110</t>
  </si>
  <si>
    <t xml:space="preserve">  Налог, взимаемый в связи с применением патентной системы налогообложения</t>
  </si>
  <si>
    <t>000 1 05 04000 02 0000 110</t>
  </si>
  <si>
    <t xml:space="preserve">  Налог, взимаемый в связи с применением патентной системы налогообложения, зачисляемый в бюджеты муниципальных районов 5</t>
  </si>
  <si>
    <t>000 1 05 04020 02 0000 110</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</si>
  <si>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</si>
  <si>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182 1 05 04020 02 1000 110</t>
  </si>
  <si>
    <t xml:space="preserve">  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</si>
  <si>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182 1 05 04020 02 2100 110</t>
  </si>
  <si>
    <t xml:space="preserve">  ГОСУДАРСТВЕННАЯ ПОШЛИНА</t>
  </si>
  <si>
    <t>000 1 08 00000 00 0000 000</t>
  </si>
  <si>
    <t xml:space="preserve">  Государственная пошлина по делам, рассматриваемым в судах общей юрисдикции, мировыми судьями</t>
  </si>
  <si>
    <t>000 1 08 03000 01 0000 110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</si>
  <si>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</si>
  <si>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</si>
  <si>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</si>
  <si>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182 1 08 03010 01 1000 110</t>
  </si>
  <si>
    <t xml:space="preserve">  ДОХОДЫ ОТ ИСПОЛЬЗОВАНИЯ ИМУЩЕСТВА, НАХОДЯЩЕГОСЯ В ГОСУДАРСТВЕННОЙ И МУНИЦИПАЛЬНОЙ СОБСТВЕННОСТИ</t>
  </si>
  <si>
    <t>000 1 11 00000 00 0000 000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</si>
  <si>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</si>
  <si>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000 1 11 01000 00 0000 120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</si>
  <si>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</si>
  <si>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952 1 11 01050 05 0000 120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</si>
  <si>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</si>
  <si>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</si>
  <si>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</si>
  <si>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</si>
  <si>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</si>
  <si>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952 1 11 05013 05 0000 120</t>
  </si>
  <si>
    <t xml:space="preserve">  Доходы от сдачи в аренду имущества, составляющего государственную (муниципальную) казну (за исключением земельных участков)</t>
  </si>
  <si>
    <t>000 1 11 05070 00 0000 120</t>
  </si>
  <si>
    <t xml:space="preserve">  Доходы от сдачи в аренду имущества, составляющего казну муниципальных районов (за исключением земельных участков)</t>
  </si>
  <si>
    <t>952 1 11 05075 05 0000 120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</si>
  <si>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</si>
  <si>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</si>
  <si>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</si>
  <si>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</si>
  <si>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</si>
  <si>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952 1 11 09045 05 0000 120</t>
  </si>
  <si>
    <t xml:space="preserve">  ПЛАТЕЖИ ПРИ ПОЛЬЗОВАНИИ ПРИРОДНЫМИ РЕСУРСАМИ</t>
  </si>
  <si>
    <t>000 1 12 00000 00 0000 000</t>
  </si>
  <si>
    <t xml:space="preserve">  Плата за негативное воздействие на окружающую среду</t>
  </si>
  <si>
    <t>000 1 12 01000 01 0000 120</t>
  </si>
  <si>
    <t xml:space="preserve">  Плата за выбросы загрязняющих веществ в атмосферный воздух стационарными объектами</t>
  </si>
  <si>
    <t>000 1 12 01010 01 0000 120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</si>
  <si>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</si>
  <si>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048 1 12 01010 01 6000 120</t>
  </si>
  <si>
    <t xml:space="preserve">  Плата за сбросы загрязняющих веществ в водные объекты</t>
  </si>
  <si>
    <t>000 1 12 01030 01 0000 120</t>
  </si>
  <si>
    <t xml:space="preserve">  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</si>
  <si>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</si>
  <si>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 xml:space="preserve">  Плата за размещение отходов производства и потребления</t>
  </si>
  <si>
    <t>000 1 12 01040 01 0000 120</t>
  </si>
  <si>
    <t xml:space="preserve">  Плата за размещение отходов производства</t>
  </si>
  <si>
    <t>000 1 12 01041 01 0000 120</t>
  </si>
  <si>
    <t>048 1 12 01041 01 6000 120</t>
  </si>
  <si>
    <t xml:space="preserve">  Плата за размещение твердых коммунальных отходов</t>
  </si>
  <si>
    <t>000 1 12 01042 01 0000 120</t>
  </si>
  <si>
    <t xml:space="preserve">  Плата за размещение твредых коммунальных отходов</t>
  </si>
  <si>
    <t>048 1 12 01042 01 6000 120</t>
  </si>
  <si>
    <t xml:space="preserve">  ДОХОДЫ ОТ ОКАЗАНИЯ ПЛАТНЫХ УСЛУГ И КОМПЕНСАЦИИ ЗАТРАТ ГОСУДАРСТВА</t>
  </si>
  <si>
    <t>000 1 13 00000 00 0000 000</t>
  </si>
  <si>
    <t xml:space="preserve">  Доходы от компенсации затрат государства</t>
  </si>
  <si>
    <t>000 1 13 02000 00 0000 130</t>
  </si>
  <si>
    <t xml:space="preserve">  Доходы, поступающие в порядке возмещения расходов, понесенных в связи с эксплуатацией имущества</t>
  </si>
  <si>
    <t>000 1 13 02060 00 0000 130</t>
  </si>
  <si>
    <t xml:space="preserve">  Доходы, поступающие в порядке возмещения расходов, понесенных в связи с эксплуатацией имущества муниципальных районов</t>
  </si>
  <si>
    <t>952 1 13 02065 05 0000 130</t>
  </si>
  <si>
    <t xml:space="preserve">  Прочие доходы от компенсации затрат государства</t>
  </si>
  <si>
    <t>000 1 13 02990 00 0000 130</t>
  </si>
  <si>
    <t xml:space="preserve">  Прочие доходы от компенсации затрат бюджетов муниципальных районов</t>
  </si>
  <si>
    <t>952 1 13 02995 05 0000 130</t>
  </si>
  <si>
    <t xml:space="preserve">  ДОХОДЫ ОТ ПРОДАЖИ МАТЕРИАЛЬНЫХ И НЕМАТЕРИАЛЬНЫХ АКТИВОВ</t>
  </si>
  <si>
    <t>000 1 14 00000 00 0000 000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</si>
  <si>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</si>
  <si>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</si>
  <si>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</si>
  <si>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000 1 14 02050 05 0000 410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</si>
  <si>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</si>
  <si>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952 1 14 02053 05 0000 410</t>
  </si>
  <si>
    <t xml:space="preserve">  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</si>
  <si>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000 1 14 02050 05 0000 440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</si>
  <si>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</si>
  <si>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952 1 14 02053 05 0000 440</t>
  </si>
  <si>
    <t xml:space="preserve">  Доходы от продажи земельных участков, находящихся в государственной и муниципальной собственности</t>
  </si>
  <si>
    <t>000 1 14 06000 00 0000 430</t>
  </si>
  <si>
    <t xml:space="preserve">  Доходы от продажи земельных участков, государственная собственность на которые не разграничена</t>
  </si>
  <si>
    <t>000 1 14 06010 00 0000 430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</si>
  <si>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</si>
  <si>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952 1 14 06013 05 0000 430</t>
  </si>
  <si>
    <t xml:space="preserve">  ШТРАФЫ, САНКЦИИ, ВОЗМЕЩЕНИЕ УЩЕРБА</t>
  </si>
  <si>
    <t>000 1 16 00000 00 0000 000</t>
  </si>
  <si>
    <t xml:space="preserve">  Денежные взыскания (штрафы) за нарушение законодательства о налогах и сборах</t>
  </si>
  <si>
    <t>000 1 16 03000 00 0000 140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</si>
  <si>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</si>
  <si>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000 1 16 03010 01 0000 140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</si>
  <si>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</si>
  <si>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182 1 16 03010 01 6000 140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</si>
  <si>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</si>
  <si>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</si>
  <si>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</si>
  <si>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182 1 16 03030 01 6000 140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</si>
  <si>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</si>
  <si>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</si>
  <si>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</si>
  <si>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182 1 16 06000 01 6000 140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</si>
  <si>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</si>
  <si>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</si>
  <si>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</si>
  <si>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000 1 16 08010 01 0000 140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</si>
  <si>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</si>
  <si>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188 1 16 08010 01 6000 140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</si>
  <si>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</si>
  <si>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000 1 16 25000 00 0000 140</t>
  </si>
  <si>
    <t xml:space="preserve">  Денежные взыскания (штрафы) за нарушение законодательства Российской Федерации об охране и использовании животного мира</t>
  </si>
  <si>
    <t>000 1 16 25030 01 0000 140</t>
  </si>
  <si>
    <t xml:space="preserve">  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</si>
  <si>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076 1 16 25030 01 6000 140</t>
  </si>
  <si>
    <t xml:space="preserve">  Денежные взыскания (штрафы) за нарушение законодательства Российской Федерации об охране и использовании животного мира (федеральные казенные учреждения)</t>
  </si>
  <si>
    <t>189 1 16 25030 01 7000 140</t>
  </si>
  <si>
    <t xml:space="preserve">  Денежные взыскания (штрафы) за нарушение земельного законодательства</t>
  </si>
  <si>
    <t>000 1 16 25060 01 0000 140</t>
  </si>
  <si>
    <t xml:space="preserve">  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</si>
  <si>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081 1 16 25060 01 6000 140</t>
  </si>
  <si>
    <t xml:space="preserve">  Денежные взыскания (штрафы) за нарушение лесного законодательства</t>
  </si>
  <si>
    <t>000 1 16 25070 00 0000 140</t>
  </si>
  <si>
    <t xml:space="preserve">  Денежные взыскания (штрафы) за нарушение лесного законодательства на лесных участках, находящихся в собственности муниципальных районов</t>
  </si>
  <si>
    <t>000 1 16 25074 05 0000 140</t>
  </si>
  <si>
    <t xml:space="preserve">  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</si>
  <si>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188 1 16 25074 05 6000 140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</si>
  <si>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</si>
  <si>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</si>
  <si>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</si>
  <si>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188 1 16 28000 01 6000 140</t>
  </si>
  <si>
    <t xml:space="preserve">  Денежные взыскания (штрафы) за правонарушения в области дорожного движения</t>
  </si>
  <si>
    <t>000 1 16 30000 01 0000 140</t>
  </si>
  <si>
    <t xml:space="preserve">  Прочие денежные взыскания (штрафы) за правонарушения в области дорожного движения</t>
  </si>
  <si>
    <t>000 1 16 30030 01 0000 140</t>
  </si>
  <si>
    <t xml:space="preserve">  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</si>
  <si>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188 1 16 30030 01 6000 140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</si>
  <si>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</si>
  <si>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</si>
  <si>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</si>
  <si>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000 1 16 33050 05 0000 140</t>
  </si>
  <si>
    <t>952 1 16 33050 05 0000 140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</si>
  <si>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</si>
  <si>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161 1 16 33050 05 6000 140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</si>
  <si>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</si>
  <si>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</si>
  <si>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</si>
  <si>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177 1 16 43000 01 6000 140</t>
  </si>
  <si>
    <t>188 1 16 43000 01 6000 140</t>
  </si>
  <si>
    <t>322 1 16 43000 01 6000 140</t>
  </si>
  <si>
    <t xml:space="preserve">  Прочие поступления от денежных взысканий (штрафов) и иных сумм в возмещение ущерба</t>
  </si>
  <si>
    <t>000 1 16 90000 00 0000 140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</si>
  <si>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</si>
  <si>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000 1 16 90050 05 0000 140</t>
  </si>
  <si>
    <t>776 1 16 90050 05 0000 140</t>
  </si>
  <si>
    <t>952 1 16 90050 05 0010 140</t>
  </si>
  <si>
    <t>952 1 16 90050 05 0020 140</t>
  </si>
  <si>
    <t>952 1 16 90050 05 0030 140</t>
  </si>
  <si>
    <t>076 1 16 90050 05 6000 140</t>
  </si>
  <si>
    <t>081 1 16 90050 05 6000 140</t>
  </si>
  <si>
    <t>182 1 16 90050 05 6000 140</t>
  </si>
  <si>
    <t>188 1 16 90050 05 6000 140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</si>
  <si>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</si>
  <si>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177 1 16 90050 05 7000 140</t>
  </si>
  <si>
    <t xml:space="preserve">  ПРОЧИЕ НЕНАЛОГОВЫЕ ДОХОДЫ</t>
  </si>
  <si>
    <t>000 1 17 00000 00 0000 000</t>
  </si>
  <si>
    <t xml:space="preserve">  Невыясненные поступления</t>
  </si>
  <si>
    <t>000 1 17 01000 00 0000 180</t>
  </si>
  <si>
    <t xml:space="preserve">  Невыясненные поступления, зачисляемые в бюджеты муниципальных районов</t>
  </si>
  <si>
    <t>952 1 17 01050 05 0000 180</t>
  </si>
  <si>
    <t xml:space="preserve">  БЕЗВОЗМЕЗДНЫЕ ПОСТУПЛЕНИЯ</t>
  </si>
  <si>
    <t>000 2 00 00000 00 0000 000</t>
  </si>
  <si>
    <t xml:space="preserve">  БЕЗВОЗМЕЗДНЫЕ ПОСТУПЛЕНИЯ ОТ ДРУГИХ БЮДЖЕТОВ БЮДЖЕТНОЙ СИСТЕМЫ РОССИЙСКОЙ ФЕДЕРАЦИИ</t>
  </si>
  <si>
    <t>000 2 02 00000 00 0000 000</t>
  </si>
  <si>
    <t xml:space="preserve">  Дотации бюджетам бюджетной системы Российской Федерации</t>
  </si>
  <si>
    <t>000 2 02 10000 00 0000 150</t>
  </si>
  <si>
    <t xml:space="preserve">  Дотации бюджетам на поддержку мер по обеспечению сбалансированности бюджетов</t>
  </si>
  <si>
    <t>000 2 02 15002 00 0000 150</t>
  </si>
  <si>
    <t xml:space="preserve">  Дотации бюджетам муниципальных районов на поддержку мер по обеспечению сбалансированности бюджетов</t>
  </si>
  <si>
    <t>951 2 02 15002 05 0000 150</t>
  </si>
  <si>
    <t xml:space="preserve">  Субсидии бюджетам бюджетной системы Российской Федерации (межбюджетные субсидии)</t>
  </si>
  <si>
    <t>000 2 02 20000 00 0000 150</t>
  </si>
  <si>
    <t xml:space="preserve">  Субсидии бюджетам на реализацию мероприятий государственной программы Российской Федерации "Доступная среда"</t>
  </si>
  <si>
    <t>000 2 02 25027 00 0000 150</t>
  </si>
  <si>
    <t xml:space="preserve">  Субсидии бюджетам муниципальных районов на реализацию мероприятий государственной программы Российской Федерации "Доступная среда"</t>
  </si>
  <si>
    <t>954 2 02 25027 05 0000 150</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</si>
  <si>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</si>
  <si>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000 2 02 25097 00 0000 150</t>
  </si>
  <si>
    <t xml:space="preserve">  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</si>
  <si>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954 2 02 25097 05 0000 150</t>
  </si>
  <si>
    <t xml:space="preserve">  Прочие субсидии</t>
  </si>
  <si>
    <t>000 2 02 29999 00 0000 150</t>
  </si>
  <si>
    <t xml:space="preserve">  Прочие субсидии бюджетам муниципальных районов</t>
  </si>
  <si>
    <t>952 2 02 29999 05 0000 150</t>
  </si>
  <si>
    <t>954 2 02 29999 05 0000 150</t>
  </si>
  <si>
    <t xml:space="preserve">  Субвенции бюджетам бюджетной системы Российской Федерации</t>
  </si>
  <si>
    <t>000 2 02 30000 00 0000 150</t>
  </si>
  <si>
    <t xml:space="preserve">  Субвенции местным бюджетам на выполнение передаваемых полномочий субъектов Российской Федерации</t>
  </si>
  <si>
    <t>000 2 02 30024 00 0000 150</t>
  </si>
  <si>
    <t xml:space="preserve">  Субвенции бюджетам муниципальных районов на выполнение передаваемых полномочий субъектов Российской Федерации</t>
  </si>
  <si>
    <t>951 2 02 30024 05 0000 150</t>
  </si>
  <si>
    <t>952 2 02 30024 05 0000 150</t>
  </si>
  <si>
    <t>954 2 02 30024 05 0000 150</t>
  </si>
  <si>
    <t xml:space="preserve">  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</si>
  <si>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000 2 02 30029 00 0000 150</t>
  </si>
  <si>
    <t xml:space="preserve">  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</si>
  <si>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954 2 02 30029 05 0000 150</t>
  </si>
  <si>
    <t xml:space="preserve">  Субвенции бюджетам на осуществление первичного воинского учета на территориях, где отсутствуют военные комиссариаты</t>
  </si>
  <si>
    <t>000 2 02 35118 00 0000 150</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</si>
  <si>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</si>
  <si>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951 2 02 35118 05 0000 150</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</si>
  <si>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</si>
  <si>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</si>
  <si>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</si>
  <si>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952 2 02 35120 05 0000 150</t>
  </si>
  <si>
    <t xml:space="preserve">  Субвенции бюджетам на государственную регистрацию актов гражданского состояния</t>
  </si>
  <si>
    <t>000 2 02 35930 00 0000 150</t>
  </si>
  <si>
    <t xml:space="preserve">  Субвенции бюджетам муниципальных районов на государственную регистрацию актов гражданского состояния</t>
  </si>
  <si>
    <t>952 2 02 35930 05 0000 150</t>
  </si>
  <si>
    <t xml:space="preserve">  ВОЗВРАТ ОСТАТКОВ СУБСИДИЙ, СУБВЕНЦИЙ И ИНЫХ МЕЖБЮДЖЕТНЫХ ТРАНСФЕРТОВ, ИМЕЮЩИХ ЦЕЛЕВОЕ НАЗНАЧЕНИЕ, ПРОШЛЫХ ЛЕТ</t>
  </si>
  <si>
    <t>000 2 19 00000 00 0000 000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</si>
  <si>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</si>
  <si>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000 2 19 00000 05 0000 150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</si>
  <si>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</si>
  <si>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952 2 19 60010 05 0000 150</t>
  </si>
  <si>
    <t xml:space="preserve">                                              2. Расходы бюджета</t>
  </si>
  <si>
    <t>Код расхода по бюджетной классификации</t>
  </si>
  <si>
    <t>Расходы бюджета - всего</t>
  </si>
  <si>
    <t xml:space="preserve">  Финансовое управление Администрации Ханкайского муниципального района Приморского края</t>
  </si>
  <si>
    <t>200</t>
  </si>
  <si>
    <t>951 0000 00 0 00 00000 000</t>
  </si>
  <si>
    <t xml:space="preserve">  Руководство и управление в сфере установленных функций органов местного самоуправления Ханкайского муниципального района</t>
  </si>
  <si>
    <t>951 0106 99 0 99 10030 000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</si>
  <si>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</si>
  <si>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951 0106 99 0 99 10030 100</t>
  </si>
  <si>
    <t xml:space="preserve">  Расходы на выплаты персоналу государственных (муниципальных) органов</t>
  </si>
  <si>
    <t>951 0106 99 0 99 10030 120</t>
  </si>
  <si>
    <t xml:space="preserve">  Фонд оплаты труда государственных (муниципальных) органов и взносы по обязательному социальному страхованию</t>
  </si>
  <si>
    <t>951 0106 99 0 99 10030 121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</si>
  <si>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</si>
  <si>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951 0106 99 0 99 10030 129</t>
  </si>
  <si>
    <t xml:space="preserve">  Закупка товаров, работ и услуг для обеспечения государственных (муниципальных) нужд</t>
  </si>
  <si>
    <t>951 0106 99 0 99 10030 200</t>
  </si>
  <si>
    <t xml:space="preserve">  Иные закупки товаров, работ и услуг для обеспечения государственных (муниципальных) нужд</t>
  </si>
  <si>
    <t>951 0106 99 0 99 10030 240</t>
  </si>
  <si>
    <t xml:space="preserve">  Прочая закупка товаров, работ и услуг для обеспечения государственных (муниципальных) нужд</t>
  </si>
  <si>
    <t>951 0106 99 0 99 10030 244</t>
  </si>
  <si>
    <t xml:space="preserve">  Иные бюджетные ассигнования</t>
  </si>
  <si>
    <t>951 0106 99 0 99 10030 800</t>
  </si>
  <si>
    <t xml:space="preserve">  Уплата налогов, сборов и иных платежей</t>
  </si>
  <si>
    <t>951 0106 99 0 99 10030 850</t>
  </si>
  <si>
    <t xml:space="preserve">  Уплата налога на имущество организаций и земельного налога</t>
  </si>
  <si>
    <t>951 0106 99 0 99 10030 851</t>
  </si>
  <si>
    <t xml:space="preserve">  Мероприятия по информационно-техническому сопровождению коммуникационного оборудования и программных продуктов</t>
  </si>
  <si>
    <t>951 0113 06 1 61 10070 000</t>
  </si>
  <si>
    <t>951 0113 06 1 61 10070 200</t>
  </si>
  <si>
    <t>951 0113 06 1 61 10070 240</t>
  </si>
  <si>
    <t>951 0113 06 1 61 10070 244</t>
  </si>
  <si>
    <t xml:space="preserve">  Прочие мероприятия</t>
  </si>
  <si>
    <t>951 0113 06 1 61 10090 000</t>
  </si>
  <si>
    <t>951 0113 06 1 61 10090 200</t>
  </si>
  <si>
    <t>951 0113 06 1 61 10090 240</t>
  </si>
  <si>
    <t>951 0113 06 1 61 10090 244</t>
  </si>
  <si>
    <t xml:space="preserve">  Субвенции на осуществление первичного воинского учёта на территориях, где отсутствуют военные комиссариаты</t>
  </si>
  <si>
    <t>951 0203 99 1 99 51180 000</t>
  </si>
  <si>
    <t xml:space="preserve">  Межбюджетные трансферты</t>
  </si>
  <si>
    <t>951 0203 99 1 99 51180 500</t>
  </si>
  <si>
    <t xml:space="preserve">  Субвенции</t>
  </si>
  <si>
    <t>951 0203 99 1 99 51180 530</t>
  </si>
  <si>
    <t xml:space="preserve">  Дотация за счет средств бюджета Ханкайского муниципального района</t>
  </si>
  <si>
    <t>951 1401 05 9 56 80010 000</t>
  </si>
  <si>
    <t>951 1401 05 9 56 80010 500</t>
  </si>
  <si>
    <t xml:space="preserve">  Дотации</t>
  </si>
  <si>
    <t>951 1401 05 9 56 80010 510</t>
  </si>
  <si>
    <t xml:space="preserve">  Дотации на выравнивание бюджетной обеспеченности субъектов Российской Федерации</t>
  </si>
  <si>
    <t>951 1401 05 9 56 80010 511</t>
  </si>
  <si>
    <t xml:space="preserve">  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 входящих в их состав</t>
  </si>
  <si>
    <t>951 1401 05 9 56 93110 000</t>
  </si>
  <si>
    <t>951 1401 05 9 56 93110 500</t>
  </si>
  <si>
    <t>951 1401 05 9 56 93110 510</t>
  </si>
  <si>
    <t>951 1401 05 9 56 93110 511</t>
  </si>
  <si>
    <t xml:space="preserve">  Администрация Ханкайского муниципального района Приморского края</t>
  </si>
  <si>
    <t>952 0000 00 0 00 00000 000</t>
  </si>
  <si>
    <t xml:space="preserve">  Глава Ханкайского  муниципального района</t>
  </si>
  <si>
    <t>952 0102 99 0 99 10010 000</t>
  </si>
  <si>
    <t>952 0102 99 0 99 10010 100</t>
  </si>
  <si>
    <t>952 0102 99 0 99 10010 120</t>
  </si>
  <si>
    <t>952 0102 99 0 99 10010 121</t>
  </si>
  <si>
    <t>952 0102 99 0 99 10010 129</t>
  </si>
  <si>
    <t>952 0104 99 0 99 10030 000</t>
  </si>
  <si>
    <t>952 0104 99 0 99 10030 100</t>
  </si>
  <si>
    <t>952 0104 99 0 99 10030 120</t>
  </si>
  <si>
    <t>952 0104 99 0 99 10030 121</t>
  </si>
  <si>
    <t xml:space="preserve">  Иные выплаты персоналу государственных (муниципальных) органов, за исключением фонда оплаты труда</t>
  </si>
  <si>
    <t>952 0104 99 0 99 10030 122</t>
  </si>
  <si>
    <t>952 0104 99 0 99 10030 129</t>
  </si>
  <si>
    <t>952 0104 99 0 99 10030 200</t>
  </si>
  <si>
    <t>952 0104 99 0 99 10030 240</t>
  </si>
  <si>
    <t>952 0104 99 0 99 10030 244</t>
  </si>
  <si>
    <t xml:space="preserve">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</si>
  <si>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952 0105 99 1 99 51200 000</t>
  </si>
  <si>
    <t>952 0105 99 1 99 51200 200</t>
  </si>
  <si>
    <t>952 0105 99 1 99 51200 240</t>
  </si>
  <si>
    <t>952 0105 99 1 99 51200 244</t>
  </si>
  <si>
    <t xml:space="preserve">  Контрольный орган Администрации Ханкайского муниципального района</t>
  </si>
  <si>
    <t>952 0106 99 0 99 10100 000</t>
  </si>
  <si>
    <t>952 0106 99 0 99 10100 100</t>
  </si>
  <si>
    <t>952 0106 99 0 99 10100 120</t>
  </si>
  <si>
    <t>952 0106 99 0 99 10100 121</t>
  </si>
  <si>
    <t>952 0106 99 0 99 10100 129</t>
  </si>
  <si>
    <t xml:space="preserve">  Расходы на обеспечение выборов депутатов Думы Ханкайского муниципального района</t>
  </si>
  <si>
    <t>952 0107 99 0 99 70090 000</t>
  </si>
  <si>
    <t>952 0107 99 0 99 70090 800</t>
  </si>
  <si>
    <t xml:space="preserve">  Специальные расходы</t>
  </si>
  <si>
    <t>952 0107 99 0 99 70090 880</t>
  </si>
  <si>
    <t xml:space="preserve">  Резервный фонд Администрации Ханкайского муниципального района</t>
  </si>
  <si>
    <t>952 0111 99 0 99 00010 000</t>
  </si>
  <si>
    <t>952 0111 99 0 99 00010 800</t>
  </si>
  <si>
    <t xml:space="preserve">  Резервные средства</t>
  </si>
  <si>
    <t>952 0111 99 0 99 00010 870</t>
  </si>
  <si>
    <t>952 0113 06 1 61 10070 000</t>
  </si>
  <si>
    <t>952 0113 06 1 61 10070 200</t>
  </si>
  <si>
    <t>952 0113 06 1 61 10070 240</t>
  </si>
  <si>
    <t>952 0113 06 1 61 10070 244</t>
  </si>
  <si>
    <t>952 0113 06 1 61 10090 000</t>
  </si>
  <si>
    <t>952 0113 06 1 61 10090 200</t>
  </si>
  <si>
    <t>952 0113 06 1 61 10090 240</t>
  </si>
  <si>
    <t>952 0113 06 1 61 10090 244</t>
  </si>
  <si>
    <t xml:space="preserve">  Содержание и обслуживание муниципальной  казны, оценка недвижимости, признание прав и регулирование отношений по муниципальной собственности</t>
  </si>
  <si>
    <t>952 0113 06 9 63 20010 000</t>
  </si>
  <si>
    <t>952 0113 06 9 63 20010 200</t>
  </si>
  <si>
    <t>952 0113 06 9 63 20010 240</t>
  </si>
  <si>
    <t>952 0113 06 9 63 20010 244</t>
  </si>
  <si>
    <t xml:space="preserve">  Капитальные вложения в объекты государственной (муниципальной) собственности</t>
  </si>
  <si>
    <t>952 0113 06 9 63 20010 400</t>
  </si>
  <si>
    <t xml:space="preserve">  Бюджетные инвестиции</t>
  </si>
  <si>
    <t>952 0113 06 9 63 20010 410</t>
  </si>
  <si>
    <t xml:space="preserve">  Бюджетные инвестиции на приобретение объектов недвижимого имущества в государственную (муниципальную) собственность</t>
  </si>
  <si>
    <t>952 0113 06 9 63 20010 412</t>
  </si>
  <si>
    <t>952 0113 06 9 63 20010 800</t>
  </si>
  <si>
    <t>952 0113 06 9 63 20010 850</t>
  </si>
  <si>
    <t>952 0113 06 9 63 20010 851</t>
  </si>
  <si>
    <t xml:space="preserve">  Уплата прочих налогов, сборов и иных платежей</t>
  </si>
  <si>
    <t>952 0113 06 9 63 20010 852</t>
  </si>
  <si>
    <t xml:space="preserve">  Расходы на обеспечение деятельности (оказание услуг, выполнение работ) муниципальных учреждений</t>
  </si>
  <si>
    <t>952 0113 06 9 64 70010 000</t>
  </si>
  <si>
    <t>952 0113 06 9 64 70010 100</t>
  </si>
  <si>
    <t xml:space="preserve">  Расходы на выплаты персоналу казенных учреждений</t>
  </si>
  <si>
    <t>952 0113 06 9 64 70010 110</t>
  </si>
  <si>
    <t xml:space="preserve">  Фонд оплаты труда казенных учреждений и взносы по обязательному социальному страхованию</t>
  </si>
  <si>
    <t>952 0113 06 9 64 70010 111</t>
  </si>
  <si>
    <t xml:space="preserve">  Иные выплаты персоналу казенных учреждений, за исключением фонда оплаты труда</t>
  </si>
  <si>
    <t>952 0113 06 9 64 70010 112</t>
  </si>
  <si>
    <t xml:space="preserve">  Взносы по обязательному социальному страхованию на выплаты по оплате труда работников и иные выплаты работникам учреждений</t>
  </si>
  <si>
    <t>952 0113 06 9 64 70010 119</t>
  </si>
  <si>
    <t>952 0113 06 9 64 70010 200</t>
  </si>
  <si>
    <t>952 0113 06 9 64 70010 240</t>
  </si>
  <si>
    <t>952 0113 06 9 64 70010 244</t>
  </si>
  <si>
    <t xml:space="preserve">  Социальное обеспечение и иные выплаты населению</t>
  </si>
  <si>
    <t>952 0113 06 9 64 70010 300</t>
  </si>
  <si>
    <t xml:space="preserve">  Социальные выплаты гражданам, кроме публичных нормативных социальных выплат</t>
  </si>
  <si>
    <t>952 0113 06 9 64 70010 320</t>
  </si>
  <si>
    <t xml:space="preserve">  Пособия, компенсации и иные социальные выплаты гражданам, кроме публичных нормативных обязательств</t>
  </si>
  <si>
    <t>952 0113 06 9 64 70010 321</t>
  </si>
  <si>
    <t>952 0113 06 9 64 70010 800</t>
  </si>
  <si>
    <t>952 0113 06 9 64 70010 850</t>
  </si>
  <si>
    <t>952 0113 06 9 64 70010 851</t>
  </si>
  <si>
    <t>952 0113 06 9 64 70010 852</t>
  </si>
  <si>
    <t xml:space="preserve">  Уплата иных платежей</t>
  </si>
  <si>
    <t>952 0113 06 9 64 70010 853</t>
  </si>
  <si>
    <t xml:space="preserve">  Расходы на содержание многофункционального центра предоставления государственных и муниципальных услуг</t>
  </si>
  <si>
    <t>952 0113 08 9 81 S2070 000</t>
  </si>
  <si>
    <t xml:space="preserve">  Предоставление субсидий бюджетным, автономным учреждениям и иным некоммерческим организациям</t>
  </si>
  <si>
    <t>952 0113 08 9 81 S2070 600</t>
  </si>
  <si>
    <t xml:space="preserve">  Субсидии автономным учреждениям</t>
  </si>
  <si>
    <t>952 0113 08 9 81 S2070 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</si>
  <si>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</si>
  <si>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952 0113 08 9 81 S2070 621</t>
  </si>
  <si>
    <t>952 0113 99 0 99 10030 000</t>
  </si>
  <si>
    <t>952 0113 99 0 99 10030 100</t>
  </si>
  <si>
    <t>952 0113 99 0 99 10030 120</t>
  </si>
  <si>
    <t>952 0113 99 0 99 10030 121</t>
  </si>
  <si>
    <t>952 0113 99 0 99 10030 122</t>
  </si>
  <si>
    <t>952 0113 99 0 99 10030 129</t>
  </si>
  <si>
    <t>952 0113 99 0 99 10030 200</t>
  </si>
  <si>
    <t>952 0113 99 0 99 10030 240</t>
  </si>
  <si>
    <t>952 0113 99 0 99 10030 244</t>
  </si>
  <si>
    <t>952 0113 99 0 99 10030 300</t>
  </si>
  <si>
    <t>952 0113 99 0 99 10030 320</t>
  </si>
  <si>
    <t>952 0113 99 0 99 10030 321</t>
  </si>
  <si>
    <t xml:space="preserve">  Расходы направленные на ликвидацию муниципальных учреждений</t>
  </si>
  <si>
    <t>952 0113 99 0 99 20200 000</t>
  </si>
  <si>
    <t>952 0113 99 0 99 20200 300</t>
  </si>
  <si>
    <t>952 0113 99 0 99 20200 320</t>
  </si>
  <si>
    <t>952 0113 99 0 99 20200 321</t>
  </si>
  <si>
    <t xml:space="preserve">  Осуществление полномочий по государственной регистрации актов гражданского состояния за счёт средств местного бюджета</t>
  </si>
  <si>
    <t>952 0113 99 0 99 29300 000</t>
  </si>
  <si>
    <t>952 0113 99 0 99 29300 100</t>
  </si>
  <si>
    <t>952 0113 99 0 99 29300 120</t>
  </si>
  <si>
    <t>952 0113 99 0 99 29300 121</t>
  </si>
  <si>
    <t>952 0113 99 0 99 29300 129</t>
  </si>
  <si>
    <t xml:space="preserve">  Мероприятия, проводимые администрацией Ханкайского муниципального района</t>
  </si>
  <si>
    <t>952 0113 99 0 99 70100 000</t>
  </si>
  <si>
    <t>952 0113 99 0 99 70100 200</t>
  </si>
  <si>
    <t>952 0113 99 0 99 70100 240</t>
  </si>
  <si>
    <t>952 0113 99 0 99 70100 244</t>
  </si>
  <si>
    <t xml:space="preserve">  Затраты на аренду нежилого помещения и оборудования</t>
  </si>
  <si>
    <t>952 0113 99 0 99 70301 000</t>
  </si>
  <si>
    <t>952 0113 99 0 99 70301 200</t>
  </si>
  <si>
    <t>952 0113 99 0 99 70301 240</t>
  </si>
  <si>
    <t>952 0113 99 0 99 70301 244</t>
  </si>
  <si>
    <t xml:space="preserve">  Расходы, направленные на возмещение материального ущерба и судебных издержек</t>
  </si>
  <si>
    <t>952 0113 99 0 99 90100 000</t>
  </si>
  <si>
    <t>952 0113 99 0 99 90100 800</t>
  </si>
  <si>
    <t xml:space="preserve">  Исполнение судебных актов</t>
  </si>
  <si>
    <t>952 0113 99 0 99 90100 830</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</si>
  <si>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t>
  </si>
  <si>
    <t>952 0113 99 0 99 90100 831</t>
  </si>
  <si>
    <t xml:space="preserve">  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t>
  </si>
  <si>
    <t>952 0113 99 1 99 59300 000</t>
  </si>
  <si>
    <t>952 0113 99 1 99 59300 100</t>
  </si>
  <si>
    <t>952 0113 99 1 99 59300 120</t>
  </si>
  <si>
    <t>952 0113 99 1 99 59300 121</t>
  </si>
  <si>
    <t>952 0113 99 1 99 59300 129</t>
  </si>
  <si>
    <t>952 0113 99 1 99 59300 200</t>
  </si>
  <si>
    <t>952 0113 99 1 99 59300 240</t>
  </si>
  <si>
    <t>952 0113 99 1 99 59300 244</t>
  </si>
  <si>
    <t xml:space="preserve">  Субвенции бюджетам муниципальных образований Приморского края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</si>
  <si>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952 0113 99 1 99 93010 000</t>
  </si>
  <si>
    <t>952 0113 99 1 99 93010 100</t>
  </si>
  <si>
    <t>952 0113 99 1 99 93010 120</t>
  </si>
  <si>
    <t>952 0113 99 1 99 93010 121</t>
  </si>
  <si>
    <t>952 0113 99 1 99 93010 129</t>
  </si>
  <si>
    <t>952 0113 99 1 99 93010 200</t>
  </si>
  <si>
    <t>952 0113 99 1 99 93010 240</t>
  </si>
  <si>
    <t>952 0113 99 1 99 93010 244</t>
  </si>
  <si>
    <t xml:space="preserve">  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t>
  </si>
  <si>
    <t>952 0113 99 1 99 93030 000</t>
  </si>
  <si>
    <t>952 0113 99 1 99 93030 100</t>
  </si>
  <si>
    <t>952 0113 99 1 99 93030 120</t>
  </si>
  <si>
    <t>952 0113 99 1 99 93030 121</t>
  </si>
  <si>
    <t>952 0113 99 1 99 93030 129</t>
  </si>
  <si>
    <t>952 0113 99 1 99 93030 200</t>
  </si>
  <si>
    <t>952 0113 99 1 99 93030 240</t>
  </si>
  <si>
    <t>952 0113 99 1 99 93030 244</t>
  </si>
  <si>
    <t xml:space="preserve">  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t>
  </si>
  <si>
    <t>952 0113 99 1 99 93100 000</t>
  </si>
  <si>
    <t>952 0113 99 1 99 93100 100</t>
  </si>
  <si>
    <t>952 0113 99 1 99 93100 120</t>
  </si>
  <si>
    <t>952 0113 99 1 99 93100 121</t>
  </si>
  <si>
    <t>952 0113 99 1 99 93100 129</t>
  </si>
  <si>
    <t>952 0113 99 1 99 93100 200</t>
  </si>
  <si>
    <t>952 0113 99 1 99 93100 240</t>
  </si>
  <si>
    <t>952 0113 99 1 99 93100 244</t>
  </si>
  <si>
    <t xml:space="preserve">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на 2019 год.</t>
  </si>
  <si>
    <t>952 0113 99 1 99 М0820 000</t>
  </si>
  <si>
    <t>952 0113 99 1 99 М0820 100</t>
  </si>
  <si>
    <t>952 0113 99 1 99 М0820 120</t>
  </si>
  <si>
    <t>952 0113 99 1 99 М0820 121</t>
  </si>
  <si>
    <t>952 0113 99 1 99 М0820 129</t>
  </si>
  <si>
    <t xml:space="preserve">  Мероприятия по обеспечению мобилизационной готовности экономики</t>
  </si>
  <si>
    <t>952 0204 99 0 99 20100 000</t>
  </si>
  <si>
    <t>952 0204 99 0 99 20100 200</t>
  </si>
  <si>
    <t>952 0204 99 0 99 20100 240</t>
  </si>
  <si>
    <t>952 0204 99 0 99 20100 244</t>
  </si>
  <si>
    <t xml:space="preserve">  Мероприятия по подготовке населения и организаций к действиям в чрезвычайной ситуации</t>
  </si>
  <si>
    <t>952 0309 99 0 99 20060 000</t>
  </si>
  <si>
    <t>952 0309 99 0 99 20060 200</t>
  </si>
  <si>
    <t>952 0309 99 0 99 20060 240</t>
  </si>
  <si>
    <t>952 0309 99 0 99 20060 244</t>
  </si>
  <si>
    <t xml:space="preserve">  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t>
  </si>
  <si>
    <t>952 0405 99 1 99 93040 000</t>
  </si>
  <si>
    <t>952 0405 99 1 99 93040 200</t>
  </si>
  <si>
    <t>952 0405 99 1 99 93040 240</t>
  </si>
  <si>
    <t>952 0405 99 1 99 93040 244</t>
  </si>
  <si>
    <t xml:space="preserve">  Субвенции бюджетам муниципальных образований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 на 2019 год</t>
  </si>
  <si>
    <t>952 0408 05 9 54 93130 000</t>
  </si>
  <si>
    <t>952 0408 05 9 54 93130 200</t>
  </si>
  <si>
    <t>952 0408 05 9 54 93130 240</t>
  </si>
  <si>
    <t>952 0408 05 9 54 93130 244</t>
  </si>
  <si>
    <t xml:space="preserve">  Развитие муниципального дорожного фонда (содержание и ремонт, проектирование, строительство и капитальный ремонт улично-дорожной сети и сооружений на них и другие расходы)</t>
  </si>
  <si>
    <t>952 0409 07 2 73 70400 000</t>
  </si>
  <si>
    <t>952 0409 07 2 73 70400 200</t>
  </si>
  <si>
    <t>952 0409 07 2 73 70400 240</t>
  </si>
  <si>
    <t>952 0409 07 2 73 70400 244</t>
  </si>
  <si>
    <t xml:space="preserve">  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t>
  </si>
  <si>
    <t>952 0409 07 2 73 92390 000</t>
  </si>
  <si>
    <t>952 0409 07 2 73 92390 200</t>
  </si>
  <si>
    <t>952 0409 07 2 73 92390 240</t>
  </si>
  <si>
    <t>952 0409 07 2 73 92390 244</t>
  </si>
  <si>
    <t xml:space="preserve">  Расходы по софинансированию на капитальный ремонт и ремонт автомобильных дорог общего пользования населенных пунктов</t>
  </si>
  <si>
    <t>952 0409 07 2 73 S2390 000</t>
  </si>
  <si>
    <t>952 0409 07 2 73 S2390 200</t>
  </si>
  <si>
    <t>952 0409 07 2 73 S2390 240</t>
  </si>
  <si>
    <t>952 0409 07 2 73 S2390 244</t>
  </si>
  <si>
    <t xml:space="preserve">  Мероприятия в области строительства, архитектуры, и градостроительства</t>
  </si>
  <si>
    <t>952 0412 05 3 53 40010 000</t>
  </si>
  <si>
    <t>952 0412 05 3 53 40010 200</t>
  </si>
  <si>
    <t>952 0412 05 3 53 40010 240</t>
  </si>
  <si>
    <t>952 0412 05 3 53 40010 244</t>
  </si>
  <si>
    <t xml:space="preserve">  Мероприятия по землеустройству и землепользованию</t>
  </si>
  <si>
    <t>952 0412 05 3 53 40030 000</t>
  </si>
  <si>
    <t>952 0412 05 3 53 40030 200</t>
  </si>
  <si>
    <t>952 0412 05 3 53 40030 240</t>
  </si>
  <si>
    <t>952 0412 05 3 53 40030 244</t>
  </si>
  <si>
    <t xml:space="preserve">  Расходы на оплату работ по разработке Стратегии социально-экономического развития Ханкайского муниципального района</t>
  </si>
  <si>
    <t>952 0412 99 0 99 30100 000</t>
  </si>
  <si>
    <t>952 0412 99 0 99 30100 200</t>
  </si>
  <si>
    <t>952 0412 99 0 99 30100 240</t>
  </si>
  <si>
    <t>952 0412 99 0 99 30100 244</t>
  </si>
  <si>
    <t xml:space="preserve">  Расходы по оплате договоров на выполнение работ, оказания услуг, приобретение нефинансовых активов, связанных со строительством, реконструкцией, капитатльным ремонтом и ремонтом объектов жилищного фонда</t>
  </si>
  <si>
    <t>952 0501 07 1 72 40100 000</t>
  </si>
  <si>
    <t>952 0501 07 1 72 40100 200</t>
  </si>
  <si>
    <t>952 0501 07 1 72 40100 240</t>
  </si>
  <si>
    <t>952 0501 07 1 72 40100 244</t>
  </si>
  <si>
    <t xml:space="preserve">  Резервный фонд Администрации Приморского края</t>
  </si>
  <si>
    <t>952 0502 07 1 72 29010 000</t>
  </si>
  <si>
    <t>952 0502 07 1 72 29010 200</t>
  </si>
  <si>
    <t>952 0502 07 1 72 29010 240</t>
  </si>
  <si>
    <t>952 0502 07 1 72 29010 244</t>
  </si>
  <si>
    <t xml:space="preserve">  Расходы по оплате договоров на выполнение работ, оказания услуг, приобретение нефинансовых активов, связанных со строительством, реконструкцией, капитальным ремонтом и ремонтом объектов коммунального хозяйства</t>
  </si>
  <si>
    <t>952 0502 07 1 72 40200 000</t>
  </si>
  <si>
    <t>952 0502 07 1 72 40200 200</t>
  </si>
  <si>
    <t>952 0502 07 1 72 40200 240</t>
  </si>
  <si>
    <t>952 0502 07 1 72 40200 244</t>
  </si>
  <si>
    <t>952 0502 07 1 72 40200 800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</si>
  <si>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</si>
  <si>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952 0502 07 1 72 40200 810</t>
  </si>
  <si>
    <t xml:space="preserve">  Гранты юридическим лицам (кроме некоммерческих организаций), индивидуальным предпринимателям</t>
  </si>
  <si>
    <t>952 0502 07 1 72 40200 814</t>
  </si>
  <si>
    <t xml:space="preserve">  Возмещение части затрат и (или) недополученных доходов юридическим лицам, предоставляющим услуги по водоснабжению</t>
  </si>
  <si>
    <t>952 0502 07 1 72 40500 000</t>
  </si>
  <si>
    <t>952 0502 07 1 72 40500 800</t>
  </si>
  <si>
    <t>952 0502 07 1 72 40500 810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</si>
  <si>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</si>
  <si>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952 0502 07 1 72 40500 811</t>
  </si>
  <si>
    <t xml:space="preserve">  Субсидии муниципальным унитарным предприятиям на финансовое обеспечение затрат по капитальному ремонту</t>
  </si>
  <si>
    <t>952 0502 07 1 72 40600 000</t>
  </si>
  <si>
    <t>952 0502 07 1 72 40600 800</t>
  </si>
  <si>
    <t>952 0502 07 1 72 40600 810</t>
  </si>
  <si>
    <t>952 0502 07 1 72 40600 811</t>
  </si>
  <si>
    <t xml:space="preserve">  Субсидии на мероприятия по энергосбережению и повышению энергетической эффективности систем коммунальной инфраструктуры</t>
  </si>
  <si>
    <t>952 0502 07 1 72 92270 000</t>
  </si>
  <si>
    <t>952 0502 07 1 72 92270 200</t>
  </si>
  <si>
    <t>952 0502 07 1 72 92270 240</t>
  </si>
  <si>
    <t>952 0502 07 1 72 92270 244</t>
  </si>
  <si>
    <t xml:space="preserve">  Расходы по софинансированию мероприятия по энергосбережению и повышению энергетической эффективности систем коммунальной инфраструктуры</t>
  </si>
  <si>
    <t>952 0502 07 1 72 S2270 000</t>
  </si>
  <si>
    <t>952 0502 07 1 72 S2270 200</t>
  </si>
  <si>
    <t>952 0502 07 1 72 S2270 240</t>
  </si>
  <si>
    <t>952 0502 07 1 72 S2270 244</t>
  </si>
  <si>
    <t xml:space="preserve">  Расходы по организации ритуальных  услуг и содержания мест захоронения</t>
  </si>
  <si>
    <t>952 0503 07 9 74 40300 000</t>
  </si>
  <si>
    <t>952 0503 07 9 74 40300 200</t>
  </si>
  <si>
    <t>952 0503 07 9 74 40300 240</t>
  </si>
  <si>
    <t>952 0503 07 9 74 40300 244</t>
  </si>
  <si>
    <t xml:space="preserve">  Межбюджетные трансферты, передаваемые бюджетам сельских поселений, на передачу части полномочий по содержанию мест захоронения</t>
  </si>
  <si>
    <t>952 0503 99 1 99 80020 000</t>
  </si>
  <si>
    <t>952 0503 99 1 99 80020 500</t>
  </si>
  <si>
    <t xml:space="preserve">  Иные межбюджетные трансферты</t>
  </si>
  <si>
    <t>952 0503 99 1 99 80020 540</t>
  </si>
  <si>
    <t xml:space="preserve">  Субсидии бюджетам муниципальных образований Приморского края на обеспечение граждан твердым топливом (дровами) на 2019 год</t>
  </si>
  <si>
    <t>952 0505 07 1 72 92620 000</t>
  </si>
  <si>
    <t>952 0505 07 1 72 92620 800</t>
  </si>
  <si>
    <t>952 0505 07 1 72 92620 810</t>
  </si>
  <si>
    <t>952 0505 07 1 72 92620 811</t>
  </si>
  <si>
    <t xml:space="preserve">  Расходы на софинансирование по обеспечению граждан твердым топливом (дровами) за счет средств местного бюджета</t>
  </si>
  <si>
    <t>952 0505 07 1 72 S2620 000</t>
  </si>
  <si>
    <t>952 0505 07 1 72 S2620 800</t>
  </si>
  <si>
    <t>952 0505 07 1 72 S2620 810</t>
  </si>
  <si>
    <t>952 0505 07 1 72 S2620 811</t>
  </si>
  <si>
    <t xml:space="preserve">  Оборудование и содержание площадок временного хранения ТБО</t>
  </si>
  <si>
    <t>952 0605 03 1 31 40040 000</t>
  </si>
  <si>
    <t>952 0605 03 1 31 40040 200</t>
  </si>
  <si>
    <t>952 0605 03 1 31 40040 240</t>
  </si>
  <si>
    <t>952 0605 03 1 31 40040 244</t>
  </si>
  <si>
    <t xml:space="preserve">  Материально-техническое обеспечение мероприятия</t>
  </si>
  <si>
    <t>952 0605 03 9 32 20030 000</t>
  </si>
  <si>
    <t>952 0605 03 9 32 20030 200</t>
  </si>
  <si>
    <t>952 0605 03 9 32 20030 240</t>
  </si>
  <si>
    <t>952 0605 03 9 32 20030 244</t>
  </si>
  <si>
    <t xml:space="preserve">  Мероприятия в области охраны окружающей среды</t>
  </si>
  <si>
    <t>952 0605 03 9 33 40060 000</t>
  </si>
  <si>
    <t>952 0605 03 9 33 40060 200</t>
  </si>
  <si>
    <t>952 0605 03 9 33 40060 240</t>
  </si>
  <si>
    <t>952 0605 03 9 33 40060 244</t>
  </si>
  <si>
    <t xml:space="preserve">  Расходы на обеспечение деятельности (оказание услуг, выполнение работ) муниципальных учреждений дополнительного образования</t>
  </si>
  <si>
    <t>952 0703 02 9 22 70040 000</t>
  </si>
  <si>
    <t>952 0703 02 9 22 70040 600</t>
  </si>
  <si>
    <t xml:space="preserve">  Субсидии бюджетным учреждениям</t>
  </si>
  <si>
    <t>952 0703 02 9 22 70040 610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</si>
  <si>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</si>
  <si>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952 0703 02 9 22 70040 611</t>
  </si>
  <si>
    <t xml:space="preserve">  Расходы на обеспечение  деятельности (оказание услуг. выполнение работ) муниципальных бюджетных учреждений</t>
  </si>
  <si>
    <t>952 0801 02 9 21 70080 000</t>
  </si>
  <si>
    <t>952 0801 02 9 21 70080 600</t>
  </si>
  <si>
    <t>952 0801 02 9 21 70080 610</t>
  </si>
  <si>
    <t>952 0801 02 9 21 70080 611</t>
  </si>
  <si>
    <t xml:space="preserve">  Субсидии из краевого бюджета бюджетам муниципальных образований Приморского края на комплектование книжных фондов и обеспечение информационно-техническим оборудованием библиотек на 2019 год</t>
  </si>
  <si>
    <t>952 0801 02 9 21 92540 000</t>
  </si>
  <si>
    <t>952 0801 02 9 21 92540 600</t>
  </si>
  <si>
    <t>952 0801 02 9 21 92540 610</t>
  </si>
  <si>
    <t xml:space="preserve">  Субсидии бюджетным учреждениям на иные цели</t>
  </si>
  <si>
    <t>952 0801 02 9 21 92540 612</t>
  </si>
  <si>
    <t xml:space="preserve">  Расходы на софинансирование на комплектование книжных фондов и обеспечение информационно-техническим оборудованием библиотек за счет средств местного бюджета</t>
  </si>
  <si>
    <t>952 0801 02 9 21 S2540 000</t>
  </si>
  <si>
    <t>952 0801 02 9 21 S2540 600</t>
  </si>
  <si>
    <t>952 0801 02 9 21 S2540 610</t>
  </si>
  <si>
    <t>952 0801 02 9 21 S2540 612</t>
  </si>
  <si>
    <t xml:space="preserve">  Организация и проведение культурных мероприятий</t>
  </si>
  <si>
    <t>952 0801 02 9 23 20080 000</t>
  </si>
  <si>
    <t>952 0801 02 9 23 20080 600</t>
  </si>
  <si>
    <t>952 0801 02 9 23 20080 610</t>
  </si>
  <si>
    <t>952 0801 02 9 23 20080 612</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</si>
  <si>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</si>
  <si>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952 0801 02 9 23 20080 630</t>
  </si>
  <si>
    <t xml:space="preserve">  Субсидии (гранты в форме субсидий), не подлежащие казначейскому сопровождению</t>
  </si>
  <si>
    <t>952 0801 02 9 23 20080 633</t>
  </si>
  <si>
    <t xml:space="preserve">  Доплата к пенсиям муниципальных служащих</t>
  </si>
  <si>
    <t>952 1001 99 0 99 10060 000</t>
  </si>
  <si>
    <t>952 1001 99 0 99 10060 300</t>
  </si>
  <si>
    <t xml:space="preserve">  Публичные нормативные социальные выплаты гражданам</t>
  </si>
  <si>
    <t>952 1001 99 0 99 10060 310</t>
  </si>
  <si>
    <t xml:space="preserve">  Пособия и компенсации по публично нормативным обязательствам</t>
  </si>
  <si>
    <t>952 1001 99 0 99 10060 313</t>
  </si>
  <si>
    <t xml:space="preserve">  Мероприятия по софинансированию расходов на приобретение жилья в сельской местности</t>
  </si>
  <si>
    <t>952 1003 05 1 51 20130 000</t>
  </si>
  <si>
    <t>952 1003 05 1 51 20130 300</t>
  </si>
  <si>
    <t>952 1003 05 1 51 20130 320</t>
  </si>
  <si>
    <t xml:space="preserve">  Субсидии гражданам на приобретение жилья</t>
  </si>
  <si>
    <t>952 1003 05 1 51 20130 322</t>
  </si>
  <si>
    <t>952 1003 99 0 99 00010 000</t>
  </si>
  <si>
    <t>952 1003 99 0 99 00010 300</t>
  </si>
  <si>
    <t xml:space="preserve">  Иные выплаты населению</t>
  </si>
  <si>
    <t>952 1003 99 0 99 00010 360</t>
  </si>
  <si>
    <t>952 1004 99 1 99 М0820 000</t>
  </si>
  <si>
    <t>952 1004 99 1 99 М0820 400</t>
  </si>
  <si>
    <t>952 1004 99 1 99 М0820 410</t>
  </si>
  <si>
    <t>952 1004 99 1 99 М0820 412</t>
  </si>
  <si>
    <t xml:space="preserve">  Организация, проведение и участие в спортивных мероприятиях</t>
  </si>
  <si>
    <t>952 1102 04 9 41 20170 000</t>
  </si>
  <si>
    <t>952 1102 04 9 41 20170 200</t>
  </si>
  <si>
    <t>952 1102 04 9 41 20170 240</t>
  </si>
  <si>
    <t>952 1102 04 9 41 20170 244</t>
  </si>
  <si>
    <t>952 1102 04 9 41 20170 800</t>
  </si>
  <si>
    <t>952 1102 04 9 41 20170 850</t>
  </si>
  <si>
    <t>952 1102 04 9 41 20170 853</t>
  </si>
  <si>
    <t xml:space="preserve">  Субсидии бюджетам муниципальных образований Приморского края на развитие спортивной инфраструктуры, находящейся в муниципальной собственности, на 2019 год</t>
  </si>
  <si>
    <t>952 1102 04 9 P5 92190 000</t>
  </si>
  <si>
    <t>952 1102 04 9 P5 92190 400</t>
  </si>
  <si>
    <t>952 1102 04 9 P5 92190 410</t>
  </si>
  <si>
    <t xml:space="preserve">  Бюджетные инвестиции в объекты капитального строительства государственной (муниципальной) собственности</t>
  </si>
  <si>
    <t>952 1102 04 9 P5 92190 414</t>
  </si>
  <si>
    <t xml:space="preserve">  Развитие спортивной инфраструктуры, находящейся в муниципальной собственности</t>
  </si>
  <si>
    <t>952 1102 04 9 P5 S2190 000</t>
  </si>
  <si>
    <t>952 1102 04 9 P5 S2190 400</t>
  </si>
  <si>
    <t>952 1102 04 9 P5 S2190 410</t>
  </si>
  <si>
    <t>952 1102 04 9 P5 S2190 414</t>
  </si>
  <si>
    <t xml:space="preserve">  Информационное освещение деятельности органов местного самоуправления в средствах массовой информации</t>
  </si>
  <si>
    <t>952 1202 06 2 62 20070 000</t>
  </si>
  <si>
    <t>952 1202 06 2 62 20070 600</t>
  </si>
  <si>
    <t>952 1202 06 2 62 20070 620</t>
  </si>
  <si>
    <t>952 1202 06 2 62 20070 621</t>
  </si>
  <si>
    <t xml:space="preserve">  Дума Ханкайского муниципального района Приморского</t>
  </si>
  <si>
    <t>953 0000 00 0 00 00000 000</t>
  </si>
  <si>
    <t xml:space="preserve">  Председатель Думы Ханкайского  муниципального района</t>
  </si>
  <si>
    <t>953 0103 99 0 99 10020 000</t>
  </si>
  <si>
    <t>953 0103 99 0 99 10020 100</t>
  </si>
  <si>
    <t>953 0103 99 0 99 10020 120</t>
  </si>
  <si>
    <t>953 0103 99 0 99 10020 121</t>
  </si>
  <si>
    <t>953 0103 99 0 99 10020 129</t>
  </si>
  <si>
    <t>953 0103 99 0 99 10030 000</t>
  </si>
  <si>
    <t>953 0103 99 0 99 10030 100</t>
  </si>
  <si>
    <t>953 0103 99 0 99 10030 120</t>
  </si>
  <si>
    <t>953 0103 99 0 99 10030 121</t>
  </si>
  <si>
    <t>953 0103 99 0 99 10030 129</t>
  </si>
  <si>
    <t>953 0103 99 0 99 10030 200</t>
  </si>
  <si>
    <t>953 0103 99 0 99 10030 240</t>
  </si>
  <si>
    <t>953 0103 99 0 99 10030 244</t>
  </si>
  <si>
    <t>953 0103 99 0 99 10030 800</t>
  </si>
  <si>
    <t>953 0103 99 0 99 10030 850</t>
  </si>
  <si>
    <t>953 0103 99 0 99 10030 851</t>
  </si>
  <si>
    <t>953 0103 99 0 99 10030 852</t>
  </si>
  <si>
    <t xml:space="preserve">  Депутаты Думы Ханкайского муниципального района</t>
  </si>
  <si>
    <t>953 0103 99 0 99 10040 000</t>
  </si>
  <si>
    <t>953 0103 99 0 99 10040 100</t>
  </si>
  <si>
    <t>953 0103 99 0 99 10040 120</t>
  </si>
  <si>
    <t>953 0103 99 0 99 10040 122</t>
  </si>
  <si>
    <t xml:space="preserve">  Руководитель контрольно-счетной палаты</t>
  </si>
  <si>
    <t>953 0106 99 0 99 10050 000</t>
  </si>
  <si>
    <t>953 0106 99 0 99 10050 100</t>
  </si>
  <si>
    <t>953 0106 99 0 99 10050 120</t>
  </si>
  <si>
    <t>953 0106 99 0 99 10050 121</t>
  </si>
  <si>
    <t>953 0106 99 0 99 10050 129</t>
  </si>
  <si>
    <t>953 0113 06 1 61 10090 000</t>
  </si>
  <si>
    <t>953 0113 06 1 61 10090 200</t>
  </si>
  <si>
    <t>953 0113 06 1 61 10090 240</t>
  </si>
  <si>
    <t>953 0113 06 1 61 10090 244</t>
  </si>
  <si>
    <t xml:space="preserve">  Мероприятия, проводимые Думой Ханкайского муниципального района</t>
  </si>
  <si>
    <t>953 0113 99 0 99 70200 000</t>
  </si>
  <si>
    <t>953 0113 99 0 99 70200 200</t>
  </si>
  <si>
    <t>953 0113 99 0 99 70200 240</t>
  </si>
  <si>
    <t>953 0113 99 0 99 70200 244</t>
  </si>
  <si>
    <t xml:space="preserve">  Управление народного образования Администрации Ханкайского муниципального района</t>
  </si>
  <si>
    <t>954 0000 00 0 00 00000 000</t>
  </si>
  <si>
    <t xml:space="preserve">  Расходы на обеспечение деятельности (оказание услуг, выполнение работ) муниципальных учреждений по дошкольному воспитанию</t>
  </si>
  <si>
    <t>954 0701 01 1 11 70020 000</t>
  </si>
  <si>
    <t>954 0701 01 1 11 70020 600</t>
  </si>
  <si>
    <t>954 0701 01 1 11 70020 610</t>
  </si>
  <si>
    <t>954 0701 01 1 11 70020 611</t>
  </si>
  <si>
    <t xml:space="preserve">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</si>
  <si>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954 0701 01 1 11 93070 000</t>
  </si>
  <si>
    <t>954 0701 01 1 11 93070 600</t>
  </si>
  <si>
    <t>954 0701 01 1 11 93070 610</t>
  </si>
  <si>
    <t>954 0701 01 1 11 93070 611</t>
  </si>
  <si>
    <t xml:space="preserve">  Мероприятия по профилактике терроризма и экстремизма</t>
  </si>
  <si>
    <t>954 0701 01 1 12 20040 000</t>
  </si>
  <si>
    <t>954 0701 01 1 12 20040 600</t>
  </si>
  <si>
    <t>954 0701 01 1 12 20040 610</t>
  </si>
  <si>
    <t>954 0701 01 1 12 20040 612</t>
  </si>
  <si>
    <t xml:space="preserve">  Субсидии из краевого бюджета бюджетам муниципальных образований Приморского края на строительство, реконструкцию зданий (в том числе проектно-изыскательские работы) муниципальных образовательных организаций, реализующих основную общеобразовательную программу дошкольного образования на 2019 год</t>
  </si>
  <si>
    <t>954 0701 01 1 12 92010 000</t>
  </si>
  <si>
    <t>954 0701 01 1 12 92010 400</t>
  </si>
  <si>
    <t>954 0701 01 1 12 92010 410</t>
  </si>
  <si>
    <t>954 0701 01 1 12 92010 414</t>
  </si>
  <si>
    <t>954 0701 01 1 12 92020 000</t>
  </si>
  <si>
    <t>954 0701 01 1 12 92020 600</t>
  </si>
  <si>
    <t>954 0701 01 1 12 92020 610</t>
  </si>
  <si>
    <t>954 0701 01 1 12 92020 612</t>
  </si>
  <si>
    <t xml:space="preserve">  Обеспечение беспрепятственного доступа инвалидов к объектам социальной инфраструктуры</t>
  </si>
  <si>
    <t>954 0701 01 1 12 L0270 000</t>
  </si>
  <si>
    <t>954 0701 01 1 12 L0270 600</t>
  </si>
  <si>
    <t>954 0701 01 1 12 L0270 610</t>
  </si>
  <si>
    <t>954 0701 01 1 12 L0270 612</t>
  </si>
  <si>
    <t xml:space="preserve">  Расходы на строительство, реконструкцию зданий (в том числе проектно-изыскательские работы) муниципальных образовательных организаций, реализующих основную общеобразовательную программу дошкольного образования</t>
  </si>
  <si>
    <t>954 0701 01 1 12 S2010 000</t>
  </si>
  <si>
    <t>954 0701 01 1 12 S2010 400</t>
  </si>
  <si>
    <t>954 0701 01 1 12 S2010 410</t>
  </si>
  <si>
    <t>954 0701 01 1 12 S2010 414</t>
  </si>
  <si>
    <t xml:space="preserve">  Расходы на капитальный ремонт зданий и благоустройство территорий муниципальных образовательных организаций, оказывающих услуги дошкольного образования</t>
  </si>
  <si>
    <t>954 0701 01 1 12 S2020 000</t>
  </si>
  <si>
    <t>954 0701 01 1 12 S2020 600</t>
  </si>
  <si>
    <t>954 0701 01 1 12 S2020 610</t>
  </si>
  <si>
    <t>954 0701 01 1 12 S2020 612</t>
  </si>
  <si>
    <t xml:space="preserve">  Расходы на обеспечение деятельности (оказание услуг, выполнение работ) муниципальных общеобразовательных учреждений</t>
  </si>
  <si>
    <t>954 0702 01 2 11 70030 000</t>
  </si>
  <si>
    <t>954 0702 01 2 11 70030 600</t>
  </si>
  <si>
    <t>954 0702 01 2 11 70030 610</t>
  </si>
  <si>
    <t>954 0702 01 2 11 70030 611</t>
  </si>
  <si>
    <t xml:space="preserve">  Субвенции на реализацию дошкольного, общего и дополнительного образования в муниципальных общеобразовательных учреждениях по основным программам</t>
  </si>
  <si>
    <t>954 0702 01 2 11 93060 000</t>
  </si>
  <si>
    <t>954 0702 01 2 11 93060 600</t>
  </si>
  <si>
    <t>954 0702 01 2 11 93060 610</t>
  </si>
  <si>
    <t>954 0702 01 2 11 93060 611</t>
  </si>
  <si>
    <t>954 0702 01 2 12 20040 000</t>
  </si>
  <si>
    <t>954 0702 01 2 12 20040 600</t>
  </si>
  <si>
    <t>954 0702 01 2 12 20040 610</t>
  </si>
  <si>
    <t>954 0702 01 2 12 20040 612</t>
  </si>
  <si>
    <t xml:space="preserve">  Мероприятия по пожарной безопасности</t>
  </si>
  <si>
    <t>954 0702 01 2 12 20400 000</t>
  </si>
  <si>
    <t>954 0702 01 2 12 20400 600</t>
  </si>
  <si>
    <t>954 0702 01 2 12 20400 610</t>
  </si>
  <si>
    <t>954 0702 01 2 12 20400 612</t>
  </si>
  <si>
    <t xml:space="preserve">  Cубсидии из краевого бюджета бюджетам муниципальных образований на капитальный ремонт зданий муниципальных общеобразовательных учреждений</t>
  </si>
  <si>
    <t>954 0702 01 2 12 92340 000</t>
  </si>
  <si>
    <t>954 0702 01 2 12 92340 600</t>
  </si>
  <si>
    <t>954 0702 01 2 12 92340 610</t>
  </si>
  <si>
    <t>954 0702 01 2 12 92340 612</t>
  </si>
  <si>
    <t xml:space="preserve">  Расходы на проведение ремонтных работ общеобразовательных учреждений</t>
  </si>
  <si>
    <t>954 0702 01 2 12 S2340 000</t>
  </si>
  <si>
    <t>954 0702 01 2 12 S2340 600</t>
  </si>
  <si>
    <t>954 0702 01 2 12 S2340 610</t>
  </si>
  <si>
    <t>954 0702 01 2 12 S2340 612</t>
  </si>
  <si>
    <t xml:space="preserve">  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 обучающихся в муниципальных общеобразовательных организациях Приморского края</t>
  </si>
  <si>
    <t>954 0702 01 2 14 93150 000</t>
  </si>
  <si>
    <t>954 0702 01 2 14 93150 600</t>
  </si>
  <si>
    <t>954 0702 01 2 14 93150 610</t>
  </si>
  <si>
    <t>954 0702 01 2 14 93150 612</t>
  </si>
  <si>
    <t xml:space="preserve">  Мероприятия по созданию в общеобразовательных организациях условий для занятий физической культурой и спортом</t>
  </si>
  <si>
    <t>954 0702 01 2 E2 50970 000</t>
  </si>
  <si>
    <t>954 0702 01 2 E2 50970 600</t>
  </si>
  <si>
    <t>954 0702 01 2 E2 50970 610</t>
  </si>
  <si>
    <t>954 0702 01 2 E2 50970 612</t>
  </si>
  <si>
    <t xml:space="preserve">  Расходы на обеспечение деятельности (оказание услуг, выполнение работ) муниципальных учреждений дополнительного образования детей</t>
  </si>
  <si>
    <t>954 0703 01 3 11 70040 000</t>
  </si>
  <si>
    <t>954 0703 01 3 11 70040 600</t>
  </si>
  <si>
    <t>954 0703 01 3 11 70040 610</t>
  </si>
  <si>
    <t>954 0703 01 3 11 70040 611</t>
  </si>
  <si>
    <t>954 0703 01 3 12 20040 000</t>
  </si>
  <si>
    <t>954 0703 01 3 12 20040 600</t>
  </si>
  <si>
    <t>954 0703 01 3 12 20040 610</t>
  </si>
  <si>
    <t>954 0703 01 3 12 20040 612</t>
  </si>
  <si>
    <t xml:space="preserve">  Программно-техническое обслуживание сети интернет</t>
  </si>
  <si>
    <t>954 0703 01 3 12 20500 000</t>
  </si>
  <si>
    <t>954 0703 01 3 12 20500 600</t>
  </si>
  <si>
    <t>954 0703 01 3 12 20500 610</t>
  </si>
  <si>
    <t>954 0703 01 3 12 20500 612</t>
  </si>
  <si>
    <t xml:space="preserve">  Субсидии на обеспечение спортивным инвентарем, спортивным оборудованием и спортивными транспортными средствами муниципальных учреждений спортивной направленности</t>
  </si>
  <si>
    <t>954 0703 01 3 P5 92630 000</t>
  </si>
  <si>
    <t>954 0703 01 3 P5 92630 600</t>
  </si>
  <si>
    <t>954 0703 01 3 P5 92630 610</t>
  </si>
  <si>
    <t>954 0703 01 3 P5 92630 612</t>
  </si>
  <si>
    <t xml:space="preserve">  Средства на обеспечение спортивным инвентарем, спортивным оборудованием и спортивными транспортными средствами муниципальных учреждений спортивной направленности (местный бюджет)</t>
  </si>
  <si>
    <t>954 0703 01 3 P5 S2630 000</t>
  </si>
  <si>
    <t>954 0703 01 3 P5 S2630 600</t>
  </si>
  <si>
    <t>954 0703 01 3 P5 S2630 610</t>
  </si>
  <si>
    <t>954 0703 01 3 P5 S2630 612</t>
  </si>
  <si>
    <t xml:space="preserve">  Мероприятия по профилактике правонарушений и борьбе с преступностью</t>
  </si>
  <si>
    <t>954 0707 01 2 12 20050 000</t>
  </si>
  <si>
    <t>954 0707 01 2 12 20050 200</t>
  </si>
  <si>
    <t>954 0707 01 2 12 20050 240</t>
  </si>
  <si>
    <t>954 0707 01 2 12 20050 244</t>
  </si>
  <si>
    <t xml:space="preserve">  Субвенции на организацию и обеспечение оздоровления и отдыха детей Приморского края (за исключением организации отдыха детей в каникулярное время)</t>
  </si>
  <si>
    <t>954 0707 01 2 14 93080 000</t>
  </si>
  <si>
    <t>954 0707 01 2 14 93080 300</t>
  </si>
  <si>
    <t>954 0707 01 2 14 93080 320</t>
  </si>
  <si>
    <t>954 0707 01 2 14 93080 321</t>
  </si>
  <si>
    <t>954 0707 01 2 14 93080 600</t>
  </si>
  <si>
    <t>954 0707 01 2 14 93080 610</t>
  </si>
  <si>
    <t>954 0707 01 2 14 93080 612</t>
  </si>
  <si>
    <t xml:space="preserve">  Проведение мероприятий для детей и молодёжи</t>
  </si>
  <si>
    <t>954 0707 01 9 12 20160 000</t>
  </si>
  <si>
    <t>954 0707 01 9 12 20160 200</t>
  </si>
  <si>
    <t>954 0707 01 9 12 20160 240</t>
  </si>
  <si>
    <t>954 0707 01 9 12 20160 244</t>
  </si>
  <si>
    <t>954 0709 01 9 11 10030 000</t>
  </si>
  <si>
    <t>954 0709 01 9 11 10030 100</t>
  </si>
  <si>
    <t>954 0709 01 9 11 10030 120</t>
  </si>
  <si>
    <t>954 0709 01 9 11 10030 121</t>
  </si>
  <si>
    <t>954 0709 01 9 11 10030 129</t>
  </si>
  <si>
    <t>954 0709 01 9 11 10030 200</t>
  </si>
  <si>
    <t>954 0709 01 9 11 10030 240</t>
  </si>
  <si>
    <t>954 0709 01 9 11 10030 244</t>
  </si>
  <si>
    <t>954 0709 01 9 11 10030 800</t>
  </si>
  <si>
    <t>954 0709 01 9 11 10030 850</t>
  </si>
  <si>
    <t>954 0709 01 9 11 10030 851</t>
  </si>
  <si>
    <t>954 0709 01 9 11 70010 000</t>
  </si>
  <si>
    <t>954 0709 01 9 11 70010 100</t>
  </si>
  <si>
    <t>954 0709 01 9 11 70010 110</t>
  </si>
  <si>
    <t>954 0709 01 9 11 70010 111</t>
  </si>
  <si>
    <t>954 0709 01 9 11 70010 112</t>
  </si>
  <si>
    <t>954 0709 01 9 11 70010 119</t>
  </si>
  <si>
    <t>954 0709 01 9 11 70010 200</t>
  </si>
  <si>
    <t>954 0709 01 9 11 70010 240</t>
  </si>
  <si>
    <t>954 0709 01 9 11 70010 244</t>
  </si>
  <si>
    <t>954 0709 01 9 11 70010 300</t>
  </si>
  <si>
    <t>954 0709 01 9 11 70010 320</t>
  </si>
  <si>
    <t>954 0709 01 9 11 70010 321</t>
  </si>
  <si>
    <t>954 0709 01 9 11 70010 800</t>
  </si>
  <si>
    <t>954 0709 01 9 11 70010 850</t>
  </si>
  <si>
    <t>954 0709 01 9 11 70010 851</t>
  </si>
  <si>
    <t>954 0709 01 9 11 70010 852</t>
  </si>
  <si>
    <t xml:space="preserve">  Расходы на обеспечение деятельности (оказание услуг, выполнение работ) муниципальных автономных учреждений</t>
  </si>
  <si>
    <t>954 0709 01 9 11 70070 000</t>
  </si>
  <si>
    <t>954 0709 01 9 11 70070 600</t>
  </si>
  <si>
    <t>954 0709 01 9 11 70070 620</t>
  </si>
  <si>
    <t>954 0709 01 9 11 70070 621</t>
  </si>
  <si>
    <t xml:space="preserve">  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t>
  </si>
  <si>
    <t>954 1003 01 9 13 93140 000</t>
  </si>
  <si>
    <t>954 1003 01 9 13 93140 300</t>
  </si>
  <si>
    <t>954 1003 01 9 13 93140 320</t>
  </si>
  <si>
    <t>954 1003 01 9 13 93140 321</t>
  </si>
  <si>
    <t xml:space="preserve">  Субвенции на компенсацию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</si>
  <si>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954 1004 01 1 13 93090 000</t>
  </si>
  <si>
    <t>954 1004 01 1 13 93090 200</t>
  </si>
  <si>
    <t>954 1004 01 1 13 93090 240</t>
  </si>
  <si>
    <t>954 1004 01 1 13 93090 244</t>
  </si>
  <si>
    <t>954 1004 01 1 13 93090 300</t>
  </si>
  <si>
    <t>954 1004 01 1 13 93090 320</t>
  </si>
  <si>
    <t>954 1004 01 1 13 93090 321</t>
  </si>
  <si>
    <t>Результат исполнения бюджета (дефицит / профицит)</t>
  </si>
  <si>
    <t>450</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</si>
  <si>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</si>
  <si>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</si>
  <si>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</si>
  <si>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дефецитов бюджетов</t>
  </si>
  <si>
    <t>из них:</t>
  </si>
  <si>
    <t>источники внешнего финансирования бюджета</t>
  </si>
  <si>
    <t xml:space="preserve">  Изменение остатков средств</t>
  </si>
  <si>
    <t>000 01 05 00 00 00 0000 000</t>
  </si>
  <si>
    <t>X</t>
  </si>
  <si>
    <t xml:space="preserve">  Увеличение остатков средств бюджетов</t>
  </si>
  <si>
    <t>000 01 05 00 00 00 0000 500</t>
  </si>
  <si>
    <t xml:space="preserve">  Увеличение прочих остатков средств бюджетов</t>
  </si>
  <si>
    <t>951 01 05 02 00 00 0000 500</t>
  </si>
  <si>
    <t xml:space="preserve">  Увеличение прочих остатков денежных средств бюджетов</t>
  </si>
  <si>
    <t>951 01 05 02 01 00 0000 510</t>
  </si>
  <si>
    <t xml:space="preserve">  Увеличение прочих остатков денежных средств бюджетов муниципальных районов</t>
  </si>
  <si>
    <t>951 01 05 02 01 05 0000 510</t>
  </si>
  <si>
    <t xml:space="preserve">  Уменьшение остатков средств бюджетов</t>
  </si>
  <si>
    <t>000 01 05 00 00 00 0000 600</t>
  </si>
  <si>
    <t xml:space="preserve">  Уменьшение прочих остатков средств бюджетов</t>
  </si>
  <si>
    <t>951 01 05 02 00 00 0000 600</t>
  </si>
  <si>
    <t xml:space="preserve">  Уменьшение прочих остатков денежных средств бюджетов</t>
  </si>
  <si>
    <t>951 01 05 02 01 00 0000 610</t>
  </si>
  <si>
    <t xml:space="preserve">  Уменьшение прочих остатков денежных средств бюджетов муниципальных районов</t>
  </si>
  <si>
    <t>951 01 05 02 01 05 0000 610</t>
  </si>
  <si>
    <t>(подпись)</t>
  </si>
  <si>
    <t>(расшифровка подписи)</t>
  </si>
  <si>
    <t>Главный бухгалтер</t>
  </si>
  <si>
    <t/>
  </si>
  <si>
    <t>централизованной бухгалтерии</t>
  </si>
  <si>
    <t xml:space="preserve">  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 оказывающих услуги дошкольного образования в 2019 году</t>
  </si>
  <si>
    <t>1. Доходы бюджета</t>
  </si>
  <si>
    <t>Приложение 1</t>
  </si>
  <si>
    <t xml:space="preserve">к проекту решения Думы </t>
  </si>
  <si>
    <t>Ханкайского муниципального района</t>
  </si>
  <si>
    <t>(рублей)</t>
  </si>
  <si>
    <t>Приложение 2</t>
  </si>
  <si>
    <t>Показатели доходов бюджета Ханкайского муниципального района</t>
  </si>
  <si>
    <t>за 2019 год по кодам классификации доходов бюджета</t>
  </si>
  <si>
    <t>Наименование показателя</t>
  </si>
  <si>
    <t>Уточненный бюджет 2019 года 
назначения</t>
  </si>
  <si>
    <t>Исполнено за 2019 год</t>
  </si>
  <si>
    <t>% исполнения</t>
  </si>
  <si>
    <t>Доходы бюджета - всего
в том числе:</t>
  </si>
  <si>
    <t xml:space="preserve">Плата за выбросы загрязняющих веществ в атмосферный воздух стационарными объектами
</t>
  </si>
  <si>
    <t>04811201010016000120</t>
  </si>
  <si>
    <t>Плата за сбросы загрязняющих веществ в водные объекты</t>
  </si>
  <si>
    <t>04811201030016000120</t>
  </si>
  <si>
    <t>Плата за размещение отходов производства</t>
  </si>
  <si>
    <t>04811201041016000120</t>
  </si>
  <si>
    <t>Плата за размещение твредых коммунальных отходов</t>
  </si>
  <si>
    <t>04811201042016000120</t>
  </si>
  <si>
    <t>Денежные взыскания (штрафы) за нарушение законодательства Российской Федерации об охране и использовании животного мира</t>
  </si>
  <si>
    <t>07611625030016000140</t>
  </si>
  <si>
    <t>Прочие поступления от денежных взысканий (штрафов) и иных сумм в возмещение ущерба, зачисляемые в бюджеты муниципальных районов</t>
  </si>
  <si>
    <t>07611690050056000140</t>
  </si>
  <si>
    <t>Денежные взыскания (штрафы) за нарушение земельного законодательства</t>
  </si>
  <si>
    <t>08111625060016000140</t>
  </si>
  <si>
    <t>08111690050056000140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</si>
  <si>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</si>
  <si>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</si>
  <si>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</si>
  <si>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</si>
  <si>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</si>
  <si>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</si>
  <si>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</si>
  <si>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10010302261010000110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</si>
  <si>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</si>
  <si>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16111633050056000140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</si>
  <si>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</si>
  <si>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17711643000016000140</t>
  </si>
  <si>
    <t>Прочие поступления от денежных взысканий (штрафов) и иных сумм в возмещение ущерба, зачисляемые в бюджеты муниципальны</t>
  </si>
  <si>
    <t>17711690050057000140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</si>
  <si>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</si>
  <si>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18210102010011000110</t>
  </si>
  <si>
    <t>18210102010012100110</t>
  </si>
  <si>
    <t>18210102010013000110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</si>
  <si>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</si>
  <si>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18210102020011000110</t>
  </si>
  <si>
    <t>18210102020012100110</t>
  </si>
  <si>
    <t>18210102020013000110</t>
  </si>
  <si>
    <t>Налог на доходы физических лиц с доходов, полученных физическими лицами, не являющимися налоговыми резидентами Российской Федерации</t>
  </si>
  <si>
    <t>18210102030011000110</t>
  </si>
  <si>
    <t>18210102030012100110</t>
  </si>
  <si>
    <t>18210102030013000110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</si>
  <si>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</si>
  <si>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18210102040011000110</t>
  </si>
  <si>
    <t>Единый налог на вмененный доход для отдельных видов деятельности</t>
  </si>
  <si>
    <t>18210502010021000110</t>
  </si>
  <si>
    <t>Единый налог на вмененный доход  для отдельных видов деятельности</t>
  </si>
  <si>
    <t>18210502010022100110</t>
  </si>
  <si>
    <t>18210502010023000110</t>
  </si>
  <si>
    <t>Единый сельскохозяйственный  налог</t>
  </si>
  <si>
    <t>18210503010011000110</t>
  </si>
  <si>
    <t>Единый сельскохозяйственный налог</t>
  </si>
  <si>
    <t>18210503010012100110</t>
  </si>
  <si>
    <t>18210503010013000110</t>
  </si>
  <si>
    <t>Налог, взимаемый в связи с применением патентной системы налогообложения, зачисляемый в бюджеты муниципальных районов</t>
  </si>
  <si>
    <t>18210504020021000110</t>
  </si>
  <si>
    <t>18210504020022100110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</si>
  <si>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</si>
  <si>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18210803010011000110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</si>
  <si>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</si>
  <si>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18211603010016000140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</si>
  <si>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</si>
  <si>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18211603030016000140</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</si>
  <si>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</si>
  <si>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18211606000016000140</t>
  </si>
  <si>
    <t>18211690050056000140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</si>
  <si>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</si>
  <si>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18811608010016000140</t>
  </si>
  <si>
    <t>Денежные взыскания (штрафы) за нарушение лесного законодательства на лесных участках, находящихся в собственности муниципальных районов</t>
  </si>
  <si>
    <t>18811625074056000140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</si>
  <si>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</si>
  <si>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18811628000016000140</t>
  </si>
  <si>
    <t>Прочие денежные взыскания (штрафы) за правонарушения в области дорожного движения</t>
  </si>
  <si>
    <t>18811630030016000140</t>
  </si>
  <si>
    <t>18811643000016000140</t>
  </si>
  <si>
    <t>18811690050056000140</t>
  </si>
  <si>
    <t>18911625030017000140</t>
  </si>
  <si>
    <t>32211643000016000140</t>
  </si>
  <si>
    <t>77611690050050000140</t>
  </si>
  <si>
    <t>Дотации бюджетам муниципальных районов на поддержку мер по обеспечению сбалансированности бюджетов</t>
  </si>
  <si>
    <t>95120215002050000150</t>
  </si>
  <si>
    <t>Субвенции бюджетам на выполнение передаваемых полномочий субъектом РФ</t>
  </si>
  <si>
    <t>95120230024050000150</t>
  </si>
  <si>
    <t>Субвенции бюджетам муниципальных районов на осуществление первичного воинского учета на территориях, где отсутствуют военные комиссариаты</t>
  </si>
  <si>
    <t>95120235118050000150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</si>
  <si>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</si>
  <si>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95211101050050000120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</si>
  <si>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t>
  </si>
  <si>
    <t>95211105013050000120</t>
  </si>
  <si>
    <t>Доходы от сдачи в аренду имущества, составляющего казну муниципальных районов (за исключением земельных участков)</t>
  </si>
  <si>
    <t>95211105075050000120</t>
  </si>
  <si>
    <t>Прочие поступления от использования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t>
  </si>
  <si>
    <t>95211109045050000120</t>
  </si>
  <si>
    <t>Доходы, поступающие в порядке возмещения расходов, понесенных в связи с эксплуатацией имущества муниципальных районов</t>
  </si>
  <si>
    <t>95211302065050000130</t>
  </si>
  <si>
    <t>Прочие доходы от компенсации затрат бюджетов муниципальных районов</t>
  </si>
  <si>
    <t>95211302995050000130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</si>
  <si>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</si>
  <si>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95211402053050000410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</si>
  <si>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</si>
  <si>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95211402053050000440</t>
  </si>
  <si>
    <t>Доходы от продажи земельных участков, государственная собственность на которые не разграничена и которые расположены в границах сельких поселений и межселенных территорий муниципальных районов</t>
  </si>
  <si>
    <t>95211406013050000430</t>
  </si>
  <si>
    <t>95211633050050000140</t>
  </si>
  <si>
    <t>95211690050050010140</t>
  </si>
  <si>
    <t>95211690050050020140</t>
  </si>
  <si>
    <t>95211690050050030140</t>
  </si>
  <si>
    <t>Невыясненные поступления, зачисляемые в бюджеты муниципальных районов</t>
  </si>
  <si>
    <t>95211701050050000180</t>
  </si>
  <si>
    <t>Прочие субсидии бюджетам муниципальных районов</t>
  </si>
  <si>
    <t>95220229999050000150</t>
  </si>
  <si>
    <t>95220230024050000150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</si>
  <si>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</si>
  <si>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95220235120050000150</t>
  </si>
  <si>
    <t>Субвенции бюджетам муниципальных районов на государственную регистрацию актов гражданского состояния</t>
  </si>
  <si>
    <t>95220235930050000150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</si>
  <si>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</si>
  <si>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95221960010050000150</t>
  </si>
  <si>
    <t>Субсидии бюджетам муниципальных районов на реализацию мероприятий государственной программы Российской Федерации "Доступная среда"</t>
  </si>
  <si>
    <t>95420225027050000150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</si>
  <si>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</si>
  <si>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95420225097050000150</t>
  </si>
  <si>
    <t>95420229999050000150</t>
  </si>
  <si>
    <t>Субвенции бюджетам муниципальных районов на выполнение передаваемых полномочий субъектов Российской Федерации</t>
  </si>
  <si>
    <t>95420230024050000150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</si>
  <si>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</si>
  <si>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95420230029050000150</t>
  </si>
  <si>
    <t>Приложение 3</t>
  </si>
  <si>
    <t xml:space="preserve"> Ханкайского муниципального района</t>
  </si>
  <si>
    <t xml:space="preserve">Показатели расходов бюджета Ханкайского муниципального района за 2019 год в ведомственной структуре расходов местного бюджета
</t>
  </si>
  <si>
    <t>(тыс.руб.)</t>
  </si>
  <si>
    <t>Наименование показателей</t>
  </si>
  <si>
    <t>Вед.</t>
  </si>
  <si>
    <t>Разд.</t>
  </si>
  <si>
    <t>Ц.ст.</t>
  </si>
  <si>
    <t>Расх.</t>
  </si>
  <si>
    <t>Уточненный бюджет 2019 года</t>
  </si>
  <si>
    <t>Финансовое управление Администрации Ханкайского муниципального района Приморского края</t>
  </si>
  <si>
    <t>951</t>
  </si>
  <si>
    <t>0000</t>
  </si>
  <si>
    <t>0000000000</t>
  </si>
  <si>
    <t>000</t>
  </si>
  <si>
    <t>ОБЩЕГОСУДАРСТВЕННЫЕ ВОПРОСЫ</t>
  </si>
  <si>
    <t>0100</t>
  </si>
  <si>
    <t>Обеспечение деятельности финансовых, налоговых и таможенных органов и органов финансового (финансово-бюджетного) надзора</t>
  </si>
  <si>
    <t>0106</t>
  </si>
  <si>
    <t>Непрограммные направления деятельности органов местного самоуправления</t>
  </si>
  <si>
    <t>9900000000</t>
  </si>
  <si>
    <t>Руководство и управление в сфере установленных функций органов местного  самоуправления Ханкайского муниципального района</t>
  </si>
  <si>
    <t>9909910030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</si>
  <si>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</si>
  <si>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</si>
  <si>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</si>
  <si>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</si>
  <si>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</si>
  <si>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</si>
  <si>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</si>
  <si>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</si>
  <si>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</si>
  <si>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</si>
  <si>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</si>
  <si>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Другие общегосударственные вопросы</t>
  </si>
  <si>
    <t>0113</t>
  </si>
  <si>
    <t>Муниципальная программа "Реализация муниципальной политики в Ханкайском муниципальном районе" на 2014-2021 годы</t>
  </si>
  <si>
    <t>0600000000</t>
  </si>
  <si>
    <t>Подпрограмма  "Развитие муниципальной службы" на 2014-2021 годы</t>
  </si>
  <si>
    <t>061000000</t>
  </si>
  <si>
    <t>Мероприятия по информационно-техническому сопровождению коммуникационного оборудования и программных продуктов</t>
  </si>
  <si>
    <t>0616110070</t>
  </si>
  <si>
    <t>Прочие мероприятия</t>
  </si>
  <si>
    <t>0616110090</t>
  </si>
  <si>
    <t>НАЦИОНАЛЬНАЯ ОБОРОНА</t>
  </si>
  <si>
    <t>0200</t>
  </si>
  <si>
    <t>Мобилизационная и вневойсковая подготовка</t>
  </si>
  <si>
    <t>0203</t>
  </si>
  <si>
    <t>Финансовое обеспечение переданных полномочий</t>
  </si>
  <si>
    <t>9910000000</t>
  </si>
  <si>
    <t>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 где отсутствуют военные комиссариаты, на 2019 год</t>
  </si>
  <si>
    <t>Межбюджетные трансферты</t>
  </si>
  <si>
    <t>500</t>
  </si>
  <si>
    <t>Субвенции</t>
  </si>
  <si>
    <t>530</t>
  </si>
  <si>
    <t>МЕЖБЮДЖЕТНЫЕ ТРАНСФЕРТЫ ОБЩЕГО ХАРАКТЕРА БЮДЖЕТАМ СУБЪЕКТОВ РОССИЙСКОЙ ФЕДЕРАЦИИ И МУНИЦИПАЛЬНЫХ ОБРАЗОВАНИЙ</t>
  </si>
  <si>
    <t>1400</t>
  </si>
  <si>
    <t>Дотации на выравнивание бюджетной обеспеченности субъектов Российской Федерации и муниципальных образований</t>
  </si>
  <si>
    <t>1401</t>
  </si>
  <si>
    <t>Муниципальная программа «Развитие сельских территорий Ханкайского муниципального района" на 2014-2021 годы</t>
  </si>
  <si>
    <t>0500000000</t>
  </si>
  <si>
    <t>Дотация на  выравнивание бюджетной обеспеченности поселений за счет средств бюджета Ханкайского муниципального района</t>
  </si>
  <si>
    <t>0595680010</t>
  </si>
  <si>
    <t>Дотации</t>
  </si>
  <si>
    <t>510</t>
  </si>
  <si>
    <t>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 входящих в их состав, на 2019 год</t>
  </si>
  <si>
    <t>0595693110</t>
  </si>
  <si>
    <t>Администрация Ханкайского муниципального района Приморского края</t>
  </si>
  <si>
    <t>952</t>
  </si>
  <si>
    <t>Функционирование высшего должностного лица субъекта Российской Федерации и муниципального образования</t>
  </si>
  <si>
    <t>0102</t>
  </si>
  <si>
    <t>Глава Ханкайского  муниципального района</t>
  </si>
  <si>
    <t>9909910010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</si>
  <si>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</si>
  <si>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</si>
  <si>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СУДЕБНАЯ СИСТЕМА</t>
  </si>
  <si>
    <t>0105</t>
  </si>
  <si>
    <t>Субвенции для финансового обеспечения переданных исполнительно-распорядительным органам муниципальных образований Приморского края государственных полномочий по составлению (изменению) списков кандидатов  в присяжные заседатели федеральных судов общей юрисдикции на 2019 год</t>
  </si>
  <si>
    <t>9919951200</t>
  </si>
  <si>
    <t>Контрольный орган Администрации Ханкайского муниципального района</t>
  </si>
  <si>
    <t>9909910100</t>
  </si>
  <si>
    <t>Обеспечение проведения выборов и референдумов</t>
  </si>
  <si>
    <t>0107</t>
  </si>
  <si>
    <t>Расходы на обеспечение выборов депутатов Думы Ханкайского муниципального района</t>
  </si>
  <si>
    <t>9909970090</t>
  </si>
  <si>
    <t>Специальные расходы</t>
  </si>
  <si>
    <t>880</t>
  </si>
  <si>
    <t>Резервные фонды</t>
  </si>
  <si>
    <t>0111</t>
  </si>
  <si>
    <t>Резервный фонды Администрации Ханкайского муниципального района</t>
  </si>
  <si>
    <t>9909900010</t>
  </si>
  <si>
    <t>Резервные средства</t>
  </si>
  <si>
    <t>870</t>
  </si>
  <si>
    <t>0610000000</t>
  </si>
  <si>
    <t>Содержание и обслуживание муниципальной  казны, оценка недвижимости, признание прав и регулирование отношений по муниципальной собственности</t>
  </si>
  <si>
    <t>0696320010</t>
  </si>
  <si>
    <t>Капитальные вложения в объекты недвижимого имущества государственной (муниципальной) собственности</t>
  </si>
  <si>
    <t>400</t>
  </si>
  <si>
    <t>Бюджетные инвестиции</t>
  </si>
  <si>
    <t>410</t>
  </si>
  <si>
    <t>Расходы на обеспечение деятельности (оказание услуг, выполнение работ) муниципальных учреждений</t>
  </si>
  <si>
    <t>0696470010</t>
  </si>
  <si>
    <t>Расходы на выплаты персоналу казенных учреждений</t>
  </si>
  <si>
    <t>110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</si>
  <si>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</si>
  <si>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</si>
  <si>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</si>
  <si>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</si>
  <si>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Муниципальная программа "Создание и функционирование многофункционального центра предоставления государственных и муниципальных услуг в Ханкайском муниципальном районе" на 2015-2021 годы</t>
  </si>
  <si>
    <t>0800000000</t>
  </si>
  <si>
    <t>Расходы на содержание многофункционального центра предоставления государственных и муниципальных услуг</t>
  </si>
  <si>
    <t>08981S2070</t>
  </si>
  <si>
    <t>Предоставление субсидий бюджетным, автономным учреждениям и иным некоммерческим организациям</t>
  </si>
  <si>
    <t>600</t>
  </si>
  <si>
    <t>Субсидии автономным учреждениям</t>
  </si>
  <si>
    <t>620</t>
  </si>
  <si>
    <t>Расходы направленные на ликвидацию муниципальных учреждений</t>
  </si>
  <si>
    <t>9909920200</t>
  </si>
  <si>
    <t>Осуществление полномочий по государственной регистрации актов гражданского состояния за счет средств местного бюджета</t>
  </si>
  <si>
    <t>9909929300</t>
  </si>
  <si>
    <t>Мероприятия, проводимые Администрацией Ханкайского муниципального района</t>
  </si>
  <si>
    <t>9909970100</t>
  </si>
  <si>
    <t>Затраты на аренду нежилого помещения и оборудования</t>
  </si>
  <si>
    <t>9909970301</t>
  </si>
  <si>
    <t>Расходы, направленные на возмещение материального ущерба и судебных издержек</t>
  </si>
  <si>
    <t>9909990100</t>
  </si>
  <si>
    <t xml:space="preserve">Исполнение судебных актов
</t>
  </si>
  <si>
    <t>830</t>
  </si>
  <si>
    <t>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на 2019 год</t>
  </si>
  <si>
    <t>99199М0820</t>
  </si>
  <si>
    <t xml:space="preserve">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2019 год </t>
  </si>
  <si>
    <t>9919959300</t>
  </si>
  <si>
    <t>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2019 год</t>
  </si>
  <si>
    <t>9919993010</t>
  </si>
  <si>
    <t>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2019 год</t>
  </si>
  <si>
    <t>9919993030</t>
  </si>
  <si>
    <t>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2019 год</t>
  </si>
  <si>
    <t>9919993100</t>
  </si>
  <si>
    <t>Мобилизационная подготовка экономики</t>
  </si>
  <si>
    <t>0204</t>
  </si>
  <si>
    <t>НЕПРОГРАММНЫЕ РАСХОДЫ</t>
  </si>
  <si>
    <t>Мероприятия по обеспечению мобилизационной готовности экономики</t>
  </si>
  <si>
    <t>9909920100</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</si>
  <si>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</si>
  <si>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</si>
  <si>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</si>
  <si>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</si>
  <si>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Мероприятия по подготовке населения и организаций к действиям в чрезвычайной ситуации</t>
  </si>
  <si>
    <t>9909920060</t>
  </si>
  <si>
    <t>НАЦИОНАЛЬНАЯ ЭКОНОМИКА</t>
  </si>
  <si>
    <t>0400</t>
  </si>
  <si>
    <t>Сельское хозяйство и рыболовство</t>
  </si>
  <si>
    <t>0405</t>
  </si>
  <si>
    <t>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на 2019 год</t>
  </si>
  <si>
    <t>9919993040</t>
  </si>
  <si>
    <t>Транспорт</t>
  </si>
  <si>
    <t>0408</t>
  </si>
  <si>
    <t>Муниципальная программа "Развитие сельских территорий Ханкайского муниципального района" на 2014-2021 годы</t>
  </si>
  <si>
    <t>Субвенции бюджетам муниципальных образований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 на 2019 год</t>
  </si>
  <si>
    <t>0595493130</t>
  </si>
  <si>
    <t>Дорожное хозяйство (дорожные фонды)</t>
  </si>
  <si>
    <t>0409</t>
  </si>
  <si>
    <t>Муниципальная программа "Развитие систем жилищно-коммунальной инфраструктуры и дорожного хозяйства в Ханкайском муниципальном районе" на 2015-2021 годы</t>
  </si>
  <si>
    <t>0700000000</t>
  </si>
  <si>
    <t>Подпрограмма "Развитие дорожного хозяйства в Ханкайском муниципальном районе" на 2015-2021 годы</t>
  </si>
  <si>
    <t>0720000000</t>
  </si>
  <si>
    <t>Развитие муниципального дорожного фонда (содержание и ремонт, проектирование, строительство и капитальный ремонт улично-дорожной сети и сооружений на них и другие расходы)</t>
  </si>
  <si>
    <t>0727370400</t>
  </si>
  <si>
    <t>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2019 год</t>
  </si>
  <si>
    <t>0727392390</t>
  </si>
  <si>
    <t>Расходы по софинансированию на капитальный ремонт и ремонт автомобильных дорог общего пользования населенных пунктов</t>
  </si>
  <si>
    <t>07273S2390</t>
  </si>
  <si>
    <t>Другие вопросы в области национальной экономики</t>
  </si>
  <si>
    <t>0412</t>
  </si>
  <si>
    <t>Подпрограмма "Развитие градостроительной и землеустроительной деятельности на территории Ханкайского муниципального района" на 2014-2021 годы</t>
  </si>
  <si>
    <t>0530000000</t>
  </si>
  <si>
    <t>Мероприятия в области строительства, архитектуры, и градостроительства</t>
  </si>
  <si>
    <t>0535340010</t>
  </si>
  <si>
    <t>Мероприятия по землеустройству и землепользованию</t>
  </si>
  <si>
    <t>0535340030</t>
  </si>
  <si>
    <t>Расходы на оплату работ по разработке Стратегии социально-экономического развития Ханкайского муниципального района</t>
  </si>
  <si>
    <t>9909930100</t>
  </si>
  <si>
    <t>ЖИЛИЩНО-КОММУНАЛЬНОЕ ХОЗЯЙСТВО</t>
  </si>
  <si>
    <t>0500</t>
  </si>
  <si>
    <t>Жилищное хозяйство</t>
  </si>
  <si>
    <t>0501</t>
  </si>
  <si>
    <t>Подпрограмма "Энергосбережение и повышение энергетической эффективности в Ханкайском муниципальном районе" на 2015-2021 годы</t>
  </si>
  <si>
    <t>0710000000</t>
  </si>
  <si>
    <t>Расходы по оплате договоров на выполнение работ, оказания услуг, приобретение нефинансовых активов, связанных со строительством, реконструкцией, капитальным ремонтом и ремонтом объектов жилищного фонда</t>
  </si>
  <si>
    <t>0717240100</t>
  </si>
  <si>
    <t>Коммунальное хозяйство</t>
  </si>
  <si>
    <t>0502</t>
  </si>
  <si>
    <t>Резервный фонд Администрации Приморского края</t>
  </si>
  <si>
    <t>0717229010</t>
  </si>
  <si>
    <t>Расходы по оплате договоров на выполнение работ, оказания услуг, приобретение нефинансовых активов, связанных со строительством, реконструкцией, капитальным ремонтом и ремонтом объектов коммунального хозяйства</t>
  </si>
  <si>
    <t>0717240200</t>
  </si>
  <si>
    <t>Субсидии юридическим лицам (кроме некоммерческих организаций), индивидуальным предпринимателям, физическим лицам</t>
  </si>
  <si>
    <t>810</t>
  </si>
  <si>
    <t>Возмещение части затрат и (или) недополученных доходов юридическим лицам, предоставляющим услуги по водоснабжению</t>
  </si>
  <si>
    <t>0717240500</t>
  </si>
  <si>
    <t>Субсидии муниципальным унитарным предприятиям на финансовое обеспечение затрат по капитальному ремонту</t>
  </si>
  <si>
    <t>0717240600</t>
  </si>
  <si>
    <t>Субсидии на мероприятия по энергосбережению и повышению энергетической эффективности систем коммунальной инфраструктуры</t>
  </si>
  <si>
    <t>0717292270</t>
  </si>
  <si>
    <t>Расходы по софинансированию мероприятия по энергосбережению и повышению энергетической эффективности систем коммунальной инфраструктуры</t>
  </si>
  <si>
    <t>07172S2270</t>
  </si>
  <si>
    <t>Благоустройство</t>
  </si>
  <si>
    <t>0503</t>
  </si>
  <si>
    <t>Расходы по организации ритуальных услуг и содержания мест захоронения</t>
  </si>
  <si>
    <t>0797440300</t>
  </si>
  <si>
    <t>Межбюджетные трансферты, передаваемые бюджетам сельских поселений, на передачу части полномочий по содержанию мест захоронения</t>
  </si>
  <si>
    <t>9919980020</t>
  </si>
  <si>
    <t>Иные межбюджетные трансферты</t>
  </si>
  <si>
    <t>540</t>
  </si>
  <si>
    <t>Другие вопросы в области жилищно-коммунального хозяйства</t>
  </si>
  <si>
    <t>0505</t>
  </si>
  <si>
    <t>Расходы на софинансирование по обеспечению граждан твердым топливом (дровами) за счет средств местного бюджета</t>
  </si>
  <si>
    <t>07172S2620</t>
  </si>
  <si>
    <t>Субсидии бюджетам муниципальных образований Приморского края на обеспечение граждан твердым топливом (дровами) на 2019 год</t>
  </si>
  <si>
    <t>0717292620</t>
  </si>
  <si>
    <t>ОХРАНА ОКРУЖАЮЩЕЙ СРЕДЫ</t>
  </si>
  <si>
    <t>0600</t>
  </si>
  <si>
    <t>Другие вопросы в области охраны окружающей среды</t>
  </si>
  <si>
    <t>0605</t>
  </si>
  <si>
    <t>Муниципальная программа "Охрана окружающей среды Ханкайского муниципального района" на 2014-2021 годы</t>
  </si>
  <si>
    <t>0300000000</t>
  </si>
  <si>
    <t>Подпрограмма "Развитие системы утилизации и переработки бытовых отходов на территории Ханкайского муниципального района" на 2014-2021 годы</t>
  </si>
  <si>
    <t>0310000000</t>
  </si>
  <si>
    <t>Оборудование и содержание площадок временного хранения ТБО</t>
  </si>
  <si>
    <t>0313140040</t>
  </si>
  <si>
    <t>Мероприятия по противодействию незаконному обороту  наркотиков</t>
  </si>
  <si>
    <t>0393220030</t>
  </si>
  <si>
    <t>Мероприятия в области охраны окружающей среды</t>
  </si>
  <si>
    <t>0393340060</t>
  </si>
  <si>
    <t>ОБРАЗОВАНИЕ</t>
  </si>
  <si>
    <t>0700</t>
  </si>
  <si>
    <t>Дополнительное образование детей</t>
  </si>
  <si>
    <t>0703</t>
  </si>
  <si>
    <t>Муниципальная программа "Развитие культуры Ханкайского муниципального района" на 2014-2021 годы</t>
  </si>
  <si>
    <t>0200000000</t>
  </si>
  <si>
    <t>Расходы на обеспечение деятельности (оказание услуг, выполнение работ) муниципальных учреждений дополнительного образования</t>
  </si>
  <si>
    <t>0292270040</t>
  </si>
  <si>
    <t>Субсидии бюджетным учреждениям</t>
  </si>
  <si>
    <t>610</t>
  </si>
  <si>
    <t>КУЛЬТУРА, КИНЕМАТОГРАФИЯ</t>
  </si>
  <si>
    <t>0800</t>
  </si>
  <si>
    <t>Культура</t>
  </si>
  <si>
    <t>0801</t>
  </si>
  <si>
    <t>Расходы по софинансированию на комплектование книжных фондов и обеспечение информационно-техническим оборудованием библиотек за счет средств местного бюджета</t>
  </si>
  <si>
    <t>02921S2540</t>
  </si>
  <si>
    <t>Расходы на обеспечение деятельности (оказание услуг, выполнение работ) муниципальных бюджетных учреждений</t>
  </si>
  <si>
    <t>0292170080</t>
  </si>
  <si>
    <t>Субсидии из краевого бюджета бюджетам муниципальных образований Приморского края на комплектование книжных фондов и обеспечение информационно-техническим оборудованием библиотек на 2019 год</t>
  </si>
  <si>
    <t>0292192540</t>
  </si>
  <si>
    <t>Организация и  проведение культурных мероприятий</t>
  </si>
  <si>
    <t>0292320080</t>
  </si>
  <si>
    <t>Субсидии некоммерческим организациям (за исключением государственных (муниципальных) учреждений)</t>
  </si>
  <si>
    <t>630</t>
  </si>
  <si>
    <t>СОЦИАЛЬНАЯ ПОЛИТИКА</t>
  </si>
  <si>
    <t>1000</t>
  </si>
  <si>
    <t>Пенсионное обеспечение</t>
  </si>
  <si>
    <t>1001</t>
  </si>
  <si>
    <t>Доплата к пенсиям муниципальных служащих</t>
  </si>
  <si>
    <t>9909910060</t>
  </si>
  <si>
    <t>Публичные нормативные социальные выплаты гражданам</t>
  </si>
  <si>
    <t>310</t>
  </si>
  <si>
    <t>Социальное обеспечение населения</t>
  </si>
  <si>
    <t>1003</t>
  </si>
  <si>
    <t>Подпрограмма "Социальное развитие села" на 2014-2021 годы</t>
  </si>
  <si>
    <t>0510000000</t>
  </si>
  <si>
    <t>Мероприятия по софинансированию расходов на приобретение жилья в сельской местности</t>
  </si>
  <si>
    <t>0515120130</t>
  </si>
  <si>
    <t>Иные выплаты населению</t>
  </si>
  <si>
    <t>360</t>
  </si>
  <si>
    <t>Охрана семьи и детства</t>
  </si>
  <si>
    <t>1004</t>
  </si>
  <si>
    <t>ФИЗИЧЕСКАЯ КУЛЬТУРА И СПОРТ</t>
  </si>
  <si>
    <t>1100</t>
  </si>
  <si>
    <t>Массовый спорт</t>
  </si>
  <si>
    <t>1102</t>
  </si>
  <si>
    <t>Муниципальная программа  "Развитие физической культуры и спорта в Ханкайском муниципальном районе" на 2014-2021 годы</t>
  </si>
  <si>
    <t>0400000000</t>
  </si>
  <si>
    <t xml:space="preserve">Развитие спортивной инфраструктуры, находящейся в муниципальной собственности </t>
  </si>
  <si>
    <t>049P5S2190</t>
  </si>
  <si>
    <t>Организация, проведение и участие в спортивных мероприятиях</t>
  </si>
  <si>
    <t>0494120170</t>
  </si>
  <si>
    <t xml:space="preserve">Иные бюджетные ассигнования
</t>
  </si>
  <si>
    <t xml:space="preserve">Уплата налогов, сборов и иных платежей
</t>
  </si>
  <si>
    <t>Субсидии бюджетам муниципальных образований Приморского края на развитие спортивной инфраструктуры, находящейся в муниципальной собственности, на 2019 год</t>
  </si>
  <si>
    <t>049P592190</t>
  </si>
  <si>
    <t>СРЕДСТВА МАССОВОЙ ИНФОРМАЦИИ</t>
  </si>
  <si>
    <t>1200</t>
  </si>
  <si>
    <t>Периодическая печать и издательства</t>
  </si>
  <si>
    <t>1202</t>
  </si>
  <si>
    <t>Подпрограмма "Проведение мониторинга качества предоставления  муниципальных услуг в Ханкайском муниципальном районе" на 2014-2021 годы</t>
  </si>
  <si>
    <t>0620000000</t>
  </si>
  <si>
    <t>Информационное освещение  деятельности органов местного самоуправления в средствах массовой информации</t>
  </si>
  <si>
    <t>0626220070</t>
  </si>
  <si>
    <t>Дума Ханкайского муниципального района Приморского края</t>
  </si>
  <si>
    <t>953</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</si>
  <si>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</si>
  <si>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</si>
  <si>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Председатель Думы Ханкайского  муниципипального района</t>
  </si>
  <si>
    <t>9909910020</t>
  </si>
  <si>
    <t>Депутаты Думы Ханкайского муниципального района</t>
  </si>
  <si>
    <t>9909910040</t>
  </si>
  <si>
    <t>Руководитель контрольно - счетной палаты</t>
  </si>
  <si>
    <t>9909910050</t>
  </si>
  <si>
    <t>Подпрограмма  "Развитие муниципальной службы в Ханкайском муниципальном районе" на 2014-2021 годы</t>
  </si>
  <si>
    <t>Мероприятия, проводимые Думой Ханкайского муниципального района</t>
  </si>
  <si>
    <t>Управление народного образования Администрации Ханкайского муниципального района</t>
  </si>
  <si>
    <t>954</t>
  </si>
  <si>
    <t>Дошкольное образование</t>
  </si>
  <si>
    <t>0701</t>
  </si>
  <si>
    <t>Муниципальная программа  "Развитие образования в Ханкайском муниципальном районе" на 2014-2021 годы</t>
  </si>
  <si>
    <t>0100000000</t>
  </si>
  <si>
    <t>Подпрограмма "Развитие дошкольного образования в Ханкайском муниципальном районе" 2014-2021 годы</t>
  </si>
  <si>
    <t>0110000000</t>
  </si>
  <si>
    <t>Расходы на обеспечение деятельности (оказание услуг, выполнение работ) муниципальных учреждений по дошкольному воспитанию</t>
  </si>
  <si>
    <t>0111170020</t>
  </si>
  <si>
    <t>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t>
  </si>
  <si>
    <t>0111193070</t>
  </si>
  <si>
    <t>Обеспечение беспрепятственного доступа инвалидов к объектам социальной инфраструктуры</t>
  </si>
  <si>
    <t>01112L0270</t>
  </si>
  <si>
    <t xml:space="preserve">Расходы на строительство, реконструкцию зданий (в том числе проектно-изыскательские работы) муниципальных образовательных организаций, реализующих основную общеобразовательную программу дошкольного образования </t>
  </si>
  <si>
    <t>01112S2010</t>
  </si>
  <si>
    <t>Расходы на капитальный ремонт зданий и благоустройство территорий муниципальных образовательных организаций, оказывающих услуги дошкольного образования</t>
  </si>
  <si>
    <t>01112S2020</t>
  </si>
  <si>
    <t>Мероприятия по профилактике терроризма и экстремизма</t>
  </si>
  <si>
    <t>0111220040</t>
  </si>
  <si>
    <t>Субсидии из краевого бюджета бюджетам муниципальных образований Приморского края на строительство, реконструкцию зданий (в том числе проектно-изыскательские работы) муниципальных образовательных организаций, реализующих основную общеобразовательную программу дошкольного образования на 2019 год</t>
  </si>
  <si>
    <t>0111292010</t>
  </si>
  <si>
    <t>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 оказывающих услуги дошкольного образования</t>
  </si>
  <si>
    <t>0111292020</t>
  </si>
  <si>
    <t>Общее образование</t>
  </si>
  <si>
    <t>0702</t>
  </si>
  <si>
    <t>Подпрограмма "Развитие системы общего образования в  Ханкайском муниципальном районе" в 2014-2021 годы</t>
  </si>
  <si>
    <t>0120000000</t>
  </si>
  <si>
    <t>Расходы на обеспечение деятельности (оказание услуг, выполнение работ) муниципальных общеобразовательных учреждений</t>
  </si>
  <si>
    <t>0121170030</t>
  </si>
  <si>
    <t>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дополнительного образования детей в муниципальных общеобразовательных организациях Приморского края на 2019 год</t>
  </si>
  <si>
    <t>0121193060</t>
  </si>
  <si>
    <t>Расходы на проведение ремонтных работ общеобразовательных учреждений</t>
  </si>
  <si>
    <t>01212S2340</t>
  </si>
  <si>
    <t>0121220040</t>
  </si>
  <si>
    <t>Мероприятия по пожарной безопасности</t>
  </si>
  <si>
    <t>0121220400</t>
  </si>
  <si>
    <t>Cубсидии из краевого бюджета бюджетам муниципальных образований на капитальный ремонт зданий муниципальных общеобразовательных учреждений</t>
  </si>
  <si>
    <t>0121292340</t>
  </si>
  <si>
    <t>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 обучающихся в муниципальных общеобразовательных организациях Приморского края</t>
  </si>
  <si>
    <t>0121493150</t>
  </si>
  <si>
    <t xml:space="preserve">мероприятия по созданию в общеобразовательных организациях условий для занятий физической культурой и спортом
</t>
  </si>
  <si>
    <t>012E250970</t>
  </si>
  <si>
    <t>Подпрограмма "Развитие системы дополнительного образования в Ханкайском муниципальном районе" на 2014-2021 годы</t>
  </si>
  <si>
    <t>0130000000</t>
  </si>
  <si>
    <t>Расходы на обеспечение деятельности (оказание услуг, выполнение работ) муниципальных учреждений дополнительного образования детей</t>
  </si>
  <si>
    <t>0131170040</t>
  </si>
  <si>
    <t>0131220040</t>
  </si>
  <si>
    <t>Программно-техническое обслуживание сети интернет</t>
  </si>
  <si>
    <t>0131220500</t>
  </si>
  <si>
    <t>Средства на обеспечение спортивным инвентарем, спортивным оборудованием и спортивными транспортными средствами муниципальных учреждений спортивной направленности (местный бюджет)</t>
  </si>
  <si>
    <t>013P5S2630</t>
  </si>
  <si>
    <t>Субсидии из краевого бюджета бюджетам муниципальных образований Приморского края на обеспечение спортивным инвентарем, спортивным оборудованием и спортивными транспортными средствами муниципальных учреждений спортивной направленности</t>
  </si>
  <si>
    <t>013P592630</t>
  </si>
  <si>
    <t>Молодежная политика и оздоровление детей</t>
  </si>
  <si>
    <t>0707</t>
  </si>
  <si>
    <t>Мероприятия по профилактике правонарушений и борьбе с преступностью</t>
  </si>
  <si>
    <t>0121220050</t>
  </si>
  <si>
    <t xml:space="preserve">Субвенции бюджетам муниципальных образований Приморского края на  осуществление отдельных государственных полномочий по организации и обеспечению оздоровления и отдыха детей Приморского края (за исключением организации отдыха детей в каникулярное время) на 2019 год </t>
  </si>
  <si>
    <t>0121493080</t>
  </si>
  <si>
    <t>Проведение мероприятий для  детей и молодежи</t>
  </si>
  <si>
    <t>0191220160</t>
  </si>
  <si>
    <t>Другие вопросы в области образования</t>
  </si>
  <si>
    <t>0709</t>
  </si>
  <si>
    <t>Муниципальная программа "Развитие образования в Ханкайском муниципальном районе" на 2014-2021 годы</t>
  </si>
  <si>
    <t>0191110030</t>
  </si>
  <si>
    <t>0191170010</t>
  </si>
  <si>
    <t>Расходы на обеспечение деятельности (оказание услуг, выполнение работ) муниципальных автономных учреждений</t>
  </si>
  <si>
    <t>0191170070</t>
  </si>
  <si>
    <t>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2019 год</t>
  </si>
  <si>
    <t>0191393140</t>
  </si>
  <si>
    <t>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на 2019 год</t>
  </si>
  <si>
    <t>0111393090</t>
  </si>
  <si>
    <t>Всего расходов:</t>
  </si>
  <si>
    <t>Приложение 4</t>
  </si>
  <si>
    <t xml:space="preserve">Показатели расходов </t>
  </si>
  <si>
    <t xml:space="preserve"> бюджета Ханкайского муниципального района за 2019 год по разделам, подразделам           </t>
  </si>
  <si>
    <t xml:space="preserve"> классификации расходов бюджетов </t>
  </si>
  <si>
    <t>Руководитель контрольно -счетной палаты</t>
  </si>
  <si>
    <t>Резервные фонды Администрации Ханкайского муниципального района</t>
  </si>
  <si>
    <t>Мероприятия, проводимые администрацией Ханкайского муниципального района</t>
  </si>
  <si>
    <t>9909970200</t>
  </si>
  <si>
    <t>9919159300</t>
  </si>
  <si>
    <t>9919193010</t>
  </si>
  <si>
    <t>9919193030</t>
  </si>
  <si>
    <t>9919193100</t>
  </si>
  <si>
    <t>9919951180</t>
  </si>
  <si>
    <t>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на 2019 год</t>
  </si>
  <si>
    <t>Расходы по оплате договоров за потребленное уличное освещение, на выполнение работ, оказания услуг, приобретение нефинансовых активов, связанных с реконструкцией, капитальным ремонтом и ремонтом объектов уличного освещения</t>
  </si>
  <si>
    <t>Подпрограмма "Развитие дошкольного образования в Ханкайском муниципальном районе" 2014 - 2021 годы</t>
  </si>
  <si>
    <t xml:space="preserve"> 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 
</t>
  </si>
  <si>
    <t>Мероприятия по созданию в общеобразовательных организациях условий для занятий физической культурой и спортом</t>
  </si>
  <si>
    <t>Муниципальная программа  «Развитие образования в Ханкайском муниципальном районе» на 2014-2021 годы</t>
  </si>
  <si>
    <t>Муниципальная программа «Развитие культуры Ханкайского муниципального района» на 2014-2021 годы</t>
  </si>
  <si>
    <t>Подпрограмма «Развитие системы общего образования в  Ханкайском муниципальном районе» в 2014-2021 годы</t>
  </si>
  <si>
    <t xml:space="preserve"> </t>
  </si>
  <si>
    <t xml:space="preserve">Субсидии некоммерческим организациям (за исключением
государственных (муниципальных) учреждений)
</t>
  </si>
  <si>
    <t>Муниципальная программа «Развитие сельских территорий Ханкайского муниципального района на 2014-2021 годы"</t>
  </si>
  <si>
    <t>Подпрограмма «Развитие дошкольного образования в Ханкайском муниципальном районе" 2014-2021 годы</t>
  </si>
  <si>
    <t xml:space="preserve">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на 2019 год </t>
  </si>
  <si>
    <t>Муниципальная программа "Развитие физической культуры  и спорта в Ханкайском муниципальном районе" на 2014-2021 годы</t>
  </si>
  <si>
    <t>Подпрограмма «Проведение мониторинга качества предоставления  муниципальных услуг в Ханкайском муниципальном районе" на 2014-2021 годы</t>
  </si>
  <si>
    <t xml:space="preserve">               Приложение 5</t>
  </si>
  <si>
    <t>Показатели источников финансирования дефицита бюджета Ханкайского муниципального района за 2019 год по кодам классификации источников финансирования дефицитов бюджетов</t>
  </si>
  <si>
    <t>(тыс.руб)</t>
  </si>
  <si>
    <t>Код источника финансирования
дефицита бюджета по бюджетной классификации</t>
  </si>
  <si>
    <t>Уточненный бюджет 2017 года</t>
  </si>
  <si>
    <t>Исполнено за 2017 год</t>
  </si>
  <si>
    <t>Неисполненные 
назначения</t>
  </si>
  <si>
    <t>Финансовое управление  Ханкайского муниципального района Приморского края</t>
  </si>
  <si>
    <t xml:space="preserve">  95100000000000000000</t>
  </si>
  <si>
    <t>Источники внутреннего финансирования дефицита бюджета - всего</t>
  </si>
  <si>
    <t xml:space="preserve">  95101000000000000000</t>
  </si>
  <si>
    <t>Изменение остатков средств</t>
  </si>
  <si>
    <t xml:space="preserve">   95101050000000000000</t>
  </si>
  <si>
    <t>увеличение остатков средств, всего</t>
  </si>
  <si>
    <t xml:space="preserve">   95101050000000000500 </t>
  </si>
  <si>
    <t xml:space="preserve">   Увеличение прочих остатков денежных средств бюджетов муниципальных районов</t>
  </si>
  <si>
    <t>95101050201050000510</t>
  </si>
  <si>
    <t>уменьшение остатков средств, всего</t>
  </si>
  <si>
    <t xml:space="preserve">  95101050000000000600 </t>
  </si>
  <si>
    <t xml:space="preserve">   Уменьшение прочих остатков денежных средств бюджетов муниципального района</t>
  </si>
  <si>
    <t>95101050201050000610</t>
  </si>
  <si>
    <t>Приложение 6</t>
  </si>
  <si>
    <t xml:space="preserve">  Ханкайского муниципального района</t>
  </si>
  <si>
    <t xml:space="preserve">Показатели расходов бюджета Ханкайского муниципального района  за 2019 год по муниципальным программам </t>
  </si>
  <si>
    <t>Наименование</t>
  </si>
  <si>
    <t>% Исполнения</t>
  </si>
  <si>
    <t>Муниципальная программа «Охрана окружающей среды Ханкайского муниципального района» на 2014-2021 годы</t>
  </si>
  <si>
    <t>Муниципальная программа "Развитие физической культуры  и спорта  Ханкайского муниципального района" на 2014-2021 годы"</t>
  </si>
  <si>
    <t>Муниципальная программа "Развитие систем жилищно-коммунальной инфраструктуры и дорожного хозяйства в Ханкайском муниципальном районе" на 2015-2021 года</t>
  </si>
  <si>
    <t>Муниципальная программа «Создание и функционирование многофункционального центра предоставления государственных и муниципальных услуг в Ханкайском муниципальном районе» на 2015-2021 годы</t>
  </si>
  <si>
    <t>Приложение 7</t>
  </si>
  <si>
    <t xml:space="preserve"> Ханкайского муниципального  района</t>
  </si>
  <si>
    <t>Сведения о численности муниципальных служащих органов местного самоуправления, работников муниципальных учреждений и фактических затратах на их денежное содержание за  2019 год</t>
  </si>
  <si>
    <t>(тыс. руб.)</t>
  </si>
  <si>
    <t xml:space="preserve">Наименование </t>
  </si>
  <si>
    <t>Среднесписочная численность</t>
  </si>
  <si>
    <t>Денежное содержание</t>
  </si>
  <si>
    <t xml:space="preserve">Администрация </t>
  </si>
  <si>
    <t>Дума</t>
  </si>
  <si>
    <t>Финансовое управление</t>
  </si>
  <si>
    <t>Исполнение государственных полномочий</t>
  </si>
  <si>
    <t>Учреждения народного образования</t>
  </si>
  <si>
    <t>Прочие муниципальные учреждения</t>
  </si>
  <si>
    <t>Автономные учреждения</t>
  </si>
  <si>
    <t>итого</t>
  </si>
  <si>
    <t>Приложение 8</t>
  </si>
  <si>
    <t>Показатели  о расходовании средств резервного фонда за 2019 год</t>
  </si>
  <si>
    <t>Содержание</t>
  </si>
  <si>
    <t xml:space="preserve">Расходование  средств резервного фонда </t>
  </si>
  <si>
    <t>Приложение 9</t>
  </si>
  <si>
    <t>Показатели расходов бюджета Ханкайского муниципального района  по межбюджетным трансфертам бюджетам сельских поселений, входящих в состав Ханкайского муниципального района за 2019 год</t>
  </si>
  <si>
    <t>№ п/п</t>
  </si>
  <si>
    <t>Наименование Сельского поселения</t>
  </si>
  <si>
    <t>Объем дотации на выравнивание бюджетной обеспеченности</t>
  </si>
  <si>
    <t>Субвенции на осуществление первичного воинского учета на территориях, где отсутствуют военные комиссариаты</t>
  </si>
  <si>
    <t>Итого</t>
  </si>
  <si>
    <t>Уточненный бюджет 2019г</t>
  </si>
  <si>
    <t>Исполнено за 2019г</t>
  </si>
  <si>
    <t>Ильинское сельское поселение</t>
  </si>
  <si>
    <t>Камень-Рыболовское сельское поселение</t>
  </si>
  <si>
    <t>Новокачалинское сельское поселение</t>
  </si>
  <si>
    <t>ИТОГО</t>
  </si>
  <si>
    <t xml:space="preserve">к решению Думы </t>
  </si>
  <si>
    <t>от 28.04.2020 № 582</t>
  </si>
  <si>
    <t>к решению Думы</t>
  </si>
  <si>
    <t>к решени Думы</t>
  </si>
</sst>
</file>

<file path=xl/styles.xml><?xml version="1.0" encoding="utf-8"?>
<styleSheet xmlns="http://schemas.openxmlformats.org/spreadsheetml/2006/main">
  <numFmts count="5">
    <numFmt numFmtId="43" formatCode="_-* #,##0.00\ _₽_-;\-* #,##0.00\ _₽_-;_-* &quot;-&quot;??\ _₽_-;_-@_-"/>
    <numFmt numFmtId="164" formatCode="dd\.mm\.yyyy"/>
    <numFmt numFmtId="165" formatCode="#,##0.00_ ;\-#,##0.00"/>
    <numFmt numFmtId="166" formatCode="#,##0.000"/>
    <numFmt numFmtId="167" formatCode="#,##0.0"/>
  </numFmts>
  <fonts count="32">
    <font>
      <sz val="11"/>
      <name val="Calibri"/>
      <family val="2"/>
      <scheme val="minor"/>
    </font>
    <font>
      <sz val="10"/>
      <color rgb="FF000000"/>
      <name val="Arial Cyr"/>
    </font>
    <font>
      <b/>
      <sz val="11"/>
      <color rgb="FF000000"/>
      <name val="Arial Cyr"/>
    </font>
    <font>
      <sz val="8"/>
      <color rgb="FF000000"/>
      <name val="Arial Cyr"/>
    </font>
    <font>
      <sz val="12"/>
      <color rgb="FF000000"/>
      <name val="Times New Roman"/>
    </font>
    <font>
      <b/>
      <sz val="10"/>
      <color rgb="FF000000"/>
      <name val="Arial Cyr"/>
    </font>
    <font>
      <sz val="11"/>
      <color rgb="FF000000"/>
      <name val="Calibri"/>
      <scheme val="minor"/>
    </font>
    <font>
      <sz val="9"/>
      <color rgb="FF000000"/>
      <name val="Arial Cyr"/>
    </font>
    <font>
      <sz val="8"/>
      <color rgb="FF000000"/>
      <name val="Arial"/>
    </font>
    <font>
      <sz val="6"/>
      <color rgb="FF000000"/>
      <name val="Arial Cyr"/>
    </font>
    <font>
      <sz val="11"/>
      <color rgb="FF000000"/>
      <name val="Calibri"/>
      <scheme val="minor"/>
    </font>
    <font>
      <sz val="10"/>
      <color rgb="FF000000"/>
      <name val="Arial"/>
    </font>
    <font>
      <sz val="11"/>
      <name val="Calibri"/>
      <family val="2"/>
      <scheme val="minor"/>
    </font>
    <font>
      <sz val="12"/>
      <color rgb="FF000000"/>
      <name val="Times New Roman"/>
      <family val="1"/>
      <charset val="204"/>
    </font>
    <font>
      <b/>
      <sz val="12"/>
      <color rgb="FF000000"/>
      <name val="Times New Roman"/>
      <family val="1"/>
      <charset val="204"/>
    </font>
    <font>
      <sz val="12"/>
      <name val="Times New Roman"/>
      <family val="1"/>
      <charset val="204"/>
    </font>
    <font>
      <b/>
      <sz val="11"/>
      <name val="Calibri"/>
      <family val="2"/>
      <scheme val="minor"/>
    </font>
    <font>
      <sz val="12"/>
      <color theme="1"/>
      <name val="Times New Roman"/>
      <family val="1"/>
      <charset val="204"/>
    </font>
    <font>
      <b/>
      <sz val="14"/>
      <color rgb="FF000000"/>
      <name val="Times New Roman"/>
      <family val="1"/>
      <charset val="204"/>
    </font>
    <font>
      <sz val="14"/>
      <color rgb="FF000000"/>
      <name val="Times New Roman"/>
      <family val="1"/>
      <charset val="204"/>
    </font>
    <font>
      <sz val="14"/>
      <name val="Times New Roman"/>
      <family val="1"/>
      <charset val="204"/>
    </font>
    <font>
      <b/>
      <sz val="14"/>
      <name val="Times New Roman"/>
      <family val="1"/>
      <charset val="204"/>
    </font>
    <font>
      <sz val="14"/>
      <color theme="1"/>
      <name val="Times New Roman"/>
      <family val="1"/>
      <charset val="204"/>
    </font>
    <font>
      <b/>
      <sz val="14"/>
      <color theme="1"/>
      <name val="Times New Roman"/>
      <family val="1"/>
      <charset val="204"/>
    </font>
    <font>
      <b/>
      <sz val="12"/>
      <color theme="1"/>
      <name val="Times New Roman"/>
      <family val="1"/>
      <charset val="204"/>
    </font>
    <font>
      <sz val="13"/>
      <name val="Times New Roman"/>
      <family val="1"/>
      <charset val="204"/>
    </font>
    <font>
      <sz val="13"/>
      <color theme="1"/>
      <name val="Times New Roman"/>
      <family val="1"/>
      <charset val="204"/>
    </font>
    <font>
      <b/>
      <sz val="12"/>
      <name val="Times New Roman"/>
      <family val="1"/>
      <charset val="204"/>
    </font>
    <font>
      <i/>
      <sz val="12"/>
      <name val="Times New Roman"/>
      <family val="1"/>
      <charset val="204"/>
    </font>
    <font>
      <sz val="11"/>
      <color theme="1"/>
      <name val="Times New Roman"/>
      <family val="1"/>
      <charset val="204"/>
    </font>
    <font>
      <sz val="12"/>
      <name val="Arial"/>
      <family val="2"/>
      <charset val="204"/>
    </font>
    <font>
      <sz val="12"/>
      <name val="Calibri"/>
      <family val="2"/>
      <scheme val="minor"/>
    </font>
  </fonts>
  <fills count="8">
    <fill>
      <patternFill patternType="none"/>
    </fill>
    <fill>
      <patternFill patternType="gray125"/>
    </fill>
    <fill>
      <patternFill patternType="solid">
        <fgColor rgb="FFFFFFFF"/>
      </patternFill>
    </fill>
    <fill>
      <patternFill patternType="solid">
        <fgColor rgb="FFC0C0C0"/>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indexed="9"/>
        <bgColor indexed="64"/>
      </patternFill>
    </fill>
  </fills>
  <borders count="41">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rgb="FF000000"/>
      </left>
      <right style="thin">
        <color indexed="64"/>
      </right>
      <top style="thin">
        <color rgb="FF000000"/>
      </top>
      <bottom/>
      <diagonal/>
    </border>
    <border>
      <left style="thin">
        <color rgb="FF000000"/>
      </left>
      <right style="thin">
        <color rgb="FF000000"/>
      </right>
      <top/>
      <bottom/>
      <diagonal/>
    </border>
    <border>
      <left style="thin">
        <color rgb="FF000000"/>
      </left>
      <right style="thin">
        <color indexed="64"/>
      </right>
      <top/>
      <bottom/>
      <diagonal/>
    </border>
  </borders>
  <cellStyleXfs count="143">
    <xf numFmtId="0" fontId="0" fillId="0" borderId="0"/>
    <xf numFmtId="0" fontId="1" fillId="0" borderId="1"/>
    <xf numFmtId="0" fontId="2" fillId="0" borderId="1">
      <alignment horizontal="center"/>
    </xf>
    <xf numFmtId="0" fontId="3" fillId="0" borderId="2">
      <alignment horizontal="center"/>
    </xf>
    <xf numFmtId="0" fontId="4" fillId="0" borderId="1">
      <alignment horizontal="right"/>
    </xf>
    <xf numFmtId="0" fontId="2" fillId="0" borderId="1"/>
    <xf numFmtId="0" fontId="5" fillId="0" borderId="1"/>
    <xf numFmtId="0" fontId="5" fillId="0" borderId="3"/>
    <xf numFmtId="0" fontId="3" fillId="0" borderId="4">
      <alignment horizontal="center"/>
    </xf>
    <xf numFmtId="0" fontId="4" fillId="0" borderId="5">
      <alignment horizontal="right"/>
    </xf>
    <xf numFmtId="0" fontId="3" fillId="0" borderId="1"/>
    <xf numFmtId="0" fontId="3" fillId="0" borderId="6">
      <alignment horizontal="right"/>
    </xf>
    <xf numFmtId="49" fontId="3" fillId="0" borderId="7">
      <alignment horizontal="center"/>
    </xf>
    <xf numFmtId="0" fontId="4" fillId="0" borderId="8">
      <alignment horizontal="right"/>
    </xf>
    <xf numFmtId="0" fontId="6" fillId="0" borderId="1"/>
    <xf numFmtId="164" fontId="3" fillId="0" borderId="9">
      <alignment horizontal="center"/>
    </xf>
    <xf numFmtId="0" fontId="3" fillId="0" borderId="1">
      <alignment horizontal="left"/>
    </xf>
    <xf numFmtId="49" fontId="3" fillId="0" borderId="1"/>
    <xf numFmtId="49" fontId="3" fillId="0" borderId="6">
      <alignment horizontal="right" vertical="center"/>
    </xf>
    <xf numFmtId="49" fontId="3" fillId="0" borderId="9">
      <alignment horizontal="center" vertical="center"/>
    </xf>
    <xf numFmtId="0" fontId="3" fillId="0" borderId="2">
      <alignment horizontal="left" wrapText="1"/>
    </xf>
    <xf numFmtId="49" fontId="3" fillId="0" borderId="9">
      <alignment horizontal="center"/>
    </xf>
    <xf numFmtId="0" fontId="3" fillId="0" borderId="10">
      <alignment horizontal="left" wrapText="1"/>
    </xf>
    <xf numFmtId="49" fontId="3" fillId="0" borderId="6">
      <alignment horizontal="right"/>
    </xf>
    <xf numFmtId="0" fontId="3" fillId="0" borderId="11">
      <alignment horizontal="left"/>
    </xf>
    <xf numFmtId="49" fontId="3" fillId="0" borderId="11"/>
    <xf numFmtId="49" fontId="3" fillId="0" borderId="6"/>
    <xf numFmtId="49" fontId="3" fillId="0" borderId="12">
      <alignment horizontal="center"/>
    </xf>
    <xf numFmtId="0" fontId="2" fillId="0" borderId="2">
      <alignment horizontal="center"/>
    </xf>
    <xf numFmtId="0" fontId="3" fillId="0" borderId="13">
      <alignment horizontal="center" vertical="top" wrapText="1"/>
    </xf>
    <xf numFmtId="49" fontId="3" fillId="0" borderId="13">
      <alignment horizontal="center" vertical="top" wrapText="1"/>
    </xf>
    <xf numFmtId="0" fontId="1" fillId="0" borderId="14"/>
    <xf numFmtId="0" fontId="1" fillId="0" borderId="5"/>
    <xf numFmtId="0" fontId="3" fillId="0" borderId="13">
      <alignment horizontal="center" vertical="center"/>
    </xf>
    <xf numFmtId="0" fontId="3" fillId="0" borderId="4">
      <alignment horizontal="center" vertical="center"/>
    </xf>
    <xf numFmtId="49" fontId="3" fillId="0" borderId="4">
      <alignment horizontal="center" vertical="center"/>
    </xf>
    <xf numFmtId="0" fontId="3" fillId="0" borderId="15">
      <alignment horizontal="left" wrapText="1"/>
    </xf>
    <xf numFmtId="49" fontId="3" fillId="0" borderId="16">
      <alignment horizontal="center" wrapText="1"/>
    </xf>
    <xf numFmtId="49" fontId="3" fillId="0" borderId="17">
      <alignment horizontal="center"/>
    </xf>
    <xf numFmtId="4" fontId="3" fillId="0" borderId="17">
      <alignment horizontal="right" shrinkToFit="1"/>
    </xf>
    <xf numFmtId="0" fontId="3" fillId="0" borderId="18">
      <alignment horizontal="left" wrapText="1"/>
    </xf>
    <xf numFmtId="49" fontId="3" fillId="0" borderId="19">
      <alignment horizontal="center" shrinkToFit="1"/>
    </xf>
    <xf numFmtId="49" fontId="3" fillId="0" borderId="20">
      <alignment horizontal="center"/>
    </xf>
    <xf numFmtId="4" fontId="3" fillId="0" borderId="20">
      <alignment horizontal="right" shrinkToFit="1"/>
    </xf>
    <xf numFmtId="0" fontId="3" fillId="0" borderId="21">
      <alignment horizontal="left" wrapText="1" indent="2"/>
    </xf>
    <xf numFmtId="49" fontId="3" fillId="0" borderId="22">
      <alignment horizontal="center" shrinkToFit="1"/>
    </xf>
    <xf numFmtId="49" fontId="3" fillId="0" borderId="23">
      <alignment horizontal="center"/>
    </xf>
    <xf numFmtId="4" fontId="3" fillId="0" borderId="23">
      <alignment horizontal="right" shrinkToFit="1"/>
    </xf>
    <xf numFmtId="49" fontId="3" fillId="0" borderId="1">
      <alignment horizontal="right"/>
    </xf>
    <xf numFmtId="0" fontId="2" fillId="0" borderId="5">
      <alignment horizontal="center"/>
    </xf>
    <xf numFmtId="0" fontId="3" fillId="0" borderId="4">
      <alignment horizontal="center" vertical="center" shrinkToFit="1"/>
    </xf>
    <xf numFmtId="49" fontId="3" fillId="0" borderId="4">
      <alignment horizontal="center" vertical="center" shrinkToFit="1"/>
    </xf>
    <xf numFmtId="49" fontId="1" fillId="0" borderId="5"/>
    <xf numFmtId="0" fontId="3" fillId="0" borderId="16">
      <alignment horizontal="center" shrinkToFit="1"/>
    </xf>
    <xf numFmtId="4" fontId="3" fillId="0" borderId="24">
      <alignment horizontal="right" shrinkToFit="1"/>
    </xf>
    <xf numFmtId="49" fontId="1" fillId="0" borderId="8"/>
    <xf numFmtId="0" fontId="3" fillId="0" borderId="19">
      <alignment horizontal="center" shrinkToFit="1"/>
    </xf>
    <xf numFmtId="165" fontId="3" fillId="0" borderId="20">
      <alignment horizontal="right" shrinkToFit="1"/>
    </xf>
    <xf numFmtId="165" fontId="3" fillId="0" borderId="25">
      <alignment horizontal="right" shrinkToFit="1"/>
    </xf>
    <xf numFmtId="0" fontId="3" fillId="0" borderId="26">
      <alignment horizontal="left" wrapText="1"/>
    </xf>
    <xf numFmtId="49" fontId="3" fillId="0" borderId="22">
      <alignment horizontal="center" wrapText="1"/>
    </xf>
    <xf numFmtId="49" fontId="3" fillId="0" borderId="23">
      <alignment horizontal="center" wrapText="1"/>
    </xf>
    <xf numFmtId="4" fontId="3" fillId="0" borderId="23">
      <alignment horizontal="right" wrapText="1"/>
    </xf>
    <xf numFmtId="4" fontId="3" fillId="0" borderId="21">
      <alignment horizontal="right" wrapText="1"/>
    </xf>
    <xf numFmtId="0" fontId="1" fillId="0" borderId="8">
      <alignment wrapText="1"/>
    </xf>
    <xf numFmtId="0" fontId="3" fillId="0" borderId="27">
      <alignment horizontal="left" wrapText="1"/>
    </xf>
    <xf numFmtId="49" fontId="3" fillId="0" borderId="28">
      <alignment horizontal="center" shrinkToFit="1"/>
    </xf>
    <xf numFmtId="49" fontId="3" fillId="0" borderId="29">
      <alignment horizontal="center"/>
    </xf>
    <xf numFmtId="4" fontId="3" fillId="0" borderId="29">
      <alignment horizontal="right" shrinkToFit="1"/>
    </xf>
    <xf numFmtId="49" fontId="3" fillId="0" borderId="30">
      <alignment horizontal="center"/>
    </xf>
    <xf numFmtId="0" fontId="1" fillId="0" borderId="8"/>
    <xf numFmtId="0" fontId="6" fillId="0" borderId="11"/>
    <xf numFmtId="0" fontId="6" fillId="0" borderId="31"/>
    <xf numFmtId="0" fontId="3" fillId="0" borderId="1">
      <alignment wrapText="1"/>
    </xf>
    <xf numFmtId="49" fontId="3" fillId="0" borderId="1">
      <alignment wrapText="1"/>
    </xf>
    <xf numFmtId="49" fontId="3" fillId="0" borderId="1">
      <alignment horizontal="center"/>
    </xf>
    <xf numFmtId="49" fontId="7" fillId="0" borderId="1"/>
    <xf numFmtId="0" fontId="3" fillId="0" borderId="2">
      <alignment horizontal="left"/>
    </xf>
    <xf numFmtId="49" fontId="3" fillId="0" borderId="2">
      <alignment horizontal="left"/>
    </xf>
    <xf numFmtId="0" fontId="3" fillId="0" borderId="2">
      <alignment horizontal="center" shrinkToFit="1"/>
    </xf>
    <xf numFmtId="49" fontId="3" fillId="0" borderId="2">
      <alignment horizontal="center" vertical="center" shrinkToFit="1"/>
    </xf>
    <xf numFmtId="49" fontId="1" fillId="0" borderId="2">
      <alignment shrinkToFit="1"/>
    </xf>
    <xf numFmtId="49" fontId="3" fillId="0" borderId="2">
      <alignment horizontal="right"/>
    </xf>
    <xf numFmtId="0" fontId="3" fillId="0" borderId="16">
      <alignment horizontal="center" vertical="center" shrinkToFit="1"/>
    </xf>
    <xf numFmtId="49" fontId="3" fillId="0" borderId="17">
      <alignment horizontal="center" vertical="center"/>
    </xf>
    <xf numFmtId="0" fontId="3" fillId="0" borderId="15">
      <alignment horizontal="left" wrapText="1" indent="2"/>
    </xf>
    <xf numFmtId="0" fontId="3" fillId="0" borderId="32">
      <alignment horizontal="center" vertical="center" shrinkToFit="1"/>
    </xf>
    <xf numFmtId="49" fontId="3" fillId="0" borderId="13">
      <alignment horizontal="center" vertical="center"/>
    </xf>
    <xf numFmtId="165" fontId="3" fillId="0" borderId="13">
      <alignment horizontal="right" vertical="center" shrinkToFit="1"/>
    </xf>
    <xf numFmtId="165" fontId="3" fillId="0" borderId="27">
      <alignment horizontal="right" vertical="center" shrinkToFit="1"/>
    </xf>
    <xf numFmtId="0" fontId="3" fillId="0" borderId="33">
      <alignment horizontal="left" wrapText="1"/>
    </xf>
    <xf numFmtId="4" fontId="3" fillId="0" borderId="13">
      <alignment horizontal="right" shrinkToFit="1"/>
    </xf>
    <xf numFmtId="4" fontId="3" fillId="0" borderId="27">
      <alignment horizontal="right" shrinkToFit="1"/>
    </xf>
    <xf numFmtId="0" fontId="3" fillId="0" borderId="18">
      <alignment horizontal="left" wrapText="1" indent="2"/>
    </xf>
    <xf numFmtId="0" fontId="8" fillId="0" borderId="27">
      <alignment wrapText="1"/>
    </xf>
    <xf numFmtId="0" fontId="8" fillId="0" borderId="27"/>
    <xf numFmtId="0" fontId="8" fillId="2" borderId="27">
      <alignment wrapText="1"/>
    </xf>
    <xf numFmtId="0" fontId="3" fillId="2" borderId="26">
      <alignment horizontal="left" wrapText="1"/>
    </xf>
    <xf numFmtId="49" fontId="3" fillId="0" borderId="27">
      <alignment horizontal="center" shrinkToFit="1"/>
    </xf>
    <xf numFmtId="49" fontId="3" fillId="0" borderId="13">
      <alignment horizontal="center" vertical="center" shrinkToFit="1"/>
    </xf>
    <xf numFmtId="0" fontId="1" fillId="0" borderId="11">
      <alignment horizontal="left"/>
    </xf>
    <xf numFmtId="0" fontId="1" fillId="0" borderId="31">
      <alignment horizontal="left" wrapText="1"/>
    </xf>
    <xf numFmtId="0" fontId="1" fillId="0" borderId="31">
      <alignment horizontal="left"/>
    </xf>
    <xf numFmtId="0" fontId="3" fillId="0" borderId="31"/>
    <xf numFmtId="49" fontId="1" fillId="0" borderId="31"/>
    <xf numFmtId="49" fontId="1" fillId="0" borderId="31"/>
    <xf numFmtId="0" fontId="1" fillId="0" borderId="1">
      <alignment horizontal="left"/>
    </xf>
    <xf numFmtId="0" fontId="1" fillId="0" borderId="1">
      <alignment horizontal="left" wrapText="1"/>
    </xf>
    <xf numFmtId="0" fontId="1" fillId="0" borderId="1">
      <alignment horizontal="left"/>
    </xf>
    <xf numFmtId="0" fontId="3" fillId="0" borderId="1"/>
    <xf numFmtId="49" fontId="1" fillId="0" borderId="1"/>
    <xf numFmtId="49" fontId="1" fillId="0" borderId="1"/>
    <xf numFmtId="0" fontId="3" fillId="0" borderId="1">
      <alignment horizontal="center" wrapText="1"/>
    </xf>
    <xf numFmtId="0" fontId="3" fillId="0" borderId="2">
      <alignment horizontal="center" wrapText="1"/>
    </xf>
    <xf numFmtId="0" fontId="9" fillId="0" borderId="1">
      <alignment horizontal="center"/>
    </xf>
    <xf numFmtId="0" fontId="9" fillId="0" borderId="11">
      <alignment horizontal="center"/>
    </xf>
    <xf numFmtId="0" fontId="1" fillId="0" borderId="1">
      <alignment horizontal="left"/>
    </xf>
    <xf numFmtId="0" fontId="1" fillId="0" borderId="1">
      <alignment horizontal="center"/>
    </xf>
    <xf numFmtId="0" fontId="7" fillId="0" borderId="1">
      <alignment horizontal="left"/>
    </xf>
    <xf numFmtId="49" fontId="1" fillId="0" borderId="1"/>
    <xf numFmtId="49" fontId="3" fillId="0" borderId="1">
      <alignment horizontal="left"/>
    </xf>
    <xf numFmtId="49" fontId="3" fillId="0" borderId="1">
      <alignment horizontal="center" wrapText="1"/>
    </xf>
    <xf numFmtId="0" fontId="3" fillId="0" borderId="1">
      <alignment horizontal="center"/>
    </xf>
    <xf numFmtId="0" fontId="9" fillId="0" borderId="11">
      <alignment horizontal="center"/>
    </xf>
    <xf numFmtId="0" fontId="6" fillId="0" borderId="1"/>
    <xf numFmtId="0" fontId="9" fillId="0" borderId="1">
      <alignment horizontal="center"/>
    </xf>
    <xf numFmtId="0" fontId="6" fillId="0" borderId="1"/>
    <xf numFmtId="0" fontId="9" fillId="0" borderId="1">
      <alignment horizontal="center"/>
    </xf>
    <xf numFmtId="0" fontId="3" fillId="0" borderId="1">
      <alignment horizontal="center" wrapText="1"/>
    </xf>
    <xf numFmtId="0" fontId="8" fillId="0" borderId="1"/>
    <xf numFmtId="0" fontId="10" fillId="0" borderId="2"/>
    <xf numFmtId="0" fontId="10" fillId="0" borderId="1"/>
    <xf numFmtId="0" fontId="1" fillId="0" borderId="2"/>
    <xf numFmtId="0" fontId="1" fillId="0" borderId="13">
      <alignment horizontal="left" wrapText="1"/>
    </xf>
    <xf numFmtId="0" fontId="1" fillId="0" borderId="11"/>
    <xf numFmtId="0" fontId="12" fillId="0" borderId="0"/>
    <xf numFmtId="0" fontId="12" fillId="0" borderId="0"/>
    <xf numFmtId="0" fontId="12" fillId="0" borderId="0"/>
    <xf numFmtId="0" fontId="10" fillId="0" borderId="1"/>
    <xf numFmtId="0" fontId="10" fillId="0" borderId="1"/>
    <xf numFmtId="0" fontId="11" fillId="3" borderId="1"/>
    <xf numFmtId="0" fontId="1" fillId="0" borderId="13">
      <alignment horizontal="left"/>
    </xf>
    <xf numFmtId="43" fontId="12" fillId="0" borderId="0" applyFont="0" applyFill="0" applyBorder="0" applyAlignment="0" applyProtection="0"/>
  </cellStyleXfs>
  <cellXfs count="367">
    <xf numFmtId="0" fontId="0" fillId="0" borderId="0" xfId="0"/>
    <xf numFmtId="0" fontId="0" fillId="0" borderId="0" xfId="0" applyProtection="1">
      <protection locked="0"/>
    </xf>
    <xf numFmtId="0" fontId="1" fillId="0" borderId="1" xfId="1" applyNumberFormat="1" applyProtection="1"/>
    <xf numFmtId="0" fontId="2" fillId="0" borderId="1" xfId="2" applyNumberFormat="1" applyProtection="1">
      <alignment horizontal="center"/>
    </xf>
    <xf numFmtId="0" fontId="4" fillId="0" borderId="1" xfId="4" applyNumberFormat="1" applyProtection="1">
      <alignment horizontal="right"/>
    </xf>
    <xf numFmtId="0" fontId="6" fillId="0" borderId="1" xfId="14" applyNumberFormat="1" applyProtection="1"/>
    <xf numFmtId="0" fontId="2" fillId="0" borderId="2" xfId="28" applyNumberFormat="1" applyProtection="1">
      <alignment horizontal="center"/>
    </xf>
    <xf numFmtId="0" fontId="1" fillId="0" borderId="14" xfId="31" applyNumberFormat="1" applyProtection="1"/>
    <xf numFmtId="0" fontId="1" fillId="0" borderId="5" xfId="32" applyNumberFormat="1" applyProtection="1"/>
    <xf numFmtId="0" fontId="2" fillId="0" borderId="5" xfId="49" applyNumberFormat="1" applyProtection="1">
      <alignment horizontal="center"/>
    </xf>
    <xf numFmtId="49" fontId="1" fillId="0" borderId="5" xfId="52" applyNumberFormat="1" applyProtection="1"/>
    <xf numFmtId="49" fontId="1" fillId="0" borderId="8" xfId="55" applyNumberFormat="1" applyProtection="1"/>
    <xf numFmtId="0" fontId="1" fillId="0" borderId="8" xfId="64" applyNumberFormat="1" applyProtection="1">
      <alignment wrapText="1"/>
    </xf>
    <xf numFmtId="0" fontId="1" fillId="0" borderId="8" xfId="70" applyNumberFormat="1" applyProtection="1"/>
    <xf numFmtId="0" fontId="13" fillId="0" borderId="1" xfId="1" applyNumberFormat="1" applyFont="1" applyProtection="1"/>
    <xf numFmtId="0" fontId="13" fillId="0" borderId="4" xfId="34" applyNumberFormat="1" applyFont="1" applyProtection="1">
      <alignment horizontal="center" vertical="center"/>
    </xf>
    <xf numFmtId="49" fontId="13" fillId="0" borderId="4" xfId="35" applyNumberFormat="1" applyFont="1" applyProtection="1">
      <alignment horizontal="center" vertical="center"/>
    </xf>
    <xf numFmtId="49" fontId="13" fillId="0" borderId="16" xfId="37" applyNumberFormat="1" applyFont="1" applyProtection="1">
      <alignment horizontal="center" wrapText="1"/>
    </xf>
    <xf numFmtId="49" fontId="13" fillId="0" borderId="17" xfId="38" applyNumberFormat="1" applyFont="1" applyProtection="1">
      <alignment horizontal="center"/>
    </xf>
    <xf numFmtId="4" fontId="13" fillId="0" borderId="17" xfId="39" applyNumberFormat="1" applyFont="1" applyProtection="1">
      <alignment horizontal="right" shrinkToFit="1"/>
    </xf>
    <xf numFmtId="49" fontId="13" fillId="0" borderId="19" xfId="41" applyNumberFormat="1" applyFont="1" applyProtection="1">
      <alignment horizontal="center" shrinkToFit="1"/>
    </xf>
    <xf numFmtId="49" fontId="13" fillId="0" borderId="20" xfId="42" applyNumberFormat="1" applyFont="1" applyProtection="1">
      <alignment horizontal="center"/>
    </xf>
    <xf numFmtId="4" fontId="13" fillId="0" borderId="20" xfId="43" applyNumberFormat="1" applyFont="1" applyProtection="1">
      <alignment horizontal="right" shrinkToFit="1"/>
    </xf>
    <xf numFmtId="49" fontId="13" fillId="0" borderId="22" xfId="45" applyNumberFormat="1" applyFont="1" applyProtection="1">
      <alignment horizontal="center" shrinkToFit="1"/>
    </xf>
    <xf numFmtId="49" fontId="13" fillId="0" borderId="23" xfId="46" applyNumberFormat="1" applyFont="1" applyProtection="1">
      <alignment horizontal="center"/>
    </xf>
    <xf numFmtId="4" fontId="13" fillId="0" borderId="23" xfId="47" applyNumberFormat="1" applyFont="1" applyProtection="1">
      <alignment horizontal="right" shrinkToFit="1"/>
    </xf>
    <xf numFmtId="0" fontId="13" fillId="0" borderId="1" xfId="14" applyNumberFormat="1" applyFont="1" applyProtection="1"/>
    <xf numFmtId="0" fontId="15" fillId="0" borderId="0" xfId="0" applyFont="1" applyProtection="1">
      <protection locked="0"/>
    </xf>
    <xf numFmtId="0" fontId="13" fillId="0" borderId="1" xfId="1" applyNumberFormat="1" applyFont="1" applyAlignment="1" applyProtection="1">
      <alignment vertical="top"/>
    </xf>
    <xf numFmtId="0" fontId="13" fillId="0" borderId="13" xfId="33" applyNumberFormat="1" applyFont="1" applyAlignment="1" applyProtection="1">
      <alignment horizontal="center" vertical="top"/>
    </xf>
    <xf numFmtId="0" fontId="13" fillId="0" borderId="15" xfId="36" applyNumberFormat="1" applyFont="1" applyAlignment="1" applyProtection="1">
      <alignment horizontal="left" vertical="top" wrapText="1"/>
    </xf>
    <xf numFmtId="0" fontId="13" fillId="0" borderId="18" xfId="40" applyNumberFormat="1" applyFont="1" applyAlignment="1" applyProtection="1">
      <alignment horizontal="left" vertical="top" wrapText="1"/>
    </xf>
    <xf numFmtId="0" fontId="13" fillId="0" borderId="21" xfId="44" applyNumberFormat="1" applyFont="1" applyAlignment="1" applyProtection="1">
      <alignment horizontal="left" vertical="top" wrapText="1"/>
    </xf>
    <xf numFmtId="0" fontId="13" fillId="0" borderId="1" xfId="14" applyNumberFormat="1" applyFont="1" applyAlignment="1" applyProtection="1">
      <alignment vertical="top"/>
    </xf>
    <xf numFmtId="0" fontId="15" fillId="0" borderId="0" xfId="0" applyFont="1" applyAlignment="1" applyProtection="1">
      <alignment vertical="top"/>
      <protection locked="0"/>
    </xf>
    <xf numFmtId="0" fontId="14" fillId="0" borderId="2" xfId="28" applyNumberFormat="1" applyFont="1" applyProtection="1">
      <alignment horizontal="center"/>
    </xf>
    <xf numFmtId="0" fontId="14" fillId="0" borderId="2" xfId="28" applyFont="1">
      <alignment horizontal="center"/>
    </xf>
    <xf numFmtId="49" fontId="13" fillId="0" borderId="1" xfId="48" applyNumberFormat="1" applyFont="1" applyProtection="1">
      <alignment horizontal="right"/>
    </xf>
    <xf numFmtId="0" fontId="13" fillId="0" borderId="13" xfId="33" applyNumberFormat="1" applyFont="1" applyProtection="1">
      <alignment horizontal="center" vertical="center"/>
    </xf>
    <xf numFmtId="0" fontId="13" fillId="0" borderId="4" xfId="50" applyNumberFormat="1" applyFont="1" applyProtection="1">
      <alignment horizontal="center" vertical="center" shrinkToFit="1"/>
    </xf>
    <xf numFmtId="49" fontId="13" fillId="0" borderId="4" xfId="51" applyNumberFormat="1" applyFont="1" applyProtection="1">
      <alignment horizontal="center" vertical="center" shrinkToFit="1"/>
    </xf>
    <xf numFmtId="0" fontId="13" fillId="0" borderId="16" xfId="53" applyNumberFormat="1" applyFont="1" applyProtection="1">
      <alignment horizontal="center" shrinkToFit="1"/>
    </xf>
    <xf numFmtId="4" fontId="13" fillId="0" borderId="24" xfId="54" applyNumberFormat="1" applyFont="1" applyProtection="1">
      <alignment horizontal="right" shrinkToFit="1"/>
    </xf>
    <xf numFmtId="0" fontId="13" fillId="0" borderId="19" xfId="56" applyNumberFormat="1" applyFont="1" applyProtection="1">
      <alignment horizontal="center" shrinkToFit="1"/>
    </xf>
    <xf numFmtId="165" fontId="13" fillId="0" borderId="20" xfId="57" applyNumberFormat="1" applyFont="1" applyProtection="1">
      <alignment horizontal="right" shrinkToFit="1"/>
    </xf>
    <xf numFmtId="165" fontId="13" fillId="0" borderId="25" xfId="58" applyNumberFormat="1" applyFont="1" applyProtection="1">
      <alignment horizontal="right" shrinkToFit="1"/>
    </xf>
    <xf numFmtId="0" fontId="13" fillId="0" borderId="26" xfId="59" applyNumberFormat="1" applyFont="1" applyProtection="1">
      <alignment horizontal="left" wrapText="1"/>
    </xf>
    <xf numFmtId="49" fontId="13" fillId="0" borderId="22" xfId="60" applyNumberFormat="1" applyFont="1" applyProtection="1">
      <alignment horizontal="center" wrapText="1"/>
    </xf>
    <xf numFmtId="49" fontId="13" fillId="0" borderId="23" xfId="61" applyNumberFormat="1" applyFont="1" applyProtection="1">
      <alignment horizontal="center" wrapText="1"/>
    </xf>
    <xf numFmtId="4" fontId="13" fillId="0" borderId="23" xfId="62" applyNumberFormat="1" applyFont="1" applyProtection="1">
      <alignment horizontal="right" wrapText="1"/>
    </xf>
    <xf numFmtId="4" fontId="13" fillId="0" borderId="21" xfId="63" applyNumberFormat="1" applyFont="1" applyProtection="1">
      <alignment horizontal="right" wrapText="1"/>
    </xf>
    <xf numFmtId="0" fontId="13" fillId="0" borderId="27" xfId="65" applyNumberFormat="1" applyFont="1" applyProtection="1">
      <alignment horizontal="left" wrapText="1"/>
    </xf>
    <xf numFmtId="49" fontId="13" fillId="0" borderId="28" xfId="66" applyNumberFormat="1" applyFont="1" applyProtection="1">
      <alignment horizontal="center" shrinkToFit="1"/>
    </xf>
    <xf numFmtId="49" fontId="13" fillId="0" borderId="29" xfId="67" applyNumberFormat="1" applyFont="1" applyProtection="1">
      <alignment horizontal="center"/>
    </xf>
    <xf numFmtId="4" fontId="13" fillId="0" borderId="29" xfId="68" applyNumberFormat="1" applyFont="1" applyProtection="1">
      <alignment horizontal="right" shrinkToFit="1"/>
    </xf>
    <xf numFmtId="49" fontId="13" fillId="0" borderId="30" xfId="69" applyNumberFormat="1" applyFont="1" applyProtection="1">
      <alignment horizontal="center"/>
    </xf>
    <xf numFmtId="0" fontId="13" fillId="0" borderId="31" xfId="72" applyNumberFormat="1" applyFont="1" applyProtection="1"/>
    <xf numFmtId="0" fontId="14" fillId="0" borderId="2" xfId="28" applyNumberFormat="1" applyFont="1" applyAlignment="1" applyProtection="1">
      <alignment horizontal="center" vertical="top"/>
    </xf>
    <xf numFmtId="0" fontId="13" fillId="0" borderId="26" xfId="59" applyNumberFormat="1" applyFont="1" applyAlignment="1" applyProtection="1">
      <alignment horizontal="left" vertical="top" wrapText="1"/>
    </xf>
    <xf numFmtId="0" fontId="13" fillId="0" borderId="27" xfId="65" applyNumberFormat="1" applyFont="1" applyAlignment="1" applyProtection="1">
      <alignment horizontal="left" vertical="top" wrapText="1"/>
    </xf>
    <xf numFmtId="0" fontId="13" fillId="0" borderId="11" xfId="71" applyNumberFormat="1" applyFont="1" applyAlignment="1" applyProtection="1">
      <alignment vertical="top"/>
    </xf>
    <xf numFmtId="0" fontId="14" fillId="0" borderId="26" xfId="59" applyNumberFormat="1" applyFont="1" applyAlignment="1" applyProtection="1">
      <alignment horizontal="left" vertical="top" wrapText="1"/>
    </xf>
    <xf numFmtId="49" fontId="14" fillId="0" borderId="22" xfId="60" applyNumberFormat="1" applyFont="1" applyProtection="1">
      <alignment horizontal="center" wrapText="1"/>
    </xf>
    <xf numFmtId="49" fontId="14" fillId="0" borderId="23" xfId="61" applyNumberFormat="1" applyFont="1" applyProtection="1">
      <alignment horizontal="center" wrapText="1"/>
    </xf>
    <xf numFmtId="4" fontId="14" fillId="0" borderId="23" xfId="62" applyNumberFormat="1" applyFont="1" applyProtection="1">
      <alignment horizontal="right" wrapText="1"/>
    </xf>
    <xf numFmtId="4" fontId="14" fillId="0" borderId="21" xfId="63" applyNumberFormat="1" applyFont="1" applyProtection="1">
      <alignment horizontal="right" wrapText="1"/>
    </xf>
    <xf numFmtId="0" fontId="5" fillId="0" borderId="8" xfId="64" applyNumberFormat="1" applyFont="1" applyProtection="1">
      <alignment wrapText="1"/>
    </xf>
    <xf numFmtId="0" fontId="16" fillId="0" borderId="0" xfId="0" applyFont="1" applyProtection="1">
      <protection locked="0"/>
    </xf>
    <xf numFmtId="0" fontId="13" fillId="0" borderId="1" xfId="73" applyNumberFormat="1" applyFont="1" applyProtection="1">
      <alignment wrapText="1"/>
    </xf>
    <xf numFmtId="49" fontId="13" fillId="0" borderId="1" xfId="74" applyNumberFormat="1" applyFont="1" applyProtection="1">
      <alignment wrapText="1"/>
    </xf>
    <xf numFmtId="49" fontId="13" fillId="0" borderId="1" xfId="75" applyNumberFormat="1" applyFont="1" applyProtection="1">
      <alignment horizontal="center"/>
    </xf>
    <xf numFmtId="49" fontId="13" fillId="0" borderId="1" xfId="17" applyNumberFormat="1" applyFont="1" applyProtection="1"/>
    <xf numFmtId="49" fontId="13" fillId="0" borderId="1" xfId="76" applyNumberFormat="1" applyFont="1" applyProtection="1"/>
    <xf numFmtId="0" fontId="13" fillId="0" borderId="2" xfId="77" applyNumberFormat="1" applyFont="1" applyProtection="1">
      <alignment horizontal="left"/>
    </xf>
    <xf numFmtId="49" fontId="13" fillId="0" borderId="2" xfId="78" applyNumberFormat="1" applyFont="1" applyProtection="1">
      <alignment horizontal="left"/>
    </xf>
    <xf numFmtId="0" fontId="13" fillId="0" borderId="2" xfId="79" applyNumberFormat="1" applyFont="1" applyProtection="1">
      <alignment horizontal="center" shrinkToFit="1"/>
    </xf>
    <xf numFmtId="49" fontId="13" fillId="0" borderId="2" xfId="80" applyNumberFormat="1" applyFont="1" applyProtection="1">
      <alignment horizontal="center" vertical="center" shrinkToFit="1"/>
    </xf>
    <xf numFmtId="49" fontId="13" fillId="0" borderId="2" xfId="81" applyNumberFormat="1" applyFont="1" applyProtection="1">
      <alignment shrinkToFit="1"/>
    </xf>
    <xf numFmtId="49" fontId="13" fillId="0" borderId="2" xfId="82" applyNumberFormat="1" applyFont="1" applyProtection="1">
      <alignment horizontal="right"/>
    </xf>
    <xf numFmtId="0" fontId="13" fillId="0" borderId="16" xfId="83" applyNumberFormat="1" applyFont="1" applyProtection="1">
      <alignment horizontal="center" vertical="center" shrinkToFit="1"/>
    </xf>
    <xf numFmtId="49" fontId="13" fillId="0" borderId="17" xfId="84" applyNumberFormat="1" applyFont="1" applyProtection="1">
      <alignment horizontal="center" vertical="center"/>
    </xf>
    <xf numFmtId="0" fontId="13" fillId="0" borderId="15" xfId="85" applyNumberFormat="1" applyFont="1" applyProtection="1">
      <alignment horizontal="left" wrapText="1" indent="2"/>
    </xf>
    <xf numFmtId="0" fontId="13" fillId="0" borderId="32" xfId="86" applyNumberFormat="1" applyFont="1" applyProtection="1">
      <alignment horizontal="center" vertical="center" shrinkToFit="1"/>
    </xf>
    <xf numFmtId="49" fontId="13" fillId="0" borderId="13" xfId="87" applyNumberFormat="1" applyFont="1" applyProtection="1">
      <alignment horizontal="center" vertical="center"/>
    </xf>
    <xf numFmtId="165" fontId="13" fillId="0" borderId="13" xfId="88" applyNumberFormat="1" applyFont="1" applyProtection="1">
      <alignment horizontal="right" vertical="center" shrinkToFit="1"/>
    </xf>
    <xf numFmtId="165" fontId="13" fillId="0" borderId="27" xfId="89" applyNumberFormat="1" applyFont="1" applyProtection="1">
      <alignment horizontal="right" vertical="center" shrinkToFit="1"/>
    </xf>
    <xf numFmtId="0" fontId="13" fillId="0" borderId="33" xfId="90" applyNumberFormat="1" applyFont="1" applyProtection="1">
      <alignment horizontal="left" wrapText="1"/>
    </xf>
    <xf numFmtId="4" fontId="13" fillId="0" borderId="13" xfId="91" applyNumberFormat="1" applyFont="1" applyProtection="1">
      <alignment horizontal="right" shrinkToFit="1"/>
    </xf>
    <xf numFmtId="4" fontId="13" fillId="0" borderId="27" xfId="92" applyNumberFormat="1" applyFont="1" applyProtection="1">
      <alignment horizontal="right" shrinkToFit="1"/>
    </xf>
    <xf numFmtId="0" fontId="13" fillId="0" borderId="18" xfId="93" applyNumberFormat="1" applyFont="1" applyProtection="1">
      <alignment horizontal="left" wrapText="1" indent="2"/>
    </xf>
    <xf numFmtId="0" fontId="13" fillId="0" borderId="27" xfId="94" applyNumberFormat="1" applyFont="1" applyProtection="1">
      <alignment wrapText="1"/>
    </xf>
    <xf numFmtId="0" fontId="13" fillId="0" borderId="27" xfId="95" applyNumberFormat="1" applyFont="1" applyProtection="1"/>
    <xf numFmtId="0" fontId="13" fillId="2" borderId="26" xfId="97" applyNumberFormat="1" applyFont="1" applyProtection="1">
      <alignment horizontal="left" wrapText="1"/>
    </xf>
    <xf numFmtId="49" fontId="13" fillId="0" borderId="27" xfId="98" applyNumberFormat="1" applyFont="1" applyProtection="1">
      <alignment horizontal="center" shrinkToFit="1"/>
    </xf>
    <xf numFmtId="49" fontId="13" fillId="0" borderId="13" xfId="99" applyNumberFormat="1" applyFont="1" applyProtection="1">
      <alignment horizontal="center" vertical="center" shrinkToFit="1"/>
    </xf>
    <xf numFmtId="0" fontId="13" fillId="0" borderId="11" xfId="100" applyNumberFormat="1" applyFont="1" applyProtection="1">
      <alignment horizontal="left"/>
    </xf>
    <xf numFmtId="0" fontId="13" fillId="0" borderId="31" xfId="101" applyNumberFormat="1" applyFont="1" applyProtection="1">
      <alignment horizontal="left" wrapText="1"/>
    </xf>
    <xf numFmtId="0" fontId="13" fillId="0" borderId="31" xfId="102" applyNumberFormat="1" applyFont="1" applyProtection="1">
      <alignment horizontal="left"/>
    </xf>
    <xf numFmtId="0" fontId="13" fillId="0" borderId="31" xfId="103" applyNumberFormat="1" applyFont="1" applyProtection="1"/>
    <xf numFmtId="49" fontId="13" fillId="0" borderId="31" xfId="104" applyNumberFormat="1" applyFont="1" applyProtection="1"/>
    <xf numFmtId="49" fontId="13" fillId="0" borderId="31" xfId="105" applyNumberFormat="1" applyFont="1" applyProtection="1"/>
    <xf numFmtId="0" fontId="13" fillId="0" borderId="1" xfId="106" applyNumberFormat="1" applyFont="1" applyProtection="1">
      <alignment horizontal="left"/>
    </xf>
    <xf numFmtId="0" fontId="13" fillId="0" borderId="1" xfId="107" applyNumberFormat="1" applyFont="1" applyProtection="1">
      <alignment horizontal="left" wrapText="1"/>
    </xf>
    <xf numFmtId="0" fontId="13" fillId="0" borderId="1" xfId="108" applyNumberFormat="1" applyFont="1" applyProtection="1">
      <alignment horizontal="left"/>
    </xf>
    <xf numFmtId="0" fontId="13" fillId="0" borderId="1" xfId="109" applyNumberFormat="1" applyFont="1" applyProtection="1"/>
    <xf numFmtId="49" fontId="13" fillId="0" borderId="1" xfId="110" applyNumberFormat="1" applyFont="1" applyProtection="1"/>
    <xf numFmtId="49" fontId="13" fillId="0" borderId="1" xfId="111" applyNumberFormat="1" applyFont="1" applyProtection="1"/>
    <xf numFmtId="0" fontId="13" fillId="0" borderId="1" xfId="129" applyNumberFormat="1" applyFont="1" applyProtection="1"/>
    <xf numFmtId="0" fontId="13" fillId="0" borderId="1" xfId="16" applyNumberFormat="1" applyFont="1" applyProtection="1">
      <alignment horizontal="left"/>
    </xf>
    <xf numFmtId="0" fontId="13" fillId="0" borderId="11" xfId="115" applyNumberFormat="1" applyFont="1" applyProtection="1">
      <alignment horizontal="center"/>
    </xf>
    <xf numFmtId="0" fontId="13" fillId="0" borderId="1" xfId="118" applyNumberFormat="1" applyFont="1" applyProtection="1">
      <alignment horizontal="left"/>
    </xf>
    <xf numFmtId="0" fontId="13" fillId="0" borderId="1" xfId="10" applyNumberFormat="1" applyFont="1" applyProtection="1"/>
    <xf numFmtId="0" fontId="13" fillId="0" borderId="2" xfId="132" applyNumberFormat="1" applyFont="1" applyProtection="1"/>
    <xf numFmtId="0" fontId="13" fillId="0" borderId="11" xfId="134" applyNumberFormat="1" applyFont="1" applyProtection="1"/>
    <xf numFmtId="0" fontId="17" fillId="0" borderId="0" xfId="0" applyFont="1" applyAlignment="1" applyProtection="1">
      <alignment horizontal="right"/>
      <protection locked="0"/>
    </xf>
    <xf numFmtId="0" fontId="13" fillId="0" borderId="1" xfId="4" applyFont="1" applyAlignment="1" applyProtection="1">
      <alignment horizontal="right"/>
      <protection locked="0"/>
    </xf>
    <xf numFmtId="0" fontId="13" fillId="0" borderId="1" xfId="4" applyNumberFormat="1" applyFont="1" applyAlignment="1" applyProtection="1">
      <alignment horizontal="right"/>
    </xf>
    <xf numFmtId="0" fontId="18" fillId="0" borderId="1" xfId="1" applyNumberFormat="1" applyFont="1" applyAlignment="1" applyProtection="1">
      <alignment horizontal="center" vertical="top"/>
    </xf>
    <xf numFmtId="0" fontId="20" fillId="4" borderId="0" xfId="0" applyFont="1" applyFill="1" applyProtection="1">
      <protection locked="0"/>
    </xf>
    <xf numFmtId="0" fontId="18" fillId="0" borderId="1" xfId="5" applyNumberFormat="1" applyFont="1" applyBorder="1" applyAlignment="1" applyProtection="1">
      <alignment vertical="top"/>
    </xf>
    <xf numFmtId="0" fontId="18" fillId="0" borderId="1" xfId="5" applyNumberFormat="1" applyFont="1" applyBorder="1" applyAlignment="1" applyProtection="1">
      <alignment vertical="center"/>
    </xf>
    <xf numFmtId="0" fontId="18" fillId="4" borderId="1" xfId="5" applyNumberFormat="1" applyFont="1" applyFill="1" applyBorder="1" applyAlignment="1" applyProtection="1">
      <alignment vertical="center"/>
    </xf>
    <xf numFmtId="0" fontId="19" fillId="4" borderId="1" xfId="39" applyNumberFormat="1" applyFont="1" applyFill="1" applyBorder="1" applyAlignment="1" applyProtection="1">
      <alignment horizontal="right" vertical="center"/>
    </xf>
    <xf numFmtId="0" fontId="19" fillId="0" borderId="1" xfId="16" applyNumberFormat="1" applyFont="1" applyBorder="1" applyAlignment="1" applyProtection="1">
      <alignment horizontal="left" vertical="top" wrapText="1"/>
    </xf>
    <xf numFmtId="1" fontId="19" fillId="0" borderId="1" xfId="18" applyNumberFormat="1" applyFont="1" applyBorder="1" applyAlignment="1" applyProtection="1">
      <alignment horizontal="center" vertical="center" shrinkToFit="1"/>
    </xf>
    <xf numFmtId="0" fontId="19" fillId="0" borderId="34" xfId="29" applyNumberFormat="1" applyFont="1" applyBorder="1" applyAlignment="1" applyProtection="1">
      <alignment horizontal="center" vertical="top" wrapText="1"/>
    </xf>
    <xf numFmtId="0" fontId="19" fillId="0" borderId="34" xfId="34" applyNumberFormat="1" applyFont="1" applyBorder="1" applyAlignment="1" applyProtection="1">
      <alignment horizontal="center" vertical="center" wrapText="1"/>
    </xf>
    <xf numFmtId="0" fontId="19" fillId="4" borderId="34" xfId="34" applyNumberFormat="1" applyFont="1" applyFill="1" applyBorder="1" applyAlignment="1" applyProtection="1">
      <alignment horizontal="center" vertical="center" wrapText="1"/>
    </xf>
    <xf numFmtId="49" fontId="18" fillId="0" borderId="34" xfId="36" applyNumberFormat="1" applyFont="1" applyBorder="1" applyAlignment="1" applyProtection="1">
      <alignment vertical="top" wrapText="1"/>
    </xf>
    <xf numFmtId="1" fontId="18" fillId="0" borderId="34" xfId="38" applyNumberFormat="1" applyFont="1" applyBorder="1" applyAlignment="1" applyProtection="1">
      <alignment horizontal="center" vertical="center" shrinkToFit="1"/>
    </xf>
    <xf numFmtId="166" fontId="18" fillId="4" borderId="34" xfId="25" applyNumberFormat="1" applyFont="1" applyFill="1" applyBorder="1" applyAlignment="1" applyProtection="1">
      <alignment horizontal="right" vertical="center" shrinkToFit="1"/>
    </xf>
    <xf numFmtId="10" fontId="18" fillId="0" borderId="34" xfId="8" applyNumberFormat="1" applyFont="1" applyBorder="1" applyAlignment="1" applyProtection="1">
      <alignment horizontal="right" vertical="center" shrinkToFit="1"/>
    </xf>
    <xf numFmtId="49" fontId="19" fillId="0" borderId="34" xfId="40" applyNumberFormat="1" applyFont="1" applyBorder="1" applyAlignment="1" applyProtection="1">
      <alignment horizontal="left" vertical="top" wrapText="1"/>
    </xf>
    <xf numFmtId="1" fontId="19" fillId="0" borderId="34" xfId="42" applyNumberFormat="1" applyFont="1" applyBorder="1" applyAlignment="1" applyProtection="1">
      <alignment horizontal="center" vertical="center" shrinkToFit="1"/>
    </xf>
    <xf numFmtId="166" fontId="19" fillId="4" borderId="34" xfId="30" applyNumberFormat="1" applyFont="1" applyFill="1" applyBorder="1" applyAlignment="1" applyProtection="1">
      <alignment horizontal="right" vertical="center" shrinkToFit="1"/>
    </xf>
    <xf numFmtId="10" fontId="19" fillId="0" borderId="34" xfId="8" applyNumberFormat="1" applyFont="1" applyBorder="1" applyAlignment="1" applyProtection="1">
      <alignment horizontal="right" vertical="center" shrinkToFit="1"/>
    </xf>
    <xf numFmtId="0" fontId="19" fillId="0" borderId="21" xfId="44" applyNumberFormat="1" applyFont="1" applyAlignment="1" applyProtection="1">
      <alignment vertical="top"/>
    </xf>
    <xf numFmtId="0" fontId="19" fillId="0" borderId="1" xfId="45" applyNumberFormat="1" applyFont="1" applyBorder="1" applyAlignment="1" applyProtection="1">
      <alignment vertical="center"/>
    </xf>
    <xf numFmtId="166" fontId="19" fillId="4" borderId="1" xfId="45" applyNumberFormat="1" applyFont="1" applyFill="1" applyBorder="1" applyAlignment="1" applyProtection="1">
      <alignment vertical="center"/>
    </xf>
    <xf numFmtId="0" fontId="20" fillId="0" borderId="0" xfId="0" applyFont="1" applyAlignment="1" applyProtection="1">
      <alignment vertical="top"/>
      <protection locked="0"/>
    </xf>
    <xf numFmtId="0" fontId="20" fillId="0" borderId="0" xfId="0" applyFont="1" applyProtection="1">
      <protection locked="0"/>
    </xf>
    <xf numFmtId="49" fontId="19" fillId="4" borderId="1" xfId="46" applyNumberFormat="1" applyFont="1" applyFill="1" applyBorder="1" applyAlignment="1" applyProtection="1">
      <alignment vertical="center" wrapText="1"/>
    </xf>
    <xf numFmtId="0" fontId="19" fillId="0" borderId="1" xfId="24" applyNumberFormat="1" applyFont="1" applyBorder="1" applyAlignment="1" applyProtection="1">
      <alignment vertical="center" wrapText="1"/>
    </xf>
    <xf numFmtId="0" fontId="20" fillId="4" borderId="0" xfId="0" applyFont="1" applyFill="1" applyAlignment="1">
      <alignment vertical="top"/>
    </xf>
    <xf numFmtId="0" fontId="20" fillId="4" borderId="0" xfId="0" applyFont="1" applyFill="1"/>
    <xf numFmtId="4" fontId="20" fillId="4" borderId="0" xfId="0" applyNumberFormat="1" applyFont="1" applyFill="1" applyAlignment="1">
      <alignment vertical="top"/>
    </xf>
    <xf numFmtId="0" fontId="15" fillId="4" borderId="0" xfId="0" applyFont="1" applyFill="1"/>
    <xf numFmtId="0" fontId="20" fillId="0" borderId="0" xfId="0" applyFont="1" applyFill="1" applyAlignment="1">
      <alignment horizontal="right"/>
    </xf>
    <xf numFmtId="0" fontId="17" fillId="4" borderId="0" xfId="0" applyFont="1" applyFill="1"/>
    <xf numFmtId="0" fontId="20" fillId="4" borderId="0" xfId="0" applyFont="1" applyFill="1" applyAlignment="1">
      <alignment horizontal="center" vertical="top" wrapText="1"/>
    </xf>
    <xf numFmtId="0" fontId="20" fillId="4" borderId="0" xfId="0" applyFont="1" applyFill="1" applyAlignment="1">
      <alignment horizontal="center" wrapText="1"/>
    </xf>
    <xf numFmtId="4" fontId="22" fillId="4" borderId="0" xfId="0" applyNumberFormat="1" applyFont="1" applyFill="1" applyAlignment="1">
      <alignment horizontal="right" vertical="top"/>
    </xf>
    <xf numFmtId="0" fontId="19" fillId="4" borderId="34" xfId="0" applyFont="1" applyFill="1" applyBorder="1" applyAlignment="1">
      <alignment horizontal="center" vertical="top" wrapText="1"/>
    </xf>
    <xf numFmtId="0" fontId="19" fillId="4" borderId="34" xfId="0" applyFont="1" applyFill="1" applyBorder="1" applyAlignment="1">
      <alignment horizontal="center" vertical="center" wrapText="1"/>
    </xf>
    <xf numFmtId="4" fontId="20" fillId="4" borderId="34" xfId="0" applyNumberFormat="1" applyFont="1" applyFill="1" applyBorder="1" applyAlignment="1">
      <alignment horizontal="center" vertical="center" wrapText="1"/>
    </xf>
    <xf numFmtId="0" fontId="18" fillId="4" borderId="34" xfId="0" applyFont="1" applyFill="1" applyBorder="1" applyAlignment="1">
      <alignment vertical="top" wrapText="1"/>
    </xf>
    <xf numFmtId="49" fontId="18" fillId="4" borderId="34" xfId="0" applyNumberFormat="1" applyFont="1" applyFill="1" applyBorder="1" applyAlignment="1">
      <alignment horizontal="center" vertical="top" shrinkToFit="1"/>
    </xf>
    <xf numFmtId="166" fontId="18" fillId="4" borderId="34" xfId="0" applyNumberFormat="1" applyFont="1" applyFill="1" applyBorder="1" applyAlignment="1">
      <alignment horizontal="right" vertical="top" shrinkToFit="1"/>
    </xf>
    <xf numFmtId="10" fontId="23" fillId="4" borderId="34" xfId="0" applyNumberFormat="1" applyFont="1" applyFill="1" applyBorder="1" applyAlignment="1">
      <alignment vertical="top"/>
    </xf>
    <xf numFmtId="0" fontId="24" fillId="4" borderId="0" xfId="0" applyFont="1" applyFill="1"/>
    <xf numFmtId="0" fontId="19" fillId="4" borderId="34" xfId="0" applyFont="1" applyFill="1" applyBorder="1" applyAlignment="1">
      <alignment vertical="top" wrapText="1"/>
    </xf>
    <xf numFmtId="49" fontId="19" fillId="4" borderId="34" xfId="0" applyNumberFormat="1" applyFont="1" applyFill="1" applyBorder="1" applyAlignment="1">
      <alignment horizontal="center" vertical="top" shrinkToFit="1"/>
    </xf>
    <xf numFmtId="166" fontId="19" fillId="4" borderId="34" xfId="0" applyNumberFormat="1" applyFont="1" applyFill="1" applyBorder="1" applyAlignment="1">
      <alignment horizontal="right" vertical="top" shrinkToFit="1"/>
    </xf>
    <xf numFmtId="10" fontId="20" fillId="4" borderId="34" xfId="0" applyNumberFormat="1" applyFont="1" applyFill="1" applyBorder="1" applyAlignment="1">
      <alignment vertical="top"/>
    </xf>
    <xf numFmtId="166" fontId="20" fillId="4" borderId="34" xfId="0" applyNumberFormat="1" applyFont="1" applyFill="1" applyBorder="1" applyAlignment="1">
      <alignment vertical="top" wrapText="1"/>
    </xf>
    <xf numFmtId="166" fontId="20" fillId="4" borderId="34" xfId="0" applyNumberFormat="1" applyFont="1" applyFill="1" applyBorder="1" applyAlignment="1">
      <alignment vertical="top"/>
    </xf>
    <xf numFmtId="0" fontId="20" fillId="4" borderId="34" xfId="0" applyFont="1" applyFill="1" applyBorder="1" applyAlignment="1">
      <alignment horizontal="left" vertical="top" wrapText="1"/>
    </xf>
    <xf numFmtId="0" fontId="22" fillId="0" borderId="34" xfId="0" applyFont="1" applyBorder="1" applyAlignment="1">
      <alignment horizontal="center" vertical="top"/>
    </xf>
    <xf numFmtId="49" fontId="22" fillId="0" borderId="34" xfId="0" applyNumberFormat="1" applyFont="1" applyBorder="1" applyAlignment="1">
      <alignment horizontal="center" vertical="center"/>
    </xf>
    <xf numFmtId="10" fontId="21" fillId="4" borderId="34" xfId="0" applyNumberFormat="1" applyFont="1" applyFill="1" applyBorder="1" applyAlignment="1">
      <alignment vertical="top"/>
    </xf>
    <xf numFmtId="166" fontId="15" fillId="4" borderId="0" xfId="0" applyNumberFormat="1" applyFont="1" applyFill="1"/>
    <xf numFmtId="166" fontId="20" fillId="0" borderId="34" xfId="0" applyNumberFormat="1" applyFont="1" applyFill="1" applyBorder="1" applyAlignment="1">
      <alignment vertical="top"/>
    </xf>
    <xf numFmtId="0" fontId="22" fillId="4" borderId="34" xfId="0" applyFont="1" applyFill="1" applyBorder="1" applyAlignment="1">
      <alignment vertical="top" wrapText="1"/>
    </xf>
    <xf numFmtId="166" fontId="20" fillId="4" borderId="34" xfId="0" applyNumberFormat="1" applyFont="1" applyFill="1" applyBorder="1" applyAlignment="1">
      <alignment horizontal="right" vertical="top" shrinkToFit="1"/>
    </xf>
    <xf numFmtId="0" fontId="19" fillId="0" borderId="34" xfId="0" applyFont="1" applyBorder="1" applyAlignment="1">
      <alignment vertical="top" wrapText="1"/>
    </xf>
    <xf numFmtId="0" fontId="20" fillId="4" borderId="34" xfId="0" applyFont="1" applyFill="1" applyBorder="1" applyAlignment="1">
      <alignment vertical="center" wrapText="1"/>
    </xf>
    <xf numFmtId="0" fontId="20" fillId="5" borderId="34" xfId="0" applyFont="1" applyFill="1" applyBorder="1" applyAlignment="1">
      <alignment vertical="center" wrapText="1"/>
    </xf>
    <xf numFmtId="0" fontId="20" fillId="5" borderId="34" xfId="0" applyFont="1" applyFill="1" applyBorder="1" applyAlignment="1">
      <alignment vertical="top" wrapText="1"/>
    </xf>
    <xf numFmtId="0" fontId="20" fillId="4" borderId="35" xfId="0" applyFont="1" applyFill="1" applyBorder="1" applyAlignment="1">
      <alignment horizontal="center" vertical="top"/>
    </xf>
    <xf numFmtId="0" fontId="22" fillId="5" borderId="34" xfId="0" applyFont="1" applyFill="1" applyBorder="1" applyAlignment="1">
      <alignment vertical="center" wrapText="1"/>
    </xf>
    <xf numFmtId="0" fontId="18" fillId="4" borderId="1" xfId="0" applyFont="1" applyFill="1" applyBorder="1" applyAlignment="1">
      <alignment horizontal="right" vertical="top"/>
    </xf>
    <xf numFmtId="0" fontId="18" fillId="4" borderId="1" xfId="0" applyFont="1" applyFill="1" applyBorder="1" applyAlignment="1">
      <alignment horizontal="right"/>
    </xf>
    <xf numFmtId="4" fontId="18" fillId="4" borderId="1" xfId="0" applyNumberFormat="1" applyFont="1" applyFill="1" applyBorder="1" applyAlignment="1">
      <alignment horizontal="right" vertical="top" shrinkToFit="1"/>
    </xf>
    <xf numFmtId="0" fontId="19" fillId="4" borderId="0" xfId="0" applyFont="1" applyFill="1" applyAlignment="1">
      <alignment vertical="top"/>
    </xf>
    <xf numFmtId="49" fontId="20" fillId="4" borderId="0" xfId="0" applyNumberFormat="1" applyFont="1" applyFill="1"/>
    <xf numFmtId="166" fontId="20" fillId="4" borderId="0" xfId="0" applyNumberFormat="1" applyFont="1" applyFill="1" applyAlignment="1">
      <alignment vertical="top"/>
    </xf>
    <xf numFmtId="0" fontId="19" fillId="4" borderId="0" xfId="0" applyFont="1" applyFill="1"/>
    <xf numFmtId="166" fontId="20" fillId="4" borderId="0" xfId="0" applyNumberFormat="1" applyFont="1" applyFill="1"/>
    <xf numFmtId="10" fontId="20" fillId="4" borderId="0" xfId="0" applyNumberFormat="1" applyFont="1" applyFill="1"/>
    <xf numFmtId="0" fontId="22" fillId="4" borderId="0" xfId="0" applyFont="1" applyFill="1"/>
    <xf numFmtId="0" fontId="20" fillId="4" borderId="0" xfId="0" applyFont="1" applyFill="1" applyAlignment="1">
      <alignment horizontal="right"/>
    </xf>
    <xf numFmtId="0" fontId="20" fillId="0" borderId="0" xfId="0" applyFont="1" applyFill="1" applyAlignment="1">
      <alignment horizontal="right" vertical="top"/>
    </xf>
    <xf numFmtId="0" fontId="22" fillId="4" borderId="0" xfId="0" applyFont="1" applyFill="1" applyAlignment="1">
      <alignment vertical="top"/>
    </xf>
    <xf numFmtId="0" fontId="22" fillId="4" borderId="0" xfId="0" applyFont="1" applyFill="1" applyAlignment="1">
      <alignment horizontal="center" wrapText="1"/>
    </xf>
    <xf numFmtId="0" fontId="22" fillId="4" borderId="0" xfId="0" applyFont="1" applyFill="1" applyAlignment="1">
      <alignment horizontal="right" vertical="top" wrapText="1"/>
    </xf>
    <xf numFmtId="10" fontId="22" fillId="4" borderId="34" xfId="0" applyNumberFormat="1" applyFont="1" applyFill="1" applyBorder="1" applyAlignment="1">
      <alignment vertical="top"/>
    </xf>
    <xf numFmtId="0" fontId="19" fillId="0" borderId="34" xfId="0" applyFont="1" applyFill="1" applyBorder="1" applyAlignment="1">
      <alignment wrapText="1"/>
    </xf>
    <xf numFmtId="49" fontId="19" fillId="0" borderId="34" xfId="0" applyNumberFormat="1" applyFont="1" applyFill="1" applyBorder="1" applyAlignment="1">
      <alignment horizontal="center" vertical="top" shrinkToFit="1"/>
    </xf>
    <xf numFmtId="0" fontId="25" fillId="4" borderId="34" xfId="0" applyFont="1" applyFill="1" applyBorder="1" applyAlignment="1">
      <alignment horizontal="left" vertical="top" wrapText="1"/>
    </xf>
    <xf numFmtId="0" fontId="19" fillId="0" borderId="34" xfId="0" applyFont="1" applyBorder="1" applyAlignment="1">
      <alignment wrapText="1"/>
    </xf>
    <xf numFmtId="0" fontId="22" fillId="4" borderId="34" xfId="0" applyFont="1" applyFill="1" applyBorder="1" applyAlignment="1">
      <alignment vertical="center" wrapText="1"/>
    </xf>
    <xf numFmtId="4" fontId="19" fillId="4" borderId="0" xfId="0" applyNumberFormat="1" applyFont="1" applyFill="1"/>
    <xf numFmtId="49" fontId="22" fillId="4" borderId="0" xfId="0" applyNumberFormat="1" applyFont="1" applyFill="1"/>
    <xf numFmtId="4" fontId="22" fillId="4" borderId="0" xfId="0" applyNumberFormat="1" applyFont="1" applyFill="1"/>
    <xf numFmtId="49" fontId="26" fillId="4" borderId="0" xfId="0" applyNumberFormat="1" applyFont="1" applyFill="1"/>
    <xf numFmtId="0" fontId="26" fillId="4" borderId="0" xfId="0" applyFont="1" applyFill="1"/>
    <xf numFmtId="166" fontId="26" fillId="4" borderId="0" xfId="0" applyNumberFormat="1" applyFont="1" applyFill="1"/>
    <xf numFmtId="166" fontId="17" fillId="4" borderId="0" xfId="0" applyNumberFormat="1" applyFont="1" applyFill="1"/>
    <xf numFmtId="166" fontId="22" fillId="4" borderId="0" xfId="0" applyNumberFormat="1" applyFont="1" applyFill="1" applyAlignment="1">
      <alignment vertical="top"/>
    </xf>
    <xf numFmtId="11" fontId="20" fillId="4" borderId="34" xfId="0" applyNumberFormat="1" applyFont="1" applyFill="1" applyBorder="1" applyAlignment="1">
      <alignment horizontal="center" vertical="top"/>
    </xf>
    <xf numFmtId="0" fontId="17" fillId="0" borderId="0" xfId="0" applyFont="1"/>
    <xf numFmtId="0" fontId="17" fillId="0" borderId="0" xfId="0" applyFont="1" applyAlignment="1">
      <alignment horizontal="center"/>
    </xf>
    <xf numFmtId="0" fontId="17" fillId="0" borderId="0" xfId="0" applyFont="1" applyAlignment="1">
      <alignment horizontal="right"/>
    </xf>
    <xf numFmtId="0" fontId="15" fillId="6" borderId="37" xfId="0" applyFont="1" applyFill="1" applyBorder="1"/>
    <xf numFmtId="0" fontId="15" fillId="6" borderId="37" xfId="0" applyFont="1" applyFill="1" applyBorder="1" applyAlignment="1">
      <alignment horizontal="right"/>
    </xf>
    <xf numFmtId="0" fontId="27" fillId="6" borderId="34" xfId="0" applyFont="1" applyFill="1" applyBorder="1" applyAlignment="1">
      <alignment horizontal="center" vertical="center" wrapText="1"/>
    </xf>
    <xf numFmtId="49" fontId="27" fillId="6" borderId="34" xfId="0" applyNumberFormat="1" applyFont="1" applyFill="1" applyBorder="1" applyAlignment="1" applyProtection="1">
      <alignment horizontal="center" wrapText="1" shrinkToFit="1"/>
      <protection locked="0"/>
    </xf>
    <xf numFmtId="166" fontId="27" fillId="6" borderId="34" xfId="0" applyNumberFormat="1" applyFont="1" applyFill="1" applyBorder="1" applyAlignment="1" applyProtection="1">
      <alignment horizontal="right" shrinkToFit="1"/>
      <protection locked="0"/>
    </xf>
    <xf numFmtId="0" fontId="24" fillId="0" borderId="0" xfId="0" applyFont="1"/>
    <xf numFmtId="0" fontId="15" fillId="6" borderId="34" xfId="0" applyFont="1" applyFill="1" applyBorder="1" applyAlignment="1">
      <alignment wrapText="1"/>
    </xf>
    <xf numFmtId="49" fontId="15" fillId="6" borderId="34" xfId="0" applyNumberFormat="1" applyFont="1" applyFill="1" applyBorder="1" applyAlignment="1" applyProtection="1">
      <alignment horizontal="center" wrapText="1" shrinkToFit="1"/>
      <protection locked="0"/>
    </xf>
    <xf numFmtId="166" fontId="15" fillId="6" borderId="34" xfId="0" applyNumberFormat="1" applyFont="1" applyFill="1" applyBorder="1" applyAlignment="1" applyProtection="1">
      <alignment horizontal="right" shrinkToFit="1"/>
      <protection locked="0"/>
    </xf>
    <xf numFmtId="0" fontId="28" fillId="6" borderId="34" xfId="0" applyFont="1" applyFill="1" applyBorder="1" applyAlignment="1">
      <alignment wrapText="1"/>
    </xf>
    <xf numFmtId="49" fontId="28" fillId="6" borderId="34" xfId="0" applyNumberFormat="1" applyFont="1" applyFill="1" applyBorder="1" applyAlignment="1">
      <alignment horizontal="center" shrinkToFit="1"/>
    </xf>
    <xf numFmtId="166" fontId="28" fillId="6" borderId="34" xfId="0" applyNumberFormat="1" applyFont="1" applyFill="1" applyBorder="1" applyAlignment="1">
      <alignment horizontal="right" shrinkToFit="1"/>
    </xf>
    <xf numFmtId="0" fontId="15" fillId="6" borderId="0" xfId="0" applyFont="1" applyFill="1"/>
    <xf numFmtId="166" fontId="13" fillId="0" borderId="34" xfId="76" applyNumberFormat="1" applyFont="1" applyBorder="1" applyAlignment="1" applyProtection="1">
      <alignment horizontal="right" shrinkToFit="1"/>
    </xf>
    <xf numFmtId="0" fontId="17" fillId="4" borderId="0" xfId="0" applyFont="1" applyFill="1" applyAlignment="1">
      <alignment horizontal="right"/>
    </xf>
    <xf numFmtId="0" fontId="17" fillId="4" borderId="0" xfId="0" applyFont="1" applyFill="1" applyAlignment="1">
      <alignment vertical="top"/>
    </xf>
    <xf numFmtId="0" fontId="29" fillId="4" borderId="0" xfId="0" applyFont="1" applyFill="1" applyAlignment="1">
      <alignment horizontal="right"/>
    </xf>
    <xf numFmtId="0" fontId="15" fillId="4" borderId="0" xfId="0" applyFont="1" applyFill="1" applyAlignment="1">
      <alignment horizontal="right"/>
    </xf>
    <xf numFmtId="4" fontId="17" fillId="4" borderId="0" xfId="0" applyNumberFormat="1" applyFont="1" applyFill="1" applyAlignment="1">
      <alignment vertical="top"/>
    </xf>
    <xf numFmtId="0" fontId="15" fillId="4" borderId="1" xfId="0" applyFont="1" applyFill="1" applyBorder="1" applyAlignment="1">
      <alignment horizontal="center" wrapText="1"/>
    </xf>
    <xf numFmtId="0" fontId="17" fillId="0" borderId="1" xfId="0" applyFont="1" applyBorder="1" applyAlignment="1"/>
    <xf numFmtId="0" fontId="17" fillId="4" borderId="1" xfId="0" applyFont="1" applyFill="1" applyBorder="1"/>
    <xf numFmtId="0" fontId="17" fillId="4" borderId="1" xfId="0" applyFont="1" applyFill="1" applyBorder="1" applyAlignment="1">
      <alignment vertical="top"/>
    </xf>
    <xf numFmtId="0" fontId="17" fillId="0" borderId="1" xfId="0" applyFont="1" applyBorder="1" applyAlignment="1">
      <alignment horizontal="right"/>
    </xf>
    <xf numFmtId="0" fontId="13" fillId="4" borderId="34" xfId="0" applyFont="1" applyFill="1" applyBorder="1" applyAlignment="1">
      <alignment horizontal="center" vertical="center" wrapText="1"/>
    </xf>
    <xf numFmtId="0" fontId="15" fillId="0" borderId="34" xfId="42" applyNumberFormat="1" applyFont="1" applyBorder="1" applyAlignment="1" applyProtection="1">
      <alignment horizontal="center" vertical="center" wrapText="1"/>
    </xf>
    <xf numFmtId="0" fontId="15" fillId="4" borderId="34" xfId="42" applyNumberFormat="1" applyFont="1" applyFill="1" applyBorder="1" applyAlignment="1" applyProtection="1">
      <alignment horizontal="center" vertical="center" wrapText="1"/>
    </xf>
    <xf numFmtId="0" fontId="13" fillId="0" borderId="34" xfId="0" applyFont="1" applyBorder="1" applyAlignment="1">
      <alignment horizontal="center" vertical="center" wrapText="1"/>
    </xf>
    <xf numFmtId="0" fontId="13" fillId="4" borderId="34" xfId="0" applyFont="1" applyFill="1" applyBorder="1" applyAlignment="1">
      <alignment vertical="top" wrapText="1"/>
    </xf>
    <xf numFmtId="49" fontId="13" fillId="4" borderId="34" xfId="0" applyNumberFormat="1" applyFont="1" applyFill="1" applyBorder="1" applyAlignment="1">
      <alignment horizontal="center" vertical="top" shrinkToFit="1"/>
    </xf>
    <xf numFmtId="166" fontId="13" fillId="4" borderId="34" xfId="0" applyNumberFormat="1" applyFont="1" applyFill="1" applyBorder="1" applyAlignment="1">
      <alignment horizontal="right" vertical="top" shrinkToFit="1"/>
    </xf>
    <xf numFmtId="166" fontId="17" fillId="4" borderId="34" xfId="0" applyNumberFormat="1" applyFont="1" applyFill="1" applyBorder="1" applyAlignment="1">
      <alignment vertical="top"/>
    </xf>
    <xf numFmtId="10" fontId="15" fillId="4" borderId="34" xfId="0" applyNumberFormat="1" applyFont="1" applyFill="1" applyBorder="1" applyAlignment="1">
      <alignment vertical="top"/>
    </xf>
    <xf numFmtId="4" fontId="15" fillId="4" borderId="0" xfId="0" applyNumberFormat="1" applyFont="1" applyFill="1" applyAlignment="1">
      <alignment vertical="top"/>
    </xf>
    <xf numFmtId="4" fontId="15" fillId="4" borderId="0" xfId="0" applyNumberFormat="1" applyFont="1" applyFill="1"/>
    <xf numFmtId="0" fontId="13" fillId="4" borderId="34" xfId="0" applyFont="1" applyFill="1" applyBorder="1" applyAlignment="1">
      <alignment wrapText="1"/>
    </xf>
    <xf numFmtId="166" fontId="14" fillId="4" borderId="34" xfId="0" applyNumberFormat="1" applyFont="1" applyFill="1" applyBorder="1" applyAlignment="1">
      <alignment horizontal="right" vertical="top" shrinkToFit="1"/>
    </xf>
    <xf numFmtId="10" fontId="17" fillId="4" borderId="34" xfId="0" applyNumberFormat="1" applyFont="1" applyFill="1" applyBorder="1" applyAlignment="1">
      <alignment vertical="top"/>
    </xf>
    <xf numFmtId="0" fontId="13" fillId="4" borderId="0" xfId="0" applyFont="1" applyFill="1"/>
    <xf numFmtId="0" fontId="15" fillId="0" borderId="0" xfId="0" applyFont="1"/>
    <xf numFmtId="0" fontId="20" fillId="0" borderId="0" xfId="0" applyFont="1"/>
    <xf numFmtId="0" fontId="20" fillId="0" borderId="0" xfId="0" applyFont="1" applyAlignment="1">
      <alignment horizontal="center" wrapText="1"/>
    </xf>
    <xf numFmtId="0" fontId="20" fillId="0" borderId="0" xfId="0" applyFont="1" applyAlignment="1">
      <alignment horizontal="right"/>
    </xf>
    <xf numFmtId="0" fontId="20" fillId="0" borderId="36" xfId="0" applyFont="1" applyBorder="1" applyAlignment="1">
      <alignment horizontal="left" vertical="center"/>
    </xf>
    <xf numFmtId="0" fontId="20" fillId="0" borderId="34" xfId="0" applyFont="1" applyBorder="1" applyAlignment="1">
      <alignment horizontal="center" wrapText="1"/>
    </xf>
    <xf numFmtId="0" fontId="20" fillId="0" borderId="36" xfId="0" applyFont="1" applyBorder="1" applyAlignment="1">
      <alignment horizontal="left" wrapText="1"/>
    </xf>
    <xf numFmtId="0" fontId="20" fillId="7" borderId="34" xfId="0" applyFont="1" applyFill="1" applyBorder="1" applyAlignment="1"/>
    <xf numFmtId="4" fontId="20" fillId="7" borderId="34" xfId="0" applyNumberFormat="1" applyFont="1" applyFill="1" applyBorder="1"/>
    <xf numFmtId="0" fontId="20" fillId="0" borderId="36" xfId="0" applyFont="1" applyBorder="1" applyAlignment="1">
      <alignment horizontal="left"/>
    </xf>
    <xf numFmtId="4" fontId="20" fillId="4" borderId="34" xfId="0" applyNumberFormat="1" applyFont="1" applyFill="1" applyBorder="1"/>
    <xf numFmtId="4" fontId="20" fillId="0" borderId="0" xfId="0" applyNumberFormat="1" applyFont="1"/>
    <xf numFmtId="0" fontId="21" fillId="0" borderId="34" xfId="0" applyFont="1" applyBorder="1" applyAlignment="1">
      <alignment horizontal="center"/>
    </xf>
    <xf numFmtId="3" fontId="21" fillId="0" borderId="34" xfId="142" applyNumberFormat="1" applyFont="1" applyFill="1" applyBorder="1" applyAlignment="1"/>
    <xf numFmtId="4" fontId="21" fillId="0" borderId="34" xfId="0" applyNumberFormat="1" applyFont="1" applyFill="1" applyBorder="1"/>
    <xf numFmtId="0" fontId="21" fillId="0" borderId="0" xfId="0" applyFont="1"/>
    <xf numFmtId="2" fontId="20" fillId="0" borderId="0" xfId="0" applyNumberFormat="1" applyFont="1"/>
    <xf numFmtId="0" fontId="21" fillId="0" borderId="0" xfId="0" applyFont="1" applyAlignment="1">
      <alignment horizontal="center"/>
    </xf>
    <xf numFmtId="0" fontId="20" fillId="0" borderId="34" xfId="0" applyFont="1" applyBorder="1" applyAlignment="1">
      <alignment horizontal="center" vertical="center"/>
    </xf>
    <xf numFmtId="0" fontId="20" fillId="0" borderId="34" xfId="0" applyFont="1" applyBorder="1" applyAlignment="1">
      <alignment horizontal="center" vertical="center" wrapText="1"/>
    </xf>
    <xf numFmtId="166" fontId="20" fillId="0" borderId="34" xfId="0" applyNumberFormat="1" applyFont="1" applyBorder="1" applyAlignment="1">
      <alignment horizontal="center" vertical="center" wrapText="1"/>
    </xf>
    <xf numFmtId="0" fontId="15" fillId="0" borderId="1" xfId="0" applyFont="1" applyFill="1" applyBorder="1"/>
    <xf numFmtId="0" fontId="27" fillId="0" borderId="1" xfId="0" applyFont="1" applyFill="1" applyBorder="1"/>
    <xf numFmtId="0" fontId="15" fillId="4" borderId="0" xfId="0" applyFont="1" applyFill="1" applyAlignment="1">
      <alignment horizontal="right" wrapText="1"/>
    </xf>
    <xf numFmtId="0" fontId="17" fillId="0" borderId="0" xfId="0" applyFont="1" applyAlignment="1"/>
    <xf numFmtId="0" fontId="20" fillId="0" borderId="0" xfId="0" applyFont="1" applyAlignment="1">
      <alignment wrapText="1"/>
    </xf>
    <xf numFmtId="0" fontId="15" fillId="0" borderId="1" xfId="0" applyFont="1" applyFill="1" applyBorder="1" applyAlignment="1">
      <alignment horizontal="right"/>
    </xf>
    <xf numFmtId="0" fontId="15" fillId="0" borderId="34" xfId="0" applyFont="1" applyBorder="1" applyAlignment="1">
      <alignment horizontal="center" vertical="center" wrapText="1"/>
    </xf>
    <xf numFmtId="49" fontId="27" fillId="0" borderId="1" xfId="0" applyNumberFormat="1" applyFont="1" applyFill="1" applyBorder="1" applyAlignment="1">
      <alignment horizontal="center" vertical="center" wrapText="1"/>
    </xf>
    <xf numFmtId="0" fontId="15" fillId="0" borderId="34" xfId="0" applyFont="1" applyFill="1" applyBorder="1" applyAlignment="1">
      <alignment horizontal="center"/>
    </xf>
    <xf numFmtId="0" fontId="15" fillId="0" borderId="34" xfId="0" applyFont="1" applyBorder="1" applyAlignment="1">
      <alignment wrapText="1"/>
    </xf>
    <xf numFmtId="166" fontId="15" fillId="0" borderId="34" xfId="0" applyNumberFormat="1" applyFont="1" applyFill="1" applyBorder="1" applyAlignment="1">
      <alignment horizontal="center"/>
    </xf>
    <xf numFmtId="166" fontId="15" fillId="0" borderId="34" xfId="0" applyNumberFormat="1" applyFont="1" applyFill="1" applyBorder="1"/>
    <xf numFmtId="0" fontId="27" fillId="0" borderId="34" xfId="0" applyFont="1" applyFill="1" applyBorder="1"/>
    <xf numFmtId="166" fontId="27" fillId="0" borderId="34" xfId="0" applyNumberFormat="1" applyFont="1" applyFill="1" applyBorder="1" applyAlignment="1">
      <alignment horizontal="center"/>
    </xf>
    <xf numFmtId="0" fontId="17" fillId="0" borderId="0" xfId="0" applyFont="1" applyAlignment="1">
      <alignment horizontal="right"/>
    </xf>
    <xf numFmtId="0" fontId="15" fillId="0" borderId="0" xfId="0" applyFont="1" applyAlignment="1">
      <alignment horizontal="right"/>
    </xf>
    <xf numFmtId="0" fontId="14" fillId="0" borderId="1" xfId="2" applyNumberFormat="1" applyFont="1" applyAlignment="1" applyProtection="1">
      <alignment horizontal="center"/>
    </xf>
    <xf numFmtId="0" fontId="14" fillId="0" borderId="1" xfId="28" applyNumberFormat="1" applyFont="1" applyBorder="1" applyProtection="1">
      <alignment horizontal="center"/>
    </xf>
    <xf numFmtId="0" fontId="14" fillId="0" borderId="1" xfId="28" applyFont="1" applyBorder="1">
      <alignment horizontal="center"/>
    </xf>
    <xf numFmtId="0" fontId="13" fillId="0" borderId="13" xfId="29" applyNumberFormat="1" applyFont="1" applyAlignment="1" applyProtection="1">
      <alignment horizontal="center" vertical="top" wrapText="1"/>
    </xf>
    <xf numFmtId="0" fontId="13" fillId="0" borderId="13" xfId="29" applyFont="1" applyAlignment="1">
      <alignment horizontal="center" vertical="top" wrapText="1"/>
    </xf>
    <xf numFmtId="0" fontId="13" fillId="0" borderId="13" xfId="29" applyNumberFormat="1" applyFont="1" applyProtection="1">
      <alignment horizontal="center" vertical="top" wrapText="1"/>
    </xf>
    <xf numFmtId="0" fontId="13" fillId="0" borderId="13" xfId="29" applyFont="1">
      <alignment horizontal="center" vertical="top" wrapText="1"/>
    </xf>
    <xf numFmtId="49" fontId="13" fillId="0" borderId="13" xfId="30" applyNumberFormat="1" applyFont="1" applyProtection="1">
      <alignment horizontal="center" vertical="top" wrapText="1"/>
    </xf>
    <xf numFmtId="49" fontId="13" fillId="0" borderId="13" xfId="30" applyFont="1">
      <alignment horizontal="center" vertical="top" wrapText="1"/>
    </xf>
    <xf numFmtId="0" fontId="14" fillId="0" borderId="1" xfId="2" applyNumberFormat="1" applyFont="1" applyProtection="1">
      <alignment horizontal="center"/>
    </xf>
    <xf numFmtId="0" fontId="14" fillId="0" borderId="1" xfId="2" applyFont="1">
      <alignment horizontal="center"/>
    </xf>
    <xf numFmtId="0" fontId="13" fillId="0" borderId="11" xfId="115" applyNumberFormat="1" applyFont="1" applyProtection="1">
      <alignment horizontal="center"/>
    </xf>
    <xf numFmtId="0" fontId="13" fillId="0" borderId="11" xfId="115" applyFont="1">
      <alignment horizontal="center"/>
    </xf>
    <xf numFmtId="0" fontId="13" fillId="0" borderId="13" xfId="133" applyNumberFormat="1" applyFont="1" applyProtection="1">
      <alignment horizontal="left" wrapText="1"/>
    </xf>
    <xf numFmtId="0" fontId="13" fillId="0" borderId="13" xfId="133" applyFont="1">
      <alignment horizontal="left" wrapText="1"/>
    </xf>
    <xf numFmtId="0" fontId="13" fillId="0" borderId="2" xfId="113" applyNumberFormat="1" applyFont="1" applyProtection="1">
      <alignment horizontal="center" wrapText="1"/>
    </xf>
    <xf numFmtId="0" fontId="13" fillId="0" borderId="2" xfId="113" applyFont="1">
      <alignment horizontal="center" wrapText="1"/>
    </xf>
    <xf numFmtId="0" fontId="19" fillId="0" borderId="9" xfId="15" applyNumberFormat="1" applyFont="1" applyAlignment="1" applyProtection="1">
      <alignment horizontal="left" vertical="center" wrapText="1"/>
    </xf>
    <xf numFmtId="164" fontId="19" fillId="0" borderId="9" xfId="15" applyFont="1" applyAlignment="1">
      <alignment horizontal="left" vertical="center" wrapText="1"/>
    </xf>
    <xf numFmtId="0" fontId="18" fillId="0" borderId="1" xfId="17" applyNumberFormat="1" applyFont="1" applyBorder="1" applyAlignment="1" applyProtection="1">
      <alignment horizontal="center" vertical="center"/>
    </xf>
    <xf numFmtId="49" fontId="18" fillId="0" borderId="1" xfId="17" applyFont="1" applyBorder="1" applyAlignment="1">
      <alignment horizontal="center" vertical="center"/>
    </xf>
    <xf numFmtId="0" fontId="19" fillId="0" borderId="1" xfId="20" applyNumberFormat="1" applyFont="1" applyBorder="1" applyAlignment="1" applyProtection="1">
      <alignment horizontal="center" vertical="center"/>
    </xf>
    <xf numFmtId="0" fontId="19" fillId="0" borderId="1" xfId="20" applyFont="1" applyBorder="1" applyAlignment="1">
      <alignment horizontal="center" vertical="center"/>
    </xf>
    <xf numFmtId="0" fontId="19" fillId="0" borderId="1" xfId="10" applyNumberFormat="1" applyFont="1" applyBorder="1" applyAlignment="1" applyProtection="1">
      <alignment horizontal="center" vertical="center"/>
    </xf>
    <xf numFmtId="0" fontId="19" fillId="0" borderId="1" xfId="16" applyNumberFormat="1" applyFont="1" applyBorder="1" applyAlignment="1" applyProtection="1">
      <alignment horizontal="center" vertical="center" wrapText="1"/>
    </xf>
    <xf numFmtId="0" fontId="19" fillId="0" borderId="1" xfId="22" applyFont="1" applyBorder="1" applyAlignment="1">
      <alignment horizontal="left" vertical="center" wrapText="1"/>
    </xf>
    <xf numFmtId="0" fontId="19" fillId="0" borderId="34" xfId="29" applyNumberFormat="1" applyFont="1" applyBorder="1" applyAlignment="1" applyProtection="1">
      <alignment horizontal="center" vertical="top" wrapText="1"/>
    </xf>
    <xf numFmtId="0" fontId="19" fillId="0" borderId="34" xfId="29" applyFont="1" applyBorder="1" applyAlignment="1">
      <alignment horizontal="center" vertical="top" wrapText="1"/>
    </xf>
    <xf numFmtId="0" fontId="19" fillId="0" borderId="34" xfId="29" applyNumberFormat="1" applyFont="1" applyBorder="1" applyAlignment="1" applyProtection="1">
      <alignment horizontal="center" vertical="center" wrapText="1"/>
    </xf>
    <xf numFmtId="0" fontId="19" fillId="0" borderId="34" xfId="29" applyFont="1" applyBorder="1" applyAlignment="1">
      <alignment horizontal="center" vertical="center" wrapText="1"/>
    </xf>
    <xf numFmtId="0" fontId="19" fillId="4" borderId="34" xfId="29" applyNumberFormat="1" applyFont="1" applyFill="1" applyBorder="1" applyAlignment="1" applyProtection="1">
      <alignment horizontal="center" vertical="center" wrapText="1"/>
    </xf>
    <xf numFmtId="0" fontId="19" fillId="4" borderId="34" xfId="29" applyFont="1" applyFill="1" applyBorder="1" applyAlignment="1">
      <alignment horizontal="center" vertical="center" wrapText="1"/>
    </xf>
    <xf numFmtId="0" fontId="21" fillId="4" borderId="0" xfId="0" applyFont="1" applyFill="1" applyAlignment="1">
      <alignment horizontal="center" vertical="top" wrapText="1"/>
    </xf>
    <xf numFmtId="0" fontId="18" fillId="4" borderId="34" xfId="0" applyFont="1" applyFill="1" applyBorder="1" applyAlignment="1">
      <alignment horizontal="right"/>
    </xf>
    <xf numFmtId="0" fontId="18" fillId="4" borderId="0" xfId="0" applyFont="1" applyFill="1" applyAlignment="1">
      <alignment horizontal="center" wrapText="1"/>
    </xf>
    <xf numFmtId="0" fontId="21" fillId="4" borderId="0" xfId="0" applyFont="1" applyFill="1" applyAlignment="1">
      <alignment horizontal="center" wrapText="1"/>
    </xf>
    <xf numFmtId="0" fontId="19" fillId="4" borderId="0" xfId="0" applyFont="1" applyFill="1" applyAlignment="1">
      <alignment horizontal="left" wrapText="1"/>
    </xf>
    <xf numFmtId="0" fontId="15" fillId="6" borderId="0" xfId="0" applyFont="1" applyFill="1" applyAlignment="1">
      <alignment horizontal="left" wrapText="1"/>
    </xf>
    <xf numFmtId="0" fontId="17" fillId="0" borderId="0" xfId="0" applyFont="1" applyAlignment="1">
      <alignment horizontal="right"/>
    </xf>
    <xf numFmtId="0" fontId="15" fillId="6" borderId="0" xfId="0" applyFont="1" applyFill="1" applyAlignment="1">
      <alignment horizontal="center" wrapText="1"/>
    </xf>
    <xf numFmtId="0" fontId="15" fillId="6" borderId="34" xfId="0" applyFont="1" applyFill="1" applyBorder="1" applyAlignment="1">
      <alignment horizontal="center" vertical="center" wrapText="1"/>
    </xf>
    <xf numFmtId="0" fontId="15" fillId="0" borderId="20" xfId="42" applyNumberFormat="1" applyFont="1" applyBorder="1" applyAlignment="1" applyProtection="1">
      <alignment horizontal="center" vertical="center" wrapText="1"/>
    </xf>
    <xf numFmtId="0" fontId="15" fillId="0" borderId="39" xfId="42" applyNumberFormat="1" applyFont="1" applyBorder="1" applyAlignment="1" applyProtection="1">
      <alignment horizontal="center" vertical="center" wrapText="1"/>
    </xf>
    <xf numFmtId="0" fontId="15" fillId="4" borderId="38" xfId="42" applyNumberFormat="1" applyFont="1" applyFill="1" applyBorder="1" applyAlignment="1" applyProtection="1">
      <alignment horizontal="center" vertical="center" wrapText="1"/>
    </xf>
    <xf numFmtId="0" fontId="15" fillId="4" borderId="40" xfId="42" applyNumberFormat="1" applyFont="1" applyFill="1" applyBorder="1" applyAlignment="1" applyProtection="1">
      <alignment horizontal="center" vertical="center" wrapText="1"/>
    </xf>
    <xf numFmtId="0" fontId="13" fillId="4" borderId="0" xfId="0" applyFont="1" applyFill="1" applyAlignment="1">
      <alignment horizontal="center" wrapText="1"/>
    </xf>
    <xf numFmtId="0" fontId="14" fillId="4" borderId="34" xfId="0" applyFont="1" applyFill="1" applyBorder="1" applyAlignment="1">
      <alignment horizontal="right"/>
    </xf>
    <xf numFmtId="0" fontId="13" fillId="4" borderId="0" xfId="0" applyFont="1" applyFill="1" applyAlignment="1">
      <alignment horizontal="left" wrapText="1"/>
    </xf>
    <xf numFmtId="0" fontId="15" fillId="0" borderId="0" xfId="0" applyFont="1" applyAlignment="1">
      <alignment horizontal="right"/>
    </xf>
    <xf numFmtId="0" fontId="30" fillId="0" borderId="0" xfId="0" applyFont="1" applyAlignment="1">
      <alignment horizontal="right"/>
    </xf>
    <xf numFmtId="0" fontId="20" fillId="0" borderId="0" xfId="0" applyFont="1" applyAlignment="1">
      <alignment horizontal="center" wrapText="1"/>
    </xf>
    <xf numFmtId="0" fontId="21" fillId="0" borderId="0" xfId="0" applyFont="1" applyAlignment="1">
      <alignment horizontal="center"/>
    </xf>
    <xf numFmtId="0" fontId="20" fillId="0" borderId="1" xfId="0" applyFont="1" applyFill="1" applyBorder="1" applyAlignment="1">
      <alignment horizontal="center" wrapText="1"/>
    </xf>
    <xf numFmtId="0" fontId="15" fillId="0" borderId="34" xfId="0" applyFont="1" applyFill="1" applyBorder="1" applyAlignment="1">
      <alignment horizontal="center" vertical="center" wrapText="1"/>
    </xf>
    <xf numFmtId="0" fontId="15" fillId="0" borderId="34" xfId="0" applyFont="1" applyBorder="1" applyAlignment="1">
      <alignment horizontal="center" vertical="center" wrapText="1"/>
    </xf>
    <xf numFmtId="167" fontId="15" fillId="0" borderId="34" xfId="0" applyNumberFormat="1" applyFont="1" applyFill="1" applyBorder="1" applyAlignment="1">
      <alignment horizontal="center" vertical="center" wrapText="1"/>
    </xf>
    <xf numFmtId="0" fontId="17" fillId="0" borderId="1" xfId="0" applyFont="1" applyBorder="1" applyAlignment="1" applyProtection="1">
      <alignment horizontal="right"/>
      <protection locked="0"/>
    </xf>
    <xf numFmtId="0" fontId="0" fillId="0" borderId="1" xfId="0" applyBorder="1" applyAlignment="1"/>
    <xf numFmtId="0" fontId="13" fillId="0" borderId="1" xfId="1" applyNumberFormat="1" applyFont="1" applyAlignment="1" applyProtection="1">
      <alignment horizontal="right"/>
    </xf>
    <xf numFmtId="0" fontId="15" fillId="0" borderId="1" xfId="0" applyFont="1" applyBorder="1" applyAlignment="1" applyProtection="1">
      <alignment horizontal="right"/>
      <protection locked="0"/>
    </xf>
    <xf numFmtId="0" fontId="13" fillId="4" borderId="1" xfId="35" applyNumberFormat="1" applyFont="1" applyFill="1" applyBorder="1" applyAlignment="1" applyProtection="1">
      <alignment horizontal="center" vertical="center" wrapText="1"/>
    </xf>
    <xf numFmtId="0" fontId="13" fillId="0" borderId="1" xfId="35" applyNumberFormat="1" applyFont="1" applyBorder="1" applyAlignment="1" applyProtection="1">
      <alignment horizontal="right" vertical="center"/>
    </xf>
    <xf numFmtId="0" fontId="13" fillId="0" borderId="1" xfId="10" applyNumberFormat="1" applyFont="1" applyBorder="1" applyAlignment="1" applyProtection="1">
      <alignment horizontal="right" vertical="center"/>
    </xf>
    <xf numFmtId="0" fontId="31" fillId="0" borderId="1" xfId="0" applyFont="1" applyBorder="1" applyAlignment="1"/>
    <xf numFmtId="0" fontId="15" fillId="4" borderId="0" xfId="0" applyFont="1" applyFill="1" applyProtection="1">
      <protection locked="0"/>
    </xf>
    <xf numFmtId="0" fontId="13" fillId="0" borderId="1" xfId="39" applyNumberFormat="1" applyFont="1" applyBorder="1" applyAlignment="1" applyProtection="1">
      <alignment horizontal="right" vertical="center"/>
    </xf>
    <xf numFmtId="0" fontId="13" fillId="4" borderId="1" xfId="39" applyNumberFormat="1" applyFont="1" applyFill="1" applyBorder="1" applyAlignment="1" applyProtection="1">
      <alignment horizontal="right" vertical="center"/>
    </xf>
    <xf numFmtId="0" fontId="0" fillId="0" borderId="0" xfId="0" applyAlignment="1">
      <alignment vertical="center"/>
    </xf>
    <xf numFmtId="0" fontId="20" fillId="0" borderId="1" xfId="0" applyFont="1" applyFill="1" applyBorder="1" applyAlignment="1">
      <alignment horizontal="right"/>
    </xf>
    <xf numFmtId="0" fontId="15" fillId="4" borderId="1" xfId="0" applyFont="1" applyFill="1" applyBorder="1" applyAlignment="1">
      <alignment horizontal="right"/>
    </xf>
    <xf numFmtId="0" fontId="20" fillId="0" borderId="1" xfId="0" applyFont="1" applyFill="1" applyBorder="1" applyAlignment="1">
      <alignment horizontal="right" vertical="top"/>
    </xf>
    <xf numFmtId="0" fontId="22" fillId="4" borderId="1" xfId="0" applyFont="1" applyFill="1" applyBorder="1" applyAlignment="1">
      <alignment horizontal="right" vertical="top"/>
    </xf>
    <xf numFmtId="0" fontId="0" fillId="0" borderId="1" xfId="0" applyBorder="1" applyAlignment="1">
      <alignment horizontal="right"/>
    </xf>
    <xf numFmtId="0" fontId="29" fillId="4" borderId="1" xfId="0" applyFont="1" applyFill="1" applyBorder="1" applyAlignment="1">
      <alignment horizontal="right"/>
    </xf>
    <xf numFmtId="4" fontId="17" fillId="4" borderId="1" xfId="0" applyNumberFormat="1" applyFont="1" applyFill="1" applyBorder="1" applyAlignment="1">
      <alignment horizontal="right" vertical="top"/>
    </xf>
    <xf numFmtId="0" fontId="0" fillId="0" borderId="1" xfId="0" applyBorder="1" applyAlignment="1">
      <alignment horizontal="right" vertical="top"/>
    </xf>
    <xf numFmtId="0" fontId="31" fillId="0" borderId="0" xfId="0" applyFont="1" applyAlignment="1">
      <alignment horizontal="right"/>
    </xf>
    <xf numFmtId="0" fontId="15" fillId="0" borderId="1" xfId="0" applyFont="1" applyFill="1" applyBorder="1" applyAlignment="1">
      <alignment horizontal="right"/>
    </xf>
  </cellXfs>
  <cellStyles count="143">
    <cellStyle name="br" xfId="137"/>
    <cellStyle name="col" xfId="136"/>
    <cellStyle name="st140" xfId="133"/>
    <cellStyle name="style0" xfId="138"/>
    <cellStyle name="td" xfId="139"/>
    <cellStyle name="tr" xfId="135"/>
    <cellStyle name="xl100" xfId="74"/>
    <cellStyle name="xl101" xfId="78"/>
    <cellStyle name="xl102" xfId="83"/>
    <cellStyle name="xl103" xfId="86"/>
    <cellStyle name="xl104" xfId="75"/>
    <cellStyle name="xl105" xfId="79"/>
    <cellStyle name="xl106" xfId="84"/>
    <cellStyle name="xl107" xfId="87"/>
    <cellStyle name="xl108" xfId="80"/>
    <cellStyle name="xl109" xfId="88"/>
    <cellStyle name="xl110" xfId="91"/>
    <cellStyle name="xl111" xfId="76"/>
    <cellStyle name="xl112" xfId="81"/>
    <cellStyle name="xl113" xfId="82"/>
    <cellStyle name="xl114" xfId="89"/>
    <cellStyle name="xl115" xfId="92"/>
    <cellStyle name="xl116" xfId="94"/>
    <cellStyle name="xl117" xfId="95"/>
    <cellStyle name="xl118" xfId="96"/>
    <cellStyle name="xl119" xfId="97"/>
    <cellStyle name="xl120" xfId="98"/>
    <cellStyle name="xl121" xfId="99"/>
    <cellStyle name="xl122" xfId="100"/>
    <cellStyle name="xl123" xfId="106"/>
    <cellStyle name="xl124" xfId="114"/>
    <cellStyle name="xl125" xfId="116"/>
    <cellStyle name="xl126" xfId="120"/>
    <cellStyle name="xl127" xfId="129"/>
    <cellStyle name="xl128" xfId="132"/>
    <cellStyle name="xl129" xfId="134"/>
    <cellStyle name="xl130" xfId="101"/>
    <cellStyle name="xl131" xfId="107"/>
    <cellStyle name="xl132" xfId="112"/>
    <cellStyle name="xl133" xfId="115"/>
    <cellStyle name="xl134" xfId="117"/>
    <cellStyle name="xl135" xfId="121"/>
    <cellStyle name="xl136" xfId="113"/>
    <cellStyle name="xl137" xfId="123"/>
    <cellStyle name="xl138" xfId="125"/>
    <cellStyle name="xl139" xfId="127"/>
    <cellStyle name="xl140" xfId="128"/>
    <cellStyle name="xl141" xfId="130"/>
    <cellStyle name="xl142" xfId="102"/>
    <cellStyle name="xl143" xfId="108"/>
    <cellStyle name="xl144" xfId="118"/>
    <cellStyle name="xl145" xfId="124"/>
    <cellStyle name="xl146" xfId="126"/>
    <cellStyle name="xl147" xfId="103"/>
    <cellStyle name="xl148" xfId="109"/>
    <cellStyle name="xl149" xfId="119"/>
    <cellStyle name="xl150" xfId="104"/>
    <cellStyle name="xl151" xfId="110"/>
    <cellStyle name="xl152" xfId="105"/>
    <cellStyle name="xl153" xfId="111"/>
    <cellStyle name="xl154" xfId="122"/>
    <cellStyle name="xl155" xfId="141"/>
    <cellStyle name="xl21" xfId="140"/>
    <cellStyle name="xl22" xfId="1"/>
    <cellStyle name="xl23" xfId="5"/>
    <cellStyle name="xl24" xfId="10"/>
    <cellStyle name="xl25" xfId="16"/>
    <cellStyle name="xl26" xfId="29"/>
    <cellStyle name="xl27" xfId="33"/>
    <cellStyle name="xl28" xfId="36"/>
    <cellStyle name="xl29" xfId="40"/>
    <cellStyle name="xl30" xfId="44"/>
    <cellStyle name="xl31" xfId="14"/>
    <cellStyle name="xl32" xfId="131"/>
    <cellStyle name="xl33" xfId="24"/>
    <cellStyle name="xl34" xfId="34"/>
    <cellStyle name="xl35" xfId="37"/>
    <cellStyle name="xl36" xfId="41"/>
    <cellStyle name="xl37" xfId="45"/>
    <cellStyle name="xl38" xfId="6"/>
    <cellStyle name="xl39" xfId="38"/>
    <cellStyle name="xl40" xfId="42"/>
    <cellStyle name="xl41" xfId="46"/>
    <cellStyle name="xl42" xfId="17"/>
    <cellStyle name="xl43" xfId="20"/>
    <cellStyle name="xl44" xfId="22"/>
    <cellStyle name="xl45" xfId="25"/>
    <cellStyle name="xl46" xfId="30"/>
    <cellStyle name="xl47" xfId="35"/>
    <cellStyle name="xl48" xfId="39"/>
    <cellStyle name="xl49" xfId="43"/>
    <cellStyle name="xl50" xfId="47"/>
    <cellStyle name="xl51" xfId="2"/>
    <cellStyle name="xl52" xfId="7"/>
    <cellStyle name="xl53" xfId="11"/>
    <cellStyle name="xl54" xfId="18"/>
    <cellStyle name="xl55" xfId="23"/>
    <cellStyle name="xl56" xfId="26"/>
    <cellStyle name="xl57" xfId="3"/>
    <cellStyle name="xl58" xfId="8"/>
    <cellStyle name="xl59" xfId="12"/>
    <cellStyle name="xl60" xfId="15"/>
    <cellStyle name="xl61" xfId="19"/>
    <cellStyle name="xl62" xfId="21"/>
    <cellStyle name="xl63" xfId="27"/>
    <cellStyle name="xl64" xfId="28"/>
    <cellStyle name="xl65" xfId="4"/>
    <cellStyle name="xl66" xfId="9"/>
    <cellStyle name="xl67" xfId="13"/>
    <cellStyle name="xl68" xfId="31"/>
    <cellStyle name="xl69" xfId="32"/>
    <cellStyle name="xl70" xfId="59"/>
    <cellStyle name="xl71" xfId="65"/>
    <cellStyle name="xl72" xfId="71"/>
    <cellStyle name="xl73" xfId="53"/>
    <cellStyle name="xl74" xfId="56"/>
    <cellStyle name="xl75" xfId="60"/>
    <cellStyle name="xl76" xfId="66"/>
    <cellStyle name="xl77" xfId="72"/>
    <cellStyle name="xl78" xfId="50"/>
    <cellStyle name="xl79" xfId="61"/>
    <cellStyle name="xl80" xfId="67"/>
    <cellStyle name="xl81" xfId="51"/>
    <cellStyle name="xl82" xfId="57"/>
    <cellStyle name="xl83" xfId="62"/>
    <cellStyle name="xl84" xfId="68"/>
    <cellStyle name="xl85" xfId="48"/>
    <cellStyle name="xl86" xfId="54"/>
    <cellStyle name="xl87" xfId="58"/>
    <cellStyle name="xl88" xfId="63"/>
    <cellStyle name="xl89" xfId="69"/>
    <cellStyle name="xl90" xfId="49"/>
    <cellStyle name="xl91" xfId="52"/>
    <cellStyle name="xl92" xfId="55"/>
    <cellStyle name="xl93" xfId="64"/>
    <cellStyle name="xl94" xfId="70"/>
    <cellStyle name="xl95" xfId="73"/>
    <cellStyle name="xl96" xfId="77"/>
    <cellStyle name="xl97" xfId="85"/>
    <cellStyle name="xl98" xfId="90"/>
    <cellStyle name="xl99" xfId="93"/>
    <cellStyle name="Обычный" xfId="0" builtinId="0"/>
    <cellStyle name="Финансовый" xfId="142" builtinId="3"/>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1514474</xdr:colOff>
      <xdr:row>1</xdr:row>
      <xdr:rowOff>381000</xdr:rowOff>
    </xdr:from>
    <xdr:to>
      <xdr:col>7</xdr:col>
      <xdr:colOff>2533649</xdr:colOff>
      <xdr:row>1</xdr:row>
      <xdr:rowOff>781050</xdr:rowOff>
    </xdr:to>
    <xdr:sp macro="" textlink="">
      <xdr:nvSpPr>
        <xdr:cNvPr id="2" name="Text Box 1"/>
        <xdr:cNvSpPr txBox="1">
          <a:spLocks noChangeArrowheads="1"/>
        </xdr:cNvSpPr>
      </xdr:nvSpPr>
      <xdr:spPr bwMode="auto">
        <a:xfrm>
          <a:off x="11630024" y="476250"/>
          <a:ext cx="0" cy="0"/>
        </a:xfrm>
        <a:prstGeom prst="rect">
          <a:avLst/>
        </a:prstGeom>
        <a:noFill/>
        <a:ln w="9525">
          <a:noFill/>
          <a:miter lim="800000"/>
          <a:headEnd/>
          <a:tailEnd/>
        </a:ln>
      </xdr:spPr>
      <xdr:txBody>
        <a:bodyPr vertOverflow="clip" wrap="square" lIns="36576" tIns="32004" rIns="36576" bIns="0" anchor="t" upright="1"/>
        <a:lstStyle/>
        <a:p>
          <a:pPr algn="r" rtl="1">
            <a:defRPr sz="1000"/>
          </a:pPr>
          <a:r>
            <a:rPr lang="ru-RU" sz="1200" b="0" i="0" strike="noStrike">
              <a:solidFill>
                <a:srgbClr val="000000"/>
              </a:solidFill>
              <a:latin typeface="Times New Roman" pitchFamily="18" charset="0"/>
              <a:cs typeface="Times New Roman"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1514474</xdr:colOff>
      <xdr:row>1</xdr:row>
      <xdr:rowOff>381000</xdr:rowOff>
    </xdr:from>
    <xdr:to>
      <xdr:col>4</xdr:col>
      <xdr:colOff>2533649</xdr:colOff>
      <xdr:row>1</xdr:row>
      <xdr:rowOff>781050</xdr:rowOff>
    </xdr:to>
    <xdr:sp macro="" textlink="">
      <xdr:nvSpPr>
        <xdr:cNvPr id="2" name="Text Box 1"/>
        <xdr:cNvSpPr txBox="1">
          <a:spLocks noChangeArrowheads="1"/>
        </xdr:cNvSpPr>
      </xdr:nvSpPr>
      <xdr:spPr bwMode="auto">
        <a:xfrm>
          <a:off x="10315574" y="476250"/>
          <a:ext cx="0" cy="0"/>
        </a:xfrm>
        <a:prstGeom prst="rect">
          <a:avLst/>
        </a:prstGeom>
        <a:noFill/>
        <a:ln w="9525">
          <a:noFill/>
          <a:miter lim="800000"/>
          <a:headEnd/>
          <a:tailEnd/>
        </a:ln>
      </xdr:spPr>
      <xdr:txBody>
        <a:bodyPr vertOverflow="clip" wrap="square" lIns="36576" tIns="32004" rIns="36576" bIns="0" anchor="t" upright="1"/>
        <a:lstStyle/>
        <a:p>
          <a:pPr algn="r" rtl="1">
            <a:defRPr sz="1000"/>
          </a:pPr>
          <a:r>
            <a:rPr lang="ru-RU" sz="1200" b="0" i="0" strike="noStrike">
              <a:solidFill>
                <a:srgbClr val="000000"/>
              </a:solidFill>
              <a:latin typeface="Times New Roman" pitchFamily="18" charset="0"/>
              <a:cs typeface="Times New Roman" pitchFamily="18"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173"/>
  <sheetViews>
    <sheetView tabSelected="1" view="pageBreakPreview" topLeftCell="C1" zoomScaleNormal="95" zoomScaleSheetLayoutView="100" workbookViewId="0">
      <selection activeCell="E4" sqref="E4:F4"/>
    </sheetView>
  </sheetViews>
  <sheetFormatPr defaultColWidth="9.109375" defaultRowHeight="15.6"/>
  <cols>
    <col min="1" max="1" width="64" style="34" customWidth="1"/>
    <col min="2" max="2" width="6.44140625" style="27" customWidth="1"/>
    <col min="3" max="3" width="28" style="27" customWidth="1"/>
    <col min="4" max="5" width="17" style="27" customWidth="1"/>
    <col min="6" max="6" width="14" style="27" customWidth="1"/>
    <col min="7" max="7" width="9.109375" style="1" hidden="1"/>
    <col min="8" max="16384" width="9.109375" style="1"/>
  </cols>
  <sheetData>
    <row r="1" spans="1:7">
      <c r="F1" s="114" t="s">
        <v>995</v>
      </c>
    </row>
    <row r="2" spans="1:7">
      <c r="E2" s="345" t="s">
        <v>1607</v>
      </c>
      <c r="F2" s="346"/>
    </row>
    <row r="3" spans="1:7">
      <c r="F3" s="114" t="s">
        <v>997</v>
      </c>
    </row>
    <row r="4" spans="1:7">
      <c r="A4" s="28"/>
      <c r="B4" s="14"/>
      <c r="C4" s="14"/>
      <c r="D4" s="14"/>
      <c r="E4" s="347" t="s">
        <v>1608</v>
      </c>
      <c r="F4" s="348"/>
      <c r="G4" s="2"/>
    </row>
    <row r="5" spans="1:7">
      <c r="A5" s="289" t="s">
        <v>0</v>
      </c>
      <c r="B5" s="289"/>
      <c r="C5" s="289"/>
      <c r="D5" s="289"/>
      <c r="E5" s="289"/>
      <c r="F5" s="289"/>
      <c r="G5" s="4"/>
    </row>
    <row r="6" spans="1:7" ht="22.5" customHeight="1">
      <c r="A6" s="290" t="s">
        <v>994</v>
      </c>
      <c r="B6" s="291"/>
      <c r="C6" s="291"/>
      <c r="D6" s="291"/>
      <c r="E6" s="291"/>
      <c r="F6" s="291"/>
      <c r="G6" s="6"/>
    </row>
    <row r="7" spans="1:7">
      <c r="A7" s="35"/>
      <c r="B7" s="36"/>
      <c r="C7" s="36"/>
      <c r="D7" s="36"/>
      <c r="E7" s="36"/>
      <c r="F7" s="115" t="s">
        <v>998</v>
      </c>
      <c r="G7" s="6"/>
    </row>
    <row r="8" spans="1:7" ht="14.4">
      <c r="A8" s="292" t="s">
        <v>1</v>
      </c>
      <c r="B8" s="294" t="s">
        <v>2</v>
      </c>
      <c r="C8" s="294" t="s">
        <v>3</v>
      </c>
      <c r="D8" s="296" t="s">
        <v>4</v>
      </c>
      <c r="E8" s="296" t="s">
        <v>5</v>
      </c>
      <c r="F8" s="294" t="s">
        <v>6</v>
      </c>
      <c r="G8" s="7"/>
    </row>
    <row r="9" spans="1:7" ht="14.4">
      <c r="A9" s="293"/>
      <c r="B9" s="295"/>
      <c r="C9" s="295"/>
      <c r="D9" s="297"/>
      <c r="E9" s="297"/>
      <c r="F9" s="295"/>
      <c r="G9" s="8"/>
    </row>
    <row r="10" spans="1:7" ht="14.4">
      <c r="A10" s="293"/>
      <c r="B10" s="295"/>
      <c r="C10" s="295"/>
      <c r="D10" s="297"/>
      <c r="E10" s="297"/>
      <c r="F10" s="295"/>
      <c r="G10" s="8"/>
    </row>
    <row r="11" spans="1:7">
      <c r="A11" s="29">
        <v>1</v>
      </c>
      <c r="B11" s="15">
        <v>2</v>
      </c>
      <c r="C11" s="15">
        <v>3</v>
      </c>
      <c r="D11" s="16" t="s">
        <v>7</v>
      </c>
      <c r="E11" s="16" t="s">
        <v>8</v>
      </c>
      <c r="F11" s="16" t="s">
        <v>9</v>
      </c>
      <c r="G11" s="8"/>
    </row>
    <row r="12" spans="1:7">
      <c r="A12" s="30" t="s">
        <v>10</v>
      </c>
      <c r="B12" s="17" t="s">
        <v>11</v>
      </c>
      <c r="C12" s="18" t="s">
        <v>12</v>
      </c>
      <c r="D12" s="19">
        <v>697013335.19000006</v>
      </c>
      <c r="E12" s="19">
        <v>648635133.62</v>
      </c>
      <c r="F12" s="19">
        <v>51716577.590000004</v>
      </c>
      <c r="G12" s="8"/>
    </row>
    <row r="13" spans="1:7">
      <c r="A13" s="31" t="s">
        <v>13</v>
      </c>
      <c r="B13" s="20"/>
      <c r="C13" s="21"/>
      <c r="D13" s="22"/>
      <c r="E13" s="22"/>
      <c r="F13" s="22"/>
      <c r="G13" s="8"/>
    </row>
    <row r="14" spans="1:7">
      <c r="A14" s="32" t="s">
        <v>14</v>
      </c>
      <c r="B14" s="23" t="s">
        <v>11</v>
      </c>
      <c r="C14" s="24" t="s">
        <v>15</v>
      </c>
      <c r="D14" s="25">
        <v>281843224</v>
      </c>
      <c r="E14" s="25">
        <v>274475251.3499999</v>
      </c>
      <c r="F14" s="25">
        <v>10750834.890000001</v>
      </c>
      <c r="G14" s="8"/>
    </row>
    <row r="15" spans="1:7">
      <c r="A15" s="32" t="s">
        <v>16</v>
      </c>
      <c r="B15" s="23" t="s">
        <v>11</v>
      </c>
      <c r="C15" s="24" t="s">
        <v>17</v>
      </c>
      <c r="D15" s="25">
        <v>218897940</v>
      </c>
      <c r="E15" s="25">
        <v>211016831.05000001</v>
      </c>
      <c r="F15" s="25">
        <v>7963785.4699999997</v>
      </c>
      <c r="G15" s="8"/>
    </row>
    <row r="16" spans="1:7">
      <c r="A16" s="32" t="s">
        <v>18</v>
      </c>
      <c r="B16" s="23" t="s">
        <v>11</v>
      </c>
      <c r="C16" s="24" t="s">
        <v>19</v>
      </c>
      <c r="D16" s="25">
        <v>218897940</v>
      </c>
      <c r="E16" s="25">
        <v>211016831.05000001</v>
      </c>
      <c r="F16" s="25">
        <v>7963785.4699999997</v>
      </c>
      <c r="G16" s="8"/>
    </row>
    <row r="17" spans="1:7" ht="75.75" customHeight="1">
      <c r="A17" s="32" t="s">
        <v>20</v>
      </c>
      <c r="B17" s="23" t="s">
        <v>11</v>
      </c>
      <c r="C17" s="24" t="s">
        <v>21</v>
      </c>
      <c r="D17" s="25">
        <v>212994940</v>
      </c>
      <c r="E17" s="25">
        <v>205043215.94999999</v>
      </c>
      <c r="F17" s="25">
        <v>7953841.4299999997</v>
      </c>
      <c r="G17" s="8"/>
    </row>
    <row r="18" spans="1:7" ht="94.5" customHeight="1">
      <c r="A18" s="32" t="s">
        <v>22</v>
      </c>
      <c r="B18" s="23" t="s">
        <v>11</v>
      </c>
      <c r="C18" s="24" t="s">
        <v>23</v>
      </c>
      <c r="D18" s="25">
        <v>212526940</v>
      </c>
      <c r="E18" s="25">
        <v>204573098.56999999</v>
      </c>
      <c r="F18" s="25">
        <v>7953841.4299999997</v>
      </c>
      <c r="G18" s="8"/>
    </row>
    <row r="19" spans="1:7" ht="80.25" customHeight="1">
      <c r="A19" s="32" t="s">
        <v>24</v>
      </c>
      <c r="B19" s="23" t="s">
        <v>11</v>
      </c>
      <c r="C19" s="24" t="s">
        <v>25</v>
      </c>
      <c r="D19" s="25">
        <v>155000</v>
      </c>
      <c r="E19" s="25">
        <v>156705.07999999999</v>
      </c>
      <c r="F19" s="25" t="s">
        <v>26</v>
      </c>
      <c r="G19" s="8"/>
    </row>
    <row r="20" spans="1:7" ht="108.75" customHeight="1">
      <c r="A20" s="32" t="s">
        <v>27</v>
      </c>
      <c r="B20" s="23" t="s">
        <v>11</v>
      </c>
      <c r="C20" s="24" t="s">
        <v>28</v>
      </c>
      <c r="D20" s="25">
        <v>313000</v>
      </c>
      <c r="E20" s="25">
        <v>313412.3</v>
      </c>
      <c r="F20" s="25" t="s">
        <v>26</v>
      </c>
      <c r="G20" s="8"/>
    </row>
    <row r="21" spans="1:7" ht="109.5" customHeight="1">
      <c r="A21" s="32" t="s">
        <v>29</v>
      </c>
      <c r="B21" s="23" t="s">
        <v>11</v>
      </c>
      <c r="C21" s="24" t="s">
        <v>30</v>
      </c>
      <c r="D21" s="25">
        <v>3698500</v>
      </c>
      <c r="E21" s="25">
        <v>3688853.16</v>
      </c>
      <c r="F21" s="25">
        <v>9803.85</v>
      </c>
      <c r="G21" s="8"/>
    </row>
    <row r="22" spans="1:7" ht="141.75" customHeight="1">
      <c r="A22" s="32" t="s">
        <v>31</v>
      </c>
      <c r="B22" s="23" t="s">
        <v>11</v>
      </c>
      <c r="C22" s="24" t="s">
        <v>32</v>
      </c>
      <c r="D22" s="25">
        <v>3692000</v>
      </c>
      <c r="E22" s="25">
        <v>3682196.15</v>
      </c>
      <c r="F22" s="25">
        <v>9803.85</v>
      </c>
      <c r="G22" s="8"/>
    </row>
    <row r="23" spans="1:7" ht="126.75" customHeight="1">
      <c r="A23" s="32" t="s">
        <v>33</v>
      </c>
      <c r="B23" s="23" t="s">
        <v>11</v>
      </c>
      <c r="C23" s="24" t="s">
        <v>34</v>
      </c>
      <c r="D23" s="25">
        <v>300</v>
      </c>
      <c r="E23" s="25">
        <v>345.08</v>
      </c>
      <c r="F23" s="25" t="s">
        <v>26</v>
      </c>
      <c r="G23" s="8"/>
    </row>
    <row r="24" spans="1:7" ht="139.5" customHeight="1">
      <c r="A24" s="32" t="s">
        <v>35</v>
      </c>
      <c r="B24" s="23" t="s">
        <v>11</v>
      </c>
      <c r="C24" s="24" t="s">
        <v>36</v>
      </c>
      <c r="D24" s="25">
        <v>6200</v>
      </c>
      <c r="E24" s="25">
        <v>6311.93</v>
      </c>
      <c r="F24" s="25" t="s">
        <v>26</v>
      </c>
      <c r="G24" s="8"/>
    </row>
    <row r="25" spans="1:7" ht="45" customHeight="1">
      <c r="A25" s="32" t="s">
        <v>37</v>
      </c>
      <c r="B25" s="23" t="s">
        <v>11</v>
      </c>
      <c r="C25" s="24" t="s">
        <v>38</v>
      </c>
      <c r="D25" s="25">
        <v>2069500</v>
      </c>
      <c r="E25" s="25">
        <v>2149631.2999999998</v>
      </c>
      <c r="F25" s="25">
        <v>140.19</v>
      </c>
      <c r="G25" s="8"/>
    </row>
    <row r="26" spans="1:7" ht="77.25" customHeight="1">
      <c r="A26" s="32" t="s">
        <v>39</v>
      </c>
      <c r="B26" s="23" t="s">
        <v>11</v>
      </c>
      <c r="C26" s="24" t="s">
        <v>40</v>
      </c>
      <c r="D26" s="25">
        <v>2015000</v>
      </c>
      <c r="E26" s="25">
        <v>2094934.12</v>
      </c>
      <c r="F26" s="25" t="s">
        <v>26</v>
      </c>
      <c r="G26" s="8"/>
    </row>
    <row r="27" spans="1:7" ht="62.4">
      <c r="A27" s="32" t="s">
        <v>41</v>
      </c>
      <c r="B27" s="23" t="s">
        <v>11</v>
      </c>
      <c r="C27" s="24" t="s">
        <v>42</v>
      </c>
      <c r="D27" s="25">
        <v>24500</v>
      </c>
      <c r="E27" s="25">
        <v>24837.37</v>
      </c>
      <c r="F27" s="25" t="s">
        <v>26</v>
      </c>
      <c r="G27" s="8"/>
    </row>
    <row r="28" spans="1:7" ht="77.25" customHeight="1">
      <c r="A28" s="32" t="s">
        <v>43</v>
      </c>
      <c r="B28" s="23" t="s">
        <v>11</v>
      </c>
      <c r="C28" s="24" t="s">
        <v>44</v>
      </c>
      <c r="D28" s="25">
        <v>30000</v>
      </c>
      <c r="E28" s="25">
        <v>29859.81</v>
      </c>
      <c r="F28" s="25">
        <v>140.19</v>
      </c>
      <c r="G28" s="8"/>
    </row>
    <row r="29" spans="1:7" ht="95.25" customHeight="1">
      <c r="A29" s="32" t="s">
        <v>45</v>
      </c>
      <c r="B29" s="23" t="s">
        <v>11</v>
      </c>
      <c r="C29" s="24" t="s">
        <v>46</v>
      </c>
      <c r="D29" s="25">
        <v>135000</v>
      </c>
      <c r="E29" s="25">
        <v>135130.64000000001</v>
      </c>
      <c r="F29" s="25" t="s">
        <v>26</v>
      </c>
      <c r="G29" s="8"/>
    </row>
    <row r="30" spans="1:7" ht="110.25" customHeight="1">
      <c r="A30" s="32" t="s">
        <v>47</v>
      </c>
      <c r="B30" s="23" t="s">
        <v>11</v>
      </c>
      <c r="C30" s="24" t="s">
        <v>48</v>
      </c>
      <c r="D30" s="25">
        <v>135000</v>
      </c>
      <c r="E30" s="25">
        <v>135130.64000000001</v>
      </c>
      <c r="F30" s="25" t="s">
        <v>26</v>
      </c>
      <c r="G30" s="8"/>
    </row>
    <row r="31" spans="1:7" ht="33" customHeight="1">
      <c r="A31" s="32" t="s">
        <v>49</v>
      </c>
      <c r="B31" s="23" t="s">
        <v>11</v>
      </c>
      <c r="C31" s="24" t="s">
        <v>50</v>
      </c>
      <c r="D31" s="25">
        <v>10507000</v>
      </c>
      <c r="E31" s="25">
        <v>10463639.66</v>
      </c>
      <c r="F31" s="25">
        <v>42913.57</v>
      </c>
      <c r="G31" s="8"/>
    </row>
    <row r="32" spans="1:7" ht="31.2">
      <c r="A32" s="32" t="s">
        <v>51</v>
      </c>
      <c r="B32" s="23" t="s">
        <v>11</v>
      </c>
      <c r="C32" s="24" t="s">
        <v>52</v>
      </c>
      <c r="D32" s="25">
        <v>10507000</v>
      </c>
      <c r="E32" s="25">
        <v>10463639.66</v>
      </c>
      <c r="F32" s="25">
        <v>42913.57</v>
      </c>
      <c r="G32" s="8"/>
    </row>
    <row r="33" spans="1:7" ht="61.5" customHeight="1">
      <c r="A33" s="32" t="s">
        <v>53</v>
      </c>
      <c r="B33" s="23" t="s">
        <v>11</v>
      </c>
      <c r="C33" s="24" t="s">
        <v>54</v>
      </c>
      <c r="D33" s="25">
        <v>4799000</v>
      </c>
      <c r="E33" s="25">
        <v>4762872.53</v>
      </c>
      <c r="F33" s="25">
        <v>36127.47</v>
      </c>
      <c r="G33" s="8"/>
    </row>
    <row r="34" spans="1:7" ht="108.75" customHeight="1">
      <c r="A34" s="32" t="s">
        <v>55</v>
      </c>
      <c r="B34" s="23" t="s">
        <v>11</v>
      </c>
      <c r="C34" s="24" t="s">
        <v>56</v>
      </c>
      <c r="D34" s="25">
        <v>4799000</v>
      </c>
      <c r="E34" s="25">
        <v>4762872.53</v>
      </c>
      <c r="F34" s="25">
        <v>36127.47</v>
      </c>
      <c r="G34" s="8"/>
    </row>
    <row r="35" spans="1:7" ht="77.25" customHeight="1">
      <c r="A35" s="32" t="s">
        <v>57</v>
      </c>
      <c r="B35" s="23" t="s">
        <v>11</v>
      </c>
      <c r="C35" s="24" t="s">
        <v>58</v>
      </c>
      <c r="D35" s="25">
        <v>35000</v>
      </c>
      <c r="E35" s="25">
        <v>35008.36</v>
      </c>
      <c r="F35" s="25" t="s">
        <v>26</v>
      </c>
      <c r="G35" s="8"/>
    </row>
    <row r="36" spans="1:7" ht="124.5" customHeight="1">
      <c r="A36" s="32" t="s">
        <v>59</v>
      </c>
      <c r="B36" s="23" t="s">
        <v>11</v>
      </c>
      <c r="C36" s="24" t="s">
        <v>60</v>
      </c>
      <c r="D36" s="25">
        <v>35000</v>
      </c>
      <c r="E36" s="25">
        <v>35008.36</v>
      </c>
      <c r="F36" s="25" t="s">
        <v>26</v>
      </c>
      <c r="G36" s="8"/>
    </row>
    <row r="37" spans="1:7" ht="61.5" customHeight="1">
      <c r="A37" s="32" t="s">
        <v>61</v>
      </c>
      <c r="B37" s="23" t="s">
        <v>11</v>
      </c>
      <c r="C37" s="24" t="s">
        <v>62</v>
      </c>
      <c r="D37" s="25">
        <v>6370000</v>
      </c>
      <c r="E37" s="25">
        <v>6363213.9000000004</v>
      </c>
      <c r="F37" s="25">
        <v>6786.1</v>
      </c>
      <c r="G37" s="8"/>
    </row>
    <row r="38" spans="1:7" ht="110.25" customHeight="1">
      <c r="A38" s="32" t="s">
        <v>63</v>
      </c>
      <c r="B38" s="23" t="s">
        <v>11</v>
      </c>
      <c r="C38" s="24" t="s">
        <v>64</v>
      </c>
      <c r="D38" s="25">
        <v>6370000</v>
      </c>
      <c r="E38" s="25">
        <v>6363213.9000000004</v>
      </c>
      <c r="F38" s="25">
        <v>6786.1</v>
      </c>
      <c r="G38" s="8"/>
    </row>
    <row r="39" spans="1:7" ht="63" customHeight="1">
      <c r="A39" s="32" t="s">
        <v>65</v>
      </c>
      <c r="B39" s="23" t="s">
        <v>11</v>
      </c>
      <c r="C39" s="24" t="s">
        <v>66</v>
      </c>
      <c r="D39" s="25">
        <v>-697000</v>
      </c>
      <c r="E39" s="25">
        <v>-697455.13</v>
      </c>
      <c r="F39" s="25" t="s">
        <v>26</v>
      </c>
      <c r="G39" s="8"/>
    </row>
    <row r="40" spans="1:7" ht="110.25" customHeight="1">
      <c r="A40" s="32" t="s">
        <v>67</v>
      </c>
      <c r="B40" s="23" t="s">
        <v>11</v>
      </c>
      <c r="C40" s="24" t="s">
        <v>68</v>
      </c>
      <c r="D40" s="25">
        <v>-697000</v>
      </c>
      <c r="E40" s="25">
        <v>-697455.13</v>
      </c>
      <c r="F40" s="25" t="s">
        <v>26</v>
      </c>
      <c r="G40" s="8"/>
    </row>
    <row r="41" spans="1:7">
      <c r="A41" s="32" t="s">
        <v>69</v>
      </c>
      <c r="B41" s="23" t="s">
        <v>11</v>
      </c>
      <c r="C41" s="24" t="s">
        <v>70</v>
      </c>
      <c r="D41" s="25">
        <v>12435000</v>
      </c>
      <c r="E41" s="25">
        <v>11262648.949999999</v>
      </c>
      <c r="F41" s="25">
        <v>1172845.9099999999</v>
      </c>
      <c r="G41" s="8"/>
    </row>
    <row r="42" spans="1:7" ht="31.2">
      <c r="A42" s="32" t="s">
        <v>71</v>
      </c>
      <c r="B42" s="23" t="s">
        <v>11</v>
      </c>
      <c r="C42" s="24" t="s">
        <v>72</v>
      </c>
      <c r="D42" s="25">
        <v>10000000</v>
      </c>
      <c r="E42" s="25">
        <v>9227475.3000000007</v>
      </c>
      <c r="F42" s="25">
        <v>773008.36</v>
      </c>
      <c r="G42" s="8"/>
    </row>
    <row r="43" spans="1:7" ht="31.2">
      <c r="A43" s="32" t="s">
        <v>71</v>
      </c>
      <c r="B43" s="23" t="s">
        <v>11</v>
      </c>
      <c r="C43" s="24" t="s">
        <v>73</v>
      </c>
      <c r="D43" s="25">
        <v>10000000</v>
      </c>
      <c r="E43" s="25">
        <v>9227475.3000000007</v>
      </c>
      <c r="F43" s="25">
        <v>773008.36</v>
      </c>
      <c r="G43" s="8"/>
    </row>
    <row r="44" spans="1:7" ht="62.4">
      <c r="A44" s="32" t="s">
        <v>74</v>
      </c>
      <c r="B44" s="23" t="s">
        <v>11</v>
      </c>
      <c r="C44" s="24" t="s">
        <v>75</v>
      </c>
      <c r="D44" s="25">
        <v>9958500</v>
      </c>
      <c r="E44" s="25">
        <v>9185491.6400000006</v>
      </c>
      <c r="F44" s="25">
        <v>773008.36</v>
      </c>
      <c r="G44" s="8"/>
    </row>
    <row r="45" spans="1:7" ht="30" customHeight="1">
      <c r="A45" s="32" t="s">
        <v>76</v>
      </c>
      <c r="B45" s="23" t="s">
        <v>11</v>
      </c>
      <c r="C45" s="24" t="s">
        <v>77</v>
      </c>
      <c r="D45" s="25">
        <v>20000</v>
      </c>
      <c r="E45" s="25">
        <v>20350.310000000001</v>
      </c>
      <c r="F45" s="25" t="s">
        <v>26</v>
      </c>
      <c r="G45" s="8"/>
    </row>
    <row r="46" spans="1:7" ht="62.4">
      <c r="A46" s="32" t="s">
        <v>78</v>
      </c>
      <c r="B46" s="23" t="s">
        <v>11</v>
      </c>
      <c r="C46" s="24" t="s">
        <v>79</v>
      </c>
      <c r="D46" s="25">
        <v>21500</v>
      </c>
      <c r="E46" s="25">
        <v>21633.35</v>
      </c>
      <c r="F46" s="25" t="s">
        <v>26</v>
      </c>
      <c r="G46" s="8"/>
    </row>
    <row r="47" spans="1:7">
      <c r="A47" s="32" t="s">
        <v>80</v>
      </c>
      <c r="B47" s="23" t="s">
        <v>11</v>
      </c>
      <c r="C47" s="24" t="s">
        <v>81</v>
      </c>
      <c r="D47" s="25">
        <v>2000000</v>
      </c>
      <c r="E47" s="25">
        <v>1794338.45</v>
      </c>
      <c r="F47" s="25">
        <v>205661.55</v>
      </c>
      <c r="G47" s="8"/>
    </row>
    <row r="48" spans="1:7">
      <c r="A48" s="32" t="s">
        <v>80</v>
      </c>
      <c r="B48" s="23" t="s">
        <v>11</v>
      </c>
      <c r="C48" s="24" t="s">
        <v>82</v>
      </c>
      <c r="D48" s="25">
        <v>2000000</v>
      </c>
      <c r="E48" s="25">
        <v>1794338.45</v>
      </c>
      <c r="F48" s="25">
        <v>205661.55</v>
      </c>
      <c r="G48" s="8"/>
    </row>
    <row r="49" spans="1:7" ht="45.75" customHeight="1">
      <c r="A49" s="32" t="s">
        <v>83</v>
      </c>
      <c r="B49" s="23" t="s">
        <v>11</v>
      </c>
      <c r="C49" s="24" t="s">
        <v>84</v>
      </c>
      <c r="D49" s="25">
        <v>1959500</v>
      </c>
      <c r="E49" s="25">
        <v>1754182.32</v>
      </c>
      <c r="F49" s="25">
        <v>205317.68</v>
      </c>
      <c r="G49" s="8"/>
    </row>
    <row r="50" spans="1:7" ht="31.2">
      <c r="A50" s="32" t="s">
        <v>85</v>
      </c>
      <c r="B50" s="23" t="s">
        <v>11</v>
      </c>
      <c r="C50" s="24" t="s">
        <v>86</v>
      </c>
      <c r="D50" s="25">
        <v>27000</v>
      </c>
      <c r="E50" s="25">
        <v>26917.77</v>
      </c>
      <c r="F50" s="25">
        <v>82.23</v>
      </c>
      <c r="G50" s="8"/>
    </row>
    <row r="51" spans="1:7" ht="46.8">
      <c r="A51" s="32" t="s">
        <v>87</v>
      </c>
      <c r="B51" s="23" t="s">
        <v>11</v>
      </c>
      <c r="C51" s="24" t="s">
        <v>88</v>
      </c>
      <c r="D51" s="25">
        <v>13500</v>
      </c>
      <c r="E51" s="25">
        <v>13238.36</v>
      </c>
      <c r="F51" s="25">
        <v>261.64</v>
      </c>
      <c r="G51" s="8"/>
    </row>
    <row r="52" spans="1:7" ht="31.2">
      <c r="A52" s="32" t="s">
        <v>89</v>
      </c>
      <c r="B52" s="23" t="s">
        <v>11</v>
      </c>
      <c r="C52" s="24" t="s">
        <v>90</v>
      </c>
      <c r="D52" s="25">
        <v>435000</v>
      </c>
      <c r="E52" s="25">
        <v>240835.20000000001</v>
      </c>
      <c r="F52" s="25">
        <v>194176</v>
      </c>
      <c r="G52" s="8"/>
    </row>
    <row r="53" spans="1:7" ht="46.8">
      <c r="A53" s="32" t="s">
        <v>91</v>
      </c>
      <c r="B53" s="23" t="s">
        <v>11</v>
      </c>
      <c r="C53" s="24" t="s">
        <v>92</v>
      </c>
      <c r="D53" s="25">
        <v>435000</v>
      </c>
      <c r="E53" s="25">
        <v>240835.20000000001</v>
      </c>
      <c r="F53" s="25">
        <v>194176</v>
      </c>
      <c r="G53" s="8"/>
    </row>
    <row r="54" spans="1:7" ht="62.25" customHeight="1">
      <c r="A54" s="32" t="s">
        <v>93</v>
      </c>
      <c r="B54" s="23" t="s">
        <v>11</v>
      </c>
      <c r="C54" s="24" t="s">
        <v>94</v>
      </c>
      <c r="D54" s="25">
        <v>435000</v>
      </c>
      <c r="E54" s="25">
        <v>240824</v>
      </c>
      <c r="F54" s="25">
        <v>194176</v>
      </c>
      <c r="G54" s="8"/>
    </row>
    <row r="55" spans="1:7" ht="48" customHeight="1">
      <c r="A55" s="32" t="s">
        <v>95</v>
      </c>
      <c r="B55" s="23" t="s">
        <v>11</v>
      </c>
      <c r="C55" s="24" t="s">
        <v>96</v>
      </c>
      <c r="D55" s="25" t="s">
        <v>26</v>
      </c>
      <c r="E55" s="25">
        <v>11.2</v>
      </c>
      <c r="F55" s="25" t="s">
        <v>26</v>
      </c>
      <c r="G55" s="8"/>
    </row>
    <row r="56" spans="1:7">
      <c r="A56" s="32" t="s">
        <v>97</v>
      </c>
      <c r="B56" s="23" t="s">
        <v>11</v>
      </c>
      <c r="C56" s="24" t="s">
        <v>98</v>
      </c>
      <c r="D56" s="25">
        <v>2828000</v>
      </c>
      <c r="E56" s="25">
        <v>3012433.35</v>
      </c>
      <c r="F56" s="25" t="s">
        <v>26</v>
      </c>
      <c r="G56" s="8"/>
    </row>
    <row r="57" spans="1:7" ht="32.25" customHeight="1">
      <c r="A57" s="32" t="s">
        <v>99</v>
      </c>
      <c r="B57" s="23" t="s">
        <v>11</v>
      </c>
      <c r="C57" s="24" t="s">
        <v>100</v>
      </c>
      <c r="D57" s="25">
        <v>2828000</v>
      </c>
      <c r="E57" s="25">
        <v>3012433.35</v>
      </c>
      <c r="F57" s="25" t="s">
        <v>26</v>
      </c>
      <c r="G57" s="8"/>
    </row>
    <row r="58" spans="1:7" ht="45" customHeight="1">
      <c r="A58" s="32" t="s">
        <v>101</v>
      </c>
      <c r="B58" s="23" t="s">
        <v>11</v>
      </c>
      <c r="C58" s="24" t="s">
        <v>102</v>
      </c>
      <c r="D58" s="25">
        <v>2828000</v>
      </c>
      <c r="E58" s="25">
        <v>3012433.35</v>
      </c>
      <c r="F58" s="25" t="s">
        <v>26</v>
      </c>
      <c r="G58" s="8"/>
    </row>
    <row r="59" spans="1:7" ht="77.25" customHeight="1">
      <c r="A59" s="32" t="s">
        <v>103</v>
      </c>
      <c r="B59" s="23" t="s">
        <v>11</v>
      </c>
      <c r="C59" s="24" t="s">
        <v>104</v>
      </c>
      <c r="D59" s="25">
        <v>2828000</v>
      </c>
      <c r="E59" s="25">
        <v>3012433.35</v>
      </c>
      <c r="F59" s="25" t="s">
        <v>26</v>
      </c>
      <c r="G59" s="8"/>
    </row>
    <row r="60" spans="1:7" ht="46.8">
      <c r="A60" s="32" t="s">
        <v>105</v>
      </c>
      <c r="B60" s="23" t="s">
        <v>11</v>
      </c>
      <c r="C60" s="24" t="s">
        <v>106</v>
      </c>
      <c r="D60" s="25">
        <v>18510500</v>
      </c>
      <c r="E60" s="25">
        <v>18734413.030000001</v>
      </c>
      <c r="F60" s="25">
        <v>225215.7</v>
      </c>
      <c r="G60" s="8"/>
    </row>
    <row r="61" spans="1:7" ht="64.5" customHeight="1">
      <c r="A61" s="32" t="s">
        <v>107</v>
      </c>
      <c r="B61" s="23" t="s">
        <v>11</v>
      </c>
      <c r="C61" s="24" t="s">
        <v>108</v>
      </c>
      <c r="D61" s="25">
        <v>5440</v>
      </c>
      <c r="E61" s="25">
        <v>5441.43</v>
      </c>
      <c r="F61" s="25" t="s">
        <v>26</v>
      </c>
      <c r="G61" s="8"/>
    </row>
    <row r="62" spans="1:7" ht="51" customHeight="1">
      <c r="A62" s="32" t="s">
        <v>109</v>
      </c>
      <c r="B62" s="23" t="s">
        <v>11</v>
      </c>
      <c r="C62" s="24" t="s">
        <v>110</v>
      </c>
      <c r="D62" s="25">
        <v>5440</v>
      </c>
      <c r="E62" s="25">
        <v>5441.43</v>
      </c>
      <c r="F62" s="25" t="s">
        <v>26</v>
      </c>
      <c r="G62" s="8"/>
    </row>
    <row r="63" spans="1:7" ht="78.75" customHeight="1">
      <c r="A63" s="32" t="s">
        <v>111</v>
      </c>
      <c r="B63" s="23" t="s">
        <v>11</v>
      </c>
      <c r="C63" s="24" t="s">
        <v>112</v>
      </c>
      <c r="D63" s="25">
        <v>15605060</v>
      </c>
      <c r="E63" s="25">
        <v>16054187.300000001</v>
      </c>
      <c r="F63" s="25" t="s">
        <v>26</v>
      </c>
      <c r="G63" s="8"/>
    </row>
    <row r="64" spans="1:7" ht="64.5" customHeight="1">
      <c r="A64" s="32" t="s">
        <v>113</v>
      </c>
      <c r="B64" s="23" t="s">
        <v>11</v>
      </c>
      <c r="C64" s="24" t="s">
        <v>114</v>
      </c>
      <c r="D64" s="25">
        <v>13693170</v>
      </c>
      <c r="E64" s="25">
        <v>13896926.57</v>
      </c>
      <c r="F64" s="25" t="s">
        <v>26</v>
      </c>
      <c r="G64" s="8"/>
    </row>
    <row r="65" spans="1:7" ht="93.75" customHeight="1">
      <c r="A65" s="32" t="s">
        <v>115</v>
      </c>
      <c r="B65" s="23" t="s">
        <v>11</v>
      </c>
      <c r="C65" s="24" t="s">
        <v>116</v>
      </c>
      <c r="D65" s="25">
        <v>13693170</v>
      </c>
      <c r="E65" s="25">
        <v>13896926.57</v>
      </c>
      <c r="F65" s="25" t="s">
        <v>26</v>
      </c>
      <c r="G65" s="8"/>
    </row>
    <row r="66" spans="1:7" ht="46.8">
      <c r="A66" s="32" t="s">
        <v>117</v>
      </c>
      <c r="B66" s="23" t="s">
        <v>11</v>
      </c>
      <c r="C66" s="24" t="s">
        <v>118</v>
      </c>
      <c r="D66" s="25">
        <v>1911890</v>
      </c>
      <c r="E66" s="25">
        <v>2157260.73</v>
      </c>
      <c r="F66" s="25" t="s">
        <v>26</v>
      </c>
      <c r="G66" s="8"/>
    </row>
    <row r="67" spans="1:7" ht="30.75" customHeight="1">
      <c r="A67" s="32" t="s">
        <v>119</v>
      </c>
      <c r="B67" s="23" t="s">
        <v>11</v>
      </c>
      <c r="C67" s="24" t="s">
        <v>120</v>
      </c>
      <c r="D67" s="25">
        <v>1911890</v>
      </c>
      <c r="E67" s="25">
        <v>2157260.73</v>
      </c>
      <c r="F67" s="25" t="s">
        <v>26</v>
      </c>
      <c r="G67" s="8"/>
    </row>
    <row r="68" spans="1:7" ht="78" customHeight="1">
      <c r="A68" s="32" t="s">
        <v>121</v>
      </c>
      <c r="B68" s="23" t="s">
        <v>11</v>
      </c>
      <c r="C68" s="24" t="s">
        <v>122</v>
      </c>
      <c r="D68" s="25">
        <v>2900000</v>
      </c>
      <c r="E68" s="25">
        <v>2674784.2999999998</v>
      </c>
      <c r="F68" s="25">
        <v>225215.7</v>
      </c>
      <c r="G68" s="8"/>
    </row>
    <row r="69" spans="1:7" ht="78" customHeight="1">
      <c r="A69" s="32" t="s">
        <v>123</v>
      </c>
      <c r="B69" s="23" t="s">
        <v>11</v>
      </c>
      <c r="C69" s="24" t="s">
        <v>124</v>
      </c>
      <c r="D69" s="25">
        <v>2900000</v>
      </c>
      <c r="E69" s="25">
        <v>2674784.2999999998</v>
      </c>
      <c r="F69" s="25">
        <v>225215.7</v>
      </c>
      <c r="G69" s="8"/>
    </row>
    <row r="70" spans="1:7" ht="78" customHeight="1">
      <c r="A70" s="32" t="s">
        <v>125</v>
      </c>
      <c r="B70" s="23" t="s">
        <v>11</v>
      </c>
      <c r="C70" s="24" t="s">
        <v>126</v>
      </c>
      <c r="D70" s="25">
        <v>2900000</v>
      </c>
      <c r="E70" s="25">
        <v>2674784.2999999998</v>
      </c>
      <c r="F70" s="25">
        <v>225215.7</v>
      </c>
      <c r="G70" s="8"/>
    </row>
    <row r="71" spans="1:7" ht="17.25" customHeight="1">
      <c r="A71" s="32" t="s">
        <v>127</v>
      </c>
      <c r="B71" s="23" t="s">
        <v>11</v>
      </c>
      <c r="C71" s="24" t="s">
        <v>128</v>
      </c>
      <c r="D71" s="25">
        <v>410000</v>
      </c>
      <c r="E71" s="25">
        <v>210686.73</v>
      </c>
      <c r="F71" s="25">
        <v>199573.62</v>
      </c>
      <c r="G71" s="8"/>
    </row>
    <row r="72" spans="1:7">
      <c r="A72" s="32" t="s">
        <v>129</v>
      </c>
      <c r="B72" s="23" t="s">
        <v>11</v>
      </c>
      <c r="C72" s="24" t="s">
        <v>130</v>
      </c>
      <c r="D72" s="25">
        <v>410000</v>
      </c>
      <c r="E72" s="25">
        <v>210686.73</v>
      </c>
      <c r="F72" s="25">
        <v>199573.62</v>
      </c>
      <c r="G72" s="8"/>
    </row>
    <row r="73" spans="1:7" ht="31.2">
      <c r="A73" s="32" t="s">
        <v>131</v>
      </c>
      <c r="B73" s="23" t="s">
        <v>11</v>
      </c>
      <c r="C73" s="24" t="s">
        <v>132</v>
      </c>
      <c r="D73" s="25">
        <v>90000</v>
      </c>
      <c r="E73" s="25">
        <v>89919.1</v>
      </c>
      <c r="F73" s="25">
        <v>80.900000000000006</v>
      </c>
      <c r="G73" s="8"/>
    </row>
    <row r="74" spans="1:7" ht="63" customHeight="1">
      <c r="A74" s="32" t="s">
        <v>133</v>
      </c>
      <c r="B74" s="23" t="s">
        <v>11</v>
      </c>
      <c r="C74" s="24" t="s">
        <v>134</v>
      </c>
      <c r="D74" s="25">
        <v>90000</v>
      </c>
      <c r="E74" s="25">
        <v>89919.1</v>
      </c>
      <c r="F74" s="25">
        <v>80.900000000000006</v>
      </c>
      <c r="G74" s="8"/>
    </row>
    <row r="75" spans="1:7" ht="15" customHeight="1">
      <c r="A75" s="32" t="s">
        <v>135</v>
      </c>
      <c r="B75" s="23" t="s">
        <v>11</v>
      </c>
      <c r="C75" s="24" t="s">
        <v>136</v>
      </c>
      <c r="D75" s="25">
        <v>1000</v>
      </c>
      <c r="E75" s="25">
        <v>1068.5899999999999</v>
      </c>
      <c r="F75" s="25" t="s">
        <v>26</v>
      </c>
      <c r="G75" s="8"/>
    </row>
    <row r="76" spans="1:7" ht="62.4">
      <c r="A76" s="32" t="s">
        <v>137</v>
      </c>
      <c r="B76" s="23" t="s">
        <v>11</v>
      </c>
      <c r="C76" s="24" t="s">
        <v>138</v>
      </c>
      <c r="D76" s="25">
        <v>1000</v>
      </c>
      <c r="E76" s="25">
        <v>1068.5899999999999</v>
      </c>
      <c r="F76" s="25" t="s">
        <v>26</v>
      </c>
      <c r="G76" s="8"/>
    </row>
    <row r="77" spans="1:7" ht="17.25" customHeight="1">
      <c r="A77" s="32" t="s">
        <v>139</v>
      </c>
      <c r="B77" s="23" t="s">
        <v>11</v>
      </c>
      <c r="C77" s="24" t="s">
        <v>140</v>
      </c>
      <c r="D77" s="25">
        <v>319000</v>
      </c>
      <c r="E77" s="25">
        <v>119699.04</v>
      </c>
      <c r="F77" s="25">
        <v>199492.72</v>
      </c>
      <c r="G77" s="8"/>
    </row>
    <row r="78" spans="1:7">
      <c r="A78" s="32" t="s">
        <v>141</v>
      </c>
      <c r="B78" s="23" t="s">
        <v>11</v>
      </c>
      <c r="C78" s="24" t="s">
        <v>142</v>
      </c>
      <c r="D78" s="25">
        <v>319000</v>
      </c>
      <c r="E78" s="25">
        <v>119507.28</v>
      </c>
      <c r="F78" s="25">
        <v>199492.72</v>
      </c>
      <c r="G78" s="8"/>
    </row>
    <row r="79" spans="1:7">
      <c r="A79" s="32" t="s">
        <v>141</v>
      </c>
      <c r="B79" s="23" t="s">
        <v>11</v>
      </c>
      <c r="C79" s="24" t="s">
        <v>143</v>
      </c>
      <c r="D79" s="25">
        <v>319000</v>
      </c>
      <c r="E79" s="25">
        <v>119507.28</v>
      </c>
      <c r="F79" s="25">
        <v>199492.72</v>
      </c>
      <c r="G79" s="8"/>
    </row>
    <row r="80" spans="1:7">
      <c r="A80" s="32" t="s">
        <v>144</v>
      </c>
      <c r="B80" s="23" t="s">
        <v>11</v>
      </c>
      <c r="C80" s="24" t="s">
        <v>145</v>
      </c>
      <c r="D80" s="25" t="s">
        <v>26</v>
      </c>
      <c r="E80" s="25">
        <v>191.76</v>
      </c>
      <c r="F80" s="25" t="s">
        <v>26</v>
      </c>
      <c r="G80" s="8"/>
    </row>
    <row r="81" spans="1:7">
      <c r="A81" s="32" t="s">
        <v>146</v>
      </c>
      <c r="B81" s="23" t="s">
        <v>11</v>
      </c>
      <c r="C81" s="24" t="s">
        <v>147</v>
      </c>
      <c r="D81" s="25" t="s">
        <v>26</v>
      </c>
      <c r="E81" s="25">
        <v>191.76</v>
      </c>
      <c r="F81" s="25" t="s">
        <v>26</v>
      </c>
      <c r="G81" s="8"/>
    </row>
    <row r="82" spans="1:7" ht="31.2">
      <c r="A82" s="32" t="s">
        <v>148</v>
      </c>
      <c r="B82" s="23" t="s">
        <v>11</v>
      </c>
      <c r="C82" s="24" t="s">
        <v>149</v>
      </c>
      <c r="D82" s="25">
        <v>817784</v>
      </c>
      <c r="E82" s="25">
        <v>870468.83</v>
      </c>
      <c r="F82" s="25" t="s">
        <v>26</v>
      </c>
      <c r="G82" s="8"/>
    </row>
    <row r="83" spans="1:7">
      <c r="A83" s="32" t="s">
        <v>150</v>
      </c>
      <c r="B83" s="23" t="s">
        <v>11</v>
      </c>
      <c r="C83" s="24" t="s">
        <v>151</v>
      </c>
      <c r="D83" s="25">
        <v>817784</v>
      </c>
      <c r="E83" s="25">
        <v>870468.83</v>
      </c>
      <c r="F83" s="25" t="s">
        <v>26</v>
      </c>
      <c r="G83" s="8"/>
    </row>
    <row r="84" spans="1:7" ht="29.25" customHeight="1">
      <c r="A84" s="32" t="s">
        <v>152</v>
      </c>
      <c r="B84" s="23" t="s">
        <v>11</v>
      </c>
      <c r="C84" s="24" t="s">
        <v>153</v>
      </c>
      <c r="D84" s="25">
        <v>744000</v>
      </c>
      <c r="E84" s="25">
        <v>785030.43</v>
      </c>
      <c r="F84" s="25" t="s">
        <v>26</v>
      </c>
      <c r="G84" s="8"/>
    </row>
    <row r="85" spans="1:7" ht="46.8">
      <c r="A85" s="32" t="s">
        <v>154</v>
      </c>
      <c r="B85" s="23" t="s">
        <v>11</v>
      </c>
      <c r="C85" s="24" t="s">
        <v>155</v>
      </c>
      <c r="D85" s="25">
        <v>744000</v>
      </c>
      <c r="E85" s="25">
        <v>785030.43</v>
      </c>
      <c r="F85" s="25" t="s">
        <v>26</v>
      </c>
      <c r="G85" s="8"/>
    </row>
    <row r="86" spans="1:7">
      <c r="A86" s="32" t="s">
        <v>156</v>
      </c>
      <c r="B86" s="23" t="s">
        <v>11</v>
      </c>
      <c r="C86" s="24" t="s">
        <v>157</v>
      </c>
      <c r="D86" s="25">
        <v>73784</v>
      </c>
      <c r="E86" s="25">
        <v>85438.399999999994</v>
      </c>
      <c r="F86" s="25" t="s">
        <v>26</v>
      </c>
      <c r="G86" s="8"/>
    </row>
    <row r="87" spans="1:7" ht="31.2">
      <c r="A87" s="32" t="s">
        <v>158</v>
      </c>
      <c r="B87" s="23" t="s">
        <v>11</v>
      </c>
      <c r="C87" s="24" t="s">
        <v>159</v>
      </c>
      <c r="D87" s="25">
        <v>73784</v>
      </c>
      <c r="E87" s="25">
        <v>85438.399999999994</v>
      </c>
      <c r="F87" s="25" t="s">
        <v>26</v>
      </c>
      <c r="G87" s="8"/>
    </row>
    <row r="88" spans="1:7" ht="31.2">
      <c r="A88" s="32" t="s">
        <v>160</v>
      </c>
      <c r="B88" s="23" t="s">
        <v>11</v>
      </c>
      <c r="C88" s="24" t="s">
        <v>161</v>
      </c>
      <c r="D88" s="25">
        <v>15500000</v>
      </c>
      <c r="E88" s="25">
        <v>16270816.17</v>
      </c>
      <c r="F88" s="25">
        <v>1000000</v>
      </c>
      <c r="G88" s="8"/>
    </row>
    <row r="89" spans="1:7" ht="77.25" customHeight="1">
      <c r="A89" s="32" t="s">
        <v>162</v>
      </c>
      <c r="B89" s="23" t="s">
        <v>11</v>
      </c>
      <c r="C89" s="24" t="s">
        <v>163</v>
      </c>
      <c r="D89" s="25">
        <v>1000000</v>
      </c>
      <c r="E89" s="25">
        <v>70320</v>
      </c>
      <c r="F89" s="25">
        <v>1000000</v>
      </c>
      <c r="G89" s="8"/>
    </row>
    <row r="90" spans="1:7" ht="96" customHeight="1">
      <c r="A90" s="32" t="s">
        <v>164</v>
      </c>
      <c r="B90" s="23" t="s">
        <v>11</v>
      </c>
      <c r="C90" s="24" t="s">
        <v>165</v>
      </c>
      <c r="D90" s="25">
        <v>1000000</v>
      </c>
      <c r="E90" s="25" t="s">
        <v>26</v>
      </c>
      <c r="F90" s="25">
        <v>1000000</v>
      </c>
      <c r="G90" s="8"/>
    </row>
    <row r="91" spans="1:7" ht="94.5" customHeight="1">
      <c r="A91" s="32" t="s">
        <v>166</v>
      </c>
      <c r="B91" s="23" t="s">
        <v>11</v>
      </c>
      <c r="C91" s="24" t="s">
        <v>167</v>
      </c>
      <c r="D91" s="25">
        <v>1000000</v>
      </c>
      <c r="E91" s="25" t="s">
        <v>26</v>
      </c>
      <c r="F91" s="25">
        <v>1000000</v>
      </c>
      <c r="G91" s="8"/>
    </row>
    <row r="92" spans="1:7" ht="95.25" customHeight="1">
      <c r="A92" s="32" t="s">
        <v>168</v>
      </c>
      <c r="B92" s="23" t="s">
        <v>11</v>
      </c>
      <c r="C92" s="24" t="s">
        <v>169</v>
      </c>
      <c r="D92" s="25" t="s">
        <v>26</v>
      </c>
      <c r="E92" s="25">
        <v>70320</v>
      </c>
      <c r="F92" s="25" t="s">
        <v>26</v>
      </c>
      <c r="G92" s="8"/>
    </row>
    <row r="93" spans="1:7" ht="94.5" customHeight="1">
      <c r="A93" s="32" t="s">
        <v>170</v>
      </c>
      <c r="B93" s="23" t="s">
        <v>11</v>
      </c>
      <c r="C93" s="24" t="s">
        <v>171</v>
      </c>
      <c r="D93" s="25" t="s">
        <v>26</v>
      </c>
      <c r="E93" s="25">
        <v>70320</v>
      </c>
      <c r="F93" s="25" t="s">
        <v>26</v>
      </c>
      <c r="G93" s="8"/>
    </row>
    <row r="94" spans="1:7" ht="30" customHeight="1">
      <c r="A94" s="32" t="s">
        <v>172</v>
      </c>
      <c r="B94" s="23" t="s">
        <v>11</v>
      </c>
      <c r="C94" s="24" t="s">
        <v>173</v>
      </c>
      <c r="D94" s="25">
        <v>14500000</v>
      </c>
      <c r="E94" s="25">
        <v>16200496.17</v>
      </c>
      <c r="F94" s="25" t="s">
        <v>26</v>
      </c>
      <c r="G94" s="8"/>
    </row>
    <row r="95" spans="1:7" ht="30.75" customHeight="1">
      <c r="A95" s="32" t="s">
        <v>174</v>
      </c>
      <c r="B95" s="23" t="s">
        <v>11</v>
      </c>
      <c r="C95" s="24" t="s">
        <v>175</v>
      </c>
      <c r="D95" s="25">
        <v>14500000</v>
      </c>
      <c r="E95" s="25">
        <v>16200496.17</v>
      </c>
      <c r="F95" s="25" t="s">
        <v>26</v>
      </c>
      <c r="G95" s="8"/>
    </row>
    <row r="96" spans="1:7" ht="62.25" customHeight="1">
      <c r="A96" s="32" t="s">
        <v>176</v>
      </c>
      <c r="B96" s="23" t="s">
        <v>11</v>
      </c>
      <c r="C96" s="24" t="s">
        <v>177</v>
      </c>
      <c r="D96" s="25">
        <v>14500000</v>
      </c>
      <c r="E96" s="25">
        <v>16200496.17</v>
      </c>
      <c r="F96" s="25" t="s">
        <v>26</v>
      </c>
      <c r="G96" s="8"/>
    </row>
    <row r="97" spans="1:7">
      <c r="A97" s="32" t="s">
        <v>178</v>
      </c>
      <c r="B97" s="23" t="s">
        <v>11</v>
      </c>
      <c r="C97" s="24" t="s">
        <v>179</v>
      </c>
      <c r="D97" s="25">
        <v>1937000</v>
      </c>
      <c r="E97" s="25">
        <v>2633257.17</v>
      </c>
      <c r="F97" s="25">
        <v>146500.62</v>
      </c>
      <c r="G97" s="8"/>
    </row>
    <row r="98" spans="1:7" ht="31.2">
      <c r="A98" s="32" t="s">
        <v>180</v>
      </c>
      <c r="B98" s="23" t="s">
        <v>11</v>
      </c>
      <c r="C98" s="24" t="s">
        <v>181</v>
      </c>
      <c r="D98" s="25">
        <v>125000</v>
      </c>
      <c r="E98" s="25">
        <v>76649.81</v>
      </c>
      <c r="F98" s="25">
        <v>48408.71</v>
      </c>
      <c r="G98" s="8"/>
    </row>
    <row r="99" spans="1:7" ht="75.75" customHeight="1">
      <c r="A99" s="32" t="s">
        <v>182</v>
      </c>
      <c r="B99" s="23" t="s">
        <v>11</v>
      </c>
      <c r="C99" s="24" t="s">
        <v>183</v>
      </c>
      <c r="D99" s="25">
        <v>110000</v>
      </c>
      <c r="E99" s="25">
        <v>61591.29</v>
      </c>
      <c r="F99" s="25">
        <v>48408.71</v>
      </c>
      <c r="G99" s="8"/>
    </row>
    <row r="100" spans="1:7" ht="63" customHeight="1">
      <c r="A100" s="32" t="s">
        <v>184</v>
      </c>
      <c r="B100" s="23" t="s">
        <v>11</v>
      </c>
      <c r="C100" s="24" t="s">
        <v>185</v>
      </c>
      <c r="D100" s="25">
        <v>110000</v>
      </c>
      <c r="E100" s="25">
        <v>61591.29</v>
      </c>
      <c r="F100" s="25">
        <v>48408.71</v>
      </c>
      <c r="G100" s="8"/>
    </row>
    <row r="101" spans="1:7" ht="61.5" customHeight="1">
      <c r="A101" s="32" t="s">
        <v>186</v>
      </c>
      <c r="B101" s="23" t="s">
        <v>11</v>
      </c>
      <c r="C101" s="24" t="s">
        <v>187</v>
      </c>
      <c r="D101" s="25">
        <v>15000</v>
      </c>
      <c r="E101" s="25">
        <v>15058.52</v>
      </c>
      <c r="F101" s="25" t="s">
        <v>26</v>
      </c>
      <c r="G101" s="8"/>
    </row>
    <row r="102" spans="1:7" ht="93.75" customHeight="1">
      <c r="A102" s="32" t="s">
        <v>188</v>
      </c>
      <c r="B102" s="23" t="s">
        <v>11</v>
      </c>
      <c r="C102" s="24" t="s">
        <v>189</v>
      </c>
      <c r="D102" s="25">
        <v>15000</v>
      </c>
      <c r="E102" s="25">
        <v>15058.52</v>
      </c>
      <c r="F102" s="25" t="s">
        <v>26</v>
      </c>
      <c r="G102" s="8"/>
    </row>
    <row r="103" spans="1:7" ht="60.75" customHeight="1">
      <c r="A103" s="32" t="s">
        <v>190</v>
      </c>
      <c r="B103" s="23" t="s">
        <v>11</v>
      </c>
      <c r="C103" s="24" t="s">
        <v>191</v>
      </c>
      <c r="D103" s="25">
        <v>5000</v>
      </c>
      <c r="E103" s="25">
        <v>5000</v>
      </c>
      <c r="F103" s="25" t="s">
        <v>26</v>
      </c>
      <c r="G103" s="8"/>
    </row>
    <row r="104" spans="1:7" ht="94.5" customHeight="1">
      <c r="A104" s="32" t="s">
        <v>192</v>
      </c>
      <c r="B104" s="23" t="s">
        <v>11</v>
      </c>
      <c r="C104" s="24" t="s">
        <v>193</v>
      </c>
      <c r="D104" s="25">
        <v>5000</v>
      </c>
      <c r="E104" s="25">
        <v>5000</v>
      </c>
      <c r="F104" s="25" t="s">
        <v>26</v>
      </c>
      <c r="G104" s="8"/>
    </row>
    <row r="105" spans="1:7" ht="62.25" customHeight="1">
      <c r="A105" s="32" t="s">
        <v>194</v>
      </c>
      <c r="B105" s="23" t="s">
        <v>11</v>
      </c>
      <c r="C105" s="24" t="s">
        <v>195</v>
      </c>
      <c r="D105" s="25">
        <v>85000</v>
      </c>
      <c r="E105" s="25">
        <v>222000</v>
      </c>
      <c r="F105" s="25" t="s">
        <v>26</v>
      </c>
      <c r="G105" s="8"/>
    </row>
    <row r="106" spans="1:7" ht="60.75" customHeight="1">
      <c r="A106" s="32" t="s">
        <v>196</v>
      </c>
      <c r="B106" s="23" t="s">
        <v>11</v>
      </c>
      <c r="C106" s="24" t="s">
        <v>197</v>
      </c>
      <c r="D106" s="25">
        <v>85000</v>
      </c>
      <c r="E106" s="25">
        <v>222000</v>
      </c>
      <c r="F106" s="25" t="s">
        <v>26</v>
      </c>
      <c r="G106" s="8"/>
    </row>
    <row r="107" spans="1:7" ht="95.25" customHeight="1">
      <c r="A107" s="32" t="s">
        <v>198</v>
      </c>
      <c r="B107" s="23" t="s">
        <v>11</v>
      </c>
      <c r="C107" s="24" t="s">
        <v>199</v>
      </c>
      <c r="D107" s="25">
        <v>85000</v>
      </c>
      <c r="E107" s="25">
        <v>222000</v>
      </c>
      <c r="F107" s="25" t="s">
        <v>26</v>
      </c>
      <c r="G107" s="8"/>
    </row>
    <row r="108" spans="1:7" ht="109.5" customHeight="1">
      <c r="A108" s="32" t="s">
        <v>200</v>
      </c>
      <c r="B108" s="23" t="s">
        <v>11</v>
      </c>
      <c r="C108" s="24" t="s">
        <v>201</v>
      </c>
      <c r="D108" s="25">
        <v>250000</v>
      </c>
      <c r="E108" s="25">
        <v>843257.05</v>
      </c>
      <c r="F108" s="25" t="s">
        <v>26</v>
      </c>
      <c r="G108" s="8"/>
    </row>
    <row r="109" spans="1:7" ht="32.25" customHeight="1">
      <c r="A109" s="32" t="s">
        <v>202</v>
      </c>
      <c r="B109" s="23" t="s">
        <v>11</v>
      </c>
      <c r="C109" s="24" t="s">
        <v>203</v>
      </c>
      <c r="D109" s="25">
        <v>190000</v>
      </c>
      <c r="E109" s="25">
        <v>378257.05</v>
      </c>
      <c r="F109" s="25" t="s">
        <v>26</v>
      </c>
      <c r="G109" s="8"/>
    </row>
    <row r="110" spans="1:7" ht="78" customHeight="1">
      <c r="A110" s="32" t="s">
        <v>204</v>
      </c>
      <c r="B110" s="23" t="s">
        <v>11</v>
      </c>
      <c r="C110" s="24" t="s">
        <v>205</v>
      </c>
      <c r="D110" s="25">
        <v>120000</v>
      </c>
      <c r="E110" s="25">
        <v>139650</v>
      </c>
      <c r="F110" s="25" t="s">
        <v>26</v>
      </c>
      <c r="G110" s="8"/>
    </row>
    <row r="111" spans="1:7" ht="45.75" customHeight="1">
      <c r="A111" s="32" t="s">
        <v>206</v>
      </c>
      <c r="B111" s="23" t="s">
        <v>11</v>
      </c>
      <c r="C111" s="24" t="s">
        <v>207</v>
      </c>
      <c r="D111" s="25">
        <v>70000</v>
      </c>
      <c r="E111" s="25">
        <v>238607.05</v>
      </c>
      <c r="F111" s="25" t="s">
        <v>26</v>
      </c>
      <c r="G111" s="8"/>
    </row>
    <row r="112" spans="1:7" ht="31.2">
      <c r="A112" s="32" t="s">
        <v>208</v>
      </c>
      <c r="B112" s="23" t="s">
        <v>11</v>
      </c>
      <c r="C112" s="24" t="s">
        <v>209</v>
      </c>
      <c r="D112" s="25">
        <v>30000</v>
      </c>
      <c r="E112" s="25">
        <v>435000</v>
      </c>
      <c r="F112" s="25" t="s">
        <v>26</v>
      </c>
      <c r="G112" s="8"/>
    </row>
    <row r="113" spans="1:7" ht="62.25" customHeight="1">
      <c r="A113" s="32" t="s">
        <v>210</v>
      </c>
      <c r="B113" s="23" t="s">
        <v>11</v>
      </c>
      <c r="C113" s="24" t="s">
        <v>211</v>
      </c>
      <c r="D113" s="25">
        <v>30000</v>
      </c>
      <c r="E113" s="25">
        <v>435000</v>
      </c>
      <c r="F113" s="25" t="s">
        <v>26</v>
      </c>
      <c r="G113" s="8"/>
    </row>
    <row r="114" spans="1:7" ht="31.2">
      <c r="A114" s="32" t="s">
        <v>212</v>
      </c>
      <c r="B114" s="23" t="s">
        <v>11</v>
      </c>
      <c r="C114" s="24" t="s">
        <v>213</v>
      </c>
      <c r="D114" s="25">
        <v>30000</v>
      </c>
      <c r="E114" s="25">
        <v>30000</v>
      </c>
      <c r="F114" s="25" t="s">
        <v>26</v>
      </c>
      <c r="G114" s="8"/>
    </row>
    <row r="115" spans="1:7" ht="46.8">
      <c r="A115" s="32" t="s">
        <v>214</v>
      </c>
      <c r="B115" s="23" t="s">
        <v>11</v>
      </c>
      <c r="C115" s="24" t="s">
        <v>215</v>
      </c>
      <c r="D115" s="25">
        <v>30000</v>
      </c>
      <c r="E115" s="25">
        <v>30000</v>
      </c>
      <c r="F115" s="25" t="s">
        <v>26</v>
      </c>
      <c r="G115" s="8"/>
    </row>
    <row r="116" spans="1:7" ht="80.25" customHeight="1">
      <c r="A116" s="32" t="s">
        <v>216</v>
      </c>
      <c r="B116" s="23" t="s">
        <v>11</v>
      </c>
      <c r="C116" s="24" t="s">
        <v>217</v>
      </c>
      <c r="D116" s="25">
        <v>30000</v>
      </c>
      <c r="E116" s="25">
        <v>30000</v>
      </c>
      <c r="F116" s="25" t="s">
        <v>26</v>
      </c>
      <c r="G116" s="8"/>
    </row>
    <row r="117" spans="1:7" ht="49.5" customHeight="1">
      <c r="A117" s="32" t="s">
        <v>218</v>
      </c>
      <c r="B117" s="23" t="s">
        <v>11</v>
      </c>
      <c r="C117" s="24" t="s">
        <v>219</v>
      </c>
      <c r="D117" s="25">
        <v>25000</v>
      </c>
      <c r="E117" s="25">
        <v>20406.830000000002</v>
      </c>
      <c r="F117" s="25">
        <v>4593.17</v>
      </c>
      <c r="G117" s="8"/>
    </row>
    <row r="118" spans="1:7" ht="95.25" customHeight="1">
      <c r="A118" s="32" t="s">
        <v>220</v>
      </c>
      <c r="B118" s="23" t="s">
        <v>11</v>
      </c>
      <c r="C118" s="24" t="s">
        <v>221</v>
      </c>
      <c r="D118" s="25">
        <v>25000</v>
      </c>
      <c r="E118" s="25">
        <v>20406.830000000002</v>
      </c>
      <c r="F118" s="25">
        <v>4593.17</v>
      </c>
      <c r="G118" s="8"/>
    </row>
    <row r="119" spans="1:7" ht="31.2">
      <c r="A119" s="32" t="s">
        <v>222</v>
      </c>
      <c r="B119" s="23" t="s">
        <v>11</v>
      </c>
      <c r="C119" s="24" t="s">
        <v>223</v>
      </c>
      <c r="D119" s="25">
        <v>20000</v>
      </c>
      <c r="E119" s="25">
        <v>23750</v>
      </c>
      <c r="F119" s="25" t="s">
        <v>26</v>
      </c>
      <c r="G119" s="8"/>
    </row>
    <row r="120" spans="1:7" ht="31.2">
      <c r="A120" s="32" t="s">
        <v>224</v>
      </c>
      <c r="B120" s="23" t="s">
        <v>11</v>
      </c>
      <c r="C120" s="24" t="s">
        <v>225</v>
      </c>
      <c r="D120" s="25">
        <v>20000</v>
      </c>
      <c r="E120" s="25">
        <v>23750</v>
      </c>
      <c r="F120" s="25" t="s">
        <v>26</v>
      </c>
      <c r="G120" s="8"/>
    </row>
    <row r="121" spans="1:7" ht="62.25" customHeight="1">
      <c r="A121" s="32" t="s">
        <v>226</v>
      </c>
      <c r="B121" s="23" t="s">
        <v>11</v>
      </c>
      <c r="C121" s="24" t="s">
        <v>227</v>
      </c>
      <c r="D121" s="25">
        <v>20000</v>
      </c>
      <c r="E121" s="25">
        <v>23750</v>
      </c>
      <c r="F121" s="25" t="s">
        <v>26</v>
      </c>
      <c r="G121" s="8"/>
    </row>
    <row r="122" spans="1:7" ht="63.75" customHeight="1">
      <c r="A122" s="32" t="s">
        <v>228</v>
      </c>
      <c r="B122" s="23" t="s">
        <v>11</v>
      </c>
      <c r="C122" s="24" t="s">
        <v>229</v>
      </c>
      <c r="D122" s="25">
        <v>15000</v>
      </c>
      <c r="E122" s="25">
        <v>76655.66</v>
      </c>
      <c r="F122" s="25" t="s">
        <v>26</v>
      </c>
      <c r="G122" s="8"/>
    </row>
    <row r="123" spans="1:7" ht="62.25" customHeight="1">
      <c r="A123" s="32" t="s">
        <v>230</v>
      </c>
      <c r="B123" s="23" t="s">
        <v>11</v>
      </c>
      <c r="C123" s="24" t="s">
        <v>231</v>
      </c>
      <c r="D123" s="25">
        <v>15000</v>
      </c>
      <c r="E123" s="25">
        <v>30000</v>
      </c>
      <c r="F123" s="25" t="s">
        <v>26</v>
      </c>
      <c r="G123" s="8"/>
    </row>
    <row r="124" spans="1:7" ht="61.5" customHeight="1">
      <c r="A124" s="32" t="s">
        <v>230</v>
      </c>
      <c r="B124" s="23" t="s">
        <v>11</v>
      </c>
      <c r="C124" s="24" t="s">
        <v>232</v>
      </c>
      <c r="D124" s="25" t="s">
        <v>26</v>
      </c>
      <c r="E124" s="25">
        <v>46655.66</v>
      </c>
      <c r="F124" s="25" t="s">
        <v>26</v>
      </c>
      <c r="G124" s="8"/>
    </row>
    <row r="125" spans="1:7" ht="109.5" customHeight="1">
      <c r="A125" s="32" t="s">
        <v>233</v>
      </c>
      <c r="B125" s="23" t="s">
        <v>11</v>
      </c>
      <c r="C125" s="24" t="s">
        <v>234</v>
      </c>
      <c r="D125" s="25">
        <v>15000</v>
      </c>
      <c r="E125" s="25">
        <v>30000</v>
      </c>
      <c r="F125" s="25" t="s">
        <v>26</v>
      </c>
      <c r="G125" s="8"/>
    </row>
    <row r="126" spans="1:7" ht="63" customHeight="1">
      <c r="A126" s="32" t="s">
        <v>235</v>
      </c>
      <c r="B126" s="23" t="s">
        <v>11</v>
      </c>
      <c r="C126" s="24" t="s">
        <v>236</v>
      </c>
      <c r="D126" s="25">
        <v>257000</v>
      </c>
      <c r="E126" s="25">
        <v>174225.61</v>
      </c>
      <c r="F126" s="25">
        <v>83235.02</v>
      </c>
      <c r="G126" s="8"/>
    </row>
    <row r="127" spans="1:7" ht="109.5" customHeight="1">
      <c r="A127" s="32" t="s">
        <v>237</v>
      </c>
      <c r="B127" s="23" t="s">
        <v>11</v>
      </c>
      <c r="C127" s="24" t="s">
        <v>238</v>
      </c>
      <c r="D127" s="25">
        <v>1000</v>
      </c>
      <c r="E127" s="25">
        <v>1259.23</v>
      </c>
      <c r="F127" s="25" t="s">
        <v>26</v>
      </c>
      <c r="G127" s="8"/>
    </row>
    <row r="128" spans="1:7" ht="108.75" customHeight="1">
      <c r="A128" s="32" t="s">
        <v>237</v>
      </c>
      <c r="B128" s="23" t="s">
        <v>11</v>
      </c>
      <c r="C128" s="24" t="s">
        <v>239</v>
      </c>
      <c r="D128" s="25">
        <v>200000</v>
      </c>
      <c r="E128" s="25">
        <v>116764.98</v>
      </c>
      <c r="F128" s="25">
        <v>83235.02</v>
      </c>
      <c r="G128" s="8"/>
    </row>
    <row r="129" spans="1:7" ht="110.25" customHeight="1">
      <c r="A129" s="32" t="s">
        <v>237</v>
      </c>
      <c r="B129" s="23" t="s">
        <v>11</v>
      </c>
      <c r="C129" s="24" t="s">
        <v>240</v>
      </c>
      <c r="D129" s="25">
        <v>56000</v>
      </c>
      <c r="E129" s="25">
        <v>56201.4</v>
      </c>
      <c r="F129" s="25" t="s">
        <v>26</v>
      </c>
      <c r="G129" s="8"/>
    </row>
    <row r="130" spans="1:7" ht="31.2">
      <c r="A130" s="32" t="s">
        <v>241</v>
      </c>
      <c r="B130" s="23" t="s">
        <v>11</v>
      </c>
      <c r="C130" s="24" t="s">
        <v>242</v>
      </c>
      <c r="D130" s="25">
        <v>1155000</v>
      </c>
      <c r="E130" s="25">
        <v>1191312.21</v>
      </c>
      <c r="F130" s="25">
        <v>10263.719999999999</v>
      </c>
      <c r="G130" s="8"/>
    </row>
    <row r="131" spans="1:7" ht="79.5" customHeight="1">
      <c r="A131" s="32" t="s">
        <v>243</v>
      </c>
      <c r="B131" s="23" t="s">
        <v>11</v>
      </c>
      <c r="C131" s="24" t="s">
        <v>244</v>
      </c>
      <c r="D131" s="25">
        <v>1128000</v>
      </c>
      <c r="E131" s="25">
        <v>1164401.3900000001</v>
      </c>
      <c r="F131" s="25">
        <v>10174.539999999999</v>
      </c>
      <c r="G131" s="8"/>
    </row>
    <row r="132" spans="1:7" ht="77.25" customHeight="1">
      <c r="A132" s="32" t="s">
        <v>243</v>
      </c>
      <c r="B132" s="23" t="s">
        <v>11</v>
      </c>
      <c r="C132" s="24" t="s">
        <v>245</v>
      </c>
      <c r="D132" s="25">
        <v>27000</v>
      </c>
      <c r="E132" s="25">
        <v>26910.82</v>
      </c>
      <c r="F132" s="25">
        <v>89.18</v>
      </c>
      <c r="G132" s="8"/>
    </row>
    <row r="133" spans="1:7" ht="78.75" customHeight="1">
      <c r="A133" s="32" t="s">
        <v>243</v>
      </c>
      <c r="B133" s="23" t="s">
        <v>11</v>
      </c>
      <c r="C133" s="24" t="s">
        <v>246</v>
      </c>
      <c r="D133" s="25">
        <v>155000</v>
      </c>
      <c r="E133" s="25">
        <v>155180.51999999999</v>
      </c>
      <c r="F133" s="25" t="s">
        <v>26</v>
      </c>
      <c r="G133" s="8"/>
    </row>
    <row r="134" spans="1:7" ht="78.75" customHeight="1">
      <c r="A134" s="32" t="s">
        <v>243</v>
      </c>
      <c r="B134" s="23" t="s">
        <v>11</v>
      </c>
      <c r="C134" s="24" t="s">
        <v>247</v>
      </c>
      <c r="D134" s="25">
        <v>17500</v>
      </c>
      <c r="E134" s="25">
        <v>17642.509999999998</v>
      </c>
      <c r="F134" s="25" t="s">
        <v>26</v>
      </c>
      <c r="G134" s="8"/>
    </row>
    <row r="135" spans="1:7" ht="78" customHeight="1">
      <c r="A135" s="32" t="s">
        <v>243</v>
      </c>
      <c r="B135" s="23" t="s">
        <v>11</v>
      </c>
      <c r="C135" s="24" t="s">
        <v>248</v>
      </c>
      <c r="D135" s="25">
        <v>80000</v>
      </c>
      <c r="E135" s="25">
        <v>79393.149999999994</v>
      </c>
      <c r="F135" s="25">
        <v>606.85</v>
      </c>
      <c r="G135" s="8"/>
    </row>
    <row r="136" spans="1:7" ht="78" customHeight="1">
      <c r="A136" s="32" t="s">
        <v>243</v>
      </c>
      <c r="B136" s="23" t="s">
        <v>11</v>
      </c>
      <c r="C136" s="24" t="s">
        <v>249</v>
      </c>
      <c r="D136" s="25">
        <v>200000</v>
      </c>
      <c r="E136" s="25">
        <v>190616.95</v>
      </c>
      <c r="F136" s="25">
        <v>9383.0499999999993</v>
      </c>
      <c r="G136" s="8"/>
    </row>
    <row r="137" spans="1:7" ht="77.25" customHeight="1">
      <c r="A137" s="32" t="s">
        <v>243</v>
      </c>
      <c r="B137" s="23" t="s">
        <v>11</v>
      </c>
      <c r="C137" s="24" t="s">
        <v>250</v>
      </c>
      <c r="D137" s="25">
        <v>3000</v>
      </c>
      <c r="E137" s="25">
        <v>3050</v>
      </c>
      <c r="F137" s="25" t="s">
        <v>26</v>
      </c>
      <c r="G137" s="8"/>
    </row>
    <row r="138" spans="1:7" ht="76.5" customHeight="1">
      <c r="A138" s="32" t="s">
        <v>243</v>
      </c>
      <c r="B138" s="23" t="s">
        <v>11</v>
      </c>
      <c r="C138" s="24" t="s">
        <v>251</v>
      </c>
      <c r="D138" s="25">
        <v>9000</v>
      </c>
      <c r="E138" s="25">
        <v>8815.36</v>
      </c>
      <c r="F138" s="25">
        <v>184.64</v>
      </c>
      <c r="G138" s="8"/>
    </row>
    <row r="139" spans="1:7" ht="77.25" customHeight="1">
      <c r="A139" s="32" t="s">
        <v>243</v>
      </c>
      <c r="B139" s="23" t="s">
        <v>11</v>
      </c>
      <c r="C139" s="24" t="s">
        <v>252</v>
      </c>
      <c r="D139" s="25">
        <v>655000</v>
      </c>
      <c r="E139" s="25">
        <v>701202.9</v>
      </c>
      <c r="F139" s="25" t="s">
        <v>26</v>
      </c>
      <c r="G139" s="8"/>
    </row>
    <row r="140" spans="1:7" ht="48.75" customHeight="1">
      <c r="A140" s="32" t="s">
        <v>253</v>
      </c>
      <c r="B140" s="23" t="s">
        <v>11</v>
      </c>
      <c r="C140" s="24" t="s">
        <v>254</v>
      </c>
      <c r="D140" s="25">
        <v>8500</v>
      </c>
      <c r="E140" s="25">
        <v>8500</v>
      </c>
      <c r="F140" s="25" t="s">
        <v>26</v>
      </c>
      <c r="G140" s="8"/>
    </row>
    <row r="141" spans="1:7">
      <c r="A141" s="32" t="s">
        <v>255</v>
      </c>
      <c r="B141" s="23" t="s">
        <v>11</v>
      </c>
      <c r="C141" s="24" t="s">
        <v>256</v>
      </c>
      <c r="D141" s="25" t="s">
        <v>26</v>
      </c>
      <c r="E141" s="25">
        <v>56.41</v>
      </c>
      <c r="F141" s="25" t="s">
        <v>26</v>
      </c>
      <c r="G141" s="8"/>
    </row>
    <row r="142" spans="1:7">
      <c r="A142" s="32" t="s">
        <v>257</v>
      </c>
      <c r="B142" s="23" t="s">
        <v>11</v>
      </c>
      <c r="C142" s="24" t="s">
        <v>258</v>
      </c>
      <c r="D142" s="25" t="s">
        <v>26</v>
      </c>
      <c r="E142" s="25">
        <v>56.41</v>
      </c>
      <c r="F142" s="25" t="s">
        <v>26</v>
      </c>
      <c r="G142" s="8"/>
    </row>
    <row r="143" spans="1:7" ht="31.2">
      <c r="A143" s="32" t="s">
        <v>259</v>
      </c>
      <c r="B143" s="23" t="s">
        <v>11</v>
      </c>
      <c r="C143" s="24" t="s">
        <v>260</v>
      </c>
      <c r="D143" s="25" t="s">
        <v>26</v>
      </c>
      <c r="E143" s="25">
        <v>56.41</v>
      </c>
      <c r="F143" s="25" t="s">
        <v>26</v>
      </c>
      <c r="G143" s="8"/>
    </row>
    <row r="144" spans="1:7">
      <c r="A144" s="32" t="s">
        <v>261</v>
      </c>
      <c r="B144" s="23" t="s">
        <v>11</v>
      </c>
      <c r="C144" s="24" t="s">
        <v>262</v>
      </c>
      <c r="D144" s="25">
        <v>415170111.19</v>
      </c>
      <c r="E144" s="25">
        <v>374159882.27000004</v>
      </c>
      <c r="F144" s="25">
        <v>40965742.699999996</v>
      </c>
      <c r="G144" s="8"/>
    </row>
    <row r="145" spans="1:7" ht="31.5" customHeight="1">
      <c r="A145" s="32" t="s">
        <v>263</v>
      </c>
      <c r="B145" s="23" t="s">
        <v>11</v>
      </c>
      <c r="C145" s="24" t="s">
        <v>264</v>
      </c>
      <c r="D145" s="25">
        <v>415170111.19</v>
      </c>
      <c r="E145" s="25">
        <v>374204368.49000001</v>
      </c>
      <c r="F145" s="25">
        <v>40965742.700000003</v>
      </c>
      <c r="G145" s="8"/>
    </row>
    <row r="146" spans="1:7" ht="18" customHeight="1">
      <c r="A146" s="32" t="s">
        <v>265</v>
      </c>
      <c r="B146" s="23" t="s">
        <v>11</v>
      </c>
      <c r="C146" s="24" t="s">
        <v>266</v>
      </c>
      <c r="D146" s="25">
        <v>9967000</v>
      </c>
      <c r="E146" s="25">
        <v>9967000</v>
      </c>
      <c r="F146" s="25" t="s">
        <v>26</v>
      </c>
      <c r="G146" s="8"/>
    </row>
    <row r="147" spans="1:7" ht="31.2">
      <c r="A147" s="32" t="s">
        <v>267</v>
      </c>
      <c r="B147" s="23" t="s">
        <v>11</v>
      </c>
      <c r="C147" s="24" t="s">
        <v>268</v>
      </c>
      <c r="D147" s="25">
        <v>9967000</v>
      </c>
      <c r="E147" s="25">
        <v>9967000</v>
      </c>
      <c r="F147" s="25" t="s">
        <v>26</v>
      </c>
      <c r="G147" s="8"/>
    </row>
    <row r="148" spans="1:7" ht="33" customHeight="1">
      <c r="A148" s="32" t="s">
        <v>269</v>
      </c>
      <c r="B148" s="23" t="s">
        <v>11</v>
      </c>
      <c r="C148" s="24" t="s">
        <v>270</v>
      </c>
      <c r="D148" s="25">
        <v>9967000</v>
      </c>
      <c r="E148" s="25">
        <v>9967000</v>
      </c>
      <c r="F148" s="25" t="s">
        <v>26</v>
      </c>
      <c r="G148" s="8"/>
    </row>
    <row r="149" spans="1:7" ht="31.2">
      <c r="A149" s="32" t="s">
        <v>271</v>
      </c>
      <c r="B149" s="23" t="s">
        <v>11</v>
      </c>
      <c r="C149" s="24" t="s">
        <v>272</v>
      </c>
      <c r="D149" s="25">
        <v>56318130.519999996</v>
      </c>
      <c r="E149" s="25">
        <v>43983864.409999996</v>
      </c>
      <c r="F149" s="25">
        <v>12334266.109999999</v>
      </c>
      <c r="G149" s="8"/>
    </row>
    <row r="150" spans="1:7" ht="32.25" customHeight="1">
      <c r="A150" s="32" t="s">
        <v>273</v>
      </c>
      <c r="B150" s="23" t="s">
        <v>11</v>
      </c>
      <c r="C150" s="24" t="s">
        <v>274</v>
      </c>
      <c r="D150" s="25">
        <v>964800</v>
      </c>
      <c r="E150" s="25">
        <v>964763.04</v>
      </c>
      <c r="F150" s="25">
        <v>36.96</v>
      </c>
      <c r="G150" s="8"/>
    </row>
    <row r="151" spans="1:7" ht="46.8">
      <c r="A151" s="32" t="s">
        <v>275</v>
      </c>
      <c r="B151" s="23" t="s">
        <v>11</v>
      </c>
      <c r="C151" s="24" t="s">
        <v>276</v>
      </c>
      <c r="D151" s="25">
        <v>964800</v>
      </c>
      <c r="E151" s="25">
        <v>964763.04</v>
      </c>
      <c r="F151" s="25">
        <v>36.96</v>
      </c>
      <c r="G151" s="8"/>
    </row>
    <row r="152" spans="1:7" ht="45.75" customHeight="1">
      <c r="A152" s="32" t="s">
        <v>277</v>
      </c>
      <c r="B152" s="23" t="s">
        <v>11</v>
      </c>
      <c r="C152" s="24" t="s">
        <v>278</v>
      </c>
      <c r="D152" s="25">
        <v>2776067.86</v>
      </c>
      <c r="E152" s="25">
        <v>2776064.07</v>
      </c>
      <c r="F152" s="25">
        <v>3.79</v>
      </c>
      <c r="G152" s="8"/>
    </row>
    <row r="153" spans="1:7" ht="47.25" customHeight="1">
      <c r="A153" s="32" t="s">
        <v>279</v>
      </c>
      <c r="B153" s="23" t="s">
        <v>11</v>
      </c>
      <c r="C153" s="24" t="s">
        <v>280</v>
      </c>
      <c r="D153" s="25">
        <v>2776067.86</v>
      </c>
      <c r="E153" s="25">
        <v>2776064.07</v>
      </c>
      <c r="F153" s="25">
        <v>3.79</v>
      </c>
      <c r="G153" s="8"/>
    </row>
    <row r="154" spans="1:7">
      <c r="A154" s="32" t="s">
        <v>281</v>
      </c>
      <c r="B154" s="23" t="s">
        <v>11</v>
      </c>
      <c r="C154" s="24" t="s">
        <v>282</v>
      </c>
      <c r="D154" s="25">
        <v>52577262.659999996</v>
      </c>
      <c r="E154" s="25">
        <v>40243037.299999997</v>
      </c>
      <c r="F154" s="25">
        <v>12334225.359999999</v>
      </c>
      <c r="G154" s="8"/>
    </row>
    <row r="155" spans="1:7" ht="15.75" customHeight="1">
      <c r="A155" s="32" t="s">
        <v>283</v>
      </c>
      <c r="B155" s="23" t="s">
        <v>11</v>
      </c>
      <c r="C155" s="24" t="s">
        <v>284</v>
      </c>
      <c r="D155" s="25">
        <v>30590426.02</v>
      </c>
      <c r="E155" s="25">
        <v>23079087.260000002</v>
      </c>
      <c r="F155" s="25">
        <v>7511338.7599999998</v>
      </c>
      <c r="G155" s="8"/>
    </row>
    <row r="156" spans="1:7" ht="15.75" customHeight="1">
      <c r="A156" s="32" t="s">
        <v>283</v>
      </c>
      <c r="B156" s="23" t="s">
        <v>11</v>
      </c>
      <c r="C156" s="24" t="s">
        <v>285</v>
      </c>
      <c r="D156" s="25">
        <v>21986836.640000001</v>
      </c>
      <c r="E156" s="25">
        <v>17163950.039999999</v>
      </c>
      <c r="F156" s="25">
        <v>4822886.5999999996</v>
      </c>
      <c r="G156" s="8"/>
    </row>
    <row r="157" spans="1:7" ht="17.25" customHeight="1">
      <c r="A157" s="32" t="s">
        <v>286</v>
      </c>
      <c r="B157" s="23" t="s">
        <v>11</v>
      </c>
      <c r="C157" s="24" t="s">
        <v>287</v>
      </c>
      <c r="D157" s="25">
        <v>348884980.66999996</v>
      </c>
      <c r="E157" s="25">
        <v>320253504.08000004</v>
      </c>
      <c r="F157" s="25">
        <v>28631476.59</v>
      </c>
      <c r="G157" s="8"/>
    </row>
    <row r="158" spans="1:7" ht="30.75" customHeight="1">
      <c r="A158" s="32" t="s">
        <v>288</v>
      </c>
      <c r="B158" s="23" t="s">
        <v>11</v>
      </c>
      <c r="C158" s="24" t="s">
        <v>289</v>
      </c>
      <c r="D158" s="25">
        <v>341700335.67000002</v>
      </c>
      <c r="E158" s="25">
        <v>314160364.92000002</v>
      </c>
      <c r="F158" s="25">
        <v>27539970.75</v>
      </c>
      <c r="G158" s="8"/>
    </row>
    <row r="159" spans="1:7" ht="33" customHeight="1">
      <c r="A159" s="32" t="s">
        <v>290</v>
      </c>
      <c r="B159" s="23" t="s">
        <v>11</v>
      </c>
      <c r="C159" s="24" t="s">
        <v>291</v>
      </c>
      <c r="D159" s="25">
        <v>12146467.4</v>
      </c>
      <c r="E159" s="25">
        <v>11450218.85</v>
      </c>
      <c r="F159" s="25">
        <v>696248.55</v>
      </c>
      <c r="G159" s="8"/>
    </row>
    <row r="160" spans="1:7" ht="30.75" customHeight="1">
      <c r="A160" s="32" t="s">
        <v>290</v>
      </c>
      <c r="B160" s="23" t="s">
        <v>11</v>
      </c>
      <c r="C160" s="24" t="s">
        <v>292</v>
      </c>
      <c r="D160" s="25">
        <v>21412064.27</v>
      </c>
      <c r="E160" s="25">
        <v>13793920.720000001</v>
      </c>
      <c r="F160" s="25">
        <v>7618143.5499999998</v>
      </c>
      <c r="G160" s="8"/>
    </row>
    <row r="161" spans="1:7" ht="34.5" customHeight="1">
      <c r="A161" s="32" t="s">
        <v>290</v>
      </c>
      <c r="B161" s="23" t="s">
        <v>11</v>
      </c>
      <c r="C161" s="24" t="s">
        <v>293</v>
      </c>
      <c r="D161" s="25">
        <v>308141804</v>
      </c>
      <c r="E161" s="25">
        <v>288916225.35000002</v>
      </c>
      <c r="F161" s="25">
        <v>19225578.649999999</v>
      </c>
      <c r="G161" s="8"/>
    </row>
    <row r="162" spans="1:7" ht="63.75" customHeight="1">
      <c r="A162" s="32" t="s">
        <v>294</v>
      </c>
      <c r="B162" s="23" t="s">
        <v>11</v>
      </c>
      <c r="C162" s="24" t="s">
        <v>295</v>
      </c>
      <c r="D162" s="25">
        <v>4094000</v>
      </c>
      <c r="E162" s="25">
        <v>3002494.16</v>
      </c>
      <c r="F162" s="25">
        <v>1091505.8400000001</v>
      </c>
      <c r="G162" s="8"/>
    </row>
    <row r="163" spans="1:7" ht="78" customHeight="1">
      <c r="A163" s="32" t="s">
        <v>296</v>
      </c>
      <c r="B163" s="23" t="s">
        <v>11</v>
      </c>
      <c r="C163" s="24" t="s">
        <v>297</v>
      </c>
      <c r="D163" s="25">
        <v>4094000</v>
      </c>
      <c r="E163" s="25">
        <v>3002494.16</v>
      </c>
      <c r="F163" s="25">
        <v>1091505.8400000001</v>
      </c>
      <c r="G163" s="8"/>
    </row>
    <row r="164" spans="1:7" ht="31.5" customHeight="1">
      <c r="A164" s="32" t="s">
        <v>298</v>
      </c>
      <c r="B164" s="23" t="s">
        <v>11</v>
      </c>
      <c r="C164" s="24" t="s">
        <v>299</v>
      </c>
      <c r="D164" s="25">
        <v>1110648</v>
      </c>
      <c r="E164" s="25">
        <v>1110648</v>
      </c>
      <c r="F164" s="25" t="s">
        <v>26</v>
      </c>
      <c r="G164" s="8"/>
    </row>
    <row r="165" spans="1:7" ht="46.8">
      <c r="A165" s="32" t="s">
        <v>300</v>
      </c>
      <c r="B165" s="23" t="s">
        <v>11</v>
      </c>
      <c r="C165" s="24" t="s">
        <v>301</v>
      </c>
      <c r="D165" s="25">
        <v>1110648</v>
      </c>
      <c r="E165" s="25">
        <v>1110648</v>
      </c>
      <c r="F165" s="25" t="s">
        <v>26</v>
      </c>
      <c r="G165" s="8"/>
    </row>
    <row r="166" spans="1:7" ht="62.4">
      <c r="A166" s="32" t="s">
        <v>302</v>
      </c>
      <c r="B166" s="23" t="s">
        <v>11</v>
      </c>
      <c r="C166" s="24" t="s">
        <v>303</v>
      </c>
      <c r="D166" s="25">
        <v>21017</v>
      </c>
      <c r="E166" s="25">
        <v>21017</v>
      </c>
      <c r="F166" s="25" t="s">
        <v>26</v>
      </c>
      <c r="G166" s="8"/>
    </row>
    <row r="167" spans="1:7" ht="63.75" customHeight="1">
      <c r="A167" s="32" t="s">
        <v>304</v>
      </c>
      <c r="B167" s="23" t="s">
        <v>11</v>
      </c>
      <c r="C167" s="24" t="s">
        <v>305</v>
      </c>
      <c r="D167" s="25">
        <v>21017</v>
      </c>
      <c r="E167" s="25">
        <v>21017</v>
      </c>
      <c r="F167" s="25" t="s">
        <v>26</v>
      </c>
      <c r="G167" s="8"/>
    </row>
    <row r="168" spans="1:7" ht="31.2">
      <c r="A168" s="32" t="s">
        <v>306</v>
      </c>
      <c r="B168" s="23" t="s">
        <v>11</v>
      </c>
      <c r="C168" s="24" t="s">
        <v>307</v>
      </c>
      <c r="D168" s="25">
        <v>1958980</v>
      </c>
      <c r="E168" s="25">
        <v>1958980</v>
      </c>
      <c r="F168" s="25" t="s">
        <v>26</v>
      </c>
      <c r="G168" s="8"/>
    </row>
    <row r="169" spans="1:7" ht="34.5" customHeight="1">
      <c r="A169" s="32" t="s">
        <v>308</v>
      </c>
      <c r="B169" s="23" t="s">
        <v>11</v>
      </c>
      <c r="C169" s="24" t="s">
        <v>309</v>
      </c>
      <c r="D169" s="25">
        <v>1958980</v>
      </c>
      <c r="E169" s="25">
        <v>1958980</v>
      </c>
      <c r="F169" s="25" t="s">
        <v>26</v>
      </c>
      <c r="G169" s="8"/>
    </row>
    <row r="170" spans="1:7" ht="46.8">
      <c r="A170" s="32" t="s">
        <v>310</v>
      </c>
      <c r="B170" s="23" t="s">
        <v>11</v>
      </c>
      <c r="C170" s="24" t="s">
        <v>311</v>
      </c>
      <c r="D170" s="25" t="s">
        <v>26</v>
      </c>
      <c r="E170" s="25">
        <v>-44486.22</v>
      </c>
      <c r="F170" s="25" t="s">
        <v>26</v>
      </c>
      <c r="G170" s="8"/>
    </row>
    <row r="171" spans="1:7" ht="48" customHeight="1">
      <c r="A171" s="32" t="s">
        <v>312</v>
      </c>
      <c r="B171" s="23" t="s">
        <v>11</v>
      </c>
      <c r="C171" s="24" t="s">
        <v>313</v>
      </c>
      <c r="D171" s="25" t="s">
        <v>26</v>
      </c>
      <c r="E171" s="25">
        <v>-44486.22</v>
      </c>
      <c r="F171" s="25" t="s">
        <v>26</v>
      </c>
      <c r="G171" s="8"/>
    </row>
    <row r="172" spans="1:7" ht="47.25" customHeight="1">
      <c r="A172" s="32" t="s">
        <v>314</v>
      </c>
      <c r="B172" s="23" t="s">
        <v>11</v>
      </c>
      <c r="C172" s="24" t="s">
        <v>315</v>
      </c>
      <c r="D172" s="25" t="s">
        <v>26</v>
      </c>
      <c r="E172" s="25">
        <v>-44486.22</v>
      </c>
      <c r="F172" s="25" t="s">
        <v>26</v>
      </c>
      <c r="G172" s="8"/>
    </row>
    <row r="173" spans="1:7">
      <c r="A173" s="33"/>
      <c r="B173" s="26"/>
      <c r="C173" s="26"/>
      <c r="D173" s="26"/>
      <c r="E173" s="26"/>
      <c r="F173" s="26"/>
      <c r="G173" s="5"/>
    </row>
  </sheetData>
  <mergeCells count="10">
    <mergeCell ref="E2:F2"/>
    <mergeCell ref="E4:F4"/>
    <mergeCell ref="A5:F5"/>
    <mergeCell ref="A6:F6"/>
    <mergeCell ref="A8:A10"/>
    <mergeCell ref="B8:B10"/>
    <mergeCell ref="C8:C10"/>
    <mergeCell ref="D8:D10"/>
    <mergeCell ref="E8:E10"/>
    <mergeCell ref="F8:F10"/>
  </mergeCells>
  <pageMargins left="0.39370078740157483" right="0.39370078740157483" top="0.39370078740157483" bottom="0.39370078740157483" header="0.51181102362204722" footer="0.51181102362204722"/>
  <pageSetup paperSize="9" scale="65" fitToHeight="0" orientation="portrait" r:id="rId1"/>
</worksheet>
</file>

<file path=xl/worksheets/sheet10.xml><?xml version="1.0" encoding="utf-8"?>
<worksheet xmlns="http://schemas.openxmlformats.org/spreadsheetml/2006/main" xmlns:r="http://schemas.openxmlformats.org/officeDocument/2006/relationships">
  <dimension ref="A1:C9"/>
  <sheetViews>
    <sheetView view="pageBreakPreview" zoomScale="95" zoomScaleNormal="100" zoomScaleSheetLayoutView="95" workbookViewId="0">
      <selection activeCell="D15" sqref="D15"/>
    </sheetView>
  </sheetViews>
  <sheetFormatPr defaultRowHeight="18"/>
  <cols>
    <col min="1" max="1" width="47.109375" style="253" customWidth="1"/>
    <col min="2" max="2" width="20" style="253" customWidth="1"/>
    <col min="3" max="3" width="15.33203125" style="253" customWidth="1"/>
    <col min="4" max="256" width="9.109375" style="253"/>
    <col min="257" max="257" width="47.109375" style="253" customWidth="1"/>
    <col min="258" max="258" width="20" style="253" customWidth="1"/>
    <col min="259" max="259" width="15.33203125" style="253" customWidth="1"/>
    <col min="260" max="512" width="9.109375" style="253"/>
    <col min="513" max="513" width="47.109375" style="253" customWidth="1"/>
    <col min="514" max="514" width="20" style="253" customWidth="1"/>
    <col min="515" max="515" width="15.33203125" style="253" customWidth="1"/>
    <col min="516" max="768" width="9.109375" style="253"/>
    <col min="769" max="769" width="47.109375" style="253" customWidth="1"/>
    <col min="770" max="770" width="20" style="253" customWidth="1"/>
    <col min="771" max="771" width="15.33203125" style="253" customWidth="1"/>
    <col min="772" max="1024" width="9.109375" style="253"/>
    <col min="1025" max="1025" width="47.109375" style="253" customWidth="1"/>
    <col min="1026" max="1026" width="20" style="253" customWidth="1"/>
    <col min="1027" max="1027" width="15.33203125" style="253" customWidth="1"/>
    <col min="1028" max="1280" width="9.109375" style="253"/>
    <col min="1281" max="1281" width="47.109375" style="253" customWidth="1"/>
    <col min="1282" max="1282" width="20" style="253" customWidth="1"/>
    <col min="1283" max="1283" width="15.33203125" style="253" customWidth="1"/>
    <col min="1284" max="1536" width="9.109375" style="253"/>
    <col min="1537" max="1537" width="47.109375" style="253" customWidth="1"/>
    <col min="1538" max="1538" width="20" style="253" customWidth="1"/>
    <col min="1539" max="1539" width="15.33203125" style="253" customWidth="1"/>
    <col min="1540" max="1792" width="9.109375" style="253"/>
    <col min="1793" max="1793" width="47.109375" style="253" customWidth="1"/>
    <col min="1794" max="1794" width="20" style="253" customWidth="1"/>
    <col min="1795" max="1795" width="15.33203125" style="253" customWidth="1"/>
    <col min="1796" max="2048" width="9.109375" style="253"/>
    <col min="2049" max="2049" width="47.109375" style="253" customWidth="1"/>
    <col min="2050" max="2050" width="20" style="253" customWidth="1"/>
    <col min="2051" max="2051" width="15.33203125" style="253" customWidth="1"/>
    <col min="2052" max="2304" width="9.109375" style="253"/>
    <col min="2305" max="2305" width="47.109375" style="253" customWidth="1"/>
    <col min="2306" max="2306" width="20" style="253" customWidth="1"/>
    <col min="2307" max="2307" width="15.33203125" style="253" customWidth="1"/>
    <col min="2308" max="2560" width="9.109375" style="253"/>
    <col min="2561" max="2561" width="47.109375" style="253" customWidth="1"/>
    <col min="2562" max="2562" width="20" style="253" customWidth="1"/>
    <col min="2563" max="2563" width="15.33203125" style="253" customWidth="1"/>
    <col min="2564" max="2816" width="9.109375" style="253"/>
    <col min="2817" max="2817" width="47.109375" style="253" customWidth="1"/>
    <col min="2818" max="2818" width="20" style="253" customWidth="1"/>
    <col min="2819" max="2819" width="15.33203125" style="253" customWidth="1"/>
    <col min="2820" max="3072" width="9.109375" style="253"/>
    <col min="3073" max="3073" width="47.109375" style="253" customWidth="1"/>
    <col min="3074" max="3074" width="20" style="253" customWidth="1"/>
    <col min="3075" max="3075" width="15.33203125" style="253" customWidth="1"/>
    <col min="3076" max="3328" width="9.109375" style="253"/>
    <col min="3329" max="3329" width="47.109375" style="253" customWidth="1"/>
    <col min="3330" max="3330" width="20" style="253" customWidth="1"/>
    <col min="3331" max="3331" width="15.33203125" style="253" customWidth="1"/>
    <col min="3332" max="3584" width="9.109375" style="253"/>
    <col min="3585" max="3585" width="47.109375" style="253" customWidth="1"/>
    <col min="3586" max="3586" width="20" style="253" customWidth="1"/>
    <col min="3587" max="3587" width="15.33203125" style="253" customWidth="1"/>
    <col min="3588" max="3840" width="9.109375" style="253"/>
    <col min="3841" max="3841" width="47.109375" style="253" customWidth="1"/>
    <col min="3842" max="3842" width="20" style="253" customWidth="1"/>
    <col min="3843" max="3843" width="15.33203125" style="253" customWidth="1"/>
    <col min="3844" max="4096" width="9.109375" style="253"/>
    <col min="4097" max="4097" width="47.109375" style="253" customWidth="1"/>
    <col min="4098" max="4098" width="20" style="253" customWidth="1"/>
    <col min="4099" max="4099" width="15.33203125" style="253" customWidth="1"/>
    <col min="4100" max="4352" width="9.109375" style="253"/>
    <col min="4353" max="4353" width="47.109375" style="253" customWidth="1"/>
    <col min="4354" max="4354" width="20" style="253" customWidth="1"/>
    <col min="4355" max="4355" width="15.33203125" style="253" customWidth="1"/>
    <col min="4356" max="4608" width="9.109375" style="253"/>
    <col min="4609" max="4609" width="47.109375" style="253" customWidth="1"/>
    <col min="4610" max="4610" width="20" style="253" customWidth="1"/>
    <col min="4611" max="4611" width="15.33203125" style="253" customWidth="1"/>
    <col min="4612" max="4864" width="9.109375" style="253"/>
    <col min="4865" max="4865" width="47.109375" style="253" customWidth="1"/>
    <col min="4866" max="4866" width="20" style="253" customWidth="1"/>
    <col min="4867" max="4867" width="15.33203125" style="253" customWidth="1"/>
    <col min="4868" max="5120" width="9.109375" style="253"/>
    <col min="5121" max="5121" width="47.109375" style="253" customWidth="1"/>
    <col min="5122" max="5122" width="20" style="253" customWidth="1"/>
    <col min="5123" max="5123" width="15.33203125" style="253" customWidth="1"/>
    <col min="5124" max="5376" width="9.109375" style="253"/>
    <col min="5377" max="5377" width="47.109375" style="253" customWidth="1"/>
    <col min="5378" max="5378" width="20" style="253" customWidth="1"/>
    <col min="5379" max="5379" width="15.33203125" style="253" customWidth="1"/>
    <col min="5380" max="5632" width="9.109375" style="253"/>
    <col min="5633" max="5633" width="47.109375" style="253" customWidth="1"/>
    <col min="5634" max="5634" width="20" style="253" customWidth="1"/>
    <col min="5635" max="5635" width="15.33203125" style="253" customWidth="1"/>
    <col min="5636" max="5888" width="9.109375" style="253"/>
    <col min="5889" max="5889" width="47.109375" style="253" customWidth="1"/>
    <col min="5890" max="5890" width="20" style="253" customWidth="1"/>
    <col min="5891" max="5891" width="15.33203125" style="253" customWidth="1"/>
    <col min="5892" max="6144" width="9.109375" style="253"/>
    <col min="6145" max="6145" width="47.109375" style="253" customWidth="1"/>
    <col min="6146" max="6146" width="20" style="253" customWidth="1"/>
    <col min="6147" max="6147" width="15.33203125" style="253" customWidth="1"/>
    <col min="6148" max="6400" width="9.109375" style="253"/>
    <col min="6401" max="6401" width="47.109375" style="253" customWidth="1"/>
    <col min="6402" max="6402" width="20" style="253" customWidth="1"/>
    <col min="6403" max="6403" width="15.33203125" style="253" customWidth="1"/>
    <col min="6404" max="6656" width="9.109375" style="253"/>
    <col min="6657" max="6657" width="47.109375" style="253" customWidth="1"/>
    <col min="6658" max="6658" width="20" style="253" customWidth="1"/>
    <col min="6659" max="6659" width="15.33203125" style="253" customWidth="1"/>
    <col min="6660" max="6912" width="9.109375" style="253"/>
    <col min="6913" max="6913" width="47.109375" style="253" customWidth="1"/>
    <col min="6914" max="6914" width="20" style="253" customWidth="1"/>
    <col min="6915" max="6915" width="15.33203125" style="253" customWidth="1"/>
    <col min="6916" max="7168" width="9.109375" style="253"/>
    <col min="7169" max="7169" width="47.109375" style="253" customWidth="1"/>
    <col min="7170" max="7170" width="20" style="253" customWidth="1"/>
    <col min="7171" max="7171" width="15.33203125" style="253" customWidth="1"/>
    <col min="7172" max="7424" width="9.109375" style="253"/>
    <col min="7425" max="7425" width="47.109375" style="253" customWidth="1"/>
    <col min="7426" max="7426" width="20" style="253" customWidth="1"/>
    <col min="7427" max="7427" width="15.33203125" style="253" customWidth="1"/>
    <col min="7428" max="7680" width="9.109375" style="253"/>
    <col min="7681" max="7681" width="47.109375" style="253" customWidth="1"/>
    <col min="7682" max="7682" width="20" style="253" customWidth="1"/>
    <col min="7683" max="7683" width="15.33203125" style="253" customWidth="1"/>
    <col min="7684" max="7936" width="9.109375" style="253"/>
    <col min="7937" max="7937" width="47.109375" style="253" customWidth="1"/>
    <col min="7938" max="7938" width="20" style="253" customWidth="1"/>
    <col min="7939" max="7939" width="15.33203125" style="253" customWidth="1"/>
    <col min="7940" max="8192" width="9.109375" style="253"/>
    <col min="8193" max="8193" width="47.109375" style="253" customWidth="1"/>
    <col min="8194" max="8194" width="20" style="253" customWidth="1"/>
    <col min="8195" max="8195" width="15.33203125" style="253" customWidth="1"/>
    <col min="8196" max="8448" width="9.109375" style="253"/>
    <col min="8449" max="8449" width="47.109375" style="253" customWidth="1"/>
    <col min="8450" max="8450" width="20" style="253" customWidth="1"/>
    <col min="8451" max="8451" width="15.33203125" style="253" customWidth="1"/>
    <col min="8452" max="8704" width="9.109375" style="253"/>
    <col min="8705" max="8705" width="47.109375" style="253" customWidth="1"/>
    <col min="8706" max="8706" width="20" style="253" customWidth="1"/>
    <col min="8707" max="8707" width="15.33203125" style="253" customWidth="1"/>
    <col min="8708" max="8960" width="9.109375" style="253"/>
    <col min="8961" max="8961" width="47.109375" style="253" customWidth="1"/>
    <col min="8962" max="8962" width="20" style="253" customWidth="1"/>
    <col min="8963" max="8963" width="15.33203125" style="253" customWidth="1"/>
    <col min="8964" max="9216" width="9.109375" style="253"/>
    <col min="9217" max="9217" width="47.109375" style="253" customWidth="1"/>
    <col min="9218" max="9218" width="20" style="253" customWidth="1"/>
    <col min="9219" max="9219" width="15.33203125" style="253" customWidth="1"/>
    <col min="9220" max="9472" width="9.109375" style="253"/>
    <col min="9473" max="9473" width="47.109375" style="253" customWidth="1"/>
    <col min="9474" max="9474" width="20" style="253" customWidth="1"/>
    <col min="9475" max="9475" width="15.33203125" style="253" customWidth="1"/>
    <col min="9476" max="9728" width="9.109375" style="253"/>
    <col min="9729" max="9729" width="47.109375" style="253" customWidth="1"/>
    <col min="9730" max="9730" width="20" style="253" customWidth="1"/>
    <col min="9731" max="9731" width="15.33203125" style="253" customWidth="1"/>
    <col min="9732" max="9984" width="9.109375" style="253"/>
    <col min="9985" max="9985" width="47.109375" style="253" customWidth="1"/>
    <col min="9986" max="9986" width="20" style="253" customWidth="1"/>
    <col min="9987" max="9987" width="15.33203125" style="253" customWidth="1"/>
    <col min="9988" max="10240" width="9.109375" style="253"/>
    <col min="10241" max="10241" width="47.109375" style="253" customWidth="1"/>
    <col min="10242" max="10242" width="20" style="253" customWidth="1"/>
    <col min="10243" max="10243" width="15.33203125" style="253" customWidth="1"/>
    <col min="10244" max="10496" width="9.109375" style="253"/>
    <col min="10497" max="10497" width="47.109375" style="253" customWidth="1"/>
    <col min="10498" max="10498" width="20" style="253" customWidth="1"/>
    <col min="10499" max="10499" width="15.33203125" style="253" customWidth="1"/>
    <col min="10500" max="10752" width="9.109375" style="253"/>
    <col min="10753" max="10753" width="47.109375" style="253" customWidth="1"/>
    <col min="10754" max="10754" width="20" style="253" customWidth="1"/>
    <col min="10755" max="10755" width="15.33203125" style="253" customWidth="1"/>
    <col min="10756" max="11008" width="9.109375" style="253"/>
    <col min="11009" max="11009" width="47.109375" style="253" customWidth="1"/>
    <col min="11010" max="11010" width="20" style="253" customWidth="1"/>
    <col min="11011" max="11011" width="15.33203125" style="253" customWidth="1"/>
    <col min="11012" max="11264" width="9.109375" style="253"/>
    <col min="11265" max="11265" width="47.109375" style="253" customWidth="1"/>
    <col min="11266" max="11266" width="20" style="253" customWidth="1"/>
    <col min="11267" max="11267" width="15.33203125" style="253" customWidth="1"/>
    <col min="11268" max="11520" width="9.109375" style="253"/>
    <col min="11521" max="11521" width="47.109375" style="253" customWidth="1"/>
    <col min="11522" max="11522" width="20" style="253" customWidth="1"/>
    <col min="11523" max="11523" width="15.33203125" style="253" customWidth="1"/>
    <col min="11524" max="11776" width="9.109375" style="253"/>
    <col min="11777" max="11777" width="47.109375" style="253" customWidth="1"/>
    <col min="11778" max="11778" width="20" style="253" customWidth="1"/>
    <col min="11779" max="11779" width="15.33203125" style="253" customWidth="1"/>
    <col min="11780" max="12032" width="9.109375" style="253"/>
    <col min="12033" max="12033" width="47.109375" style="253" customWidth="1"/>
    <col min="12034" max="12034" width="20" style="253" customWidth="1"/>
    <col min="12035" max="12035" width="15.33203125" style="253" customWidth="1"/>
    <col min="12036" max="12288" width="9.109375" style="253"/>
    <col min="12289" max="12289" width="47.109375" style="253" customWidth="1"/>
    <col min="12290" max="12290" width="20" style="253" customWidth="1"/>
    <col min="12291" max="12291" width="15.33203125" style="253" customWidth="1"/>
    <col min="12292" max="12544" width="9.109375" style="253"/>
    <col min="12545" max="12545" width="47.109375" style="253" customWidth="1"/>
    <col min="12546" max="12546" width="20" style="253" customWidth="1"/>
    <col min="12547" max="12547" width="15.33203125" style="253" customWidth="1"/>
    <col min="12548" max="12800" width="9.109375" style="253"/>
    <col min="12801" max="12801" width="47.109375" style="253" customWidth="1"/>
    <col min="12802" max="12802" width="20" style="253" customWidth="1"/>
    <col min="12803" max="12803" width="15.33203125" style="253" customWidth="1"/>
    <col min="12804" max="13056" width="9.109375" style="253"/>
    <col min="13057" max="13057" width="47.109375" style="253" customWidth="1"/>
    <col min="13058" max="13058" width="20" style="253" customWidth="1"/>
    <col min="13059" max="13059" width="15.33203125" style="253" customWidth="1"/>
    <col min="13060" max="13312" width="9.109375" style="253"/>
    <col min="13313" max="13313" width="47.109375" style="253" customWidth="1"/>
    <col min="13314" max="13314" width="20" style="253" customWidth="1"/>
    <col min="13315" max="13315" width="15.33203125" style="253" customWidth="1"/>
    <col min="13316" max="13568" width="9.109375" style="253"/>
    <col min="13569" max="13569" width="47.109375" style="253" customWidth="1"/>
    <col min="13570" max="13570" width="20" style="253" customWidth="1"/>
    <col min="13571" max="13571" width="15.33203125" style="253" customWidth="1"/>
    <col min="13572" max="13824" width="9.109375" style="253"/>
    <col min="13825" max="13825" width="47.109375" style="253" customWidth="1"/>
    <col min="13826" max="13826" width="20" style="253" customWidth="1"/>
    <col min="13827" max="13827" width="15.33203125" style="253" customWidth="1"/>
    <col min="13828" max="14080" width="9.109375" style="253"/>
    <col min="14081" max="14081" width="47.109375" style="253" customWidth="1"/>
    <col min="14082" max="14082" width="20" style="253" customWidth="1"/>
    <col min="14083" max="14083" width="15.33203125" style="253" customWidth="1"/>
    <col min="14084" max="14336" width="9.109375" style="253"/>
    <col min="14337" max="14337" width="47.109375" style="253" customWidth="1"/>
    <col min="14338" max="14338" width="20" style="253" customWidth="1"/>
    <col min="14339" max="14339" width="15.33203125" style="253" customWidth="1"/>
    <col min="14340" max="14592" width="9.109375" style="253"/>
    <col min="14593" max="14593" width="47.109375" style="253" customWidth="1"/>
    <col min="14594" max="14594" width="20" style="253" customWidth="1"/>
    <col min="14595" max="14595" width="15.33203125" style="253" customWidth="1"/>
    <col min="14596" max="14848" width="9.109375" style="253"/>
    <col min="14849" max="14849" width="47.109375" style="253" customWidth="1"/>
    <col min="14850" max="14850" width="20" style="253" customWidth="1"/>
    <col min="14851" max="14851" width="15.33203125" style="253" customWidth="1"/>
    <col min="14852" max="15104" width="9.109375" style="253"/>
    <col min="15105" max="15105" width="47.109375" style="253" customWidth="1"/>
    <col min="15106" max="15106" width="20" style="253" customWidth="1"/>
    <col min="15107" max="15107" width="15.33203125" style="253" customWidth="1"/>
    <col min="15108" max="15360" width="9.109375" style="253"/>
    <col min="15361" max="15361" width="47.109375" style="253" customWidth="1"/>
    <col min="15362" max="15362" width="20" style="253" customWidth="1"/>
    <col min="15363" max="15363" width="15.33203125" style="253" customWidth="1"/>
    <col min="15364" max="15616" width="9.109375" style="253"/>
    <col min="15617" max="15617" width="47.109375" style="253" customWidth="1"/>
    <col min="15618" max="15618" width="20" style="253" customWidth="1"/>
    <col min="15619" max="15619" width="15.33203125" style="253" customWidth="1"/>
    <col min="15620" max="15872" width="9.109375" style="253"/>
    <col min="15873" max="15873" width="47.109375" style="253" customWidth="1"/>
    <col min="15874" max="15874" width="20" style="253" customWidth="1"/>
    <col min="15875" max="15875" width="15.33203125" style="253" customWidth="1"/>
    <col min="15876" max="16128" width="9.109375" style="253"/>
    <col min="16129" max="16129" width="47.109375" style="253" customWidth="1"/>
    <col min="16130" max="16130" width="20" style="253" customWidth="1"/>
    <col min="16131" max="16131" width="15.33203125" style="253" customWidth="1"/>
    <col min="16132" max="16384" width="9.109375" style="253"/>
  </cols>
  <sheetData>
    <row r="1" spans="1:3">
      <c r="A1" s="252"/>
      <c r="B1" s="337" t="s">
        <v>1590</v>
      </c>
      <c r="C1" s="365"/>
    </row>
    <row r="2" spans="1:3">
      <c r="A2" s="252"/>
      <c r="B2" s="337" t="s">
        <v>1609</v>
      </c>
      <c r="C2" s="365"/>
    </row>
    <row r="3" spans="1:3">
      <c r="A3" s="337" t="s">
        <v>1134</v>
      </c>
      <c r="B3" s="365"/>
      <c r="C3" s="365"/>
    </row>
    <row r="4" spans="1:3">
      <c r="A4" s="252"/>
      <c r="B4" s="252"/>
      <c r="C4" s="288" t="s">
        <v>1608</v>
      </c>
    </row>
    <row r="5" spans="1:3">
      <c r="A5" s="340" t="s">
        <v>1591</v>
      </c>
      <c r="B5" s="340"/>
      <c r="C5" s="340"/>
    </row>
    <row r="6" spans="1:3">
      <c r="A6" s="269"/>
      <c r="B6" s="269"/>
      <c r="C6" s="269"/>
    </row>
    <row r="7" spans="1:3">
      <c r="C7" s="255" t="s">
        <v>1136</v>
      </c>
    </row>
    <row r="8" spans="1:3" ht="54">
      <c r="A8" s="270" t="s">
        <v>1592</v>
      </c>
      <c r="B8" s="271" t="s">
        <v>1142</v>
      </c>
      <c r="C8" s="271" t="s">
        <v>1004</v>
      </c>
    </row>
    <row r="9" spans="1:3" ht="28.2" customHeight="1">
      <c r="A9" s="270" t="s">
        <v>1593</v>
      </c>
      <c r="B9" s="272">
        <v>17490.456999999999</v>
      </c>
      <c r="C9" s="272">
        <v>0</v>
      </c>
    </row>
  </sheetData>
  <mergeCells count="4">
    <mergeCell ref="B1:C1"/>
    <mergeCell ref="B2:C2"/>
    <mergeCell ref="A3:C3"/>
    <mergeCell ref="A5:C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L13"/>
  <sheetViews>
    <sheetView view="pageBreakPreview" zoomScale="60" zoomScaleNormal="100" workbookViewId="0">
      <selection activeCell="I4" sqref="I4:J4"/>
    </sheetView>
  </sheetViews>
  <sheetFormatPr defaultRowHeight="15.6"/>
  <cols>
    <col min="1" max="1" width="4" style="273" customWidth="1"/>
    <col min="2" max="2" width="29.44140625" style="273" customWidth="1"/>
    <col min="3" max="3" width="14.5546875" style="273" customWidth="1"/>
    <col min="4" max="4" width="13" style="273" customWidth="1"/>
    <col min="5" max="5" width="15.5546875" style="273" customWidth="1"/>
    <col min="6" max="6" width="12.44140625" style="273" customWidth="1"/>
    <col min="7" max="7" width="17" style="273" customWidth="1"/>
    <col min="8" max="8" width="12.5546875" style="273" customWidth="1"/>
    <col min="9" max="9" width="15.44140625" style="274" customWidth="1"/>
    <col min="10" max="10" width="13.6640625" style="273" customWidth="1"/>
    <col min="11" max="258" width="9.109375" style="273"/>
    <col min="259" max="259" width="4" style="273" customWidth="1"/>
    <col min="260" max="260" width="51.109375" style="273" customWidth="1"/>
    <col min="261" max="261" width="22.44140625" style="273" customWidth="1"/>
    <col min="262" max="262" width="17" style="273" customWidth="1"/>
    <col min="263" max="263" width="22.6640625" style="273" customWidth="1"/>
    <col min="264" max="264" width="25.109375" style="273" customWidth="1"/>
    <col min="265" max="265" width="23.88671875" style="273" customWidth="1"/>
    <col min="266" max="514" width="9.109375" style="273"/>
    <col min="515" max="515" width="4" style="273" customWidth="1"/>
    <col min="516" max="516" width="51.109375" style="273" customWidth="1"/>
    <col min="517" max="517" width="22.44140625" style="273" customWidth="1"/>
    <col min="518" max="518" width="17" style="273" customWidth="1"/>
    <col min="519" max="519" width="22.6640625" style="273" customWidth="1"/>
    <col min="520" max="520" width="25.109375" style="273" customWidth="1"/>
    <col min="521" max="521" width="23.88671875" style="273" customWidth="1"/>
    <col min="522" max="770" width="9.109375" style="273"/>
    <col min="771" max="771" width="4" style="273" customWidth="1"/>
    <col min="772" max="772" width="51.109375" style="273" customWidth="1"/>
    <col min="773" max="773" width="22.44140625" style="273" customWidth="1"/>
    <col min="774" max="774" width="17" style="273" customWidth="1"/>
    <col min="775" max="775" width="22.6640625" style="273" customWidth="1"/>
    <col min="776" max="776" width="25.109375" style="273" customWidth="1"/>
    <col min="777" max="777" width="23.88671875" style="273" customWidth="1"/>
    <col min="778" max="1026" width="9.109375" style="273"/>
    <col min="1027" max="1027" width="4" style="273" customWidth="1"/>
    <col min="1028" max="1028" width="51.109375" style="273" customWidth="1"/>
    <col min="1029" max="1029" width="22.44140625" style="273" customWidth="1"/>
    <col min="1030" max="1030" width="17" style="273" customWidth="1"/>
    <col min="1031" max="1031" width="22.6640625" style="273" customWidth="1"/>
    <col min="1032" max="1032" width="25.109375" style="273" customWidth="1"/>
    <col min="1033" max="1033" width="23.88671875" style="273" customWidth="1"/>
    <col min="1034" max="1282" width="9.109375" style="273"/>
    <col min="1283" max="1283" width="4" style="273" customWidth="1"/>
    <col min="1284" max="1284" width="51.109375" style="273" customWidth="1"/>
    <col min="1285" max="1285" width="22.44140625" style="273" customWidth="1"/>
    <col min="1286" max="1286" width="17" style="273" customWidth="1"/>
    <col min="1287" max="1287" width="22.6640625" style="273" customWidth="1"/>
    <col min="1288" max="1288" width="25.109375" style="273" customWidth="1"/>
    <col min="1289" max="1289" width="23.88671875" style="273" customWidth="1"/>
    <col min="1290" max="1538" width="9.109375" style="273"/>
    <col min="1539" max="1539" width="4" style="273" customWidth="1"/>
    <col min="1540" max="1540" width="51.109375" style="273" customWidth="1"/>
    <col min="1541" max="1541" width="22.44140625" style="273" customWidth="1"/>
    <col min="1542" max="1542" width="17" style="273" customWidth="1"/>
    <col min="1543" max="1543" width="22.6640625" style="273" customWidth="1"/>
    <col min="1544" max="1544" width="25.109375" style="273" customWidth="1"/>
    <col min="1545" max="1545" width="23.88671875" style="273" customWidth="1"/>
    <col min="1546" max="1794" width="9.109375" style="273"/>
    <col min="1795" max="1795" width="4" style="273" customWidth="1"/>
    <col min="1796" max="1796" width="51.109375" style="273" customWidth="1"/>
    <col min="1797" max="1797" width="22.44140625" style="273" customWidth="1"/>
    <col min="1798" max="1798" width="17" style="273" customWidth="1"/>
    <col min="1799" max="1799" width="22.6640625" style="273" customWidth="1"/>
    <col min="1800" max="1800" width="25.109375" style="273" customWidth="1"/>
    <col min="1801" max="1801" width="23.88671875" style="273" customWidth="1"/>
    <col min="1802" max="2050" width="9.109375" style="273"/>
    <col min="2051" max="2051" width="4" style="273" customWidth="1"/>
    <col min="2052" max="2052" width="51.109375" style="273" customWidth="1"/>
    <col min="2053" max="2053" width="22.44140625" style="273" customWidth="1"/>
    <col min="2054" max="2054" width="17" style="273" customWidth="1"/>
    <col min="2055" max="2055" width="22.6640625" style="273" customWidth="1"/>
    <col min="2056" max="2056" width="25.109375" style="273" customWidth="1"/>
    <col min="2057" max="2057" width="23.88671875" style="273" customWidth="1"/>
    <col min="2058" max="2306" width="9.109375" style="273"/>
    <col min="2307" max="2307" width="4" style="273" customWidth="1"/>
    <col min="2308" max="2308" width="51.109375" style="273" customWidth="1"/>
    <col min="2309" max="2309" width="22.44140625" style="273" customWidth="1"/>
    <col min="2310" max="2310" width="17" style="273" customWidth="1"/>
    <col min="2311" max="2311" width="22.6640625" style="273" customWidth="1"/>
    <col min="2312" max="2312" width="25.109375" style="273" customWidth="1"/>
    <col min="2313" max="2313" width="23.88671875" style="273" customWidth="1"/>
    <col min="2314" max="2562" width="9.109375" style="273"/>
    <col min="2563" max="2563" width="4" style="273" customWidth="1"/>
    <col min="2564" max="2564" width="51.109375" style="273" customWidth="1"/>
    <col min="2565" max="2565" width="22.44140625" style="273" customWidth="1"/>
    <col min="2566" max="2566" width="17" style="273" customWidth="1"/>
    <col min="2567" max="2567" width="22.6640625" style="273" customWidth="1"/>
    <col min="2568" max="2568" width="25.109375" style="273" customWidth="1"/>
    <col min="2569" max="2569" width="23.88671875" style="273" customWidth="1"/>
    <col min="2570" max="2818" width="9.109375" style="273"/>
    <col min="2819" max="2819" width="4" style="273" customWidth="1"/>
    <col min="2820" max="2820" width="51.109375" style="273" customWidth="1"/>
    <col min="2821" max="2821" width="22.44140625" style="273" customWidth="1"/>
    <col min="2822" max="2822" width="17" style="273" customWidth="1"/>
    <col min="2823" max="2823" width="22.6640625" style="273" customWidth="1"/>
    <col min="2824" max="2824" width="25.109375" style="273" customWidth="1"/>
    <col min="2825" max="2825" width="23.88671875" style="273" customWidth="1"/>
    <col min="2826" max="3074" width="9.109375" style="273"/>
    <col min="3075" max="3075" width="4" style="273" customWidth="1"/>
    <col min="3076" max="3076" width="51.109375" style="273" customWidth="1"/>
    <col min="3077" max="3077" width="22.44140625" style="273" customWidth="1"/>
    <col min="3078" max="3078" width="17" style="273" customWidth="1"/>
    <col min="3079" max="3079" width="22.6640625" style="273" customWidth="1"/>
    <col min="3080" max="3080" width="25.109375" style="273" customWidth="1"/>
    <col min="3081" max="3081" width="23.88671875" style="273" customWidth="1"/>
    <col min="3082" max="3330" width="9.109375" style="273"/>
    <col min="3331" max="3331" width="4" style="273" customWidth="1"/>
    <col min="3332" max="3332" width="51.109375" style="273" customWidth="1"/>
    <col min="3333" max="3333" width="22.44140625" style="273" customWidth="1"/>
    <col min="3334" max="3334" width="17" style="273" customWidth="1"/>
    <col min="3335" max="3335" width="22.6640625" style="273" customWidth="1"/>
    <col min="3336" max="3336" width="25.109375" style="273" customWidth="1"/>
    <col min="3337" max="3337" width="23.88671875" style="273" customWidth="1"/>
    <col min="3338" max="3586" width="9.109375" style="273"/>
    <col min="3587" max="3587" width="4" style="273" customWidth="1"/>
    <col min="3588" max="3588" width="51.109375" style="273" customWidth="1"/>
    <col min="3589" max="3589" width="22.44140625" style="273" customWidth="1"/>
    <col min="3590" max="3590" width="17" style="273" customWidth="1"/>
    <col min="3591" max="3591" width="22.6640625" style="273" customWidth="1"/>
    <col min="3592" max="3592" width="25.109375" style="273" customWidth="1"/>
    <col min="3593" max="3593" width="23.88671875" style="273" customWidth="1"/>
    <col min="3594" max="3842" width="9.109375" style="273"/>
    <col min="3843" max="3843" width="4" style="273" customWidth="1"/>
    <col min="3844" max="3844" width="51.109375" style="273" customWidth="1"/>
    <col min="3845" max="3845" width="22.44140625" style="273" customWidth="1"/>
    <col min="3846" max="3846" width="17" style="273" customWidth="1"/>
    <col min="3847" max="3847" width="22.6640625" style="273" customWidth="1"/>
    <col min="3848" max="3848" width="25.109375" style="273" customWidth="1"/>
    <col min="3849" max="3849" width="23.88671875" style="273" customWidth="1"/>
    <col min="3850" max="4098" width="9.109375" style="273"/>
    <col min="4099" max="4099" width="4" style="273" customWidth="1"/>
    <col min="4100" max="4100" width="51.109375" style="273" customWidth="1"/>
    <col min="4101" max="4101" width="22.44140625" style="273" customWidth="1"/>
    <col min="4102" max="4102" width="17" style="273" customWidth="1"/>
    <col min="4103" max="4103" width="22.6640625" style="273" customWidth="1"/>
    <col min="4104" max="4104" width="25.109375" style="273" customWidth="1"/>
    <col min="4105" max="4105" width="23.88671875" style="273" customWidth="1"/>
    <col min="4106" max="4354" width="9.109375" style="273"/>
    <col min="4355" max="4355" width="4" style="273" customWidth="1"/>
    <col min="4356" max="4356" width="51.109375" style="273" customWidth="1"/>
    <col min="4357" max="4357" width="22.44140625" style="273" customWidth="1"/>
    <col min="4358" max="4358" width="17" style="273" customWidth="1"/>
    <col min="4359" max="4359" width="22.6640625" style="273" customWidth="1"/>
    <col min="4360" max="4360" width="25.109375" style="273" customWidth="1"/>
    <col min="4361" max="4361" width="23.88671875" style="273" customWidth="1"/>
    <col min="4362" max="4610" width="9.109375" style="273"/>
    <col min="4611" max="4611" width="4" style="273" customWidth="1"/>
    <col min="4612" max="4612" width="51.109375" style="273" customWidth="1"/>
    <col min="4613" max="4613" width="22.44140625" style="273" customWidth="1"/>
    <col min="4614" max="4614" width="17" style="273" customWidth="1"/>
    <col min="4615" max="4615" width="22.6640625" style="273" customWidth="1"/>
    <col min="4616" max="4616" width="25.109375" style="273" customWidth="1"/>
    <col min="4617" max="4617" width="23.88671875" style="273" customWidth="1"/>
    <col min="4618" max="4866" width="9.109375" style="273"/>
    <col min="4867" max="4867" width="4" style="273" customWidth="1"/>
    <col min="4868" max="4868" width="51.109375" style="273" customWidth="1"/>
    <col min="4869" max="4869" width="22.44140625" style="273" customWidth="1"/>
    <col min="4870" max="4870" width="17" style="273" customWidth="1"/>
    <col min="4871" max="4871" width="22.6640625" style="273" customWidth="1"/>
    <col min="4872" max="4872" width="25.109375" style="273" customWidth="1"/>
    <col min="4873" max="4873" width="23.88671875" style="273" customWidth="1"/>
    <col min="4874" max="5122" width="9.109375" style="273"/>
    <col min="5123" max="5123" width="4" style="273" customWidth="1"/>
    <col min="5124" max="5124" width="51.109375" style="273" customWidth="1"/>
    <col min="5125" max="5125" width="22.44140625" style="273" customWidth="1"/>
    <col min="5126" max="5126" width="17" style="273" customWidth="1"/>
    <col min="5127" max="5127" width="22.6640625" style="273" customWidth="1"/>
    <col min="5128" max="5128" width="25.109375" style="273" customWidth="1"/>
    <col min="5129" max="5129" width="23.88671875" style="273" customWidth="1"/>
    <col min="5130" max="5378" width="9.109375" style="273"/>
    <col min="5379" max="5379" width="4" style="273" customWidth="1"/>
    <col min="5380" max="5380" width="51.109375" style="273" customWidth="1"/>
    <col min="5381" max="5381" width="22.44140625" style="273" customWidth="1"/>
    <col min="5382" max="5382" width="17" style="273" customWidth="1"/>
    <col min="5383" max="5383" width="22.6640625" style="273" customWidth="1"/>
    <col min="5384" max="5384" width="25.109375" style="273" customWidth="1"/>
    <col min="5385" max="5385" width="23.88671875" style="273" customWidth="1"/>
    <col min="5386" max="5634" width="9.109375" style="273"/>
    <col min="5635" max="5635" width="4" style="273" customWidth="1"/>
    <col min="5636" max="5636" width="51.109375" style="273" customWidth="1"/>
    <col min="5637" max="5637" width="22.44140625" style="273" customWidth="1"/>
    <col min="5638" max="5638" width="17" style="273" customWidth="1"/>
    <col min="5639" max="5639" width="22.6640625" style="273" customWidth="1"/>
    <col min="5640" max="5640" width="25.109375" style="273" customWidth="1"/>
    <col min="5641" max="5641" width="23.88671875" style="273" customWidth="1"/>
    <col min="5642" max="5890" width="9.109375" style="273"/>
    <col min="5891" max="5891" width="4" style="273" customWidth="1"/>
    <col min="5892" max="5892" width="51.109375" style="273" customWidth="1"/>
    <col min="5893" max="5893" width="22.44140625" style="273" customWidth="1"/>
    <col min="5894" max="5894" width="17" style="273" customWidth="1"/>
    <col min="5895" max="5895" width="22.6640625" style="273" customWidth="1"/>
    <col min="5896" max="5896" width="25.109375" style="273" customWidth="1"/>
    <col min="5897" max="5897" width="23.88671875" style="273" customWidth="1"/>
    <col min="5898" max="6146" width="9.109375" style="273"/>
    <col min="6147" max="6147" width="4" style="273" customWidth="1"/>
    <col min="6148" max="6148" width="51.109375" style="273" customWidth="1"/>
    <col min="6149" max="6149" width="22.44140625" style="273" customWidth="1"/>
    <col min="6150" max="6150" width="17" style="273" customWidth="1"/>
    <col min="6151" max="6151" width="22.6640625" style="273" customWidth="1"/>
    <col min="6152" max="6152" width="25.109375" style="273" customWidth="1"/>
    <col min="6153" max="6153" width="23.88671875" style="273" customWidth="1"/>
    <col min="6154" max="6402" width="9.109375" style="273"/>
    <col min="6403" max="6403" width="4" style="273" customWidth="1"/>
    <col min="6404" max="6404" width="51.109375" style="273" customWidth="1"/>
    <col min="6405" max="6405" width="22.44140625" style="273" customWidth="1"/>
    <col min="6406" max="6406" width="17" style="273" customWidth="1"/>
    <col min="6407" max="6407" width="22.6640625" style="273" customWidth="1"/>
    <col min="6408" max="6408" width="25.109375" style="273" customWidth="1"/>
    <col min="6409" max="6409" width="23.88671875" style="273" customWidth="1"/>
    <col min="6410" max="6658" width="9.109375" style="273"/>
    <col min="6659" max="6659" width="4" style="273" customWidth="1"/>
    <col min="6660" max="6660" width="51.109375" style="273" customWidth="1"/>
    <col min="6661" max="6661" width="22.44140625" style="273" customWidth="1"/>
    <col min="6662" max="6662" width="17" style="273" customWidth="1"/>
    <col min="6663" max="6663" width="22.6640625" style="273" customWidth="1"/>
    <col min="6664" max="6664" width="25.109375" style="273" customWidth="1"/>
    <col min="6665" max="6665" width="23.88671875" style="273" customWidth="1"/>
    <col min="6666" max="6914" width="9.109375" style="273"/>
    <col min="6915" max="6915" width="4" style="273" customWidth="1"/>
    <col min="6916" max="6916" width="51.109375" style="273" customWidth="1"/>
    <col min="6917" max="6917" width="22.44140625" style="273" customWidth="1"/>
    <col min="6918" max="6918" width="17" style="273" customWidth="1"/>
    <col min="6919" max="6919" width="22.6640625" style="273" customWidth="1"/>
    <col min="6920" max="6920" width="25.109375" style="273" customWidth="1"/>
    <col min="6921" max="6921" width="23.88671875" style="273" customWidth="1"/>
    <col min="6922" max="7170" width="9.109375" style="273"/>
    <col min="7171" max="7171" width="4" style="273" customWidth="1"/>
    <col min="7172" max="7172" width="51.109375" style="273" customWidth="1"/>
    <col min="7173" max="7173" width="22.44140625" style="273" customWidth="1"/>
    <col min="7174" max="7174" width="17" style="273" customWidth="1"/>
    <col min="7175" max="7175" width="22.6640625" style="273" customWidth="1"/>
    <col min="7176" max="7176" width="25.109375" style="273" customWidth="1"/>
    <col min="7177" max="7177" width="23.88671875" style="273" customWidth="1"/>
    <col min="7178" max="7426" width="9.109375" style="273"/>
    <col min="7427" max="7427" width="4" style="273" customWidth="1"/>
    <col min="7428" max="7428" width="51.109375" style="273" customWidth="1"/>
    <col min="7429" max="7429" width="22.44140625" style="273" customWidth="1"/>
    <col min="7430" max="7430" width="17" style="273" customWidth="1"/>
    <col min="7431" max="7431" width="22.6640625" style="273" customWidth="1"/>
    <col min="7432" max="7432" width="25.109375" style="273" customWidth="1"/>
    <col min="7433" max="7433" width="23.88671875" style="273" customWidth="1"/>
    <col min="7434" max="7682" width="9.109375" style="273"/>
    <col min="7683" max="7683" width="4" style="273" customWidth="1"/>
    <col min="7684" max="7684" width="51.109375" style="273" customWidth="1"/>
    <col min="7685" max="7685" width="22.44140625" style="273" customWidth="1"/>
    <col min="7686" max="7686" width="17" style="273" customWidth="1"/>
    <col min="7687" max="7687" width="22.6640625" style="273" customWidth="1"/>
    <col min="7688" max="7688" width="25.109375" style="273" customWidth="1"/>
    <col min="7689" max="7689" width="23.88671875" style="273" customWidth="1"/>
    <col min="7690" max="7938" width="9.109375" style="273"/>
    <col min="7939" max="7939" width="4" style="273" customWidth="1"/>
    <col min="7940" max="7940" width="51.109375" style="273" customWidth="1"/>
    <col min="7941" max="7941" width="22.44140625" style="273" customWidth="1"/>
    <col min="7942" max="7942" width="17" style="273" customWidth="1"/>
    <col min="7943" max="7943" width="22.6640625" style="273" customWidth="1"/>
    <col min="7944" max="7944" width="25.109375" style="273" customWidth="1"/>
    <col min="7945" max="7945" width="23.88671875" style="273" customWidth="1"/>
    <col min="7946" max="8194" width="9.109375" style="273"/>
    <col min="8195" max="8195" width="4" style="273" customWidth="1"/>
    <col min="8196" max="8196" width="51.109375" style="273" customWidth="1"/>
    <col min="8197" max="8197" width="22.44140625" style="273" customWidth="1"/>
    <col min="8198" max="8198" width="17" style="273" customWidth="1"/>
    <col min="8199" max="8199" width="22.6640625" style="273" customWidth="1"/>
    <col min="8200" max="8200" width="25.109375" style="273" customWidth="1"/>
    <col min="8201" max="8201" width="23.88671875" style="273" customWidth="1"/>
    <col min="8202" max="8450" width="9.109375" style="273"/>
    <col min="8451" max="8451" width="4" style="273" customWidth="1"/>
    <col min="8452" max="8452" width="51.109375" style="273" customWidth="1"/>
    <col min="8453" max="8453" width="22.44140625" style="273" customWidth="1"/>
    <col min="8454" max="8454" width="17" style="273" customWidth="1"/>
    <col min="8455" max="8455" width="22.6640625" style="273" customWidth="1"/>
    <col min="8456" max="8456" width="25.109375" style="273" customWidth="1"/>
    <col min="8457" max="8457" width="23.88671875" style="273" customWidth="1"/>
    <col min="8458" max="8706" width="9.109375" style="273"/>
    <col min="8707" max="8707" width="4" style="273" customWidth="1"/>
    <col min="8708" max="8708" width="51.109375" style="273" customWidth="1"/>
    <col min="8709" max="8709" width="22.44140625" style="273" customWidth="1"/>
    <col min="8710" max="8710" width="17" style="273" customWidth="1"/>
    <col min="8711" max="8711" width="22.6640625" style="273" customWidth="1"/>
    <col min="8712" max="8712" width="25.109375" style="273" customWidth="1"/>
    <col min="8713" max="8713" width="23.88671875" style="273" customWidth="1"/>
    <col min="8714" max="8962" width="9.109375" style="273"/>
    <col min="8963" max="8963" width="4" style="273" customWidth="1"/>
    <col min="8964" max="8964" width="51.109375" style="273" customWidth="1"/>
    <col min="8965" max="8965" width="22.44140625" style="273" customWidth="1"/>
    <col min="8966" max="8966" width="17" style="273" customWidth="1"/>
    <col min="8967" max="8967" width="22.6640625" style="273" customWidth="1"/>
    <col min="8968" max="8968" width="25.109375" style="273" customWidth="1"/>
    <col min="8969" max="8969" width="23.88671875" style="273" customWidth="1"/>
    <col min="8970" max="9218" width="9.109375" style="273"/>
    <col min="9219" max="9219" width="4" style="273" customWidth="1"/>
    <col min="9220" max="9220" width="51.109375" style="273" customWidth="1"/>
    <col min="9221" max="9221" width="22.44140625" style="273" customWidth="1"/>
    <col min="9222" max="9222" width="17" style="273" customWidth="1"/>
    <col min="9223" max="9223" width="22.6640625" style="273" customWidth="1"/>
    <col min="9224" max="9224" width="25.109375" style="273" customWidth="1"/>
    <col min="9225" max="9225" width="23.88671875" style="273" customWidth="1"/>
    <col min="9226" max="9474" width="9.109375" style="273"/>
    <col min="9475" max="9475" width="4" style="273" customWidth="1"/>
    <col min="9476" max="9476" width="51.109375" style="273" customWidth="1"/>
    <col min="9477" max="9477" width="22.44140625" style="273" customWidth="1"/>
    <col min="9478" max="9478" width="17" style="273" customWidth="1"/>
    <col min="9479" max="9479" width="22.6640625" style="273" customWidth="1"/>
    <col min="9480" max="9480" width="25.109375" style="273" customWidth="1"/>
    <col min="9481" max="9481" width="23.88671875" style="273" customWidth="1"/>
    <col min="9482" max="9730" width="9.109375" style="273"/>
    <col min="9731" max="9731" width="4" style="273" customWidth="1"/>
    <col min="9732" max="9732" width="51.109375" style="273" customWidth="1"/>
    <col min="9733" max="9733" width="22.44140625" style="273" customWidth="1"/>
    <col min="9734" max="9734" width="17" style="273" customWidth="1"/>
    <col min="9735" max="9735" width="22.6640625" style="273" customWidth="1"/>
    <col min="9736" max="9736" width="25.109375" style="273" customWidth="1"/>
    <col min="9737" max="9737" width="23.88671875" style="273" customWidth="1"/>
    <col min="9738" max="9986" width="9.109375" style="273"/>
    <col min="9987" max="9987" width="4" style="273" customWidth="1"/>
    <col min="9988" max="9988" width="51.109375" style="273" customWidth="1"/>
    <col min="9989" max="9989" width="22.44140625" style="273" customWidth="1"/>
    <col min="9990" max="9990" width="17" style="273" customWidth="1"/>
    <col min="9991" max="9991" width="22.6640625" style="273" customWidth="1"/>
    <col min="9992" max="9992" width="25.109375" style="273" customWidth="1"/>
    <col min="9993" max="9993" width="23.88671875" style="273" customWidth="1"/>
    <col min="9994" max="10242" width="9.109375" style="273"/>
    <col min="10243" max="10243" width="4" style="273" customWidth="1"/>
    <col min="10244" max="10244" width="51.109375" style="273" customWidth="1"/>
    <col min="10245" max="10245" width="22.44140625" style="273" customWidth="1"/>
    <col min="10246" max="10246" width="17" style="273" customWidth="1"/>
    <col min="10247" max="10247" width="22.6640625" style="273" customWidth="1"/>
    <col min="10248" max="10248" width="25.109375" style="273" customWidth="1"/>
    <col min="10249" max="10249" width="23.88671875" style="273" customWidth="1"/>
    <col min="10250" max="10498" width="9.109375" style="273"/>
    <col min="10499" max="10499" width="4" style="273" customWidth="1"/>
    <col min="10500" max="10500" width="51.109375" style="273" customWidth="1"/>
    <col min="10501" max="10501" width="22.44140625" style="273" customWidth="1"/>
    <col min="10502" max="10502" width="17" style="273" customWidth="1"/>
    <col min="10503" max="10503" width="22.6640625" style="273" customWidth="1"/>
    <col min="10504" max="10504" width="25.109375" style="273" customWidth="1"/>
    <col min="10505" max="10505" width="23.88671875" style="273" customWidth="1"/>
    <col min="10506" max="10754" width="9.109375" style="273"/>
    <col min="10755" max="10755" width="4" style="273" customWidth="1"/>
    <col min="10756" max="10756" width="51.109375" style="273" customWidth="1"/>
    <col min="10757" max="10757" width="22.44140625" style="273" customWidth="1"/>
    <col min="10758" max="10758" width="17" style="273" customWidth="1"/>
    <col min="10759" max="10759" width="22.6640625" style="273" customWidth="1"/>
    <col min="10760" max="10760" width="25.109375" style="273" customWidth="1"/>
    <col min="10761" max="10761" width="23.88671875" style="273" customWidth="1"/>
    <col min="10762" max="11010" width="9.109375" style="273"/>
    <col min="11011" max="11011" width="4" style="273" customWidth="1"/>
    <col min="11012" max="11012" width="51.109375" style="273" customWidth="1"/>
    <col min="11013" max="11013" width="22.44140625" style="273" customWidth="1"/>
    <col min="11014" max="11014" width="17" style="273" customWidth="1"/>
    <col min="11015" max="11015" width="22.6640625" style="273" customWidth="1"/>
    <col min="11016" max="11016" width="25.109375" style="273" customWidth="1"/>
    <col min="11017" max="11017" width="23.88671875" style="273" customWidth="1"/>
    <col min="11018" max="11266" width="9.109375" style="273"/>
    <col min="11267" max="11267" width="4" style="273" customWidth="1"/>
    <col min="11268" max="11268" width="51.109375" style="273" customWidth="1"/>
    <col min="11269" max="11269" width="22.44140625" style="273" customWidth="1"/>
    <col min="11270" max="11270" width="17" style="273" customWidth="1"/>
    <col min="11271" max="11271" width="22.6640625" style="273" customWidth="1"/>
    <col min="11272" max="11272" width="25.109375" style="273" customWidth="1"/>
    <col min="11273" max="11273" width="23.88671875" style="273" customWidth="1"/>
    <col min="11274" max="11522" width="9.109375" style="273"/>
    <col min="11523" max="11523" width="4" style="273" customWidth="1"/>
    <col min="11524" max="11524" width="51.109375" style="273" customWidth="1"/>
    <col min="11525" max="11525" width="22.44140625" style="273" customWidth="1"/>
    <col min="11526" max="11526" width="17" style="273" customWidth="1"/>
    <col min="11527" max="11527" width="22.6640625" style="273" customWidth="1"/>
    <col min="11528" max="11528" width="25.109375" style="273" customWidth="1"/>
    <col min="11529" max="11529" width="23.88671875" style="273" customWidth="1"/>
    <col min="11530" max="11778" width="9.109375" style="273"/>
    <col min="11779" max="11779" width="4" style="273" customWidth="1"/>
    <col min="11780" max="11780" width="51.109375" style="273" customWidth="1"/>
    <col min="11781" max="11781" width="22.44140625" style="273" customWidth="1"/>
    <col min="11782" max="11782" width="17" style="273" customWidth="1"/>
    <col min="11783" max="11783" width="22.6640625" style="273" customWidth="1"/>
    <col min="11784" max="11784" width="25.109375" style="273" customWidth="1"/>
    <col min="11785" max="11785" width="23.88671875" style="273" customWidth="1"/>
    <col min="11786" max="12034" width="9.109375" style="273"/>
    <col min="12035" max="12035" width="4" style="273" customWidth="1"/>
    <col min="12036" max="12036" width="51.109375" style="273" customWidth="1"/>
    <col min="12037" max="12037" width="22.44140625" style="273" customWidth="1"/>
    <col min="12038" max="12038" width="17" style="273" customWidth="1"/>
    <col min="12039" max="12039" width="22.6640625" style="273" customWidth="1"/>
    <col min="12040" max="12040" width="25.109375" style="273" customWidth="1"/>
    <col min="12041" max="12041" width="23.88671875" style="273" customWidth="1"/>
    <col min="12042" max="12290" width="9.109375" style="273"/>
    <col min="12291" max="12291" width="4" style="273" customWidth="1"/>
    <col min="12292" max="12292" width="51.109375" style="273" customWidth="1"/>
    <col min="12293" max="12293" width="22.44140625" style="273" customWidth="1"/>
    <col min="12294" max="12294" width="17" style="273" customWidth="1"/>
    <col min="12295" max="12295" width="22.6640625" style="273" customWidth="1"/>
    <col min="12296" max="12296" width="25.109375" style="273" customWidth="1"/>
    <col min="12297" max="12297" width="23.88671875" style="273" customWidth="1"/>
    <col min="12298" max="12546" width="9.109375" style="273"/>
    <col min="12547" max="12547" width="4" style="273" customWidth="1"/>
    <col min="12548" max="12548" width="51.109375" style="273" customWidth="1"/>
    <col min="12549" max="12549" width="22.44140625" style="273" customWidth="1"/>
    <col min="12550" max="12550" width="17" style="273" customWidth="1"/>
    <col min="12551" max="12551" width="22.6640625" style="273" customWidth="1"/>
    <col min="12552" max="12552" width="25.109375" style="273" customWidth="1"/>
    <col min="12553" max="12553" width="23.88671875" style="273" customWidth="1"/>
    <col min="12554" max="12802" width="9.109375" style="273"/>
    <col min="12803" max="12803" width="4" style="273" customWidth="1"/>
    <col min="12804" max="12804" width="51.109375" style="273" customWidth="1"/>
    <col min="12805" max="12805" width="22.44140625" style="273" customWidth="1"/>
    <col min="12806" max="12806" width="17" style="273" customWidth="1"/>
    <col min="12807" max="12807" width="22.6640625" style="273" customWidth="1"/>
    <col min="12808" max="12808" width="25.109375" style="273" customWidth="1"/>
    <col min="12809" max="12809" width="23.88671875" style="273" customWidth="1"/>
    <col min="12810" max="13058" width="9.109375" style="273"/>
    <col min="13059" max="13059" width="4" style="273" customWidth="1"/>
    <col min="13060" max="13060" width="51.109375" style="273" customWidth="1"/>
    <col min="13061" max="13061" width="22.44140625" style="273" customWidth="1"/>
    <col min="13062" max="13062" width="17" style="273" customWidth="1"/>
    <col min="13063" max="13063" width="22.6640625" style="273" customWidth="1"/>
    <col min="13064" max="13064" width="25.109375" style="273" customWidth="1"/>
    <col min="13065" max="13065" width="23.88671875" style="273" customWidth="1"/>
    <col min="13066" max="13314" width="9.109375" style="273"/>
    <col min="13315" max="13315" width="4" style="273" customWidth="1"/>
    <col min="13316" max="13316" width="51.109375" style="273" customWidth="1"/>
    <col min="13317" max="13317" width="22.44140625" style="273" customWidth="1"/>
    <col min="13318" max="13318" width="17" style="273" customWidth="1"/>
    <col min="13319" max="13319" width="22.6640625" style="273" customWidth="1"/>
    <col min="13320" max="13320" width="25.109375" style="273" customWidth="1"/>
    <col min="13321" max="13321" width="23.88671875" style="273" customWidth="1"/>
    <col min="13322" max="13570" width="9.109375" style="273"/>
    <col min="13571" max="13571" width="4" style="273" customWidth="1"/>
    <col min="13572" max="13572" width="51.109375" style="273" customWidth="1"/>
    <col min="13573" max="13573" width="22.44140625" style="273" customWidth="1"/>
    <col min="13574" max="13574" width="17" style="273" customWidth="1"/>
    <col min="13575" max="13575" width="22.6640625" style="273" customWidth="1"/>
    <col min="13576" max="13576" width="25.109375" style="273" customWidth="1"/>
    <col min="13577" max="13577" width="23.88671875" style="273" customWidth="1"/>
    <col min="13578" max="13826" width="9.109375" style="273"/>
    <col min="13827" max="13827" width="4" style="273" customWidth="1"/>
    <col min="13828" max="13828" width="51.109375" style="273" customWidth="1"/>
    <col min="13829" max="13829" width="22.44140625" style="273" customWidth="1"/>
    <col min="13830" max="13830" width="17" style="273" customWidth="1"/>
    <col min="13831" max="13831" width="22.6640625" style="273" customWidth="1"/>
    <col min="13832" max="13832" width="25.109375" style="273" customWidth="1"/>
    <col min="13833" max="13833" width="23.88671875" style="273" customWidth="1"/>
    <col min="13834" max="14082" width="9.109375" style="273"/>
    <col min="14083" max="14083" width="4" style="273" customWidth="1"/>
    <col min="14084" max="14084" width="51.109375" style="273" customWidth="1"/>
    <col min="14085" max="14085" width="22.44140625" style="273" customWidth="1"/>
    <col min="14086" max="14086" width="17" style="273" customWidth="1"/>
    <col min="14087" max="14087" width="22.6640625" style="273" customWidth="1"/>
    <col min="14088" max="14088" width="25.109375" style="273" customWidth="1"/>
    <col min="14089" max="14089" width="23.88671875" style="273" customWidth="1"/>
    <col min="14090" max="14338" width="9.109375" style="273"/>
    <col min="14339" max="14339" width="4" style="273" customWidth="1"/>
    <col min="14340" max="14340" width="51.109375" style="273" customWidth="1"/>
    <col min="14341" max="14341" width="22.44140625" style="273" customWidth="1"/>
    <col min="14342" max="14342" width="17" style="273" customWidth="1"/>
    <col min="14343" max="14343" width="22.6640625" style="273" customWidth="1"/>
    <col min="14344" max="14344" width="25.109375" style="273" customWidth="1"/>
    <col min="14345" max="14345" width="23.88671875" style="273" customWidth="1"/>
    <col min="14346" max="14594" width="9.109375" style="273"/>
    <col min="14595" max="14595" width="4" style="273" customWidth="1"/>
    <col min="14596" max="14596" width="51.109375" style="273" customWidth="1"/>
    <col min="14597" max="14597" width="22.44140625" style="273" customWidth="1"/>
    <col min="14598" max="14598" width="17" style="273" customWidth="1"/>
    <col min="14599" max="14599" width="22.6640625" style="273" customWidth="1"/>
    <col min="14600" max="14600" width="25.109375" style="273" customWidth="1"/>
    <col min="14601" max="14601" width="23.88671875" style="273" customWidth="1"/>
    <col min="14602" max="14850" width="9.109375" style="273"/>
    <col min="14851" max="14851" width="4" style="273" customWidth="1"/>
    <col min="14852" max="14852" width="51.109375" style="273" customWidth="1"/>
    <col min="14853" max="14853" width="22.44140625" style="273" customWidth="1"/>
    <col min="14854" max="14854" width="17" style="273" customWidth="1"/>
    <col min="14855" max="14855" width="22.6640625" style="273" customWidth="1"/>
    <col min="14856" max="14856" width="25.109375" style="273" customWidth="1"/>
    <col min="14857" max="14857" width="23.88671875" style="273" customWidth="1"/>
    <col min="14858" max="15106" width="9.109375" style="273"/>
    <col min="15107" max="15107" width="4" style="273" customWidth="1"/>
    <col min="15108" max="15108" width="51.109375" style="273" customWidth="1"/>
    <col min="15109" max="15109" width="22.44140625" style="273" customWidth="1"/>
    <col min="15110" max="15110" width="17" style="273" customWidth="1"/>
    <col min="15111" max="15111" width="22.6640625" style="273" customWidth="1"/>
    <col min="15112" max="15112" width="25.109375" style="273" customWidth="1"/>
    <col min="15113" max="15113" width="23.88671875" style="273" customWidth="1"/>
    <col min="15114" max="15362" width="9.109375" style="273"/>
    <col min="15363" max="15363" width="4" style="273" customWidth="1"/>
    <col min="15364" max="15364" width="51.109375" style="273" customWidth="1"/>
    <col min="15365" max="15365" width="22.44140625" style="273" customWidth="1"/>
    <col min="15366" max="15366" width="17" style="273" customWidth="1"/>
    <col min="15367" max="15367" width="22.6640625" style="273" customWidth="1"/>
    <col min="15368" max="15368" width="25.109375" style="273" customWidth="1"/>
    <col min="15369" max="15369" width="23.88671875" style="273" customWidth="1"/>
    <col min="15370" max="15618" width="9.109375" style="273"/>
    <col min="15619" max="15619" width="4" style="273" customWidth="1"/>
    <col min="15620" max="15620" width="51.109375" style="273" customWidth="1"/>
    <col min="15621" max="15621" width="22.44140625" style="273" customWidth="1"/>
    <col min="15622" max="15622" width="17" style="273" customWidth="1"/>
    <col min="15623" max="15623" width="22.6640625" style="273" customWidth="1"/>
    <col min="15624" max="15624" width="25.109375" style="273" customWidth="1"/>
    <col min="15625" max="15625" width="23.88671875" style="273" customWidth="1"/>
    <col min="15626" max="15874" width="9.109375" style="273"/>
    <col min="15875" max="15875" width="4" style="273" customWidth="1"/>
    <col min="15876" max="15876" width="51.109375" style="273" customWidth="1"/>
    <col min="15877" max="15877" width="22.44140625" style="273" customWidth="1"/>
    <col min="15878" max="15878" width="17" style="273" customWidth="1"/>
    <col min="15879" max="15879" width="22.6640625" style="273" customWidth="1"/>
    <col min="15880" max="15880" width="25.109375" style="273" customWidth="1"/>
    <col min="15881" max="15881" width="23.88671875" style="273" customWidth="1"/>
    <col min="15882" max="16130" width="9.109375" style="273"/>
    <col min="16131" max="16131" width="4" style="273" customWidth="1"/>
    <col min="16132" max="16132" width="51.109375" style="273" customWidth="1"/>
    <col min="16133" max="16133" width="22.44140625" style="273" customWidth="1"/>
    <col min="16134" max="16134" width="17" style="273" customWidth="1"/>
    <col min="16135" max="16135" width="22.6640625" style="273" customWidth="1"/>
    <col min="16136" max="16136" width="25.109375" style="273" customWidth="1"/>
    <col min="16137" max="16137" width="23.88671875" style="273" customWidth="1"/>
    <col min="16138" max="16384" width="9.109375" style="273"/>
  </cols>
  <sheetData>
    <row r="1" spans="1:12">
      <c r="J1" s="227" t="s">
        <v>1594</v>
      </c>
    </row>
    <row r="2" spans="1:12">
      <c r="I2" s="358" t="s">
        <v>996</v>
      </c>
      <c r="J2" s="346"/>
    </row>
    <row r="3" spans="1:12">
      <c r="J3" s="212" t="s">
        <v>1567</v>
      </c>
    </row>
    <row r="4" spans="1:12">
      <c r="I4" s="366" t="s">
        <v>1608</v>
      </c>
      <c r="J4" s="361"/>
    </row>
    <row r="5" spans="1:12">
      <c r="I5" s="275"/>
      <c r="J5" s="276"/>
      <c r="K5" s="276"/>
      <c r="L5" s="276"/>
    </row>
    <row r="6" spans="1:12" ht="18">
      <c r="A6" s="341" t="s">
        <v>1595</v>
      </c>
      <c r="B6" s="341"/>
      <c r="C6" s="341"/>
      <c r="D6" s="341"/>
      <c r="E6" s="341"/>
      <c r="F6" s="341"/>
      <c r="G6" s="341"/>
      <c r="H6" s="341"/>
      <c r="I6" s="341"/>
      <c r="J6" s="341"/>
      <c r="K6" s="277"/>
      <c r="L6" s="277"/>
    </row>
    <row r="7" spans="1:12">
      <c r="I7" s="273"/>
      <c r="J7" s="278" t="s">
        <v>1136</v>
      </c>
    </row>
    <row r="8" spans="1:12" ht="90.75" customHeight="1">
      <c r="A8" s="342" t="s">
        <v>1596</v>
      </c>
      <c r="B8" s="342" t="s">
        <v>1597</v>
      </c>
      <c r="C8" s="344" t="s">
        <v>1598</v>
      </c>
      <c r="D8" s="344"/>
      <c r="E8" s="343" t="s">
        <v>1599</v>
      </c>
      <c r="F8" s="343"/>
      <c r="G8" s="343" t="s">
        <v>1343</v>
      </c>
      <c r="H8" s="343"/>
      <c r="I8" s="343" t="s">
        <v>1600</v>
      </c>
      <c r="J8" s="343"/>
    </row>
    <row r="9" spans="1:12" s="280" customFormat="1" ht="31.2">
      <c r="A9" s="343"/>
      <c r="B9" s="343"/>
      <c r="C9" s="279" t="s">
        <v>1601</v>
      </c>
      <c r="D9" s="279" t="s">
        <v>1602</v>
      </c>
      <c r="E9" s="279" t="s">
        <v>1601</v>
      </c>
      <c r="F9" s="279" t="s">
        <v>1004</v>
      </c>
      <c r="G9" s="279" t="s">
        <v>1601</v>
      </c>
      <c r="H9" s="279" t="s">
        <v>1004</v>
      </c>
      <c r="I9" s="279" t="s">
        <v>1601</v>
      </c>
      <c r="J9" s="279" t="s">
        <v>1602</v>
      </c>
    </row>
    <row r="10" spans="1:12" ht="31.2">
      <c r="A10" s="281">
        <v>1</v>
      </c>
      <c r="B10" s="282" t="s">
        <v>1603</v>
      </c>
      <c r="C10" s="283">
        <v>3706.2930000000001</v>
      </c>
      <c r="D10" s="283">
        <f>2525.1777+1125.927</f>
        <v>3651.1046999999999</v>
      </c>
      <c r="E10" s="283">
        <v>277.66199999999998</v>
      </c>
      <c r="F10" s="283">
        <v>277.66199999999998</v>
      </c>
      <c r="G10" s="283">
        <v>19</v>
      </c>
      <c r="H10" s="283">
        <v>19</v>
      </c>
      <c r="I10" s="283">
        <f>C10+E10+G10</f>
        <v>4002.9549999999999</v>
      </c>
      <c r="J10" s="284">
        <f>D10+F10+H10</f>
        <v>3947.7666999999997</v>
      </c>
    </row>
    <row r="11" spans="1:12" ht="31.2">
      <c r="A11" s="281">
        <v>2</v>
      </c>
      <c r="B11" s="282" t="s">
        <v>1604</v>
      </c>
      <c r="C11" s="283">
        <v>11474.377</v>
      </c>
      <c r="D11" s="283">
        <f>7347.54015+3485.777</f>
        <v>10833.317149999999</v>
      </c>
      <c r="E11" s="283">
        <v>555.32399999999996</v>
      </c>
      <c r="F11" s="283">
        <v>555.32399999999996</v>
      </c>
      <c r="G11" s="283"/>
      <c r="H11" s="283"/>
      <c r="I11" s="283">
        <f t="shared" ref="I11:J12" si="0">C11+E11+G11</f>
        <v>12029.701000000001</v>
      </c>
      <c r="J11" s="284">
        <f t="shared" si="0"/>
        <v>11388.641149999999</v>
      </c>
    </row>
    <row r="12" spans="1:12" ht="31.2">
      <c r="A12" s="281">
        <v>4</v>
      </c>
      <c r="B12" s="282" t="s">
        <v>1605</v>
      </c>
      <c r="C12" s="283">
        <v>2197</v>
      </c>
      <c r="D12" s="283">
        <f>619.499+1577.501</f>
        <v>2197</v>
      </c>
      <c r="E12" s="283">
        <v>277.66199999999998</v>
      </c>
      <c r="F12" s="283">
        <v>277.66199999999998</v>
      </c>
      <c r="G12" s="283"/>
      <c r="H12" s="283"/>
      <c r="I12" s="283">
        <f t="shared" si="0"/>
        <v>2474.6619999999998</v>
      </c>
      <c r="J12" s="284">
        <f t="shared" si="0"/>
        <v>2474.6619999999998</v>
      </c>
    </row>
    <row r="13" spans="1:12" s="274" customFormat="1">
      <c r="A13" s="285"/>
      <c r="B13" s="285" t="s">
        <v>1606</v>
      </c>
      <c r="C13" s="286">
        <f t="shared" ref="C13:J13" si="1">SUM(C10:C12)</f>
        <v>17377.669999999998</v>
      </c>
      <c r="D13" s="286">
        <f t="shared" si="1"/>
        <v>16681.421849999999</v>
      </c>
      <c r="E13" s="286">
        <f t="shared" si="1"/>
        <v>1110.6479999999999</v>
      </c>
      <c r="F13" s="286">
        <f t="shared" si="1"/>
        <v>1110.6479999999999</v>
      </c>
      <c r="G13" s="286">
        <f t="shared" si="1"/>
        <v>19</v>
      </c>
      <c r="H13" s="286">
        <f t="shared" si="1"/>
        <v>19</v>
      </c>
      <c r="I13" s="286">
        <f t="shared" si="1"/>
        <v>18507.317999999999</v>
      </c>
      <c r="J13" s="286">
        <f t="shared" si="1"/>
        <v>17811.06985</v>
      </c>
    </row>
  </sheetData>
  <mergeCells count="9">
    <mergeCell ref="I2:J2"/>
    <mergeCell ref="I4:J4"/>
    <mergeCell ref="A6:J6"/>
    <mergeCell ref="A8:A9"/>
    <mergeCell ref="B8:B9"/>
    <mergeCell ref="C8:D8"/>
    <mergeCell ref="E8:F8"/>
    <mergeCell ref="G8:H8"/>
    <mergeCell ref="I8:J8"/>
  </mergeCells>
  <pageMargins left="0.70866141732283472" right="0.70866141732283472" top="0.74803149606299213" bottom="0.74803149606299213" header="0.31496062992125984" footer="0.31496062992125984"/>
  <pageSetup paperSize="9" scale="85" orientation="landscape"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sheetPr>
    <pageSetUpPr fitToPage="1"/>
  </sheetPr>
  <dimension ref="A1:G512"/>
  <sheetViews>
    <sheetView view="pageBreakPreview" zoomScale="96" zoomScaleNormal="100" zoomScaleSheetLayoutView="96" workbookViewId="0">
      <selection activeCell="F2" sqref="F2"/>
    </sheetView>
  </sheetViews>
  <sheetFormatPr defaultColWidth="9.109375" defaultRowHeight="15.6"/>
  <cols>
    <col min="1" max="1" width="55.5546875" style="34" customWidth="1"/>
    <col min="2" max="2" width="6.109375" style="27" customWidth="1"/>
    <col min="3" max="3" width="28.33203125" style="27" customWidth="1"/>
    <col min="4" max="5" width="15.6640625" style="27" customWidth="1"/>
    <col min="6" max="6" width="14.5546875" style="27" customWidth="1"/>
    <col min="7" max="7" width="9.109375" style="1" hidden="1"/>
    <col min="8" max="16384" width="9.109375" style="1"/>
  </cols>
  <sheetData>
    <row r="1" spans="1:7" ht="14.1" customHeight="1">
      <c r="A1" s="298" t="s">
        <v>316</v>
      </c>
      <c r="B1" s="299"/>
      <c r="C1" s="299"/>
      <c r="D1" s="299"/>
      <c r="E1" s="299"/>
      <c r="F1" s="37"/>
      <c r="G1" s="3"/>
    </row>
    <row r="2" spans="1:7" ht="14.1" customHeight="1">
      <c r="A2" s="57"/>
      <c r="B2" s="35"/>
      <c r="C2" s="35"/>
      <c r="D2" s="35"/>
      <c r="E2" s="35"/>
      <c r="F2" s="116" t="s">
        <v>998</v>
      </c>
      <c r="G2" s="3"/>
    </row>
    <row r="3" spans="1:7" ht="12" customHeight="1">
      <c r="A3" s="292" t="s">
        <v>1</v>
      </c>
      <c r="B3" s="294" t="s">
        <v>2</v>
      </c>
      <c r="C3" s="294" t="s">
        <v>317</v>
      </c>
      <c r="D3" s="296" t="s">
        <v>4</v>
      </c>
      <c r="E3" s="296" t="s">
        <v>5</v>
      </c>
      <c r="F3" s="294" t="s">
        <v>6</v>
      </c>
      <c r="G3" s="9"/>
    </row>
    <row r="4" spans="1:7" ht="12" customHeight="1">
      <c r="A4" s="293"/>
      <c r="B4" s="295"/>
      <c r="C4" s="295"/>
      <c r="D4" s="297"/>
      <c r="E4" s="297"/>
      <c r="F4" s="295"/>
      <c r="G4" s="9"/>
    </row>
    <row r="5" spans="1:7" ht="11.1" customHeight="1">
      <c r="A5" s="293"/>
      <c r="B5" s="295"/>
      <c r="C5" s="295"/>
      <c r="D5" s="297"/>
      <c r="E5" s="297"/>
      <c r="F5" s="295"/>
      <c r="G5" s="9"/>
    </row>
    <row r="6" spans="1:7" ht="12" customHeight="1">
      <c r="A6" s="29">
        <v>1</v>
      </c>
      <c r="B6" s="15">
        <v>2</v>
      </c>
      <c r="C6" s="39">
        <v>3</v>
      </c>
      <c r="D6" s="40" t="s">
        <v>7</v>
      </c>
      <c r="E6" s="40" t="s">
        <v>8</v>
      </c>
      <c r="F6" s="40" t="s">
        <v>9</v>
      </c>
      <c r="G6" s="10"/>
    </row>
    <row r="7" spans="1:7" ht="16.5" customHeight="1">
      <c r="A7" s="30" t="s">
        <v>318</v>
      </c>
      <c r="B7" s="41">
        <v>200</v>
      </c>
      <c r="C7" s="18" t="s">
        <v>12</v>
      </c>
      <c r="D7" s="19">
        <v>727603586.49000001</v>
      </c>
      <c r="E7" s="19">
        <v>660650566.12</v>
      </c>
      <c r="F7" s="42">
        <v>66953020.369999997</v>
      </c>
      <c r="G7" s="11"/>
    </row>
    <row r="8" spans="1:7" ht="16.5" customHeight="1">
      <c r="A8" s="31" t="s">
        <v>13</v>
      </c>
      <c r="B8" s="43"/>
      <c r="C8" s="21"/>
      <c r="D8" s="44"/>
      <c r="E8" s="44"/>
      <c r="F8" s="45"/>
      <c r="G8" s="11"/>
    </row>
    <row r="9" spans="1:7" s="67" customFormat="1" ht="33" customHeight="1">
      <c r="A9" s="61" t="s">
        <v>319</v>
      </c>
      <c r="B9" s="62" t="s">
        <v>320</v>
      </c>
      <c r="C9" s="63" t="s">
        <v>321</v>
      </c>
      <c r="D9" s="64">
        <v>24244653.399999999</v>
      </c>
      <c r="E9" s="64">
        <v>23464697.68</v>
      </c>
      <c r="F9" s="65">
        <v>779955.72000000009</v>
      </c>
      <c r="G9" s="66"/>
    </row>
    <row r="10" spans="1:7" ht="46.8">
      <c r="A10" s="58" t="s">
        <v>322</v>
      </c>
      <c r="B10" s="47" t="s">
        <v>320</v>
      </c>
      <c r="C10" s="48" t="s">
        <v>323</v>
      </c>
      <c r="D10" s="49">
        <v>5312735</v>
      </c>
      <c r="E10" s="49">
        <v>5286737.83</v>
      </c>
      <c r="F10" s="50">
        <v>25997.17</v>
      </c>
      <c r="G10" s="12"/>
    </row>
    <row r="11" spans="1:7" ht="63" customHeight="1">
      <c r="A11" s="58" t="s">
        <v>324</v>
      </c>
      <c r="B11" s="47" t="s">
        <v>320</v>
      </c>
      <c r="C11" s="48" t="s">
        <v>325</v>
      </c>
      <c r="D11" s="49">
        <v>5141335</v>
      </c>
      <c r="E11" s="49">
        <v>5138193.33</v>
      </c>
      <c r="F11" s="50">
        <v>3141.67</v>
      </c>
      <c r="G11" s="12"/>
    </row>
    <row r="12" spans="1:7" ht="31.2">
      <c r="A12" s="58" t="s">
        <v>326</v>
      </c>
      <c r="B12" s="47" t="s">
        <v>320</v>
      </c>
      <c r="C12" s="48" t="s">
        <v>327</v>
      </c>
      <c r="D12" s="49">
        <v>5141335</v>
      </c>
      <c r="E12" s="49">
        <v>5138193.33</v>
      </c>
      <c r="F12" s="50">
        <v>3141.67</v>
      </c>
      <c r="G12" s="12"/>
    </row>
    <row r="13" spans="1:7" ht="46.8">
      <c r="A13" s="58" t="s">
        <v>328</v>
      </c>
      <c r="B13" s="47" t="s">
        <v>320</v>
      </c>
      <c r="C13" s="48" t="s">
        <v>329</v>
      </c>
      <c r="D13" s="49">
        <v>3959244</v>
      </c>
      <c r="E13" s="49">
        <v>3958978.1</v>
      </c>
      <c r="F13" s="50">
        <v>265.89999999999998</v>
      </c>
      <c r="G13" s="12"/>
    </row>
    <row r="14" spans="1:7" ht="48" customHeight="1">
      <c r="A14" s="58" t="s">
        <v>330</v>
      </c>
      <c r="B14" s="47" t="s">
        <v>320</v>
      </c>
      <c r="C14" s="48" t="s">
        <v>331</v>
      </c>
      <c r="D14" s="49">
        <v>1182091</v>
      </c>
      <c r="E14" s="49">
        <v>1179215.23</v>
      </c>
      <c r="F14" s="50">
        <v>2875.77</v>
      </c>
      <c r="G14" s="12"/>
    </row>
    <row r="15" spans="1:7" ht="31.2">
      <c r="A15" s="58" t="s">
        <v>332</v>
      </c>
      <c r="B15" s="47" t="s">
        <v>320</v>
      </c>
      <c r="C15" s="48" t="s">
        <v>333</v>
      </c>
      <c r="D15" s="49">
        <v>170400</v>
      </c>
      <c r="E15" s="49">
        <v>148544.5</v>
      </c>
      <c r="F15" s="50">
        <v>21855.5</v>
      </c>
      <c r="G15" s="12"/>
    </row>
    <row r="16" spans="1:7" ht="31.2">
      <c r="A16" s="58" t="s">
        <v>334</v>
      </c>
      <c r="B16" s="47" t="s">
        <v>320</v>
      </c>
      <c r="C16" s="48" t="s">
        <v>335</v>
      </c>
      <c r="D16" s="49">
        <v>170400</v>
      </c>
      <c r="E16" s="49">
        <v>148544.5</v>
      </c>
      <c r="F16" s="50">
        <v>21855.5</v>
      </c>
      <c r="G16" s="12"/>
    </row>
    <row r="17" spans="1:7" ht="31.2">
      <c r="A17" s="58" t="s">
        <v>336</v>
      </c>
      <c r="B17" s="47" t="s">
        <v>320</v>
      </c>
      <c r="C17" s="48" t="s">
        <v>337</v>
      </c>
      <c r="D17" s="49">
        <v>170400</v>
      </c>
      <c r="E17" s="49">
        <v>148544.5</v>
      </c>
      <c r="F17" s="50">
        <v>21855.5</v>
      </c>
      <c r="G17" s="12"/>
    </row>
    <row r="18" spans="1:7">
      <c r="A18" s="58" t="s">
        <v>338</v>
      </c>
      <c r="B18" s="47" t="s">
        <v>320</v>
      </c>
      <c r="C18" s="48" t="s">
        <v>339</v>
      </c>
      <c r="D18" s="49">
        <v>1000</v>
      </c>
      <c r="E18" s="49" t="s">
        <v>26</v>
      </c>
      <c r="F18" s="50">
        <v>1000</v>
      </c>
      <c r="G18" s="12"/>
    </row>
    <row r="19" spans="1:7">
      <c r="A19" s="58" t="s">
        <v>340</v>
      </c>
      <c r="B19" s="47" t="s">
        <v>320</v>
      </c>
      <c r="C19" s="48" t="s">
        <v>341</v>
      </c>
      <c r="D19" s="49">
        <v>1000</v>
      </c>
      <c r="E19" s="49" t="s">
        <v>26</v>
      </c>
      <c r="F19" s="50">
        <v>1000</v>
      </c>
      <c r="G19" s="12"/>
    </row>
    <row r="20" spans="1:7" ht="31.2">
      <c r="A20" s="58" t="s">
        <v>342</v>
      </c>
      <c r="B20" s="47" t="s">
        <v>320</v>
      </c>
      <c r="C20" s="48" t="s">
        <v>343</v>
      </c>
      <c r="D20" s="49">
        <v>1000</v>
      </c>
      <c r="E20" s="49" t="s">
        <v>26</v>
      </c>
      <c r="F20" s="50">
        <v>1000</v>
      </c>
      <c r="G20" s="12"/>
    </row>
    <row r="21" spans="1:7" ht="46.8">
      <c r="A21" s="58" t="s">
        <v>344</v>
      </c>
      <c r="B21" s="47" t="s">
        <v>320</v>
      </c>
      <c r="C21" s="48" t="s">
        <v>345</v>
      </c>
      <c r="D21" s="49">
        <v>414300</v>
      </c>
      <c r="E21" s="49">
        <v>358722</v>
      </c>
      <c r="F21" s="50">
        <v>55578</v>
      </c>
      <c r="G21" s="12"/>
    </row>
    <row r="22" spans="1:7" ht="31.2">
      <c r="A22" s="58" t="s">
        <v>332</v>
      </c>
      <c r="B22" s="47" t="s">
        <v>320</v>
      </c>
      <c r="C22" s="48" t="s">
        <v>346</v>
      </c>
      <c r="D22" s="49">
        <v>414300</v>
      </c>
      <c r="E22" s="49">
        <v>358722</v>
      </c>
      <c r="F22" s="50">
        <v>55578</v>
      </c>
      <c r="G22" s="12"/>
    </row>
    <row r="23" spans="1:7" ht="31.2">
      <c r="A23" s="58" t="s">
        <v>334</v>
      </c>
      <c r="B23" s="47" t="s">
        <v>320</v>
      </c>
      <c r="C23" s="48" t="s">
        <v>347</v>
      </c>
      <c r="D23" s="49">
        <v>414300</v>
      </c>
      <c r="E23" s="49">
        <v>358722</v>
      </c>
      <c r="F23" s="50">
        <v>55578</v>
      </c>
      <c r="G23" s="12"/>
    </row>
    <row r="24" spans="1:7" ht="31.2">
      <c r="A24" s="58" t="s">
        <v>336</v>
      </c>
      <c r="B24" s="47" t="s">
        <v>320</v>
      </c>
      <c r="C24" s="48" t="s">
        <v>348</v>
      </c>
      <c r="D24" s="49">
        <v>414300</v>
      </c>
      <c r="E24" s="49">
        <v>358722</v>
      </c>
      <c r="F24" s="50">
        <v>55578</v>
      </c>
      <c r="G24" s="12"/>
    </row>
    <row r="25" spans="1:7">
      <c r="A25" s="58" t="s">
        <v>349</v>
      </c>
      <c r="B25" s="47" t="s">
        <v>320</v>
      </c>
      <c r="C25" s="48" t="s">
        <v>350</v>
      </c>
      <c r="D25" s="49">
        <v>29300</v>
      </c>
      <c r="E25" s="49">
        <v>27168</v>
      </c>
      <c r="F25" s="50">
        <v>2132</v>
      </c>
      <c r="G25" s="12"/>
    </row>
    <row r="26" spans="1:7" ht="31.2">
      <c r="A26" s="58" t="s">
        <v>332</v>
      </c>
      <c r="B26" s="47" t="s">
        <v>320</v>
      </c>
      <c r="C26" s="48" t="s">
        <v>351</v>
      </c>
      <c r="D26" s="49">
        <v>29300</v>
      </c>
      <c r="E26" s="49">
        <v>27168</v>
      </c>
      <c r="F26" s="50">
        <v>2132</v>
      </c>
      <c r="G26" s="12"/>
    </row>
    <row r="27" spans="1:7" ht="31.2">
      <c r="A27" s="58" t="s">
        <v>334</v>
      </c>
      <c r="B27" s="47" t="s">
        <v>320</v>
      </c>
      <c r="C27" s="48" t="s">
        <v>352</v>
      </c>
      <c r="D27" s="49">
        <v>29300</v>
      </c>
      <c r="E27" s="49">
        <v>27168</v>
      </c>
      <c r="F27" s="50">
        <v>2132</v>
      </c>
      <c r="G27" s="12"/>
    </row>
    <row r="28" spans="1:7" ht="31.2">
      <c r="A28" s="58" t="s">
        <v>336</v>
      </c>
      <c r="B28" s="47" t="s">
        <v>320</v>
      </c>
      <c r="C28" s="48" t="s">
        <v>353</v>
      </c>
      <c r="D28" s="49">
        <v>29300</v>
      </c>
      <c r="E28" s="49">
        <v>27168</v>
      </c>
      <c r="F28" s="50">
        <v>2132</v>
      </c>
      <c r="G28" s="12"/>
    </row>
    <row r="29" spans="1:7" ht="33" customHeight="1">
      <c r="A29" s="58" t="s">
        <v>354</v>
      </c>
      <c r="B29" s="47" t="s">
        <v>320</v>
      </c>
      <c r="C29" s="48" t="s">
        <v>355</v>
      </c>
      <c r="D29" s="49">
        <v>1110648</v>
      </c>
      <c r="E29" s="49">
        <v>1110648</v>
      </c>
      <c r="F29" s="50" t="s">
        <v>26</v>
      </c>
      <c r="G29" s="12"/>
    </row>
    <row r="30" spans="1:7">
      <c r="A30" s="58" t="s">
        <v>356</v>
      </c>
      <c r="B30" s="47" t="s">
        <v>320</v>
      </c>
      <c r="C30" s="48" t="s">
        <v>357</v>
      </c>
      <c r="D30" s="49">
        <v>1110648</v>
      </c>
      <c r="E30" s="49">
        <v>1110648</v>
      </c>
      <c r="F30" s="50" t="s">
        <v>26</v>
      </c>
      <c r="G30" s="12"/>
    </row>
    <row r="31" spans="1:7">
      <c r="A31" s="58" t="s">
        <v>358</v>
      </c>
      <c r="B31" s="47" t="s">
        <v>320</v>
      </c>
      <c r="C31" s="48" t="s">
        <v>359</v>
      </c>
      <c r="D31" s="49">
        <v>1110648</v>
      </c>
      <c r="E31" s="49">
        <v>1110648</v>
      </c>
      <c r="F31" s="50" t="s">
        <v>26</v>
      </c>
      <c r="G31" s="12"/>
    </row>
    <row r="32" spans="1:7" ht="31.2">
      <c r="A32" s="58" t="s">
        <v>360</v>
      </c>
      <c r="B32" s="47" t="s">
        <v>320</v>
      </c>
      <c r="C32" s="48" t="s">
        <v>361</v>
      </c>
      <c r="D32" s="49">
        <v>5231203</v>
      </c>
      <c r="E32" s="49">
        <v>5231203</v>
      </c>
      <c r="F32" s="50" t="s">
        <v>26</v>
      </c>
      <c r="G32" s="12"/>
    </row>
    <row r="33" spans="1:7">
      <c r="A33" s="58" t="s">
        <v>356</v>
      </c>
      <c r="B33" s="47" t="s">
        <v>320</v>
      </c>
      <c r="C33" s="48" t="s">
        <v>362</v>
      </c>
      <c r="D33" s="49">
        <v>5231203</v>
      </c>
      <c r="E33" s="49">
        <v>5231203</v>
      </c>
      <c r="F33" s="50" t="s">
        <v>26</v>
      </c>
      <c r="G33" s="12"/>
    </row>
    <row r="34" spans="1:7">
      <c r="A34" s="58" t="s">
        <v>363</v>
      </c>
      <c r="B34" s="47" t="s">
        <v>320</v>
      </c>
      <c r="C34" s="48" t="s">
        <v>364</v>
      </c>
      <c r="D34" s="49">
        <v>5231203</v>
      </c>
      <c r="E34" s="49">
        <v>5231203</v>
      </c>
      <c r="F34" s="50" t="s">
        <v>26</v>
      </c>
      <c r="G34" s="12"/>
    </row>
    <row r="35" spans="1:7" ht="31.2">
      <c r="A35" s="58" t="s">
        <v>365</v>
      </c>
      <c r="B35" s="47" t="s">
        <v>320</v>
      </c>
      <c r="C35" s="48" t="s">
        <v>366</v>
      </c>
      <c r="D35" s="49">
        <v>5231203</v>
      </c>
      <c r="E35" s="49">
        <v>5231203</v>
      </c>
      <c r="F35" s="50" t="s">
        <v>26</v>
      </c>
      <c r="G35" s="12"/>
    </row>
    <row r="36" spans="1:7" ht="81" customHeight="1">
      <c r="A36" s="58" t="s">
        <v>367</v>
      </c>
      <c r="B36" s="47" t="s">
        <v>320</v>
      </c>
      <c r="C36" s="48" t="s">
        <v>368</v>
      </c>
      <c r="D36" s="49">
        <v>12146467.4</v>
      </c>
      <c r="E36" s="49">
        <v>11450218.85</v>
      </c>
      <c r="F36" s="50">
        <v>696248.55</v>
      </c>
      <c r="G36" s="12"/>
    </row>
    <row r="37" spans="1:7">
      <c r="A37" s="58" t="s">
        <v>356</v>
      </c>
      <c r="B37" s="47" t="s">
        <v>320</v>
      </c>
      <c r="C37" s="48" t="s">
        <v>369</v>
      </c>
      <c r="D37" s="49">
        <v>12146467.4</v>
      </c>
      <c r="E37" s="49">
        <v>11450218.85</v>
      </c>
      <c r="F37" s="50">
        <v>696248.55</v>
      </c>
      <c r="G37" s="12"/>
    </row>
    <row r="38" spans="1:7">
      <c r="A38" s="58" t="s">
        <v>363</v>
      </c>
      <c r="B38" s="47" t="s">
        <v>320</v>
      </c>
      <c r="C38" s="48" t="s">
        <v>370</v>
      </c>
      <c r="D38" s="49">
        <v>12146467.4</v>
      </c>
      <c r="E38" s="49">
        <v>11450218.85</v>
      </c>
      <c r="F38" s="50">
        <v>696248.55</v>
      </c>
      <c r="G38" s="12"/>
    </row>
    <row r="39" spans="1:7" ht="31.2">
      <c r="A39" s="58" t="s">
        <v>365</v>
      </c>
      <c r="B39" s="47" t="s">
        <v>320</v>
      </c>
      <c r="C39" s="48" t="s">
        <v>371</v>
      </c>
      <c r="D39" s="49">
        <v>12146467.4</v>
      </c>
      <c r="E39" s="49">
        <v>11450218.85</v>
      </c>
      <c r="F39" s="50">
        <v>696248.55</v>
      </c>
      <c r="G39" s="12"/>
    </row>
    <row r="40" spans="1:7" s="67" customFormat="1" ht="31.2">
      <c r="A40" s="61" t="s">
        <v>372</v>
      </c>
      <c r="B40" s="62" t="s">
        <v>320</v>
      </c>
      <c r="C40" s="63" t="s">
        <v>373</v>
      </c>
      <c r="D40" s="64">
        <v>195259582.59000003</v>
      </c>
      <c r="E40" s="64">
        <v>158460663.34</v>
      </c>
      <c r="F40" s="65">
        <v>36798919.25</v>
      </c>
      <c r="G40" s="66"/>
    </row>
    <row r="41" spans="1:7">
      <c r="A41" s="58" t="s">
        <v>374</v>
      </c>
      <c r="B41" s="47" t="s">
        <v>320</v>
      </c>
      <c r="C41" s="48" t="s">
        <v>375</v>
      </c>
      <c r="D41" s="49">
        <v>1667367</v>
      </c>
      <c r="E41" s="49">
        <v>1667366.85</v>
      </c>
      <c r="F41" s="50">
        <v>0.15</v>
      </c>
      <c r="G41" s="12"/>
    </row>
    <row r="42" spans="1:7" ht="63.75" customHeight="1">
      <c r="A42" s="58" t="s">
        <v>324</v>
      </c>
      <c r="B42" s="47" t="s">
        <v>320</v>
      </c>
      <c r="C42" s="48" t="s">
        <v>376</v>
      </c>
      <c r="D42" s="49">
        <v>1667367</v>
      </c>
      <c r="E42" s="49">
        <v>1667366.85</v>
      </c>
      <c r="F42" s="50">
        <v>0.15</v>
      </c>
      <c r="G42" s="12"/>
    </row>
    <row r="43" spans="1:7" ht="31.2">
      <c r="A43" s="58" t="s">
        <v>326</v>
      </c>
      <c r="B43" s="47" t="s">
        <v>320</v>
      </c>
      <c r="C43" s="48" t="s">
        <v>377</v>
      </c>
      <c r="D43" s="49">
        <v>1667367</v>
      </c>
      <c r="E43" s="49">
        <v>1667366.85</v>
      </c>
      <c r="F43" s="50">
        <v>0.15</v>
      </c>
      <c r="G43" s="12"/>
    </row>
    <row r="44" spans="1:7" ht="46.8">
      <c r="A44" s="58" t="s">
        <v>328</v>
      </c>
      <c r="B44" s="47" t="s">
        <v>320</v>
      </c>
      <c r="C44" s="48" t="s">
        <v>378</v>
      </c>
      <c r="D44" s="49">
        <v>1345290.41</v>
      </c>
      <c r="E44" s="49">
        <v>1345290.26</v>
      </c>
      <c r="F44" s="50">
        <v>0.15</v>
      </c>
      <c r="G44" s="12"/>
    </row>
    <row r="45" spans="1:7" ht="48" customHeight="1">
      <c r="A45" s="58" t="s">
        <v>330</v>
      </c>
      <c r="B45" s="47" t="s">
        <v>320</v>
      </c>
      <c r="C45" s="48" t="s">
        <v>379</v>
      </c>
      <c r="D45" s="49">
        <v>322076.59000000003</v>
      </c>
      <c r="E45" s="49">
        <v>322076.59000000003</v>
      </c>
      <c r="F45" s="50" t="s">
        <v>26</v>
      </c>
      <c r="G45" s="12"/>
    </row>
    <row r="46" spans="1:7" ht="46.8">
      <c r="A46" s="58" t="s">
        <v>322</v>
      </c>
      <c r="B46" s="47" t="s">
        <v>320</v>
      </c>
      <c r="C46" s="48" t="s">
        <v>380</v>
      </c>
      <c r="D46" s="49">
        <v>13197357.75</v>
      </c>
      <c r="E46" s="49">
        <v>13191002.34</v>
      </c>
      <c r="F46" s="50">
        <v>6355.41</v>
      </c>
      <c r="G46" s="12"/>
    </row>
    <row r="47" spans="1:7" ht="63.75" customHeight="1">
      <c r="A47" s="58" t="s">
        <v>324</v>
      </c>
      <c r="B47" s="47" t="s">
        <v>320</v>
      </c>
      <c r="C47" s="48" t="s">
        <v>381</v>
      </c>
      <c r="D47" s="49">
        <v>13106357.75</v>
      </c>
      <c r="E47" s="49">
        <v>13100198.66</v>
      </c>
      <c r="F47" s="50">
        <v>6159.09</v>
      </c>
      <c r="G47" s="12"/>
    </row>
    <row r="48" spans="1:7" ht="31.2">
      <c r="A48" s="58" t="s">
        <v>326</v>
      </c>
      <c r="B48" s="47" t="s">
        <v>320</v>
      </c>
      <c r="C48" s="48" t="s">
        <v>382</v>
      </c>
      <c r="D48" s="49">
        <v>13106357.75</v>
      </c>
      <c r="E48" s="49">
        <v>13100198.66</v>
      </c>
      <c r="F48" s="50">
        <v>6159.09</v>
      </c>
      <c r="G48" s="12"/>
    </row>
    <row r="49" spans="1:7" ht="46.8">
      <c r="A49" s="58" t="s">
        <v>328</v>
      </c>
      <c r="B49" s="47" t="s">
        <v>320</v>
      </c>
      <c r="C49" s="48" t="s">
        <v>383</v>
      </c>
      <c r="D49" s="49">
        <v>10071782.289999999</v>
      </c>
      <c r="E49" s="49">
        <v>10069026.880000001</v>
      </c>
      <c r="F49" s="50">
        <v>2755.41</v>
      </c>
      <c r="G49" s="12"/>
    </row>
    <row r="50" spans="1:7" ht="46.8">
      <c r="A50" s="58" t="s">
        <v>384</v>
      </c>
      <c r="B50" s="47" t="s">
        <v>320</v>
      </c>
      <c r="C50" s="48" t="s">
        <v>385</v>
      </c>
      <c r="D50" s="49">
        <v>17245.240000000002</v>
      </c>
      <c r="E50" s="49">
        <v>17245.240000000002</v>
      </c>
      <c r="F50" s="50" t="s">
        <v>26</v>
      </c>
      <c r="G50" s="12"/>
    </row>
    <row r="51" spans="1:7" ht="47.25" customHeight="1">
      <c r="A51" s="58" t="s">
        <v>330</v>
      </c>
      <c r="B51" s="47" t="s">
        <v>320</v>
      </c>
      <c r="C51" s="48" t="s">
        <v>386</v>
      </c>
      <c r="D51" s="49">
        <v>3017330.22</v>
      </c>
      <c r="E51" s="49">
        <v>3013926.54</v>
      </c>
      <c r="F51" s="50">
        <v>3403.68</v>
      </c>
      <c r="G51" s="12"/>
    </row>
    <row r="52" spans="1:7" ht="31.2">
      <c r="A52" s="58" t="s">
        <v>332</v>
      </c>
      <c r="B52" s="47" t="s">
        <v>320</v>
      </c>
      <c r="C52" s="48" t="s">
        <v>387</v>
      </c>
      <c r="D52" s="49">
        <v>91000</v>
      </c>
      <c r="E52" s="49">
        <v>90803.68</v>
      </c>
      <c r="F52" s="50">
        <v>196.32</v>
      </c>
      <c r="G52" s="12"/>
    </row>
    <row r="53" spans="1:7" ht="31.2">
      <c r="A53" s="58" t="s">
        <v>334</v>
      </c>
      <c r="B53" s="47" t="s">
        <v>320</v>
      </c>
      <c r="C53" s="48" t="s">
        <v>388</v>
      </c>
      <c r="D53" s="49">
        <v>91000</v>
      </c>
      <c r="E53" s="49">
        <v>90803.68</v>
      </c>
      <c r="F53" s="50">
        <v>196.32</v>
      </c>
      <c r="G53" s="12"/>
    </row>
    <row r="54" spans="1:7" ht="31.2">
      <c r="A54" s="58" t="s">
        <v>336</v>
      </c>
      <c r="B54" s="47" t="s">
        <v>320</v>
      </c>
      <c r="C54" s="48" t="s">
        <v>389</v>
      </c>
      <c r="D54" s="49">
        <v>91000</v>
      </c>
      <c r="E54" s="49">
        <v>90803.68</v>
      </c>
      <c r="F54" s="50">
        <v>196.32</v>
      </c>
      <c r="G54" s="12"/>
    </row>
    <row r="55" spans="1:7" ht="62.4">
      <c r="A55" s="58" t="s">
        <v>390</v>
      </c>
      <c r="B55" s="47" t="s">
        <v>320</v>
      </c>
      <c r="C55" s="48" t="s">
        <v>391</v>
      </c>
      <c r="D55" s="49">
        <v>21017</v>
      </c>
      <c r="E55" s="49">
        <v>1054.5</v>
      </c>
      <c r="F55" s="50">
        <v>19962.5</v>
      </c>
      <c r="G55" s="12"/>
    </row>
    <row r="56" spans="1:7" ht="31.2">
      <c r="A56" s="58" t="s">
        <v>332</v>
      </c>
      <c r="B56" s="47" t="s">
        <v>320</v>
      </c>
      <c r="C56" s="48" t="s">
        <v>392</v>
      </c>
      <c r="D56" s="49">
        <v>21017</v>
      </c>
      <c r="E56" s="49">
        <v>1054.5</v>
      </c>
      <c r="F56" s="50">
        <v>19962.5</v>
      </c>
      <c r="G56" s="12"/>
    </row>
    <row r="57" spans="1:7" ht="31.2">
      <c r="A57" s="58" t="s">
        <v>334</v>
      </c>
      <c r="B57" s="47" t="s">
        <v>320</v>
      </c>
      <c r="C57" s="48" t="s">
        <v>393</v>
      </c>
      <c r="D57" s="49">
        <v>21017</v>
      </c>
      <c r="E57" s="49">
        <v>1054.5</v>
      </c>
      <c r="F57" s="50">
        <v>19962.5</v>
      </c>
      <c r="G57" s="12"/>
    </row>
    <row r="58" spans="1:7" ht="31.2">
      <c r="A58" s="58" t="s">
        <v>336</v>
      </c>
      <c r="B58" s="47" t="s">
        <v>320</v>
      </c>
      <c r="C58" s="48" t="s">
        <v>394</v>
      </c>
      <c r="D58" s="49">
        <v>21017</v>
      </c>
      <c r="E58" s="49">
        <v>1054.5</v>
      </c>
      <c r="F58" s="50">
        <v>19962.5</v>
      </c>
      <c r="G58" s="12"/>
    </row>
    <row r="59" spans="1:7" ht="31.2">
      <c r="A59" s="58" t="s">
        <v>395</v>
      </c>
      <c r="B59" s="47" t="s">
        <v>320</v>
      </c>
      <c r="C59" s="48" t="s">
        <v>396</v>
      </c>
      <c r="D59" s="49">
        <v>590501</v>
      </c>
      <c r="E59" s="49">
        <v>590289.63</v>
      </c>
      <c r="F59" s="50">
        <v>211.37</v>
      </c>
      <c r="G59" s="12"/>
    </row>
    <row r="60" spans="1:7" ht="60.75" customHeight="1">
      <c r="A60" s="58" t="s">
        <v>324</v>
      </c>
      <c r="B60" s="47" t="s">
        <v>320</v>
      </c>
      <c r="C60" s="48" t="s">
        <v>397</v>
      </c>
      <c r="D60" s="49">
        <v>590501</v>
      </c>
      <c r="E60" s="49">
        <v>590289.63</v>
      </c>
      <c r="F60" s="50">
        <v>211.37</v>
      </c>
      <c r="G60" s="12"/>
    </row>
    <row r="61" spans="1:7" ht="31.2">
      <c r="A61" s="58" t="s">
        <v>326</v>
      </c>
      <c r="B61" s="47" t="s">
        <v>320</v>
      </c>
      <c r="C61" s="48" t="s">
        <v>398</v>
      </c>
      <c r="D61" s="49">
        <v>590501</v>
      </c>
      <c r="E61" s="49">
        <v>590289.63</v>
      </c>
      <c r="F61" s="50">
        <v>211.37</v>
      </c>
      <c r="G61" s="12"/>
    </row>
    <row r="62" spans="1:7" ht="46.8">
      <c r="A62" s="58" t="s">
        <v>328</v>
      </c>
      <c r="B62" s="47" t="s">
        <v>320</v>
      </c>
      <c r="C62" s="48" t="s">
        <v>399</v>
      </c>
      <c r="D62" s="49">
        <v>455164</v>
      </c>
      <c r="E62" s="49">
        <v>455063.44</v>
      </c>
      <c r="F62" s="50">
        <v>100.56</v>
      </c>
      <c r="G62" s="12"/>
    </row>
    <row r="63" spans="1:7" ht="48" customHeight="1">
      <c r="A63" s="58" t="s">
        <v>330</v>
      </c>
      <c r="B63" s="47" t="s">
        <v>320</v>
      </c>
      <c r="C63" s="48" t="s">
        <v>400</v>
      </c>
      <c r="D63" s="49">
        <v>135337</v>
      </c>
      <c r="E63" s="49">
        <v>135226.19</v>
      </c>
      <c r="F63" s="50">
        <v>110.81</v>
      </c>
      <c r="G63" s="12"/>
    </row>
    <row r="64" spans="1:7" ht="31.2">
      <c r="A64" s="58" t="s">
        <v>401</v>
      </c>
      <c r="B64" s="47" t="s">
        <v>320</v>
      </c>
      <c r="C64" s="48" t="s">
        <v>402</v>
      </c>
      <c r="D64" s="49">
        <v>695260</v>
      </c>
      <c r="E64" s="49">
        <v>695260</v>
      </c>
      <c r="F64" s="50" t="s">
        <v>26</v>
      </c>
      <c r="G64" s="12"/>
    </row>
    <row r="65" spans="1:7">
      <c r="A65" s="58" t="s">
        <v>338</v>
      </c>
      <c r="B65" s="47" t="s">
        <v>320</v>
      </c>
      <c r="C65" s="48" t="s">
        <v>403</v>
      </c>
      <c r="D65" s="49">
        <v>695260</v>
      </c>
      <c r="E65" s="49">
        <v>695260</v>
      </c>
      <c r="F65" s="50" t="s">
        <v>26</v>
      </c>
      <c r="G65" s="12"/>
    </row>
    <row r="66" spans="1:7">
      <c r="A66" s="58" t="s">
        <v>404</v>
      </c>
      <c r="B66" s="47" t="s">
        <v>320</v>
      </c>
      <c r="C66" s="48" t="s">
        <v>405</v>
      </c>
      <c r="D66" s="49">
        <v>695260</v>
      </c>
      <c r="E66" s="49">
        <v>695260</v>
      </c>
      <c r="F66" s="50" t="s">
        <v>26</v>
      </c>
      <c r="G66" s="12"/>
    </row>
    <row r="67" spans="1:7" ht="31.2">
      <c r="A67" s="58" t="s">
        <v>406</v>
      </c>
      <c r="B67" s="47" t="s">
        <v>320</v>
      </c>
      <c r="C67" s="48" t="s">
        <v>407</v>
      </c>
      <c r="D67" s="49">
        <v>17490457</v>
      </c>
      <c r="E67" s="49" t="s">
        <v>26</v>
      </c>
      <c r="F67" s="50">
        <v>17490457</v>
      </c>
      <c r="G67" s="12"/>
    </row>
    <row r="68" spans="1:7">
      <c r="A68" s="58" t="s">
        <v>338</v>
      </c>
      <c r="B68" s="47" t="s">
        <v>320</v>
      </c>
      <c r="C68" s="48" t="s">
        <v>408</v>
      </c>
      <c r="D68" s="49">
        <v>17490457</v>
      </c>
      <c r="E68" s="49" t="s">
        <v>26</v>
      </c>
      <c r="F68" s="50">
        <v>17490457</v>
      </c>
      <c r="G68" s="12"/>
    </row>
    <row r="69" spans="1:7">
      <c r="A69" s="58" t="s">
        <v>409</v>
      </c>
      <c r="B69" s="47" t="s">
        <v>320</v>
      </c>
      <c r="C69" s="48" t="s">
        <v>410</v>
      </c>
      <c r="D69" s="49">
        <v>17490457</v>
      </c>
      <c r="E69" s="49" t="s">
        <v>26</v>
      </c>
      <c r="F69" s="50">
        <v>17490457</v>
      </c>
      <c r="G69" s="12"/>
    </row>
    <row r="70" spans="1:7" ht="46.8">
      <c r="A70" s="58" t="s">
        <v>344</v>
      </c>
      <c r="B70" s="47" t="s">
        <v>320</v>
      </c>
      <c r="C70" s="48" t="s">
        <v>411</v>
      </c>
      <c r="D70" s="49">
        <v>223513.8</v>
      </c>
      <c r="E70" s="49">
        <v>223513.8</v>
      </c>
      <c r="F70" s="50" t="s">
        <v>26</v>
      </c>
      <c r="G70" s="12"/>
    </row>
    <row r="71" spans="1:7" ht="31.2">
      <c r="A71" s="58" t="s">
        <v>332</v>
      </c>
      <c r="B71" s="47" t="s">
        <v>320</v>
      </c>
      <c r="C71" s="48" t="s">
        <v>412</v>
      </c>
      <c r="D71" s="49">
        <v>223513.8</v>
      </c>
      <c r="E71" s="49">
        <v>223513.8</v>
      </c>
      <c r="F71" s="50" t="s">
        <v>26</v>
      </c>
      <c r="G71" s="12"/>
    </row>
    <row r="72" spans="1:7" ht="31.2">
      <c r="A72" s="58" t="s">
        <v>334</v>
      </c>
      <c r="B72" s="47" t="s">
        <v>320</v>
      </c>
      <c r="C72" s="48" t="s">
        <v>413</v>
      </c>
      <c r="D72" s="49">
        <v>223513.8</v>
      </c>
      <c r="E72" s="49">
        <v>223513.8</v>
      </c>
      <c r="F72" s="50" t="s">
        <v>26</v>
      </c>
      <c r="G72" s="12"/>
    </row>
    <row r="73" spans="1:7" ht="31.2">
      <c r="A73" s="58" t="s">
        <v>336</v>
      </c>
      <c r="B73" s="47" t="s">
        <v>320</v>
      </c>
      <c r="C73" s="48" t="s">
        <v>414</v>
      </c>
      <c r="D73" s="49">
        <v>223513.8</v>
      </c>
      <c r="E73" s="49">
        <v>223513.8</v>
      </c>
      <c r="F73" s="50" t="s">
        <v>26</v>
      </c>
      <c r="G73" s="12"/>
    </row>
    <row r="74" spans="1:7">
      <c r="A74" s="58" t="s">
        <v>349</v>
      </c>
      <c r="B74" s="47" t="s">
        <v>320</v>
      </c>
      <c r="C74" s="48" t="s">
        <v>415</v>
      </c>
      <c r="D74" s="49">
        <v>324800</v>
      </c>
      <c r="E74" s="49">
        <v>324787.33</v>
      </c>
      <c r="F74" s="50">
        <v>12.67</v>
      </c>
      <c r="G74" s="12"/>
    </row>
    <row r="75" spans="1:7" ht="31.2">
      <c r="A75" s="58" t="s">
        <v>332</v>
      </c>
      <c r="B75" s="47" t="s">
        <v>320</v>
      </c>
      <c r="C75" s="48" t="s">
        <v>416</v>
      </c>
      <c r="D75" s="49">
        <v>324800</v>
      </c>
      <c r="E75" s="49">
        <v>324787.33</v>
      </c>
      <c r="F75" s="50">
        <v>12.67</v>
      </c>
      <c r="G75" s="12"/>
    </row>
    <row r="76" spans="1:7" ht="31.2">
      <c r="A76" s="58" t="s">
        <v>334</v>
      </c>
      <c r="B76" s="47" t="s">
        <v>320</v>
      </c>
      <c r="C76" s="48" t="s">
        <v>417</v>
      </c>
      <c r="D76" s="49">
        <v>324800</v>
      </c>
      <c r="E76" s="49">
        <v>324787.33</v>
      </c>
      <c r="F76" s="50">
        <v>12.67</v>
      </c>
      <c r="G76" s="12"/>
    </row>
    <row r="77" spans="1:7" ht="31.2">
      <c r="A77" s="58" t="s">
        <v>336</v>
      </c>
      <c r="B77" s="47" t="s">
        <v>320</v>
      </c>
      <c r="C77" s="48" t="s">
        <v>418</v>
      </c>
      <c r="D77" s="49">
        <v>324800</v>
      </c>
      <c r="E77" s="49">
        <v>324787.33</v>
      </c>
      <c r="F77" s="50">
        <v>12.67</v>
      </c>
      <c r="G77" s="12"/>
    </row>
    <row r="78" spans="1:7" ht="44.25" customHeight="1">
      <c r="A78" s="58" t="s">
        <v>419</v>
      </c>
      <c r="B78" s="47" t="s">
        <v>320</v>
      </c>
      <c r="C78" s="48" t="s">
        <v>420</v>
      </c>
      <c r="D78" s="49">
        <v>2780432</v>
      </c>
      <c r="E78" s="49">
        <v>2779987.92</v>
      </c>
      <c r="F78" s="50">
        <v>444.08</v>
      </c>
      <c r="G78" s="12"/>
    </row>
    <row r="79" spans="1:7" ht="31.2">
      <c r="A79" s="58" t="s">
        <v>332</v>
      </c>
      <c r="B79" s="47" t="s">
        <v>320</v>
      </c>
      <c r="C79" s="48" t="s">
        <v>421</v>
      </c>
      <c r="D79" s="49">
        <v>714352</v>
      </c>
      <c r="E79" s="49">
        <v>713907.92</v>
      </c>
      <c r="F79" s="50">
        <v>444.08</v>
      </c>
      <c r="G79" s="12"/>
    </row>
    <row r="80" spans="1:7" ht="31.2">
      <c r="A80" s="58" t="s">
        <v>334</v>
      </c>
      <c r="B80" s="47" t="s">
        <v>320</v>
      </c>
      <c r="C80" s="48" t="s">
        <v>422</v>
      </c>
      <c r="D80" s="49">
        <v>714352</v>
      </c>
      <c r="E80" s="49">
        <v>713907.92</v>
      </c>
      <c r="F80" s="50">
        <v>444.08</v>
      </c>
      <c r="G80" s="12"/>
    </row>
    <row r="81" spans="1:7" ht="31.2">
      <c r="A81" s="58" t="s">
        <v>336</v>
      </c>
      <c r="B81" s="47" t="s">
        <v>320</v>
      </c>
      <c r="C81" s="48" t="s">
        <v>423</v>
      </c>
      <c r="D81" s="49">
        <v>714352</v>
      </c>
      <c r="E81" s="49">
        <v>713907.92</v>
      </c>
      <c r="F81" s="50">
        <v>444.08</v>
      </c>
      <c r="G81" s="12"/>
    </row>
    <row r="82" spans="1:7" ht="31.2">
      <c r="A82" s="58" t="s">
        <v>424</v>
      </c>
      <c r="B82" s="47" t="s">
        <v>320</v>
      </c>
      <c r="C82" s="48" t="s">
        <v>425</v>
      </c>
      <c r="D82" s="49">
        <v>2000000</v>
      </c>
      <c r="E82" s="49">
        <v>2000000</v>
      </c>
      <c r="F82" s="50" t="s">
        <v>26</v>
      </c>
      <c r="G82" s="12"/>
    </row>
    <row r="83" spans="1:7">
      <c r="A83" s="58" t="s">
        <v>426</v>
      </c>
      <c r="B83" s="47" t="s">
        <v>320</v>
      </c>
      <c r="C83" s="48" t="s">
        <v>427</v>
      </c>
      <c r="D83" s="49">
        <v>2000000</v>
      </c>
      <c r="E83" s="49">
        <v>2000000</v>
      </c>
      <c r="F83" s="50" t="s">
        <v>26</v>
      </c>
      <c r="G83" s="12"/>
    </row>
    <row r="84" spans="1:7" ht="46.8">
      <c r="A84" s="58" t="s">
        <v>428</v>
      </c>
      <c r="B84" s="47" t="s">
        <v>320</v>
      </c>
      <c r="C84" s="48" t="s">
        <v>429</v>
      </c>
      <c r="D84" s="49">
        <v>2000000</v>
      </c>
      <c r="E84" s="49">
        <v>2000000</v>
      </c>
      <c r="F84" s="50" t="s">
        <v>26</v>
      </c>
      <c r="G84" s="12"/>
    </row>
    <row r="85" spans="1:7">
      <c r="A85" s="58" t="s">
        <v>338</v>
      </c>
      <c r="B85" s="47" t="s">
        <v>320</v>
      </c>
      <c r="C85" s="48" t="s">
        <v>430</v>
      </c>
      <c r="D85" s="49">
        <v>66080</v>
      </c>
      <c r="E85" s="49">
        <v>66080</v>
      </c>
      <c r="F85" s="50" t="s">
        <v>26</v>
      </c>
      <c r="G85" s="12"/>
    </row>
    <row r="86" spans="1:7">
      <c r="A86" s="58" t="s">
        <v>340</v>
      </c>
      <c r="B86" s="47" t="s">
        <v>320</v>
      </c>
      <c r="C86" s="48" t="s">
        <v>431</v>
      </c>
      <c r="D86" s="49">
        <v>66080</v>
      </c>
      <c r="E86" s="49">
        <v>66080</v>
      </c>
      <c r="F86" s="50" t="s">
        <v>26</v>
      </c>
      <c r="G86" s="12"/>
    </row>
    <row r="87" spans="1:7" ht="31.2">
      <c r="A87" s="58" t="s">
        <v>342</v>
      </c>
      <c r="B87" s="47" t="s">
        <v>320</v>
      </c>
      <c r="C87" s="48" t="s">
        <v>432</v>
      </c>
      <c r="D87" s="49">
        <v>9000</v>
      </c>
      <c r="E87" s="49">
        <v>9000</v>
      </c>
      <c r="F87" s="50" t="s">
        <v>26</v>
      </c>
      <c r="G87" s="12"/>
    </row>
    <row r="88" spans="1:7">
      <c r="A88" s="58" t="s">
        <v>433</v>
      </c>
      <c r="B88" s="47" t="s">
        <v>320</v>
      </c>
      <c r="C88" s="48" t="s">
        <v>434</v>
      </c>
      <c r="D88" s="49">
        <v>57080</v>
      </c>
      <c r="E88" s="49">
        <v>57080</v>
      </c>
      <c r="F88" s="50" t="s">
        <v>26</v>
      </c>
      <c r="G88" s="12"/>
    </row>
    <row r="89" spans="1:7" ht="32.25" customHeight="1">
      <c r="A89" s="58" t="s">
        <v>435</v>
      </c>
      <c r="B89" s="47" t="s">
        <v>320</v>
      </c>
      <c r="C89" s="48" t="s">
        <v>436</v>
      </c>
      <c r="D89" s="49">
        <v>14800506</v>
      </c>
      <c r="E89" s="49">
        <v>14062360.51</v>
      </c>
      <c r="F89" s="50">
        <v>738145.49</v>
      </c>
      <c r="G89" s="12"/>
    </row>
    <row r="90" spans="1:7" ht="63.75" customHeight="1">
      <c r="A90" s="58" t="s">
        <v>324</v>
      </c>
      <c r="B90" s="47" t="s">
        <v>320</v>
      </c>
      <c r="C90" s="48" t="s">
        <v>437</v>
      </c>
      <c r="D90" s="49">
        <v>6620600</v>
      </c>
      <c r="E90" s="49">
        <v>6600608.6100000003</v>
      </c>
      <c r="F90" s="50">
        <v>19991.39</v>
      </c>
      <c r="G90" s="12"/>
    </row>
    <row r="91" spans="1:7" ht="18" customHeight="1">
      <c r="A91" s="58" t="s">
        <v>438</v>
      </c>
      <c r="B91" s="47" t="s">
        <v>320</v>
      </c>
      <c r="C91" s="48" t="s">
        <v>439</v>
      </c>
      <c r="D91" s="49">
        <v>6620600</v>
      </c>
      <c r="E91" s="49">
        <v>6600608.6100000003</v>
      </c>
      <c r="F91" s="50">
        <v>19991.39</v>
      </c>
      <c r="G91" s="12"/>
    </row>
    <row r="92" spans="1:7" ht="31.2">
      <c r="A92" s="58" t="s">
        <v>440</v>
      </c>
      <c r="B92" s="47" t="s">
        <v>320</v>
      </c>
      <c r="C92" s="48" t="s">
        <v>441</v>
      </c>
      <c r="D92" s="49">
        <v>5093640</v>
      </c>
      <c r="E92" s="49">
        <v>5079829.82</v>
      </c>
      <c r="F92" s="50">
        <v>13810.18</v>
      </c>
      <c r="G92" s="12"/>
    </row>
    <row r="93" spans="1:7" ht="31.2">
      <c r="A93" s="58" t="s">
        <v>442</v>
      </c>
      <c r="B93" s="47" t="s">
        <v>320</v>
      </c>
      <c r="C93" s="48" t="s">
        <v>443</v>
      </c>
      <c r="D93" s="49">
        <v>6560</v>
      </c>
      <c r="E93" s="49">
        <v>6560</v>
      </c>
      <c r="F93" s="50" t="s">
        <v>26</v>
      </c>
      <c r="G93" s="12"/>
    </row>
    <row r="94" spans="1:7" ht="46.8">
      <c r="A94" s="58" t="s">
        <v>444</v>
      </c>
      <c r="B94" s="47" t="s">
        <v>320</v>
      </c>
      <c r="C94" s="48" t="s">
        <v>445</v>
      </c>
      <c r="D94" s="49">
        <v>1520400</v>
      </c>
      <c r="E94" s="49">
        <v>1514218.79</v>
      </c>
      <c r="F94" s="50">
        <v>6181.21</v>
      </c>
      <c r="G94" s="12"/>
    </row>
    <row r="95" spans="1:7" ht="31.2">
      <c r="A95" s="58" t="s">
        <v>332</v>
      </c>
      <c r="B95" s="47" t="s">
        <v>320</v>
      </c>
      <c r="C95" s="48" t="s">
        <v>446</v>
      </c>
      <c r="D95" s="49">
        <v>7517352</v>
      </c>
      <c r="E95" s="49">
        <v>6799197.9000000004</v>
      </c>
      <c r="F95" s="50">
        <v>718154.1</v>
      </c>
      <c r="G95" s="12"/>
    </row>
    <row r="96" spans="1:7" ht="31.2">
      <c r="A96" s="58" t="s">
        <v>334</v>
      </c>
      <c r="B96" s="47" t="s">
        <v>320</v>
      </c>
      <c r="C96" s="48" t="s">
        <v>447</v>
      </c>
      <c r="D96" s="49">
        <v>7517352</v>
      </c>
      <c r="E96" s="49">
        <v>6799197.9000000004</v>
      </c>
      <c r="F96" s="50">
        <v>718154.1</v>
      </c>
      <c r="G96" s="12"/>
    </row>
    <row r="97" spans="1:7" ht="31.2">
      <c r="A97" s="58" t="s">
        <v>336</v>
      </c>
      <c r="B97" s="47" t="s">
        <v>320</v>
      </c>
      <c r="C97" s="48" t="s">
        <v>448</v>
      </c>
      <c r="D97" s="49">
        <v>7517352</v>
      </c>
      <c r="E97" s="49">
        <v>6799197.9000000004</v>
      </c>
      <c r="F97" s="50">
        <v>718154.1</v>
      </c>
      <c r="G97" s="12"/>
    </row>
    <row r="98" spans="1:7" ht="15.75" customHeight="1">
      <c r="A98" s="58" t="s">
        <v>449</v>
      </c>
      <c r="B98" s="47" t="s">
        <v>320</v>
      </c>
      <c r="C98" s="48" t="s">
        <v>450</v>
      </c>
      <c r="D98" s="49">
        <v>6000</v>
      </c>
      <c r="E98" s="49">
        <v>6000</v>
      </c>
      <c r="F98" s="50" t="s">
        <v>26</v>
      </c>
      <c r="G98" s="12"/>
    </row>
    <row r="99" spans="1:7" ht="31.2">
      <c r="A99" s="58" t="s">
        <v>451</v>
      </c>
      <c r="B99" s="47" t="s">
        <v>320</v>
      </c>
      <c r="C99" s="48" t="s">
        <v>452</v>
      </c>
      <c r="D99" s="49">
        <v>6000</v>
      </c>
      <c r="E99" s="49">
        <v>6000</v>
      </c>
      <c r="F99" s="50" t="s">
        <v>26</v>
      </c>
      <c r="G99" s="12"/>
    </row>
    <row r="100" spans="1:7" ht="31.5" customHeight="1">
      <c r="A100" s="58" t="s">
        <v>453</v>
      </c>
      <c r="B100" s="47" t="s">
        <v>320</v>
      </c>
      <c r="C100" s="48" t="s">
        <v>454</v>
      </c>
      <c r="D100" s="49">
        <v>6000</v>
      </c>
      <c r="E100" s="49">
        <v>6000</v>
      </c>
      <c r="F100" s="50" t="s">
        <v>26</v>
      </c>
      <c r="G100" s="12"/>
    </row>
    <row r="101" spans="1:7">
      <c r="A101" s="58" t="s">
        <v>338</v>
      </c>
      <c r="B101" s="47" t="s">
        <v>320</v>
      </c>
      <c r="C101" s="48" t="s">
        <v>455</v>
      </c>
      <c r="D101" s="49">
        <v>656554</v>
      </c>
      <c r="E101" s="49">
        <v>656554</v>
      </c>
      <c r="F101" s="50" t="s">
        <v>26</v>
      </c>
      <c r="G101" s="12"/>
    </row>
    <row r="102" spans="1:7">
      <c r="A102" s="58" t="s">
        <v>340</v>
      </c>
      <c r="B102" s="47" t="s">
        <v>320</v>
      </c>
      <c r="C102" s="48" t="s">
        <v>456</v>
      </c>
      <c r="D102" s="49">
        <v>656554</v>
      </c>
      <c r="E102" s="49">
        <v>656554</v>
      </c>
      <c r="F102" s="50" t="s">
        <v>26</v>
      </c>
      <c r="G102" s="12"/>
    </row>
    <row r="103" spans="1:7" ht="31.2">
      <c r="A103" s="58" t="s">
        <v>342</v>
      </c>
      <c r="B103" s="47" t="s">
        <v>320</v>
      </c>
      <c r="C103" s="48" t="s">
        <v>457</v>
      </c>
      <c r="D103" s="49">
        <v>532000</v>
      </c>
      <c r="E103" s="49">
        <v>532000</v>
      </c>
      <c r="F103" s="50" t="s">
        <v>26</v>
      </c>
      <c r="G103" s="12"/>
    </row>
    <row r="104" spans="1:7">
      <c r="A104" s="58" t="s">
        <v>433</v>
      </c>
      <c r="B104" s="47" t="s">
        <v>320</v>
      </c>
      <c r="C104" s="48" t="s">
        <v>458</v>
      </c>
      <c r="D104" s="49">
        <v>10185</v>
      </c>
      <c r="E104" s="49">
        <v>10185</v>
      </c>
      <c r="F104" s="50" t="s">
        <v>26</v>
      </c>
      <c r="G104" s="12"/>
    </row>
    <row r="105" spans="1:7">
      <c r="A105" s="58" t="s">
        <v>459</v>
      </c>
      <c r="B105" s="47" t="s">
        <v>320</v>
      </c>
      <c r="C105" s="48" t="s">
        <v>460</v>
      </c>
      <c r="D105" s="49">
        <v>114369</v>
      </c>
      <c r="E105" s="49">
        <v>114369</v>
      </c>
      <c r="F105" s="50" t="s">
        <v>26</v>
      </c>
      <c r="G105" s="12"/>
    </row>
    <row r="106" spans="1:7" ht="30" customHeight="1">
      <c r="A106" s="58" t="s">
        <v>461</v>
      </c>
      <c r="B106" s="47" t="s">
        <v>320</v>
      </c>
      <c r="C106" s="48" t="s">
        <v>462</v>
      </c>
      <c r="D106" s="49">
        <v>84519.41</v>
      </c>
      <c r="E106" s="49">
        <v>84519.41</v>
      </c>
      <c r="F106" s="50" t="s">
        <v>26</v>
      </c>
      <c r="G106" s="12"/>
    </row>
    <row r="107" spans="1:7" ht="31.2">
      <c r="A107" s="58" t="s">
        <v>463</v>
      </c>
      <c r="B107" s="47" t="s">
        <v>320</v>
      </c>
      <c r="C107" s="48" t="s">
        <v>464</v>
      </c>
      <c r="D107" s="49">
        <v>84519.41</v>
      </c>
      <c r="E107" s="49">
        <v>84519.41</v>
      </c>
      <c r="F107" s="50" t="s">
        <v>26</v>
      </c>
      <c r="G107" s="12"/>
    </row>
    <row r="108" spans="1:7">
      <c r="A108" s="58" t="s">
        <v>465</v>
      </c>
      <c r="B108" s="47" t="s">
        <v>320</v>
      </c>
      <c r="C108" s="48" t="s">
        <v>466</v>
      </c>
      <c r="D108" s="49">
        <v>84519.41</v>
      </c>
      <c r="E108" s="49">
        <v>84519.41</v>
      </c>
      <c r="F108" s="50" t="s">
        <v>26</v>
      </c>
      <c r="G108" s="12"/>
    </row>
    <row r="109" spans="1:7" ht="62.4">
      <c r="A109" s="58" t="s">
        <v>467</v>
      </c>
      <c r="B109" s="47" t="s">
        <v>320</v>
      </c>
      <c r="C109" s="48" t="s">
        <v>468</v>
      </c>
      <c r="D109" s="49">
        <v>84519.41</v>
      </c>
      <c r="E109" s="49">
        <v>84519.41</v>
      </c>
      <c r="F109" s="50" t="s">
        <v>26</v>
      </c>
      <c r="G109" s="12"/>
    </row>
    <row r="110" spans="1:7" ht="46.8">
      <c r="A110" s="58" t="s">
        <v>322</v>
      </c>
      <c r="B110" s="47" t="s">
        <v>320</v>
      </c>
      <c r="C110" s="48" t="s">
        <v>469</v>
      </c>
      <c r="D110" s="49">
        <v>16613263</v>
      </c>
      <c r="E110" s="49">
        <v>16542482.52</v>
      </c>
      <c r="F110" s="50">
        <v>70780.479999999996</v>
      </c>
      <c r="G110" s="12"/>
    </row>
    <row r="111" spans="1:7" ht="61.5" customHeight="1">
      <c r="A111" s="58" t="s">
        <v>324</v>
      </c>
      <c r="B111" s="47" t="s">
        <v>320</v>
      </c>
      <c r="C111" s="48" t="s">
        <v>470</v>
      </c>
      <c r="D111" s="49">
        <v>16598436</v>
      </c>
      <c r="E111" s="49">
        <v>16527655.52</v>
      </c>
      <c r="F111" s="50">
        <v>70780.479999999996</v>
      </c>
      <c r="G111" s="12"/>
    </row>
    <row r="112" spans="1:7" ht="31.2">
      <c r="A112" s="58" t="s">
        <v>326</v>
      </c>
      <c r="B112" s="47" t="s">
        <v>320</v>
      </c>
      <c r="C112" s="48" t="s">
        <v>471</v>
      </c>
      <c r="D112" s="49">
        <v>16598436</v>
      </c>
      <c r="E112" s="49">
        <v>16527655.52</v>
      </c>
      <c r="F112" s="50">
        <v>70780.479999999996</v>
      </c>
      <c r="G112" s="12"/>
    </row>
    <row r="113" spans="1:7" ht="46.8">
      <c r="A113" s="58" t="s">
        <v>328</v>
      </c>
      <c r="B113" s="47" t="s">
        <v>320</v>
      </c>
      <c r="C113" s="48" t="s">
        <v>472</v>
      </c>
      <c r="D113" s="49">
        <v>12758266</v>
      </c>
      <c r="E113" s="49">
        <v>12711149.4</v>
      </c>
      <c r="F113" s="50">
        <v>47116.6</v>
      </c>
      <c r="G113" s="12"/>
    </row>
    <row r="114" spans="1:7" ht="46.8">
      <c r="A114" s="58" t="s">
        <v>384</v>
      </c>
      <c r="B114" s="47" t="s">
        <v>320</v>
      </c>
      <c r="C114" s="48" t="s">
        <v>473</v>
      </c>
      <c r="D114" s="49">
        <v>19395</v>
      </c>
      <c r="E114" s="49">
        <v>19314.669999999998</v>
      </c>
      <c r="F114" s="50">
        <v>80.33</v>
      </c>
      <c r="G114" s="12"/>
    </row>
    <row r="115" spans="1:7" ht="48" customHeight="1">
      <c r="A115" s="58" t="s">
        <v>330</v>
      </c>
      <c r="B115" s="47" t="s">
        <v>320</v>
      </c>
      <c r="C115" s="48" t="s">
        <v>474</v>
      </c>
      <c r="D115" s="49">
        <v>3820775</v>
      </c>
      <c r="E115" s="49">
        <v>3797191.45</v>
      </c>
      <c r="F115" s="50">
        <v>23583.55</v>
      </c>
      <c r="G115" s="12"/>
    </row>
    <row r="116" spans="1:7" ht="31.2">
      <c r="A116" s="58" t="s">
        <v>332</v>
      </c>
      <c r="B116" s="47" t="s">
        <v>320</v>
      </c>
      <c r="C116" s="48" t="s">
        <v>475</v>
      </c>
      <c r="D116" s="49">
        <v>10827</v>
      </c>
      <c r="E116" s="49">
        <v>10827</v>
      </c>
      <c r="F116" s="50" t="s">
        <v>26</v>
      </c>
      <c r="G116" s="12"/>
    </row>
    <row r="117" spans="1:7" ht="31.2">
      <c r="A117" s="58" t="s">
        <v>334</v>
      </c>
      <c r="B117" s="47" t="s">
        <v>320</v>
      </c>
      <c r="C117" s="48" t="s">
        <v>476</v>
      </c>
      <c r="D117" s="49">
        <v>10827</v>
      </c>
      <c r="E117" s="49">
        <v>10827</v>
      </c>
      <c r="F117" s="50" t="s">
        <v>26</v>
      </c>
      <c r="G117" s="12"/>
    </row>
    <row r="118" spans="1:7" ht="31.2">
      <c r="A118" s="58" t="s">
        <v>336</v>
      </c>
      <c r="B118" s="47" t="s">
        <v>320</v>
      </c>
      <c r="C118" s="48" t="s">
        <v>477</v>
      </c>
      <c r="D118" s="49">
        <v>10827</v>
      </c>
      <c r="E118" s="49">
        <v>10827</v>
      </c>
      <c r="F118" s="50" t="s">
        <v>26</v>
      </c>
      <c r="G118" s="12"/>
    </row>
    <row r="119" spans="1:7" ht="15.75" customHeight="1">
      <c r="A119" s="58" t="s">
        <v>449</v>
      </c>
      <c r="B119" s="47" t="s">
        <v>320</v>
      </c>
      <c r="C119" s="48" t="s">
        <v>478</v>
      </c>
      <c r="D119" s="49">
        <v>4000</v>
      </c>
      <c r="E119" s="49">
        <v>4000</v>
      </c>
      <c r="F119" s="50" t="s">
        <v>26</v>
      </c>
      <c r="G119" s="12"/>
    </row>
    <row r="120" spans="1:7" ht="31.2">
      <c r="A120" s="58" t="s">
        <v>451</v>
      </c>
      <c r="B120" s="47" t="s">
        <v>320</v>
      </c>
      <c r="C120" s="48" t="s">
        <v>479</v>
      </c>
      <c r="D120" s="49">
        <v>4000</v>
      </c>
      <c r="E120" s="49">
        <v>4000</v>
      </c>
      <c r="F120" s="50" t="s">
        <v>26</v>
      </c>
      <c r="G120" s="12"/>
    </row>
    <row r="121" spans="1:7" ht="31.5" customHeight="1">
      <c r="A121" s="58" t="s">
        <v>453</v>
      </c>
      <c r="B121" s="47" t="s">
        <v>320</v>
      </c>
      <c r="C121" s="48" t="s">
        <v>480</v>
      </c>
      <c r="D121" s="49">
        <v>4000</v>
      </c>
      <c r="E121" s="49">
        <v>4000</v>
      </c>
      <c r="F121" s="50" t="s">
        <v>26</v>
      </c>
      <c r="G121" s="12"/>
    </row>
    <row r="122" spans="1:7" ht="31.2">
      <c r="A122" s="58" t="s">
        <v>481</v>
      </c>
      <c r="B122" s="47" t="s">
        <v>320</v>
      </c>
      <c r="C122" s="48" t="s">
        <v>482</v>
      </c>
      <c r="D122" s="49">
        <v>44145.3</v>
      </c>
      <c r="E122" s="49">
        <v>44145.3</v>
      </c>
      <c r="F122" s="50" t="s">
        <v>26</v>
      </c>
      <c r="G122" s="12"/>
    </row>
    <row r="123" spans="1:7" ht="15.75" customHeight="1">
      <c r="A123" s="58" t="s">
        <v>449</v>
      </c>
      <c r="B123" s="47" t="s">
        <v>320</v>
      </c>
      <c r="C123" s="48" t="s">
        <v>483</v>
      </c>
      <c r="D123" s="49">
        <v>44145.3</v>
      </c>
      <c r="E123" s="49">
        <v>44145.3</v>
      </c>
      <c r="F123" s="50" t="s">
        <v>26</v>
      </c>
      <c r="G123" s="12"/>
    </row>
    <row r="124" spans="1:7" ht="31.2">
      <c r="A124" s="58" t="s">
        <v>451</v>
      </c>
      <c r="B124" s="47" t="s">
        <v>320</v>
      </c>
      <c r="C124" s="48" t="s">
        <v>484</v>
      </c>
      <c r="D124" s="49">
        <v>44145.3</v>
      </c>
      <c r="E124" s="49">
        <v>44145.3</v>
      </c>
      <c r="F124" s="50" t="s">
        <v>26</v>
      </c>
      <c r="G124" s="12"/>
    </row>
    <row r="125" spans="1:7" ht="30.75" customHeight="1">
      <c r="A125" s="58" t="s">
        <v>453</v>
      </c>
      <c r="B125" s="47" t="s">
        <v>320</v>
      </c>
      <c r="C125" s="48" t="s">
        <v>485</v>
      </c>
      <c r="D125" s="49">
        <v>44145.3</v>
      </c>
      <c r="E125" s="49">
        <v>44145.3</v>
      </c>
      <c r="F125" s="50" t="s">
        <v>26</v>
      </c>
      <c r="G125" s="12"/>
    </row>
    <row r="126" spans="1:7" ht="46.8">
      <c r="A126" s="58" t="s">
        <v>486</v>
      </c>
      <c r="B126" s="47" t="s">
        <v>320</v>
      </c>
      <c r="C126" s="48" t="s">
        <v>487</v>
      </c>
      <c r="D126" s="49">
        <v>76350</v>
      </c>
      <c r="E126" s="49">
        <v>67493.259999999995</v>
      </c>
      <c r="F126" s="50">
        <v>8856.74</v>
      </c>
      <c r="G126" s="12"/>
    </row>
    <row r="127" spans="1:7" ht="61.5" customHeight="1">
      <c r="A127" s="58" t="s">
        <v>324</v>
      </c>
      <c r="B127" s="47" t="s">
        <v>320</v>
      </c>
      <c r="C127" s="48" t="s">
        <v>488</v>
      </c>
      <c r="D127" s="49">
        <v>76350</v>
      </c>
      <c r="E127" s="49">
        <v>67493.259999999995</v>
      </c>
      <c r="F127" s="50">
        <v>8856.74</v>
      </c>
      <c r="G127" s="12"/>
    </row>
    <row r="128" spans="1:7" ht="31.2">
      <c r="A128" s="58" t="s">
        <v>326</v>
      </c>
      <c r="B128" s="47" t="s">
        <v>320</v>
      </c>
      <c r="C128" s="48" t="s">
        <v>489</v>
      </c>
      <c r="D128" s="49">
        <v>76350</v>
      </c>
      <c r="E128" s="49">
        <v>67493.259999999995</v>
      </c>
      <c r="F128" s="50">
        <v>8856.74</v>
      </c>
      <c r="G128" s="12"/>
    </row>
    <row r="129" spans="1:7" ht="46.8">
      <c r="A129" s="58" t="s">
        <v>328</v>
      </c>
      <c r="B129" s="47" t="s">
        <v>320</v>
      </c>
      <c r="C129" s="48" t="s">
        <v>490</v>
      </c>
      <c r="D129" s="49">
        <v>58700</v>
      </c>
      <c r="E129" s="49">
        <v>51838.03</v>
      </c>
      <c r="F129" s="50">
        <v>6861.97</v>
      </c>
      <c r="G129" s="12"/>
    </row>
    <row r="130" spans="1:7" ht="48" customHeight="1">
      <c r="A130" s="58" t="s">
        <v>330</v>
      </c>
      <c r="B130" s="47" t="s">
        <v>320</v>
      </c>
      <c r="C130" s="48" t="s">
        <v>491</v>
      </c>
      <c r="D130" s="49">
        <v>17650</v>
      </c>
      <c r="E130" s="49">
        <v>15655.23</v>
      </c>
      <c r="F130" s="50">
        <v>1994.77</v>
      </c>
      <c r="G130" s="12"/>
    </row>
    <row r="131" spans="1:7" ht="31.2">
      <c r="A131" s="58" t="s">
        <v>492</v>
      </c>
      <c r="B131" s="47" t="s">
        <v>320</v>
      </c>
      <c r="C131" s="48" t="s">
        <v>493</v>
      </c>
      <c r="D131" s="49">
        <v>158000</v>
      </c>
      <c r="E131" s="49">
        <v>151823.63</v>
      </c>
      <c r="F131" s="50">
        <v>6176.37</v>
      </c>
      <c r="G131" s="12"/>
    </row>
    <row r="132" spans="1:7" ht="31.2">
      <c r="A132" s="58" t="s">
        <v>332</v>
      </c>
      <c r="B132" s="47" t="s">
        <v>320</v>
      </c>
      <c r="C132" s="48" t="s">
        <v>494</v>
      </c>
      <c r="D132" s="49">
        <v>158000</v>
      </c>
      <c r="E132" s="49">
        <v>151823.63</v>
      </c>
      <c r="F132" s="50">
        <v>6176.37</v>
      </c>
      <c r="G132" s="12"/>
    </row>
    <row r="133" spans="1:7" ht="31.2">
      <c r="A133" s="58" t="s">
        <v>334</v>
      </c>
      <c r="B133" s="47" t="s">
        <v>320</v>
      </c>
      <c r="C133" s="48" t="s">
        <v>495</v>
      </c>
      <c r="D133" s="49">
        <v>158000</v>
      </c>
      <c r="E133" s="49">
        <v>151823.63</v>
      </c>
      <c r="F133" s="50">
        <v>6176.37</v>
      </c>
      <c r="G133" s="12"/>
    </row>
    <row r="134" spans="1:7" ht="31.2">
      <c r="A134" s="58" t="s">
        <v>336</v>
      </c>
      <c r="B134" s="47" t="s">
        <v>320</v>
      </c>
      <c r="C134" s="48" t="s">
        <v>496</v>
      </c>
      <c r="D134" s="49">
        <v>158000</v>
      </c>
      <c r="E134" s="49">
        <v>151823.63</v>
      </c>
      <c r="F134" s="50">
        <v>6176.37</v>
      </c>
      <c r="G134" s="12"/>
    </row>
    <row r="135" spans="1:7" ht="15.75" customHeight="1">
      <c r="A135" s="58" t="s">
        <v>497</v>
      </c>
      <c r="B135" s="47" t="s">
        <v>320</v>
      </c>
      <c r="C135" s="48" t="s">
        <v>498</v>
      </c>
      <c r="D135" s="49">
        <v>78965.899999999994</v>
      </c>
      <c r="E135" s="49">
        <v>78965.899999999994</v>
      </c>
      <c r="F135" s="50" t="s">
        <v>26</v>
      </c>
      <c r="G135" s="12"/>
    </row>
    <row r="136" spans="1:7" ht="31.2">
      <c r="A136" s="58" t="s">
        <v>332</v>
      </c>
      <c r="B136" s="47" t="s">
        <v>320</v>
      </c>
      <c r="C136" s="48" t="s">
        <v>499</v>
      </c>
      <c r="D136" s="49">
        <v>78965.899999999994</v>
      </c>
      <c r="E136" s="49">
        <v>78965.899999999994</v>
      </c>
      <c r="F136" s="50" t="s">
        <v>26</v>
      </c>
      <c r="G136" s="12"/>
    </row>
    <row r="137" spans="1:7" ht="31.2">
      <c r="A137" s="58" t="s">
        <v>334</v>
      </c>
      <c r="B137" s="47" t="s">
        <v>320</v>
      </c>
      <c r="C137" s="48" t="s">
        <v>500</v>
      </c>
      <c r="D137" s="49">
        <v>78965.899999999994</v>
      </c>
      <c r="E137" s="49">
        <v>78965.899999999994</v>
      </c>
      <c r="F137" s="50" t="s">
        <v>26</v>
      </c>
      <c r="G137" s="12"/>
    </row>
    <row r="138" spans="1:7" ht="31.2">
      <c r="A138" s="58" t="s">
        <v>336</v>
      </c>
      <c r="B138" s="47" t="s">
        <v>320</v>
      </c>
      <c r="C138" s="48" t="s">
        <v>501</v>
      </c>
      <c r="D138" s="49">
        <v>78965.899999999994</v>
      </c>
      <c r="E138" s="49">
        <v>78965.899999999994</v>
      </c>
      <c r="F138" s="50" t="s">
        <v>26</v>
      </c>
      <c r="G138" s="12"/>
    </row>
    <row r="139" spans="1:7" ht="31.2">
      <c r="A139" s="58" t="s">
        <v>502</v>
      </c>
      <c r="B139" s="47" t="s">
        <v>320</v>
      </c>
      <c r="C139" s="48" t="s">
        <v>503</v>
      </c>
      <c r="D139" s="49">
        <v>55500</v>
      </c>
      <c r="E139" s="49">
        <v>55500</v>
      </c>
      <c r="F139" s="50" t="s">
        <v>26</v>
      </c>
      <c r="G139" s="12"/>
    </row>
    <row r="140" spans="1:7">
      <c r="A140" s="58" t="s">
        <v>338</v>
      </c>
      <c r="B140" s="47" t="s">
        <v>320</v>
      </c>
      <c r="C140" s="48" t="s">
        <v>504</v>
      </c>
      <c r="D140" s="49">
        <v>55500</v>
      </c>
      <c r="E140" s="49">
        <v>55500</v>
      </c>
      <c r="F140" s="50" t="s">
        <v>26</v>
      </c>
      <c r="G140" s="12"/>
    </row>
    <row r="141" spans="1:7">
      <c r="A141" s="58" t="s">
        <v>505</v>
      </c>
      <c r="B141" s="47" t="s">
        <v>320</v>
      </c>
      <c r="C141" s="48" t="s">
        <v>506</v>
      </c>
      <c r="D141" s="49">
        <v>55500</v>
      </c>
      <c r="E141" s="49">
        <v>55500</v>
      </c>
      <c r="F141" s="50" t="s">
        <v>26</v>
      </c>
      <c r="G141" s="12"/>
    </row>
    <row r="142" spans="1:7" ht="76.5" customHeight="1">
      <c r="A142" s="58" t="s">
        <v>507</v>
      </c>
      <c r="B142" s="47" t="s">
        <v>320</v>
      </c>
      <c r="C142" s="48" t="s">
        <v>508</v>
      </c>
      <c r="D142" s="49">
        <v>55500</v>
      </c>
      <c r="E142" s="49">
        <v>55500</v>
      </c>
      <c r="F142" s="50" t="s">
        <v>26</v>
      </c>
      <c r="G142" s="12"/>
    </row>
    <row r="143" spans="1:7" ht="62.4">
      <c r="A143" s="58" t="s">
        <v>509</v>
      </c>
      <c r="B143" s="47" t="s">
        <v>320</v>
      </c>
      <c r="C143" s="48" t="s">
        <v>510</v>
      </c>
      <c r="D143" s="49">
        <v>1958980</v>
      </c>
      <c r="E143" s="49">
        <v>1931619.47</v>
      </c>
      <c r="F143" s="50">
        <v>27360.53</v>
      </c>
      <c r="G143" s="12"/>
    </row>
    <row r="144" spans="1:7" ht="63" customHeight="1">
      <c r="A144" s="58" t="s">
        <v>324</v>
      </c>
      <c r="B144" s="47" t="s">
        <v>320</v>
      </c>
      <c r="C144" s="48" t="s">
        <v>511</v>
      </c>
      <c r="D144" s="49">
        <v>1785640</v>
      </c>
      <c r="E144" s="49">
        <v>1759978.93</v>
      </c>
      <c r="F144" s="50">
        <v>25661.07</v>
      </c>
      <c r="G144" s="12"/>
    </row>
    <row r="145" spans="1:7" ht="31.2">
      <c r="A145" s="58" t="s">
        <v>326</v>
      </c>
      <c r="B145" s="47" t="s">
        <v>320</v>
      </c>
      <c r="C145" s="48" t="s">
        <v>512</v>
      </c>
      <c r="D145" s="49">
        <v>1785640</v>
      </c>
      <c r="E145" s="49">
        <v>1759978.93</v>
      </c>
      <c r="F145" s="50">
        <v>25661.07</v>
      </c>
      <c r="G145" s="12"/>
    </row>
    <row r="146" spans="1:7" ht="46.8">
      <c r="A146" s="58" t="s">
        <v>328</v>
      </c>
      <c r="B146" s="47" t="s">
        <v>320</v>
      </c>
      <c r="C146" s="48" t="s">
        <v>513</v>
      </c>
      <c r="D146" s="49">
        <v>1376940</v>
      </c>
      <c r="E146" s="49">
        <v>1357281.73</v>
      </c>
      <c r="F146" s="50">
        <v>19658.27</v>
      </c>
      <c r="G146" s="12"/>
    </row>
    <row r="147" spans="1:7" ht="47.25" customHeight="1">
      <c r="A147" s="58" t="s">
        <v>330</v>
      </c>
      <c r="B147" s="47" t="s">
        <v>320</v>
      </c>
      <c r="C147" s="48" t="s">
        <v>514</v>
      </c>
      <c r="D147" s="49">
        <v>408700</v>
      </c>
      <c r="E147" s="49">
        <v>402697.2</v>
      </c>
      <c r="F147" s="50">
        <v>6002.8</v>
      </c>
      <c r="G147" s="12"/>
    </row>
    <row r="148" spans="1:7" ht="31.2">
      <c r="A148" s="58" t="s">
        <v>332</v>
      </c>
      <c r="B148" s="47" t="s">
        <v>320</v>
      </c>
      <c r="C148" s="48" t="s">
        <v>515</v>
      </c>
      <c r="D148" s="49">
        <v>173340</v>
      </c>
      <c r="E148" s="49">
        <v>171640.54</v>
      </c>
      <c r="F148" s="50">
        <v>1699.46</v>
      </c>
      <c r="G148" s="12"/>
    </row>
    <row r="149" spans="1:7" ht="31.2">
      <c r="A149" s="58" t="s">
        <v>334</v>
      </c>
      <c r="B149" s="47" t="s">
        <v>320</v>
      </c>
      <c r="C149" s="48" t="s">
        <v>516</v>
      </c>
      <c r="D149" s="49">
        <v>173340</v>
      </c>
      <c r="E149" s="49">
        <v>171640.54</v>
      </c>
      <c r="F149" s="50">
        <v>1699.46</v>
      </c>
      <c r="G149" s="12"/>
    </row>
    <row r="150" spans="1:7" ht="31.2">
      <c r="A150" s="58" t="s">
        <v>336</v>
      </c>
      <c r="B150" s="47" t="s">
        <v>320</v>
      </c>
      <c r="C150" s="48" t="s">
        <v>517</v>
      </c>
      <c r="D150" s="49">
        <v>173340</v>
      </c>
      <c r="E150" s="49">
        <v>171640.54</v>
      </c>
      <c r="F150" s="50">
        <v>1699.46</v>
      </c>
      <c r="G150" s="12"/>
    </row>
    <row r="151" spans="1:7" ht="78">
      <c r="A151" s="58" t="s">
        <v>518</v>
      </c>
      <c r="B151" s="47" t="s">
        <v>320</v>
      </c>
      <c r="C151" s="48" t="s">
        <v>519</v>
      </c>
      <c r="D151" s="49">
        <v>1137906</v>
      </c>
      <c r="E151" s="49">
        <v>1137906</v>
      </c>
      <c r="F151" s="50" t="s">
        <v>26</v>
      </c>
      <c r="G151" s="12"/>
    </row>
    <row r="152" spans="1:7" ht="63.75" customHeight="1">
      <c r="A152" s="58" t="s">
        <v>324</v>
      </c>
      <c r="B152" s="47" t="s">
        <v>320</v>
      </c>
      <c r="C152" s="48" t="s">
        <v>520</v>
      </c>
      <c r="D152" s="49">
        <v>1128611</v>
      </c>
      <c r="E152" s="49">
        <v>1128611</v>
      </c>
      <c r="F152" s="50" t="s">
        <v>26</v>
      </c>
      <c r="G152" s="12"/>
    </row>
    <row r="153" spans="1:7" ht="31.2">
      <c r="A153" s="58" t="s">
        <v>326</v>
      </c>
      <c r="B153" s="47" t="s">
        <v>320</v>
      </c>
      <c r="C153" s="48" t="s">
        <v>521</v>
      </c>
      <c r="D153" s="49">
        <v>1128611</v>
      </c>
      <c r="E153" s="49">
        <v>1128611</v>
      </c>
      <c r="F153" s="50" t="s">
        <v>26</v>
      </c>
      <c r="G153" s="12"/>
    </row>
    <row r="154" spans="1:7" ht="46.8">
      <c r="A154" s="58" t="s">
        <v>328</v>
      </c>
      <c r="B154" s="47" t="s">
        <v>320</v>
      </c>
      <c r="C154" s="48" t="s">
        <v>522</v>
      </c>
      <c r="D154" s="49">
        <v>870141.99</v>
      </c>
      <c r="E154" s="49">
        <v>870141.99</v>
      </c>
      <c r="F154" s="50" t="s">
        <v>26</v>
      </c>
      <c r="G154" s="12"/>
    </row>
    <row r="155" spans="1:7" ht="47.25" customHeight="1">
      <c r="A155" s="58" t="s">
        <v>330</v>
      </c>
      <c r="B155" s="47" t="s">
        <v>320</v>
      </c>
      <c r="C155" s="48" t="s">
        <v>523</v>
      </c>
      <c r="D155" s="49">
        <v>258469.01</v>
      </c>
      <c r="E155" s="49">
        <v>258469.01</v>
      </c>
      <c r="F155" s="50" t="s">
        <v>26</v>
      </c>
      <c r="G155" s="12"/>
    </row>
    <row r="156" spans="1:7" ht="31.2">
      <c r="A156" s="58" t="s">
        <v>332</v>
      </c>
      <c r="B156" s="47" t="s">
        <v>320</v>
      </c>
      <c r="C156" s="48" t="s">
        <v>524</v>
      </c>
      <c r="D156" s="49">
        <v>9295</v>
      </c>
      <c r="E156" s="49">
        <v>9295</v>
      </c>
      <c r="F156" s="50" t="s">
        <v>26</v>
      </c>
      <c r="G156" s="12"/>
    </row>
    <row r="157" spans="1:7" ht="31.2">
      <c r="A157" s="58" t="s">
        <v>334</v>
      </c>
      <c r="B157" s="47" t="s">
        <v>320</v>
      </c>
      <c r="C157" s="48" t="s">
        <v>525</v>
      </c>
      <c r="D157" s="49">
        <v>9295</v>
      </c>
      <c r="E157" s="49">
        <v>9295</v>
      </c>
      <c r="F157" s="50" t="s">
        <v>26</v>
      </c>
      <c r="G157" s="12"/>
    </row>
    <row r="158" spans="1:7" ht="31.2">
      <c r="A158" s="58" t="s">
        <v>336</v>
      </c>
      <c r="B158" s="47" t="s">
        <v>320</v>
      </c>
      <c r="C158" s="48" t="s">
        <v>526</v>
      </c>
      <c r="D158" s="49">
        <v>9295</v>
      </c>
      <c r="E158" s="49">
        <v>9295</v>
      </c>
      <c r="F158" s="50" t="s">
        <v>26</v>
      </c>
      <c r="G158" s="12"/>
    </row>
    <row r="159" spans="1:7" ht="62.4">
      <c r="A159" s="58" t="s">
        <v>527</v>
      </c>
      <c r="B159" s="47" t="s">
        <v>320</v>
      </c>
      <c r="C159" s="48" t="s">
        <v>528</v>
      </c>
      <c r="D159" s="49">
        <v>737873</v>
      </c>
      <c r="E159" s="49">
        <v>737873</v>
      </c>
      <c r="F159" s="50" t="s">
        <v>26</v>
      </c>
      <c r="G159" s="12"/>
    </row>
    <row r="160" spans="1:7" ht="62.25" customHeight="1">
      <c r="A160" s="58" t="s">
        <v>324</v>
      </c>
      <c r="B160" s="47" t="s">
        <v>320</v>
      </c>
      <c r="C160" s="48" t="s">
        <v>529</v>
      </c>
      <c r="D160" s="49">
        <v>737107</v>
      </c>
      <c r="E160" s="49">
        <v>737107</v>
      </c>
      <c r="F160" s="50" t="s">
        <v>26</v>
      </c>
      <c r="G160" s="12"/>
    </row>
    <row r="161" spans="1:7" ht="31.2">
      <c r="A161" s="58" t="s">
        <v>326</v>
      </c>
      <c r="B161" s="47" t="s">
        <v>320</v>
      </c>
      <c r="C161" s="48" t="s">
        <v>530</v>
      </c>
      <c r="D161" s="49">
        <v>737107</v>
      </c>
      <c r="E161" s="49">
        <v>737107</v>
      </c>
      <c r="F161" s="50" t="s">
        <v>26</v>
      </c>
      <c r="G161" s="12"/>
    </row>
    <row r="162" spans="1:7" ht="46.8">
      <c r="A162" s="58" t="s">
        <v>328</v>
      </c>
      <c r="B162" s="47" t="s">
        <v>320</v>
      </c>
      <c r="C162" s="48" t="s">
        <v>531</v>
      </c>
      <c r="D162" s="49">
        <v>570786.01</v>
      </c>
      <c r="E162" s="49">
        <v>570786.01</v>
      </c>
      <c r="F162" s="50" t="s">
        <v>26</v>
      </c>
      <c r="G162" s="12"/>
    </row>
    <row r="163" spans="1:7" ht="45.75" customHeight="1">
      <c r="A163" s="58" t="s">
        <v>330</v>
      </c>
      <c r="B163" s="47" t="s">
        <v>320</v>
      </c>
      <c r="C163" s="48" t="s">
        <v>532</v>
      </c>
      <c r="D163" s="49">
        <v>166320.99</v>
      </c>
      <c r="E163" s="49">
        <v>166320.99</v>
      </c>
      <c r="F163" s="50" t="s">
        <v>26</v>
      </c>
      <c r="G163" s="12"/>
    </row>
    <row r="164" spans="1:7" ht="31.2">
      <c r="A164" s="58" t="s">
        <v>332</v>
      </c>
      <c r="B164" s="47" t="s">
        <v>320</v>
      </c>
      <c r="C164" s="48" t="s">
        <v>533</v>
      </c>
      <c r="D164" s="49">
        <v>766</v>
      </c>
      <c r="E164" s="49">
        <v>766</v>
      </c>
      <c r="F164" s="50" t="s">
        <v>26</v>
      </c>
      <c r="G164" s="12"/>
    </row>
    <row r="165" spans="1:7" ht="31.2">
      <c r="A165" s="58" t="s">
        <v>334</v>
      </c>
      <c r="B165" s="47" t="s">
        <v>320</v>
      </c>
      <c r="C165" s="48" t="s">
        <v>534</v>
      </c>
      <c r="D165" s="49">
        <v>766</v>
      </c>
      <c r="E165" s="49">
        <v>766</v>
      </c>
      <c r="F165" s="50" t="s">
        <v>26</v>
      </c>
      <c r="G165" s="12"/>
    </row>
    <row r="166" spans="1:7" ht="31.2">
      <c r="A166" s="58" t="s">
        <v>336</v>
      </c>
      <c r="B166" s="47" t="s">
        <v>320</v>
      </c>
      <c r="C166" s="48" t="s">
        <v>535</v>
      </c>
      <c r="D166" s="49">
        <v>766</v>
      </c>
      <c r="E166" s="49">
        <v>766</v>
      </c>
      <c r="F166" s="50" t="s">
        <v>26</v>
      </c>
      <c r="G166" s="12"/>
    </row>
    <row r="167" spans="1:7" ht="62.4">
      <c r="A167" s="58" t="s">
        <v>536</v>
      </c>
      <c r="B167" s="47" t="s">
        <v>320</v>
      </c>
      <c r="C167" s="48" t="s">
        <v>537</v>
      </c>
      <c r="D167" s="49">
        <v>747157</v>
      </c>
      <c r="E167" s="49">
        <v>635048.18999999994</v>
      </c>
      <c r="F167" s="50">
        <v>112108.81</v>
      </c>
      <c r="G167" s="12"/>
    </row>
    <row r="168" spans="1:7" ht="63" customHeight="1">
      <c r="A168" s="58" t="s">
        <v>324</v>
      </c>
      <c r="B168" s="47" t="s">
        <v>320</v>
      </c>
      <c r="C168" s="48" t="s">
        <v>538</v>
      </c>
      <c r="D168" s="49">
        <v>712334</v>
      </c>
      <c r="E168" s="49">
        <v>605168.28</v>
      </c>
      <c r="F168" s="50">
        <v>107165.72</v>
      </c>
      <c r="G168" s="12"/>
    </row>
    <row r="169" spans="1:7" ht="31.2">
      <c r="A169" s="58" t="s">
        <v>326</v>
      </c>
      <c r="B169" s="47" t="s">
        <v>320</v>
      </c>
      <c r="C169" s="48" t="s">
        <v>539</v>
      </c>
      <c r="D169" s="49">
        <v>712334</v>
      </c>
      <c r="E169" s="49">
        <v>605168.28</v>
      </c>
      <c r="F169" s="50">
        <v>107165.72</v>
      </c>
      <c r="G169" s="12"/>
    </row>
    <row r="170" spans="1:7" ht="46.8">
      <c r="A170" s="58" t="s">
        <v>328</v>
      </c>
      <c r="B170" s="47" t="s">
        <v>320</v>
      </c>
      <c r="C170" s="48" t="s">
        <v>540</v>
      </c>
      <c r="D170" s="49">
        <v>538283</v>
      </c>
      <c r="E170" s="49">
        <v>465726.79</v>
      </c>
      <c r="F170" s="50">
        <v>72556.210000000006</v>
      </c>
      <c r="G170" s="12"/>
    </row>
    <row r="171" spans="1:7" ht="45.75" customHeight="1">
      <c r="A171" s="58" t="s">
        <v>330</v>
      </c>
      <c r="B171" s="47" t="s">
        <v>320</v>
      </c>
      <c r="C171" s="48" t="s">
        <v>541</v>
      </c>
      <c r="D171" s="49">
        <v>174051</v>
      </c>
      <c r="E171" s="49">
        <v>139441.49</v>
      </c>
      <c r="F171" s="50">
        <v>34609.51</v>
      </c>
      <c r="G171" s="12"/>
    </row>
    <row r="172" spans="1:7" ht="31.2">
      <c r="A172" s="58" t="s">
        <v>332</v>
      </c>
      <c r="B172" s="47" t="s">
        <v>320</v>
      </c>
      <c r="C172" s="48" t="s">
        <v>542</v>
      </c>
      <c r="D172" s="49">
        <v>34823</v>
      </c>
      <c r="E172" s="49">
        <v>29879.91</v>
      </c>
      <c r="F172" s="50">
        <v>4943.09</v>
      </c>
      <c r="G172" s="12"/>
    </row>
    <row r="173" spans="1:7" ht="31.2">
      <c r="A173" s="58" t="s">
        <v>334</v>
      </c>
      <c r="B173" s="47" t="s">
        <v>320</v>
      </c>
      <c r="C173" s="48" t="s">
        <v>543</v>
      </c>
      <c r="D173" s="49">
        <v>34823</v>
      </c>
      <c r="E173" s="49">
        <v>29879.91</v>
      </c>
      <c r="F173" s="50">
        <v>4943.09</v>
      </c>
      <c r="G173" s="12"/>
    </row>
    <row r="174" spans="1:7" ht="31.2">
      <c r="A174" s="58" t="s">
        <v>336</v>
      </c>
      <c r="B174" s="47" t="s">
        <v>320</v>
      </c>
      <c r="C174" s="48" t="s">
        <v>544</v>
      </c>
      <c r="D174" s="49">
        <v>34823</v>
      </c>
      <c r="E174" s="49">
        <v>29879.91</v>
      </c>
      <c r="F174" s="50">
        <v>4943.09</v>
      </c>
      <c r="G174" s="12"/>
    </row>
    <row r="175" spans="1:7" ht="62.4">
      <c r="A175" s="58" t="s">
        <v>545</v>
      </c>
      <c r="B175" s="47" t="s">
        <v>320</v>
      </c>
      <c r="C175" s="48" t="s">
        <v>546</v>
      </c>
      <c r="D175" s="49">
        <v>552342.46</v>
      </c>
      <c r="E175" s="49">
        <v>409402.43</v>
      </c>
      <c r="F175" s="50">
        <v>142940.03</v>
      </c>
      <c r="G175" s="12"/>
    </row>
    <row r="176" spans="1:7" ht="63" customHeight="1">
      <c r="A176" s="58" t="s">
        <v>324</v>
      </c>
      <c r="B176" s="47" t="s">
        <v>320</v>
      </c>
      <c r="C176" s="48" t="s">
        <v>547</v>
      </c>
      <c r="D176" s="49">
        <v>552342.46</v>
      </c>
      <c r="E176" s="49">
        <v>409402.43</v>
      </c>
      <c r="F176" s="50">
        <v>142940.03</v>
      </c>
      <c r="G176" s="12"/>
    </row>
    <row r="177" spans="1:7" ht="31.2">
      <c r="A177" s="58" t="s">
        <v>326</v>
      </c>
      <c r="B177" s="47" t="s">
        <v>320</v>
      </c>
      <c r="C177" s="48" t="s">
        <v>548</v>
      </c>
      <c r="D177" s="49">
        <v>552342.46</v>
      </c>
      <c r="E177" s="49">
        <v>409402.43</v>
      </c>
      <c r="F177" s="50">
        <v>142940.03</v>
      </c>
      <c r="G177" s="12"/>
    </row>
    <row r="178" spans="1:7" ht="46.8">
      <c r="A178" s="58" t="s">
        <v>328</v>
      </c>
      <c r="B178" s="47" t="s">
        <v>320</v>
      </c>
      <c r="C178" s="48" t="s">
        <v>549</v>
      </c>
      <c r="D178" s="49">
        <v>393020.46</v>
      </c>
      <c r="E178" s="49">
        <v>320176.19</v>
      </c>
      <c r="F178" s="50">
        <v>72844.27</v>
      </c>
      <c r="G178" s="12"/>
    </row>
    <row r="179" spans="1:7" ht="48" customHeight="1">
      <c r="A179" s="58" t="s">
        <v>330</v>
      </c>
      <c r="B179" s="47" t="s">
        <v>320</v>
      </c>
      <c r="C179" s="48" t="s">
        <v>550</v>
      </c>
      <c r="D179" s="49">
        <v>159322</v>
      </c>
      <c r="E179" s="49">
        <v>89226.240000000005</v>
      </c>
      <c r="F179" s="50">
        <v>70095.759999999995</v>
      </c>
      <c r="G179" s="12"/>
    </row>
    <row r="180" spans="1:7" ht="31.2">
      <c r="A180" s="58" t="s">
        <v>551</v>
      </c>
      <c r="B180" s="47" t="s">
        <v>320</v>
      </c>
      <c r="C180" s="48" t="s">
        <v>552</v>
      </c>
      <c r="D180" s="49">
        <v>150000</v>
      </c>
      <c r="E180" s="49">
        <v>150000</v>
      </c>
      <c r="F180" s="50" t="s">
        <v>26</v>
      </c>
      <c r="G180" s="12"/>
    </row>
    <row r="181" spans="1:7" ht="31.2">
      <c r="A181" s="58" t="s">
        <v>332</v>
      </c>
      <c r="B181" s="47" t="s">
        <v>320</v>
      </c>
      <c r="C181" s="48" t="s">
        <v>553</v>
      </c>
      <c r="D181" s="49">
        <v>150000</v>
      </c>
      <c r="E181" s="49">
        <v>150000</v>
      </c>
      <c r="F181" s="50" t="s">
        <v>26</v>
      </c>
      <c r="G181" s="12"/>
    </row>
    <row r="182" spans="1:7" ht="31.2">
      <c r="A182" s="58" t="s">
        <v>334</v>
      </c>
      <c r="B182" s="47" t="s">
        <v>320</v>
      </c>
      <c r="C182" s="48" t="s">
        <v>554</v>
      </c>
      <c r="D182" s="49">
        <v>150000</v>
      </c>
      <c r="E182" s="49">
        <v>150000</v>
      </c>
      <c r="F182" s="50" t="s">
        <v>26</v>
      </c>
      <c r="G182" s="12"/>
    </row>
    <row r="183" spans="1:7" ht="31.2">
      <c r="A183" s="58" t="s">
        <v>336</v>
      </c>
      <c r="B183" s="47" t="s">
        <v>320</v>
      </c>
      <c r="C183" s="48" t="s">
        <v>555</v>
      </c>
      <c r="D183" s="49">
        <v>150000</v>
      </c>
      <c r="E183" s="49">
        <v>150000</v>
      </c>
      <c r="F183" s="50" t="s">
        <v>26</v>
      </c>
      <c r="G183" s="12"/>
    </row>
    <row r="184" spans="1:7" ht="31.2">
      <c r="A184" s="58" t="s">
        <v>556</v>
      </c>
      <c r="B184" s="47" t="s">
        <v>320</v>
      </c>
      <c r="C184" s="48" t="s">
        <v>557</v>
      </c>
      <c r="D184" s="49">
        <v>263634</v>
      </c>
      <c r="E184" s="49">
        <v>263634</v>
      </c>
      <c r="F184" s="50" t="s">
        <v>26</v>
      </c>
      <c r="G184" s="12"/>
    </row>
    <row r="185" spans="1:7" ht="31.2">
      <c r="A185" s="58" t="s">
        <v>332</v>
      </c>
      <c r="B185" s="47" t="s">
        <v>320</v>
      </c>
      <c r="C185" s="48" t="s">
        <v>558</v>
      </c>
      <c r="D185" s="49">
        <v>263634</v>
      </c>
      <c r="E185" s="49">
        <v>263634</v>
      </c>
      <c r="F185" s="50" t="s">
        <v>26</v>
      </c>
      <c r="G185" s="12"/>
    </row>
    <row r="186" spans="1:7" ht="31.2">
      <c r="A186" s="58" t="s">
        <v>334</v>
      </c>
      <c r="B186" s="47" t="s">
        <v>320</v>
      </c>
      <c r="C186" s="48" t="s">
        <v>559</v>
      </c>
      <c r="D186" s="49">
        <v>263634</v>
      </c>
      <c r="E186" s="49">
        <v>263634</v>
      </c>
      <c r="F186" s="50" t="s">
        <v>26</v>
      </c>
      <c r="G186" s="12"/>
    </row>
    <row r="187" spans="1:7" ht="31.2">
      <c r="A187" s="58" t="s">
        <v>336</v>
      </c>
      <c r="B187" s="47" t="s">
        <v>320</v>
      </c>
      <c r="C187" s="48" t="s">
        <v>560</v>
      </c>
      <c r="D187" s="49">
        <v>263634</v>
      </c>
      <c r="E187" s="49">
        <v>263634</v>
      </c>
      <c r="F187" s="50" t="s">
        <v>26</v>
      </c>
      <c r="G187" s="12"/>
    </row>
    <row r="188" spans="1:7" ht="93.75" customHeight="1">
      <c r="A188" s="58" t="s">
        <v>561</v>
      </c>
      <c r="B188" s="47" t="s">
        <v>320</v>
      </c>
      <c r="C188" s="48" t="s">
        <v>562</v>
      </c>
      <c r="D188" s="49">
        <v>374490</v>
      </c>
      <c r="E188" s="49" t="s">
        <v>26</v>
      </c>
      <c r="F188" s="50">
        <v>374490</v>
      </c>
      <c r="G188" s="12"/>
    </row>
    <row r="189" spans="1:7" ht="31.2">
      <c r="A189" s="58" t="s">
        <v>332</v>
      </c>
      <c r="B189" s="47" t="s">
        <v>320</v>
      </c>
      <c r="C189" s="48" t="s">
        <v>563</v>
      </c>
      <c r="D189" s="49">
        <v>374490</v>
      </c>
      <c r="E189" s="49" t="s">
        <v>26</v>
      </c>
      <c r="F189" s="50">
        <v>374490</v>
      </c>
      <c r="G189" s="12"/>
    </row>
    <row r="190" spans="1:7" ht="31.2">
      <c r="A190" s="58" t="s">
        <v>334</v>
      </c>
      <c r="B190" s="47" t="s">
        <v>320</v>
      </c>
      <c r="C190" s="48" t="s">
        <v>564</v>
      </c>
      <c r="D190" s="49">
        <v>374490</v>
      </c>
      <c r="E190" s="49" t="s">
        <v>26</v>
      </c>
      <c r="F190" s="50">
        <v>374490</v>
      </c>
      <c r="G190" s="12"/>
    </row>
    <row r="191" spans="1:7" ht="31.2">
      <c r="A191" s="58" t="s">
        <v>336</v>
      </c>
      <c r="B191" s="47" t="s">
        <v>320</v>
      </c>
      <c r="C191" s="48" t="s">
        <v>565</v>
      </c>
      <c r="D191" s="49">
        <v>374490</v>
      </c>
      <c r="E191" s="49" t="s">
        <v>26</v>
      </c>
      <c r="F191" s="50">
        <v>374490</v>
      </c>
      <c r="G191" s="12"/>
    </row>
    <row r="192" spans="1:7" ht="109.5" customHeight="1">
      <c r="A192" s="58" t="s">
        <v>566</v>
      </c>
      <c r="B192" s="47" t="s">
        <v>320</v>
      </c>
      <c r="C192" s="48" t="s">
        <v>567</v>
      </c>
      <c r="D192" s="49">
        <v>3223</v>
      </c>
      <c r="E192" s="49" t="s">
        <v>26</v>
      </c>
      <c r="F192" s="50">
        <v>3223</v>
      </c>
      <c r="G192" s="12"/>
    </row>
    <row r="193" spans="1:7" ht="31.2">
      <c r="A193" s="58" t="s">
        <v>332</v>
      </c>
      <c r="B193" s="47" t="s">
        <v>320</v>
      </c>
      <c r="C193" s="48" t="s">
        <v>568</v>
      </c>
      <c r="D193" s="49">
        <v>3223</v>
      </c>
      <c r="E193" s="49" t="s">
        <v>26</v>
      </c>
      <c r="F193" s="50">
        <v>3223</v>
      </c>
      <c r="G193" s="12"/>
    </row>
    <row r="194" spans="1:7" ht="31.2">
      <c r="A194" s="58" t="s">
        <v>334</v>
      </c>
      <c r="B194" s="47" t="s">
        <v>320</v>
      </c>
      <c r="C194" s="48" t="s">
        <v>569</v>
      </c>
      <c r="D194" s="49">
        <v>3223</v>
      </c>
      <c r="E194" s="49" t="s">
        <v>26</v>
      </c>
      <c r="F194" s="50">
        <v>3223</v>
      </c>
      <c r="G194" s="12"/>
    </row>
    <row r="195" spans="1:7" ht="31.2">
      <c r="A195" s="58" t="s">
        <v>336</v>
      </c>
      <c r="B195" s="47" t="s">
        <v>320</v>
      </c>
      <c r="C195" s="48" t="s">
        <v>570</v>
      </c>
      <c r="D195" s="49">
        <v>3223</v>
      </c>
      <c r="E195" s="49" t="s">
        <v>26</v>
      </c>
      <c r="F195" s="50">
        <v>3223</v>
      </c>
      <c r="G195" s="12"/>
    </row>
    <row r="196" spans="1:7" ht="61.5" customHeight="1">
      <c r="A196" s="58" t="s">
        <v>571</v>
      </c>
      <c r="B196" s="47" t="s">
        <v>320</v>
      </c>
      <c r="C196" s="48" t="s">
        <v>572</v>
      </c>
      <c r="D196" s="49">
        <v>15071119.85</v>
      </c>
      <c r="E196" s="49">
        <v>12281287.32</v>
      </c>
      <c r="F196" s="50">
        <v>2789832.53</v>
      </c>
      <c r="G196" s="12"/>
    </row>
    <row r="197" spans="1:7" ht="31.2">
      <c r="A197" s="58" t="s">
        <v>332</v>
      </c>
      <c r="B197" s="47" t="s">
        <v>320</v>
      </c>
      <c r="C197" s="48" t="s">
        <v>573</v>
      </c>
      <c r="D197" s="49">
        <v>15071119.85</v>
      </c>
      <c r="E197" s="49">
        <v>12281287.32</v>
      </c>
      <c r="F197" s="50">
        <v>2789832.53</v>
      </c>
      <c r="G197" s="12"/>
    </row>
    <row r="198" spans="1:7" ht="31.2">
      <c r="A198" s="58" t="s">
        <v>334</v>
      </c>
      <c r="B198" s="47" t="s">
        <v>320</v>
      </c>
      <c r="C198" s="48" t="s">
        <v>574</v>
      </c>
      <c r="D198" s="49">
        <v>15071119.85</v>
      </c>
      <c r="E198" s="49">
        <v>12281287.32</v>
      </c>
      <c r="F198" s="50">
        <v>2789832.53</v>
      </c>
      <c r="G198" s="12"/>
    </row>
    <row r="199" spans="1:7" ht="31.2">
      <c r="A199" s="58" t="s">
        <v>336</v>
      </c>
      <c r="B199" s="47" t="s">
        <v>320</v>
      </c>
      <c r="C199" s="48" t="s">
        <v>575</v>
      </c>
      <c r="D199" s="49">
        <v>15071119.85</v>
      </c>
      <c r="E199" s="49">
        <v>12281287.32</v>
      </c>
      <c r="F199" s="50">
        <v>2789832.53</v>
      </c>
      <c r="G199" s="12"/>
    </row>
    <row r="200" spans="1:7" ht="62.4">
      <c r="A200" s="58" t="s">
        <v>576</v>
      </c>
      <c r="B200" s="47" t="s">
        <v>320</v>
      </c>
      <c r="C200" s="48" t="s">
        <v>577</v>
      </c>
      <c r="D200" s="49">
        <v>11749103.199999999</v>
      </c>
      <c r="E200" s="49">
        <v>11707854.27</v>
      </c>
      <c r="F200" s="50">
        <v>41248.93</v>
      </c>
      <c r="G200" s="12"/>
    </row>
    <row r="201" spans="1:7" ht="31.2">
      <c r="A201" s="58" t="s">
        <v>332</v>
      </c>
      <c r="B201" s="47" t="s">
        <v>320</v>
      </c>
      <c r="C201" s="48" t="s">
        <v>578</v>
      </c>
      <c r="D201" s="49">
        <v>11749103.199999999</v>
      </c>
      <c r="E201" s="49">
        <v>11707854.27</v>
      </c>
      <c r="F201" s="50">
        <v>41248.93</v>
      </c>
      <c r="G201" s="12"/>
    </row>
    <row r="202" spans="1:7" ht="31.2">
      <c r="A202" s="58" t="s">
        <v>334</v>
      </c>
      <c r="B202" s="47" t="s">
        <v>320</v>
      </c>
      <c r="C202" s="48" t="s">
        <v>579</v>
      </c>
      <c r="D202" s="49">
        <v>11749103.199999999</v>
      </c>
      <c r="E202" s="49">
        <v>11707854.27</v>
      </c>
      <c r="F202" s="50">
        <v>41248.93</v>
      </c>
      <c r="G202" s="12"/>
    </row>
    <row r="203" spans="1:7" ht="31.2">
      <c r="A203" s="58" t="s">
        <v>336</v>
      </c>
      <c r="B203" s="47" t="s">
        <v>320</v>
      </c>
      <c r="C203" s="48" t="s">
        <v>580</v>
      </c>
      <c r="D203" s="49">
        <v>11749103.199999999</v>
      </c>
      <c r="E203" s="49">
        <v>11707854.27</v>
      </c>
      <c r="F203" s="50">
        <v>41248.93</v>
      </c>
      <c r="G203" s="12"/>
    </row>
    <row r="204" spans="1:7" ht="46.8">
      <c r="A204" s="58" t="s">
        <v>581</v>
      </c>
      <c r="B204" s="47" t="s">
        <v>320</v>
      </c>
      <c r="C204" s="48" t="s">
        <v>582</v>
      </c>
      <c r="D204" s="49">
        <v>118261.15</v>
      </c>
      <c r="E204" s="49">
        <v>118261.15</v>
      </c>
      <c r="F204" s="50" t="s">
        <v>26</v>
      </c>
      <c r="G204" s="12"/>
    </row>
    <row r="205" spans="1:7" ht="31.2">
      <c r="A205" s="58" t="s">
        <v>332</v>
      </c>
      <c r="B205" s="47" t="s">
        <v>320</v>
      </c>
      <c r="C205" s="48" t="s">
        <v>583</v>
      </c>
      <c r="D205" s="49">
        <v>118261.15</v>
      </c>
      <c r="E205" s="49">
        <v>118261.15</v>
      </c>
      <c r="F205" s="50" t="s">
        <v>26</v>
      </c>
      <c r="G205" s="12"/>
    </row>
    <row r="206" spans="1:7" ht="31.2">
      <c r="A206" s="58" t="s">
        <v>334</v>
      </c>
      <c r="B206" s="47" t="s">
        <v>320</v>
      </c>
      <c r="C206" s="48" t="s">
        <v>584</v>
      </c>
      <c r="D206" s="49">
        <v>118261.15</v>
      </c>
      <c r="E206" s="49">
        <v>118261.15</v>
      </c>
      <c r="F206" s="50" t="s">
        <v>26</v>
      </c>
      <c r="G206" s="12"/>
    </row>
    <row r="207" spans="1:7" ht="31.2">
      <c r="A207" s="58" t="s">
        <v>336</v>
      </c>
      <c r="B207" s="47" t="s">
        <v>320</v>
      </c>
      <c r="C207" s="48" t="s">
        <v>585</v>
      </c>
      <c r="D207" s="49">
        <v>118261.15</v>
      </c>
      <c r="E207" s="49">
        <v>118261.15</v>
      </c>
      <c r="F207" s="50" t="s">
        <v>26</v>
      </c>
      <c r="G207" s="12"/>
    </row>
    <row r="208" spans="1:7" ht="31.2">
      <c r="A208" s="58" t="s">
        <v>586</v>
      </c>
      <c r="B208" s="47" t="s">
        <v>320</v>
      </c>
      <c r="C208" s="48" t="s">
        <v>587</v>
      </c>
      <c r="D208" s="49">
        <v>46800</v>
      </c>
      <c r="E208" s="49">
        <v>46800</v>
      </c>
      <c r="F208" s="50" t="s">
        <v>26</v>
      </c>
      <c r="G208" s="12"/>
    </row>
    <row r="209" spans="1:7" ht="31.2">
      <c r="A209" s="58" t="s">
        <v>332</v>
      </c>
      <c r="B209" s="47" t="s">
        <v>320</v>
      </c>
      <c r="C209" s="48" t="s">
        <v>588</v>
      </c>
      <c r="D209" s="49">
        <v>46800</v>
      </c>
      <c r="E209" s="49">
        <v>46800</v>
      </c>
      <c r="F209" s="50" t="s">
        <v>26</v>
      </c>
      <c r="G209" s="12"/>
    </row>
    <row r="210" spans="1:7" ht="31.2">
      <c r="A210" s="58" t="s">
        <v>334</v>
      </c>
      <c r="B210" s="47" t="s">
        <v>320</v>
      </c>
      <c r="C210" s="48" t="s">
        <v>589</v>
      </c>
      <c r="D210" s="49">
        <v>46800</v>
      </c>
      <c r="E210" s="49">
        <v>46800</v>
      </c>
      <c r="F210" s="50" t="s">
        <v>26</v>
      </c>
      <c r="G210" s="12"/>
    </row>
    <row r="211" spans="1:7" ht="31.2">
      <c r="A211" s="58" t="s">
        <v>336</v>
      </c>
      <c r="B211" s="47" t="s">
        <v>320</v>
      </c>
      <c r="C211" s="48" t="s">
        <v>590</v>
      </c>
      <c r="D211" s="49">
        <v>46800</v>
      </c>
      <c r="E211" s="49">
        <v>46800</v>
      </c>
      <c r="F211" s="50" t="s">
        <v>26</v>
      </c>
      <c r="G211" s="12"/>
    </row>
    <row r="212" spans="1:7" ht="16.5" customHeight="1">
      <c r="A212" s="58" t="s">
        <v>591</v>
      </c>
      <c r="B212" s="47" t="s">
        <v>320</v>
      </c>
      <c r="C212" s="48" t="s">
        <v>592</v>
      </c>
      <c r="D212" s="49">
        <v>2281820</v>
      </c>
      <c r="E212" s="49">
        <v>2281372.38</v>
      </c>
      <c r="F212" s="50">
        <v>447.62</v>
      </c>
      <c r="G212" s="12"/>
    </row>
    <row r="213" spans="1:7" ht="31.2">
      <c r="A213" s="58" t="s">
        <v>332</v>
      </c>
      <c r="B213" s="47" t="s">
        <v>320</v>
      </c>
      <c r="C213" s="48" t="s">
        <v>593</v>
      </c>
      <c r="D213" s="49">
        <v>2281820</v>
      </c>
      <c r="E213" s="49">
        <v>2281372.38</v>
      </c>
      <c r="F213" s="50">
        <v>447.62</v>
      </c>
      <c r="G213" s="12"/>
    </row>
    <row r="214" spans="1:7" ht="31.2">
      <c r="A214" s="58" t="s">
        <v>334</v>
      </c>
      <c r="B214" s="47" t="s">
        <v>320</v>
      </c>
      <c r="C214" s="48" t="s">
        <v>594</v>
      </c>
      <c r="D214" s="49">
        <v>2281820</v>
      </c>
      <c r="E214" s="49">
        <v>2281372.38</v>
      </c>
      <c r="F214" s="50">
        <v>447.62</v>
      </c>
      <c r="G214" s="12"/>
    </row>
    <row r="215" spans="1:7" ht="31.2">
      <c r="A215" s="58" t="s">
        <v>336</v>
      </c>
      <c r="B215" s="47" t="s">
        <v>320</v>
      </c>
      <c r="C215" s="48" t="s">
        <v>595</v>
      </c>
      <c r="D215" s="49">
        <v>2281820</v>
      </c>
      <c r="E215" s="49">
        <v>2281372.38</v>
      </c>
      <c r="F215" s="50">
        <v>447.62</v>
      </c>
      <c r="G215" s="12"/>
    </row>
    <row r="216" spans="1:7" ht="46.8">
      <c r="A216" s="58" t="s">
        <v>596</v>
      </c>
      <c r="B216" s="47" t="s">
        <v>320</v>
      </c>
      <c r="C216" s="48" t="s">
        <v>597</v>
      </c>
      <c r="D216" s="49">
        <v>100000</v>
      </c>
      <c r="E216" s="49">
        <v>100000</v>
      </c>
      <c r="F216" s="50" t="s">
        <v>26</v>
      </c>
      <c r="G216" s="12"/>
    </row>
    <row r="217" spans="1:7" ht="31.2">
      <c r="A217" s="58" t="s">
        <v>332</v>
      </c>
      <c r="B217" s="47" t="s">
        <v>320</v>
      </c>
      <c r="C217" s="48" t="s">
        <v>598</v>
      </c>
      <c r="D217" s="49">
        <v>100000</v>
      </c>
      <c r="E217" s="49">
        <v>100000</v>
      </c>
      <c r="F217" s="50" t="s">
        <v>26</v>
      </c>
      <c r="G217" s="12"/>
    </row>
    <row r="218" spans="1:7" ht="31.2">
      <c r="A218" s="58" t="s">
        <v>334</v>
      </c>
      <c r="B218" s="47" t="s">
        <v>320</v>
      </c>
      <c r="C218" s="48" t="s">
        <v>599</v>
      </c>
      <c r="D218" s="49">
        <v>100000</v>
      </c>
      <c r="E218" s="49">
        <v>100000</v>
      </c>
      <c r="F218" s="50" t="s">
        <v>26</v>
      </c>
      <c r="G218" s="12"/>
    </row>
    <row r="219" spans="1:7" ht="31.2">
      <c r="A219" s="58" t="s">
        <v>336</v>
      </c>
      <c r="B219" s="47" t="s">
        <v>320</v>
      </c>
      <c r="C219" s="48" t="s">
        <v>600</v>
      </c>
      <c r="D219" s="49">
        <v>100000</v>
      </c>
      <c r="E219" s="49">
        <v>100000</v>
      </c>
      <c r="F219" s="50" t="s">
        <v>26</v>
      </c>
      <c r="G219" s="12"/>
    </row>
    <row r="220" spans="1:7" ht="78">
      <c r="A220" s="58" t="s">
        <v>601</v>
      </c>
      <c r="B220" s="47" t="s">
        <v>320</v>
      </c>
      <c r="C220" s="48" t="s">
        <v>602</v>
      </c>
      <c r="D220" s="49">
        <v>1000000</v>
      </c>
      <c r="E220" s="49">
        <v>993676.76</v>
      </c>
      <c r="F220" s="50">
        <v>6323.24</v>
      </c>
      <c r="G220" s="12"/>
    </row>
    <row r="221" spans="1:7" ht="31.2">
      <c r="A221" s="58" t="s">
        <v>332</v>
      </c>
      <c r="B221" s="47" t="s">
        <v>320</v>
      </c>
      <c r="C221" s="48" t="s">
        <v>603</v>
      </c>
      <c r="D221" s="49">
        <v>1000000</v>
      </c>
      <c r="E221" s="49">
        <v>993676.76</v>
      </c>
      <c r="F221" s="50">
        <v>6323.24</v>
      </c>
      <c r="G221" s="12"/>
    </row>
    <row r="222" spans="1:7" ht="31.2">
      <c r="A222" s="58" t="s">
        <v>334</v>
      </c>
      <c r="B222" s="47" t="s">
        <v>320</v>
      </c>
      <c r="C222" s="48" t="s">
        <v>604</v>
      </c>
      <c r="D222" s="49">
        <v>1000000</v>
      </c>
      <c r="E222" s="49">
        <v>993676.76</v>
      </c>
      <c r="F222" s="50">
        <v>6323.24</v>
      </c>
      <c r="G222" s="12"/>
    </row>
    <row r="223" spans="1:7" ht="31.2">
      <c r="A223" s="58" t="s">
        <v>336</v>
      </c>
      <c r="B223" s="47" t="s">
        <v>320</v>
      </c>
      <c r="C223" s="48" t="s">
        <v>605</v>
      </c>
      <c r="D223" s="49">
        <v>1000000</v>
      </c>
      <c r="E223" s="49">
        <v>993676.76</v>
      </c>
      <c r="F223" s="50">
        <v>6323.24</v>
      </c>
      <c r="G223" s="12"/>
    </row>
    <row r="224" spans="1:7">
      <c r="A224" s="58" t="s">
        <v>606</v>
      </c>
      <c r="B224" s="47" t="s">
        <v>320</v>
      </c>
      <c r="C224" s="48" t="s">
        <v>607</v>
      </c>
      <c r="D224" s="49">
        <v>5093071.3</v>
      </c>
      <c r="E224" s="49">
        <v>5057154.08</v>
      </c>
      <c r="F224" s="50">
        <v>35917.22</v>
      </c>
      <c r="G224" s="12"/>
    </row>
    <row r="225" spans="1:7" ht="31.2">
      <c r="A225" s="58" t="s">
        <v>332</v>
      </c>
      <c r="B225" s="47" t="s">
        <v>320</v>
      </c>
      <c r="C225" s="48" t="s">
        <v>608</v>
      </c>
      <c r="D225" s="49">
        <v>5093071.3</v>
      </c>
      <c r="E225" s="49">
        <v>5057154.08</v>
      </c>
      <c r="F225" s="50">
        <v>35917.22</v>
      </c>
      <c r="G225" s="12"/>
    </row>
    <row r="226" spans="1:7" ht="31.2">
      <c r="A226" s="58" t="s">
        <v>334</v>
      </c>
      <c r="B226" s="47" t="s">
        <v>320</v>
      </c>
      <c r="C226" s="48" t="s">
        <v>609</v>
      </c>
      <c r="D226" s="49">
        <v>5093071.3</v>
      </c>
      <c r="E226" s="49">
        <v>5057154.08</v>
      </c>
      <c r="F226" s="50">
        <v>35917.22</v>
      </c>
      <c r="G226" s="12"/>
    </row>
    <row r="227" spans="1:7" ht="31.2">
      <c r="A227" s="58" t="s">
        <v>336</v>
      </c>
      <c r="B227" s="47" t="s">
        <v>320</v>
      </c>
      <c r="C227" s="48" t="s">
        <v>610</v>
      </c>
      <c r="D227" s="49">
        <v>5093071.3</v>
      </c>
      <c r="E227" s="49">
        <v>5057154.08</v>
      </c>
      <c r="F227" s="50">
        <v>35917.22</v>
      </c>
      <c r="G227" s="12"/>
    </row>
    <row r="228" spans="1:7" ht="78">
      <c r="A228" s="58" t="s">
        <v>611</v>
      </c>
      <c r="B228" s="47" t="s">
        <v>320</v>
      </c>
      <c r="C228" s="48" t="s">
        <v>612</v>
      </c>
      <c r="D228" s="49">
        <v>8201718</v>
      </c>
      <c r="E228" s="49">
        <v>7927258.3200000003</v>
      </c>
      <c r="F228" s="50">
        <v>274459.68</v>
      </c>
      <c r="G228" s="12"/>
    </row>
    <row r="229" spans="1:7" ht="31.2">
      <c r="A229" s="58" t="s">
        <v>332</v>
      </c>
      <c r="B229" s="47" t="s">
        <v>320</v>
      </c>
      <c r="C229" s="48" t="s">
        <v>613</v>
      </c>
      <c r="D229" s="49">
        <v>5602718</v>
      </c>
      <c r="E229" s="49">
        <v>5328258.32</v>
      </c>
      <c r="F229" s="50">
        <v>274459.68</v>
      </c>
      <c r="G229" s="12"/>
    </row>
    <row r="230" spans="1:7" ht="31.2">
      <c r="A230" s="58" t="s">
        <v>334</v>
      </c>
      <c r="B230" s="47" t="s">
        <v>320</v>
      </c>
      <c r="C230" s="48" t="s">
        <v>614</v>
      </c>
      <c r="D230" s="49">
        <v>5602718</v>
      </c>
      <c r="E230" s="49">
        <v>5328258.32</v>
      </c>
      <c r="F230" s="50">
        <v>274459.68</v>
      </c>
      <c r="G230" s="12"/>
    </row>
    <row r="231" spans="1:7" ht="31.2">
      <c r="A231" s="58" t="s">
        <v>336</v>
      </c>
      <c r="B231" s="47" t="s">
        <v>320</v>
      </c>
      <c r="C231" s="48" t="s">
        <v>615</v>
      </c>
      <c r="D231" s="49">
        <v>5602718</v>
      </c>
      <c r="E231" s="49">
        <v>5328258.32</v>
      </c>
      <c r="F231" s="50">
        <v>274459.68</v>
      </c>
      <c r="G231" s="12"/>
    </row>
    <row r="232" spans="1:7">
      <c r="A232" s="58" t="s">
        <v>338</v>
      </c>
      <c r="B232" s="47" t="s">
        <v>320</v>
      </c>
      <c r="C232" s="48" t="s">
        <v>616</v>
      </c>
      <c r="D232" s="49">
        <v>2599000</v>
      </c>
      <c r="E232" s="49">
        <v>2599000</v>
      </c>
      <c r="F232" s="50" t="s">
        <v>26</v>
      </c>
      <c r="G232" s="12"/>
    </row>
    <row r="233" spans="1:7" ht="46.5" customHeight="1">
      <c r="A233" s="58" t="s">
        <v>617</v>
      </c>
      <c r="B233" s="47" t="s">
        <v>320</v>
      </c>
      <c r="C233" s="48" t="s">
        <v>618</v>
      </c>
      <c r="D233" s="49">
        <v>2599000</v>
      </c>
      <c r="E233" s="49">
        <v>2599000</v>
      </c>
      <c r="F233" s="50" t="s">
        <v>26</v>
      </c>
      <c r="G233" s="12"/>
    </row>
    <row r="234" spans="1:7" ht="31.2">
      <c r="A234" s="58" t="s">
        <v>619</v>
      </c>
      <c r="B234" s="47" t="s">
        <v>320</v>
      </c>
      <c r="C234" s="48" t="s">
        <v>620</v>
      </c>
      <c r="D234" s="49">
        <v>2599000</v>
      </c>
      <c r="E234" s="49">
        <v>2599000</v>
      </c>
      <c r="F234" s="50" t="s">
        <v>26</v>
      </c>
      <c r="G234" s="12"/>
    </row>
    <row r="235" spans="1:7" ht="46.8">
      <c r="A235" s="58" t="s">
        <v>621</v>
      </c>
      <c r="B235" s="47" t="s">
        <v>320</v>
      </c>
      <c r="C235" s="48" t="s">
        <v>622</v>
      </c>
      <c r="D235" s="49">
        <v>4000671</v>
      </c>
      <c r="E235" s="49">
        <v>4000671</v>
      </c>
      <c r="F235" s="50" t="s">
        <v>26</v>
      </c>
      <c r="G235" s="12"/>
    </row>
    <row r="236" spans="1:7">
      <c r="A236" s="58" t="s">
        <v>338</v>
      </c>
      <c r="B236" s="47" t="s">
        <v>320</v>
      </c>
      <c r="C236" s="48" t="s">
        <v>623</v>
      </c>
      <c r="D236" s="49">
        <v>4000671</v>
      </c>
      <c r="E236" s="49">
        <v>4000671</v>
      </c>
      <c r="F236" s="50" t="s">
        <v>26</v>
      </c>
      <c r="G236" s="12"/>
    </row>
    <row r="237" spans="1:7" ht="47.25" customHeight="1">
      <c r="A237" s="58" t="s">
        <v>617</v>
      </c>
      <c r="B237" s="47" t="s">
        <v>320</v>
      </c>
      <c r="C237" s="48" t="s">
        <v>624</v>
      </c>
      <c r="D237" s="49">
        <v>4000671</v>
      </c>
      <c r="E237" s="49">
        <v>4000671</v>
      </c>
      <c r="F237" s="50" t="s">
        <v>26</v>
      </c>
      <c r="G237" s="12"/>
    </row>
    <row r="238" spans="1:7" ht="62.4">
      <c r="A238" s="58" t="s">
        <v>625</v>
      </c>
      <c r="B238" s="47" t="s">
        <v>320</v>
      </c>
      <c r="C238" s="48" t="s">
        <v>626</v>
      </c>
      <c r="D238" s="49">
        <v>4000671</v>
      </c>
      <c r="E238" s="49">
        <v>4000671</v>
      </c>
      <c r="F238" s="50" t="s">
        <v>26</v>
      </c>
      <c r="G238" s="12"/>
    </row>
    <row r="239" spans="1:7" ht="31.5" customHeight="1">
      <c r="A239" s="58" t="s">
        <v>627</v>
      </c>
      <c r="B239" s="47" t="s">
        <v>320</v>
      </c>
      <c r="C239" s="48" t="s">
        <v>628</v>
      </c>
      <c r="D239" s="49">
        <v>4486975</v>
      </c>
      <c r="E239" s="49">
        <v>4486975</v>
      </c>
      <c r="F239" s="50" t="s">
        <v>26</v>
      </c>
      <c r="G239" s="12"/>
    </row>
    <row r="240" spans="1:7">
      <c r="A240" s="58" t="s">
        <v>338</v>
      </c>
      <c r="B240" s="47" t="s">
        <v>320</v>
      </c>
      <c r="C240" s="48" t="s">
        <v>629</v>
      </c>
      <c r="D240" s="49">
        <v>4486975</v>
      </c>
      <c r="E240" s="49">
        <v>4486975</v>
      </c>
      <c r="F240" s="50" t="s">
        <v>26</v>
      </c>
      <c r="G240" s="12"/>
    </row>
    <row r="241" spans="1:7" ht="46.5" customHeight="1">
      <c r="A241" s="58" t="s">
        <v>617</v>
      </c>
      <c r="B241" s="47" t="s">
        <v>320</v>
      </c>
      <c r="C241" s="48" t="s">
        <v>630</v>
      </c>
      <c r="D241" s="49">
        <v>4486975</v>
      </c>
      <c r="E241" s="49">
        <v>4486975</v>
      </c>
      <c r="F241" s="50" t="s">
        <v>26</v>
      </c>
      <c r="G241" s="12"/>
    </row>
    <row r="242" spans="1:7" ht="62.4">
      <c r="A242" s="58" t="s">
        <v>625</v>
      </c>
      <c r="B242" s="47" t="s">
        <v>320</v>
      </c>
      <c r="C242" s="48" t="s">
        <v>631</v>
      </c>
      <c r="D242" s="49">
        <v>4486975</v>
      </c>
      <c r="E242" s="49">
        <v>4486975</v>
      </c>
      <c r="F242" s="50" t="s">
        <v>26</v>
      </c>
      <c r="G242" s="12"/>
    </row>
    <row r="243" spans="1:7" ht="46.8">
      <c r="A243" s="58" t="s">
        <v>632</v>
      </c>
      <c r="B243" s="47" t="s">
        <v>320</v>
      </c>
      <c r="C243" s="48" t="s">
        <v>633</v>
      </c>
      <c r="D243" s="49">
        <v>5583106.6399999997</v>
      </c>
      <c r="E243" s="49">
        <v>5566156.5099999998</v>
      </c>
      <c r="F243" s="50">
        <v>16950.13</v>
      </c>
      <c r="G243" s="12"/>
    </row>
    <row r="244" spans="1:7" ht="31.2">
      <c r="A244" s="58" t="s">
        <v>332</v>
      </c>
      <c r="B244" s="47" t="s">
        <v>320</v>
      </c>
      <c r="C244" s="48" t="s">
        <v>634</v>
      </c>
      <c r="D244" s="49">
        <v>5583106.6399999997</v>
      </c>
      <c r="E244" s="49">
        <v>5566156.5099999998</v>
      </c>
      <c r="F244" s="50">
        <v>16950.13</v>
      </c>
      <c r="G244" s="12"/>
    </row>
    <row r="245" spans="1:7" ht="31.2">
      <c r="A245" s="58" t="s">
        <v>334</v>
      </c>
      <c r="B245" s="47" t="s">
        <v>320</v>
      </c>
      <c r="C245" s="48" t="s">
        <v>635</v>
      </c>
      <c r="D245" s="49">
        <v>5583106.6399999997</v>
      </c>
      <c r="E245" s="49">
        <v>5566156.5099999998</v>
      </c>
      <c r="F245" s="50">
        <v>16950.13</v>
      </c>
      <c r="G245" s="12"/>
    </row>
    <row r="246" spans="1:7" ht="31.2">
      <c r="A246" s="58" t="s">
        <v>336</v>
      </c>
      <c r="B246" s="47" t="s">
        <v>320</v>
      </c>
      <c r="C246" s="48" t="s">
        <v>636</v>
      </c>
      <c r="D246" s="49">
        <v>5583106.6399999997</v>
      </c>
      <c r="E246" s="49">
        <v>5566156.5099999998</v>
      </c>
      <c r="F246" s="50">
        <v>16950.13</v>
      </c>
      <c r="G246" s="12"/>
    </row>
    <row r="247" spans="1:7" ht="46.5" customHeight="1">
      <c r="A247" s="58" t="s">
        <v>637</v>
      </c>
      <c r="B247" s="47" t="s">
        <v>320</v>
      </c>
      <c r="C247" s="48" t="s">
        <v>638</v>
      </c>
      <c r="D247" s="49">
        <v>1393998</v>
      </c>
      <c r="E247" s="49">
        <v>1391539.13</v>
      </c>
      <c r="F247" s="50">
        <v>2458.87</v>
      </c>
      <c r="G247" s="12"/>
    </row>
    <row r="248" spans="1:7" ht="31.2">
      <c r="A248" s="58" t="s">
        <v>332</v>
      </c>
      <c r="B248" s="47" t="s">
        <v>320</v>
      </c>
      <c r="C248" s="48" t="s">
        <v>639</v>
      </c>
      <c r="D248" s="49">
        <v>1393998</v>
      </c>
      <c r="E248" s="49">
        <v>1391539.13</v>
      </c>
      <c r="F248" s="50">
        <v>2458.87</v>
      </c>
      <c r="G248" s="12"/>
    </row>
    <row r="249" spans="1:7" ht="31.2">
      <c r="A249" s="58" t="s">
        <v>334</v>
      </c>
      <c r="B249" s="47" t="s">
        <v>320</v>
      </c>
      <c r="C249" s="48" t="s">
        <v>640</v>
      </c>
      <c r="D249" s="49">
        <v>1393998</v>
      </c>
      <c r="E249" s="49">
        <v>1391539.13</v>
      </c>
      <c r="F249" s="50">
        <v>2458.87</v>
      </c>
      <c r="G249" s="12"/>
    </row>
    <row r="250" spans="1:7" ht="31.2">
      <c r="A250" s="58" t="s">
        <v>336</v>
      </c>
      <c r="B250" s="47" t="s">
        <v>320</v>
      </c>
      <c r="C250" s="48" t="s">
        <v>641</v>
      </c>
      <c r="D250" s="49">
        <v>1393998</v>
      </c>
      <c r="E250" s="49">
        <v>1391539.13</v>
      </c>
      <c r="F250" s="50">
        <v>2458.87</v>
      </c>
      <c r="G250" s="12"/>
    </row>
    <row r="251" spans="1:7" ht="31.2">
      <c r="A251" s="58" t="s">
        <v>642</v>
      </c>
      <c r="B251" s="47" t="s">
        <v>320</v>
      </c>
      <c r="C251" s="48" t="s">
        <v>643</v>
      </c>
      <c r="D251" s="49">
        <v>210112</v>
      </c>
      <c r="E251" s="49">
        <v>181206.58</v>
      </c>
      <c r="F251" s="50">
        <v>28905.42</v>
      </c>
      <c r="G251" s="12"/>
    </row>
    <row r="252" spans="1:7" ht="31.2">
      <c r="A252" s="58" t="s">
        <v>332</v>
      </c>
      <c r="B252" s="47" t="s">
        <v>320</v>
      </c>
      <c r="C252" s="48" t="s">
        <v>644</v>
      </c>
      <c r="D252" s="49">
        <v>210112</v>
      </c>
      <c r="E252" s="49">
        <v>181206.58</v>
      </c>
      <c r="F252" s="50">
        <v>28905.42</v>
      </c>
      <c r="G252" s="12"/>
    </row>
    <row r="253" spans="1:7" ht="31.2">
      <c r="A253" s="58" t="s">
        <v>334</v>
      </c>
      <c r="B253" s="47" t="s">
        <v>320</v>
      </c>
      <c r="C253" s="48" t="s">
        <v>645</v>
      </c>
      <c r="D253" s="49">
        <v>210112</v>
      </c>
      <c r="E253" s="49">
        <v>181206.58</v>
      </c>
      <c r="F253" s="50">
        <v>28905.42</v>
      </c>
      <c r="G253" s="12"/>
    </row>
    <row r="254" spans="1:7" ht="31.2">
      <c r="A254" s="58" t="s">
        <v>336</v>
      </c>
      <c r="B254" s="47" t="s">
        <v>320</v>
      </c>
      <c r="C254" s="48" t="s">
        <v>646</v>
      </c>
      <c r="D254" s="49">
        <v>210112</v>
      </c>
      <c r="E254" s="49">
        <v>181206.58</v>
      </c>
      <c r="F254" s="50">
        <v>28905.42</v>
      </c>
      <c r="G254" s="12"/>
    </row>
    <row r="255" spans="1:7" ht="46.8">
      <c r="A255" s="58" t="s">
        <v>647</v>
      </c>
      <c r="B255" s="47" t="s">
        <v>320</v>
      </c>
      <c r="C255" s="48" t="s">
        <v>648</v>
      </c>
      <c r="D255" s="49">
        <v>19000</v>
      </c>
      <c r="E255" s="49">
        <v>19000</v>
      </c>
      <c r="F255" s="50" t="s">
        <v>26</v>
      </c>
      <c r="G255" s="12"/>
    </row>
    <row r="256" spans="1:7">
      <c r="A256" s="58" t="s">
        <v>356</v>
      </c>
      <c r="B256" s="47" t="s">
        <v>320</v>
      </c>
      <c r="C256" s="48" t="s">
        <v>649</v>
      </c>
      <c r="D256" s="49">
        <v>19000</v>
      </c>
      <c r="E256" s="49">
        <v>19000</v>
      </c>
      <c r="F256" s="50" t="s">
        <v>26</v>
      </c>
      <c r="G256" s="12"/>
    </row>
    <row r="257" spans="1:7">
      <c r="A257" s="58" t="s">
        <v>650</v>
      </c>
      <c r="B257" s="47" t="s">
        <v>320</v>
      </c>
      <c r="C257" s="48" t="s">
        <v>651</v>
      </c>
      <c r="D257" s="49">
        <v>19000</v>
      </c>
      <c r="E257" s="49">
        <v>19000</v>
      </c>
      <c r="F257" s="50" t="s">
        <v>26</v>
      </c>
      <c r="G257" s="12"/>
    </row>
    <row r="258" spans="1:7" ht="46.8">
      <c r="A258" s="58" t="s">
        <v>652</v>
      </c>
      <c r="B258" s="47" t="s">
        <v>320</v>
      </c>
      <c r="C258" s="48" t="s">
        <v>653</v>
      </c>
      <c r="D258" s="49">
        <v>5784000</v>
      </c>
      <c r="E258" s="49">
        <v>1168480.3</v>
      </c>
      <c r="F258" s="50">
        <v>4615519.7</v>
      </c>
      <c r="G258" s="12"/>
    </row>
    <row r="259" spans="1:7">
      <c r="A259" s="58" t="s">
        <v>338</v>
      </c>
      <c r="B259" s="47" t="s">
        <v>320</v>
      </c>
      <c r="C259" s="48" t="s">
        <v>654</v>
      </c>
      <c r="D259" s="49">
        <v>5784000</v>
      </c>
      <c r="E259" s="49">
        <v>1168480.3</v>
      </c>
      <c r="F259" s="50">
        <v>4615519.7</v>
      </c>
      <c r="G259" s="12"/>
    </row>
    <row r="260" spans="1:7" ht="47.25" customHeight="1">
      <c r="A260" s="58" t="s">
        <v>617</v>
      </c>
      <c r="B260" s="47" t="s">
        <v>320</v>
      </c>
      <c r="C260" s="48" t="s">
        <v>655</v>
      </c>
      <c r="D260" s="49">
        <v>5784000</v>
      </c>
      <c r="E260" s="49">
        <v>1168480.3</v>
      </c>
      <c r="F260" s="50">
        <v>4615519.7</v>
      </c>
      <c r="G260" s="12"/>
    </row>
    <row r="261" spans="1:7" ht="62.4">
      <c r="A261" s="58" t="s">
        <v>625</v>
      </c>
      <c r="B261" s="47" t="s">
        <v>320</v>
      </c>
      <c r="C261" s="48" t="s">
        <v>656</v>
      </c>
      <c r="D261" s="49">
        <v>5784000</v>
      </c>
      <c r="E261" s="49">
        <v>1168480.3</v>
      </c>
      <c r="F261" s="50">
        <v>4615519.7</v>
      </c>
      <c r="G261" s="12"/>
    </row>
    <row r="262" spans="1:7" ht="46.8">
      <c r="A262" s="58" t="s">
        <v>657</v>
      </c>
      <c r="B262" s="47" t="s">
        <v>320</v>
      </c>
      <c r="C262" s="48" t="s">
        <v>658</v>
      </c>
      <c r="D262" s="49">
        <v>58424.25</v>
      </c>
      <c r="E262" s="49">
        <v>11802.83</v>
      </c>
      <c r="F262" s="50">
        <v>46621.42</v>
      </c>
      <c r="G262" s="12"/>
    </row>
    <row r="263" spans="1:7">
      <c r="A263" s="58" t="s">
        <v>338</v>
      </c>
      <c r="B263" s="47" t="s">
        <v>320</v>
      </c>
      <c r="C263" s="48" t="s">
        <v>659</v>
      </c>
      <c r="D263" s="49">
        <v>58424.25</v>
      </c>
      <c r="E263" s="49">
        <v>11802.83</v>
      </c>
      <c r="F263" s="50">
        <v>46621.42</v>
      </c>
      <c r="G263" s="12"/>
    </row>
    <row r="264" spans="1:7" ht="46.5" customHeight="1">
      <c r="A264" s="58" t="s">
        <v>617</v>
      </c>
      <c r="B264" s="47" t="s">
        <v>320</v>
      </c>
      <c r="C264" s="48" t="s">
        <v>660</v>
      </c>
      <c r="D264" s="49">
        <v>58424.25</v>
      </c>
      <c r="E264" s="49">
        <v>11802.83</v>
      </c>
      <c r="F264" s="50">
        <v>46621.42</v>
      </c>
      <c r="G264" s="12"/>
    </row>
    <row r="265" spans="1:7" ht="62.4">
      <c r="A265" s="58" t="s">
        <v>625</v>
      </c>
      <c r="B265" s="47" t="s">
        <v>320</v>
      </c>
      <c r="C265" s="48" t="s">
        <v>661</v>
      </c>
      <c r="D265" s="49">
        <v>58424.25</v>
      </c>
      <c r="E265" s="49">
        <v>11802.83</v>
      </c>
      <c r="F265" s="50">
        <v>46621.42</v>
      </c>
      <c r="G265" s="12"/>
    </row>
    <row r="266" spans="1:7" ht="31.2">
      <c r="A266" s="58" t="s">
        <v>662</v>
      </c>
      <c r="B266" s="47" t="s">
        <v>320</v>
      </c>
      <c r="C266" s="48" t="s">
        <v>663</v>
      </c>
      <c r="D266" s="49">
        <v>439633</v>
      </c>
      <c r="E266" s="49">
        <v>439633</v>
      </c>
      <c r="F266" s="50" t="s">
        <v>26</v>
      </c>
      <c r="G266" s="12"/>
    </row>
    <row r="267" spans="1:7" ht="31.2">
      <c r="A267" s="58" t="s">
        <v>332</v>
      </c>
      <c r="B267" s="47" t="s">
        <v>320</v>
      </c>
      <c r="C267" s="48" t="s">
        <v>664</v>
      </c>
      <c r="D267" s="49">
        <v>439633</v>
      </c>
      <c r="E267" s="49">
        <v>439633</v>
      </c>
      <c r="F267" s="50" t="s">
        <v>26</v>
      </c>
      <c r="G267" s="12"/>
    </row>
    <row r="268" spans="1:7" ht="31.2">
      <c r="A268" s="58" t="s">
        <v>334</v>
      </c>
      <c r="B268" s="47" t="s">
        <v>320</v>
      </c>
      <c r="C268" s="48" t="s">
        <v>665</v>
      </c>
      <c r="D268" s="49">
        <v>439633</v>
      </c>
      <c r="E268" s="49">
        <v>439633</v>
      </c>
      <c r="F268" s="50" t="s">
        <v>26</v>
      </c>
      <c r="G268" s="12"/>
    </row>
    <row r="269" spans="1:7" ht="31.2">
      <c r="A269" s="58" t="s">
        <v>336</v>
      </c>
      <c r="B269" s="47" t="s">
        <v>320</v>
      </c>
      <c r="C269" s="48" t="s">
        <v>666</v>
      </c>
      <c r="D269" s="49">
        <v>439633</v>
      </c>
      <c r="E269" s="49">
        <v>439633</v>
      </c>
      <c r="F269" s="50" t="s">
        <v>26</v>
      </c>
      <c r="G269" s="12"/>
    </row>
    <row r="270" spans="1:7">
      <c r="A270" s="58" t="s">
        <v>667</v>
      </c>
      <c r="B270" s="47" t="s">
        <v>320</v>
      </c>
      <c r="C270" s="48" t="s">
        <v>668</v>
      </c>
      <c r="D270" s="49">
        <v>44205</v>
      </c>
      <c r="E270" s="49">
        <v>44205</v>
      </c>
      <c r="F270" s="50" t="s">
        <v>26</v>
      </c>
      <c r="G270" s="12"/>
    </row>
    <row r="271" spans="1:7" ht="31.2">
      <c r="A271" s="58" t="s">
        <v>332</v>
      </c>
      <c r="B271" s="47" t="s">
        <v>320</v>
      </c>
      <c r="C271" s="48" t="s">
        <v>669</v>
      </c>
      <c r="D271" s="49">
        <v>44205</v>
      </c>
      <c r="E271" s="49">
        <v>44205</v>
      </c>
      <c r="F271" s="50" t="s">
        <v>26</v>
      </c>
      <c r="G271" s="12"/>
    </row>
    <row r="272" spans="1:7" ht="31.2">
      <c r="A272" s="58" t="s">
        <v>334</v>
      </c>
      <c r="B272" s="47" t="s">
        <v>320</v>
      </c>
      <c r="C272" s="48" t="s">
        <v>670</v>
      </c>
      <c r="D272" s="49">
        <v>44205</v>
      </c>
      <c r="E272" s="49">
        <v>44205</v>
      </c>
      <c r="F272" s="50" t="s">
        <v>26</v>
      </c>
      <c r="G272" s="12"/>
    </row>
    <row r="273" spans="1:7" ht="31.2">
      <c r="A273" s="58" t="s">
        <v>336</v>
      </c>
      <c r="B273" s="47" t="s">
        <v>320</v>
      </c>
      <c r="C273" s="48" t="s">
        <v>671</v>
      </c>
      <c r="D273" s="49">
        <v>44205</v>
      </c>
      <c r="E273" s="49">
        <v>44205</v>
      </c>
      <c r="F273" s="50" t="s">
        <v>26</v>
      </c>
      <c r="G273" s="12"/>
    </row>
    <row r="274" spans="1:7">
      <c r="A274" s="58" t="s">
        <v>672</v>
      </c>
      <c r="B274" s="47" t="s">
        <v>320</v>
      </c>
      <c r="C274" s="48" t="s">
        <v>673</v>
      </c>
      <c r="D274" s="49">
        <v>30000</v>
      </c>
      <c r="E274" s="49">
        <v>30000</v>
      </c>
      <c r="F274" s="50" t="s">
        <v>26</v>
      </c>
      <c r="G274" s="12"/>
    </row>
    <row r="275" spans="1:7" ht="31.2">
      <c r="A275" s="58" t="s">
        <v>332</v>
      </c>
      <c r="B275" s="47" t="s">
        <v>320</v>
      </c>
      <c r="C275" s="48" t="s">
        <v>674</v>
      </c>
      <c r="D275" s="49">
        <v>30000</v>
      </c>
      <c r="E275" s="49">
        <v>30000</v>
      </c>
      <c r="F275" s="50" t="s">
        <v>26</v>
      </c>
      <c r="G275" s="12"/>
    </row>
    <row r="276" spans="1:7" ht="31.2">
      <c r="A276" s="58" t="s">
        <v>334</v>
      </c>
      <c r="B276" s="47" t="s">
        <v>320</v>
      </c>
      <c r="C276" s="48" t="s">
        <v>675</v>
      </c>
      <c r="D276" s="49">
        <v>30000</v>
      </c>
      <c r="E276" s="49">
        <v>30000</v>
      </c>
      <c r="F276" s="50" t="s">
        <v>26</v>
      </c>
      <c r="G276" s="12"/>
    </row>
    <row r="277" spans="1:7" ht="31.2">
      <c r="A277" s="58" t="s">
        <v>336</v>
      </c>
      <c r="B277" s="47" t="s">
        <v>320</v>
      </c>
      <c r="C277" s="48" t="s">
        <v>676</v>
      </c>
      <c r="D277" s="49">
        <v>30000</v>
      </c>
      <c r="E277" s="49">
        <v>30000</v>
      </c>
      <c r="F277" s="50" t="s">
        <v>26</v>
      </c>
      <c r="G277" s="12"/>
    </row>
    <row r="278" spans="1:7" ht="46.8">
      <c r="A278" s="58" t="s">
        <v>677</v>
      </c>
      <c r="B278" s="47" t="s">
        <v>320</v>
      </c>
      <c r="C278" s="48" t="s">
        <v>678</v>
      </c>
      <c r="D278" s="49">
        <v>13978539</v>
      </c>
      <c r="E278" s="49">
        <v>13978539</v>
      </c>
      <c r="F278" s="50" t="s">
        <v>26</v>
      </c>
      <c r="G278" s="12"/>
    </row>
    <row r="279" spans="1:7" ht="31.2">
      <c r="A279" s="58" t="s">
        <v>463</v>
      </c>
      <c r="B279" s="47" t="s">
        <v>320</v>
      </c>
      <c r="C279" s="48" t="s">
        <v>679</v>
      </c>
      <c r="D279" s="49">
        <v>13978539</v>
      </c>
      <c r="E279" s="49">
        <v>13978539</v>
      </c>
      <c r="F279" s="50" t="s">
        <v>26</v>
      </c>
      <c r="G279" s="12"/>
    </row>
    <row r="280" spans="1:7">
      <c r="A280" s="58" t="s">
        <v>680</v>
      </c>
      <c r="B280" s="47" t="s">
        <v>320</v>
      </c>
      <c r="C280" s="48" t="s">
        <v>681</v>
      </c>
      <c r="D280" s="49">
        <v>13978539</v>
      </c>
      <c r="E280" s="49">
        <v>13978539</v>
      </c>
      <c r="F280" s="50" t="s">
        <v>26</v>
      </c>
      <c r="G280" s="12"/>
    </row>
    <row r="281" spans="1:7" ht="62.4">
      <c r="A281" s="58" t="s">
        <v>682</v>
      </c>
      <c r="B281" s="47" t="s">
        <v>320</v>
      </c>
      <c r="C281" s="48" t="s">
        <v>683</v>
      </c>
      <c r="D281" s="49">
        <v>13978539</v>
      </c>
      <c r="E281" s="49">
        <v>13978539</v>
      </c>
      <c r="F281" s="50" t="s">
        <v>26</v>
      </c>
      <c r="G281" s="12"/>
    </row>
    <row r="282" spans="1:7" ht="46.8">
      <c r="A282" s="58" t="s">
        <v>684</v>
      </c>
      <c r="B282" s="47" t="s">
        <v>320</v>
      </c>
      <c r="C282" s="48" t="s">
        <v>685</v>
      </c>
      <c r="D282" s="49">
        <v>7695523</v>
      </c>
      <c r="E282" s="49">
        <v>7695523</v>
      </c>
      <c r="F282" s="50" t="s">
        <v>26</v>
      </c>
      <c r="G282" s="12"/>
    </row>
    <row r="283" spans="1:7" ht="31.2">
      <c r="A283" s="58" t="s">
        <v>463</v>
      </c>
      <c r="B283" s="47" t="s">
        <v>320</v>
      </c>
      <c r="C283" s="48" t="s">
        <v>686</v>
      </c>
      <c r="D283" s="49">
        <v>7695523</v>
      </c>
      <c r="E283" s="49">
        <v>7695523</v>
      </c>
      <c r="F283" s="50" t="s">
        <v>26</v>
      </c>
      <c r="G283" s="12"/>
    </row>
    <row r="284" spans="1:7">
      <c r="A284" s="58" t="s">
        <v>680</v>
      </c>
      <c r="B284" s="47" t="s">
        <v>320</v>
      </c>
      <c r="C284" s="48" t="s">
        <v>687</v>
      </c>
      <c r="D284" s="49">
        <v>7695523</v>
      </c>
      <c r="E284" s="49">
        <v>7695523</v>
      </c>
      <c r="F284" s="50" t="s">
        <v>26</v>
      </c>
      <c r="G284" s="12"/>
    </row>
    <row r="285" spans="1:7" ht="62.4">
      <c r="A285" s="58" t="s">
        <v>682</v>
      </c>
      <c r="B285" s="47" t="s">
        <v>320</v>
      </c>
      <c r="C285" s="48" t="s">
        <v>688</v>
      </c>
      <c r="D285" s="49">
        <v>7695523</v>
      </c>
      <c r="E285" s="49">
        <v>7695523</v>
      </c>
      <c r="F285" s="50" t="s">
        <v>26</v>
      </c>
      <c r="G285" s="12"/>
    </row>
    <row r="286" spans="1:7" ht="63.75" customHeight="1">
      <c r="A286" s="58" t="s">
        <v>689</v>
      </c>
      <c r="B286" s="47" t="s">
        <v>320</v>
      </c>
      <c r="C286" s="48" t="s">
        <v>690</v>
      </c>
      <c r="D286" s="49">
        <v>146096.18</v>
      </c>
      <c r="E286" s="49">
        <v>146096.18</v>
      </c>
      <c r="F286" s="50" t="s">
        <v>26</v>
      </c>
      <c r="G286" s="12"/>
    </row>
    <row r="287" spans="1:7" ht="31.2">
      <c r="A287" s="58" t="s">
        <v>463</v>
      </c>
      <c r="B287" s="47" t="s">
        <v>320</v>
      </c>
      <c r="C287" s="48" t="s">
        <v>691</v>
      </c>
      <c r="D287" s="49">
        <v>146096.18</v>
      </c>
      <c r="E287" s="49">
        <v>146096.18</v>
      </c>
      <c r="F287" s="50" t="s">
        <v>26</v>
      </c>
      <c r="G287" s="12"/>
    </row>
    <row r="288" spans="1:7">
      <c r="A288" s="58" t="s">
        <v>680</v>
      </c>
      <c r="B288" s="47" t="s">
        <v>320</v>
      </c>
      <c r="C288" s="48" t="s">
        <v>692</v>
      </c>
      <c r="D288" s="49">
        <v>146096.18</v>
      </c>
      <c r="E288" s="49">
        <v>146096.18</v>
      </c>
      <c r="F288" s="50" t="s">
        <v>26</v>
      </c>
      <c r="G288" s="12"/>
    </row>
    <row r="289" spans="1:7">
      <c r="A289" s="58" t="s">
        <v>693</v>
      </c>
      <c r="B289" s="47" t="s">
        <v>320</v>
      </c>
      <c r="C289" s="48" t="s">
        <v>694</v>
      </c>
      <c r="D289" s="49">
        <v>146096.18</v>
      </c>
      <c r="E289" s="49">
        <v>146096.18</v>
      </c>
      <c r="F289" s="50" t="s">
        <v>26</v>
      </c>
      <c r="G289" s="12"/>
    </row>
    <row r="290" spans="1:7" ht="62.4">
      <c r="A290" s="58" t="s">
        <v>695</v>
      </c>
      <c r="B290" s="47" t="s">
        <v>320</v>
      </c>
      <c r="C290" s="48" t="s">
        <v>696</v>
      </c>
      <c r="D290" s="49">
        <v>1475.75</v>
      </c>
      <c r="E290" s="49">
        <v>1475.75</v>
      </c>
      <c r="F290" s="50" t="s">
        <v>26</v>
      </c>
      <c r="G290" s="12"/>
    </row>
    <row r="291" spans="1:7" ht="31.2">
      <c r="A291" s="58" t="s">
        <v>463</v>
      </c>
      <c r="B291" s="47" t="s">
        <v>320</v>
      </c>
      <c r="C291" s="48" t="s">
        <v>697</v>
      </c>
      <c r="D291" s="49">
        <v>1475.75</v>
      </c>
      <c r="E291" s="49">
        <v>1475.75</v>
      </c>
      <c r="F291" s="50" t="s">
        <v>26</v>
      </c>
      <c r="G291" s="12"/>
    </row>
    <row r="292" spans="1:7">
      <c r="A292" s="58" t="s">
        <v>680</v>
      </c>
      <c r="B292" s="47" t="s">
        <v>320</v>
      </c>
      <c r="C292" s="48" t="s">
        <v>698</v>
      </c>
      <c r="D292" s="49">
        <v>1475.75</v>
      </c>
      <c r="E292" s="49">
        <v>1475.75</v>
      </c>
      <c r="F292" s="50" t="s">
        <v>26</v>
      </c>
      <c r="G292" s="12"/>
    </row>
    <row r="293" spans="1:7">
      <c r="A293" s="58" t="s">
        <v>693</v>
      </c>
      <c r="B293" s="47" t="s">
        <v>320</v>
      </c>
      <c r="C293" s="48" t="s">
        <v>699</v>
      </c>
      <c r="D293" s="49">
        <v>1475.75</v>
      </c>
      <c r="E293" s="49">
        <v>1475.75</v>
      </c>
      <c r="F293" s="50" t="s">
        <v>26</v>
      </c>
      <c r="G293" s="12"/>
    </row>
    <row r="294" spans="1:7">
      <c r="A294" s="58" t="s">
        <v>700</v>
      </c>
      <c r="B294" s="47" t="s">
        <v>320</v>
      </c>
      <c r="C294" s="48" t="s">
        <v>701</v>
      </c>
      <c r="D294" s="49">
        <v>906100</v>
      </c>
      <c r="E294" s="49">
        <v>906100</v>
      </c>
      <c r="F294" s="50" t="s">
        <v>26</v>
      </c>
      <c r="G294" s="12"/>
    </row>
    <row r="295" spans="1:7" ht="31.2">
      <c r="A295" s="58" t="s">
        <v>463</v>
      </c>
      <c r="B295" s="47" t="s">
        <v>320</v>
      </c>
      <c r="C295" s="48" t="s">
        <v>702</v>
      </c>
      <c r="D295" s="49">
        <v>906100</v>
      </c>
      <c r="E295" s="49">
        <v>906100</v>
      </c>
      <c r="F295" s="50" t="s">
        <v>26</v>
      </c>
      <c r="G295" s="12"/>
    </row>
    <row r="296" spans="1:7">
      <c r="A296" s="58" t="s">
        <v>680</v>
      </c>
      <c r="B296" s="47" t="s">
        <v>320</v>
      </c>
      <c r="C296" s="48" t="s">
        <v>703</v>
      </c>
      <c r="D296" s="49">
        <v>792100</v>
      </c>
      <c r="E296" s="49">
        <v>792100</v>
      </c>
      <c r="F296" s="50" t="s">
        <v>26</v>
      </c>
      <c r="G296" s="12"/>
    </row>
    <row r="297" spans="1:7">
      <c r="A297" s="58" t="s">
        <v>693</v>
      </c>
      <c r="B297" s="47" t="s">
        <v>320</v>
      </c>
      <c r="C297" s="48" t="s">
        <v>704</v>
      </c>
      <c r="D297" s="49">
        <v>792100</v>
      </c>
      <c r="E297" s="49">
        <v>792100</v>
      </c>
      <c r="F297" s="50" t="s">
        <v>26</v>
      </c>
      <c r="G297" s="12"/>
    </row>
    <row r="298" spans="1:7" ht="62.4">
      <c r="A298" s="58" t="s">
        <v>705</v>
      </c>
      <c r="B298" s="47" t="s">
        <v>320</v>
      </c>
      <c r="C298" s="48" t="s">
        <v>706</v>
      </c>
      <c r="D298" s="49">
        <v>114000</v>
      </c>
      <c r="E298" s="49">
        <v>114000</v>
      </c>
      <c r="F298" s="50" t="s">
        <v>26</v>
      </c>
      <c r="G298" s="12"/>
    </row>
    <row r="299" spans="1:7" ht="31.2">
      <c r="A299" s="58" t="s">
        <v>707</v>
      </c>
      <c r="B299" s="47" t="s">
        <v>320</v>
      </c>
      <c r="C299" s="48" t="s">
        <v>708</v>
      </c>
      <c r="D299" s="49">
        <v>114000</v>
      </c>
      <c r="E299" s="49">
        <v>114000</v>
      </c>
      <c r="F299" s="50" t="s">
        <v>26</v>
      </c>
      <c r="G299" s="12"/>
    </row>
    <row r="300" spans="1:7">
      <c r="A300" s="58" t="s">
        <v>709</v>
      </c>
      <c r="B300" s="47" t="s">
        <v>320</v>
      </c>
      <c r="C300" s="48" t="s">
        <v>710</v>
      </c>
      <c r="D300" s="49">
        <v>3320693.84</v>
      </c>
      <c r="E300" s="49">
        <v>3320693.84</v>
      </c>
      <c r="F300" s="50" t="s">
        <v>26</v>
      </c>
      <c r="G300" s="12"/>
    </row>
    <row r="301" spans="1:7" ht="15.75" customHeight="1">
      <c r="A301" s="58" t="s">
        <v>449</v>
      </c>
      <c r="B301" s="47" t="s">
        <v>320</v>
      </c>
      <c r="C301" s="48" t="s">
        <v>711</v>
      </c>
      <c r="D301" s="49">
        <v>3320693.84</v>
      </c>
      <c r="E301" s="49">
        <v>3320693.84</v>
      </c>
      <c r="F301" s="50" t="s">
        <v>26</v>
      </c>
      <c r="G301" s="12"/>
    </row>
    <row r="302" spans="1:7" ht="15" customHeight="1">
      <c r="A302" s="58" t="s">
        <v>712</v>
      </c>
      <c r="B302" s="47" t="s">
        <v>320</v>
      </c>
      <c r="C302" s="48" t="s">
        <v>713</v>
      </c>
      <c r="D302" s="49">
        <v>3320693.84</v>
      </c>
      <c r="E302" s="49">
        <v>3320693.84</v>
      </c>
      <c r="F302" s="50" t="s">
        <v>26</v>
      </c>
      <c r="G302" s="12"/>
    </row>
    <row r="303" spans="1:7" ht="31.2">
      <c r="A303" s="58" t="s">
        <v>714</v>
      </c>
      <c r="B303" s="47" t="s">
        <v>320</v>
      </c>
      <c r="C303" s="48" t="s">
        <v>715</v>
      </c>
      <c r="D303" s="49">
        <v>3320693.84</v>
      </c>
      <c r="E303" s="49">
        <v>3320693.84</v>
      </c>
      <c r="F303" s="50" t="s">
        <v>26</v>
      </c>
      <c r="G303" s="12"/>
    </row>
    <row r="304" spans="1:7" ht="31.2">
      <c r="A304" s="58" t="s">
        <v>716</v>
      </c>
      <c r="B304" s="47" t="s">
        <v>320</v>
      </c>
      <c r="C304" s="48" t="s">
        <v>717</v>
      </c>
      <c r="D304" s="49">
        <v>141120</v>
      </c>
      <c r="E304" s="49">
        <v>141120</v>
      </c>
      <c r="F304" s="50" t="s">
        <v>26</v>
      </c>
      <c r="G304" s="12"/>
    </row>
    <row r="305" spans="1:7" ht="15.75" customHeight="1">
      <c r="A305" s="58" t="s">
        <v>449</v>
      </c>
      <c r="B305" s="47" t="s">
        <v>320</v>
      </c>
      <c r="C305" s="48" t="s">
        <v>718</v>
      </c>
      <c r="D305" s="49">
        <v>141120</v>
      </c>
      <c r="E305" s="49">
        <v>141120</v>
      </c>
      <c r="F305" s="50" t="s">
        <v>26</v>
      </c>
      <c r="G305" s="12"/>
    </row>
    <row r="306" spans="1:7" ht="31.2">
      <c r="A306" s="58" t="s">
        <v>451</v>
      </c>
      <c r="B306" s="47" t="s">
        <v>320</v>
      </c>
      <c r="C306" s="48" t="s">
        <v>719</v>
      </c>
      <c r="D306" s="49">
        <v>141120</v>
      </c>
      <c r="E306" s="49">
        <v>141120</v>
      </c>
      <c r="F306" s="50" t="s">
        <v>26</v>
      </c>
      <c r="G306" s="12"/>
    </row>
    <row r="307" spans="1:7">
      <c r="A307" s="58" t="s">
        <v>720</v>
      </c>
      <c r="B307" s="47" t="s">
        <v>320</v>
      </c>
      <c r="C307" s="48" t="s">
        <v>721</v>
      </c>
      <c r="D307" s="49">
        <v>141120</v>
      </c>
      <c r="E307" s="49">
        <v>141120</v>
      </c>
      <c r="F307" s="50" t="s">
        <v>26</v>
      </c>
      <c r="G307" s="12"/>
    </row>
    <row r="308" spans="1:7" ht="31.2">
      <c r="A308" s="58" t="s">
        <v>406</v>
      </c>
      <c r="B308" s="47" t="s">
        <v>320</v>
      </c>
      <c r="C308" s="48" t="s">
        <v>722</v>
      </c>
      <c r="D308" s="49">
        <v>200000</v>
      </c>
      <c r="E308" s="49">
        <v>150000</v>
      </c>
      <c r="F308" s="50">
        <v>50000</v>
      </c>
      <c r="G308" s="12"/>
    </row>
    <row r="309" spans="1:7" ht="16.5" customHeight="1">
      <c r="A309" s="58" t="s">
        <v>449</v>
      </c>
      <c r="B309" s="47" t="s">
        <v>320</v>
      </c>
      <c r="C309" s="48" t="s">
        <v>723</v>
      </c>
      <c r="D309" s="49">
        <v>200000</v>
      </c>
      <c r="E309" s="49">
        <v>150000</v>
      </c>
      <c r="F309" s="50">
        <v>50000</v>
      </c>
      <c r="G309" s="12"/>
    </row>
    <row r="310" spans="1:7">
      <c r="A310" s="58" t="s">
        <v>724</v>
      </c>
      <c r="B310" s="47" t="s">
        <v>320</v>
      </c>
      <c r="C310" s="48" t="s">
        <v>725</v>
      </c>
      <c r="D310" s="49">
        <v>200000</v>
      </c>
      <c r="E310" s="49">
        <v>150000</v>
      </c>
      <c r="F310" s="50">
        <v>50000</v>
      </c>
      <c r="G310" s="12"/>
    </row>
    <row r="311" spans="1:7" ht="62.4">
      <c r="A311" s="58" t="s">
        <v>545</v>
      </c>
      <c r="B311" s="47" t="s">
        <v>320</v>
      </c>
      <c r="C311" s="48" t="s">
        <v>726</v>
      </c>
      <c r="D311" s="49">
        <v>17859072.809999999</v>
      </c>
      <c r="E311" s="49">
        <v>10873691.1</v>
      </c>
      <c r="F311" s="50">
        <v>6985381.71</v>
      </c>
      <c r="G311" s="12"/>
    </row>
    <row r="312" spans="1:7" ht="31.2">
      <c r="A312" s="58" t="s">
        <v>424</v>
      </c>
      <c r="B312" s="47" t="s">
        <v>320</v>
      </c>
      <c r="C312" s="48" t="s">
        <v>727</v>
      </c>
      <c r="D312" s="49">
        <v>17859072.809999999</v>
      </c>
      <c r="E312" s="49">
        <v>10873691.1</v>
      </c>
      <c r="F312" s="50">
        <v>6985381.71</v>
      </c>
      <c r="G312" s="12"/>
    </row>
    <row r="313" spans="1:7" ht="16.5" customHeight="1">
      <c r="A313" s="58" t="s">
        <v>426</v>
      </c>
      <c r="B313" s="47" t="s">
        <v>320</v>
      </c>
      <c r="C313" s="48" t="s">
        <v>728</v>
      </c>
      <c r="D313" s="49">
        <v>17859072.809999999</v>
      </c>
      <c r="E313" s="49">
        <v>10873691.1</v>
      </c>
      <c r="F313" s="50">
        <v>6985381.71</v>
      </c>
      <c r="G313" s="12"/>
    </row>
    <row r="314" spans="1:7" ht="46.8">
      <c r="A314" s="58" t="s">
        <v>428</v>
      </c>
      <c r="B314" s="47" t="s">
        <v>320</v>
      </c>
      <c r="C314" s="48" t="s">
        <v>729</v>
      </c>
      <c r="D314" s="49">
        <v>17859072.809999999</v>
      </c>
      <c r="E314" s="49">
        <v>10873691.1</v>
      </c>
      <c r="F314" s="50">
        <v>6985381.71</v>
      </c>
      <c r="G314" s="12"/>
    </row>
    <row r="315" spans="1:7" ht="31.2">
      <c r="A315" s="58" t="s">
        <v>730</v>
      </c>
      <c r="B315" s="47" t="s">
        <v>320</v>
      </c>
      <c r="C315" s="48" t="s">
        <v>731</v>
      </c>
      <c r="D315" s="49">
        <v>510000</v>
      </c>
      <c r="E315" s="49">
        <v>509291.85</v>
      </c>
      <c r="F315" s="50">
        <v>708.15</v>
      </c>
      <c r="G315" s="12"/>
    </row>
    <row r="316" spans="1:7" ht="31.2">
      <c r="A316" s="58" t="s">
        <v>332</v>
      </c>
      <c r="B316" s="47" t="s">
        <v>320</v>
      </c>
      <c r="C316" s="48" t="s">
        <v>732</v>
      </c>
      <c r="D316" s="49">
        <v>480000</v>
      </c>
      <c r="E316" s="49">
        <v>479291.85</v>
      </c>
      <c r="F316" s="50">
        <v>708.15</v>
      </c>
      <c r="G316" s="12"/>
    </row>
    <row r="317" spans="1:7" ht="31.2">
      <c r="A317" s="58" t="s">
        <v>334</v>
      </c>
      <c r="B317" s="47" t="s">
        <v>320</v>
      </c>
      <c r="C317" s="48" t="s">
        <v>733</v>
      </c>
      <c r="D317" s="49">
        <v>480000</v>
      </c>
      <c r="E317" s="49">
        <v>479291.85</v>
      </c>
      <c r="F317" s="50">
        <v>708.15</v>
      </c>
      <c r="G317" s="12"/>
    </row>
    <row r="318" spans="1:7" ht="31.2">
      <c r="A318" s="58" t="s">
        <v>336</v>
      </c>
      <c r="B318" s="47" t="s">
        <v>320</v>
      </c>
      <c r="C318" s="48" t="s">
        <v>734</v>
      </c>
      <c r="D318" s="49">
        <v>480000</v>
      </c>
      <c r="E318" s="49">
        <v>479291.85</v>
      </c>
      <c r="F318" s="50">
        <v>708.15</v>
      </c>
      <c r="G318" s="12"/>
    </row>
    <row r="319" spans="1:7">
      <c r="A319" s="58" t="s">
        <v>338</v>
      </c>
      <c r="B319" s="47" t="s">
        <v>320</v>
      </c>
      <c r="C319" s="48" t="s">
        <v>735</v>
      </c>
      <c r="D319" s="49">
        <v>30000</v>
      </c>
      <c r="E319" s="49">
        <v>30000</v>
      </c>
      <c r="F319" s="50" t="s">
        <v>26</v>
      </c>
      <c r="G319" s="12"/>
    </row>
    <row r="320" spans="1:7">
      <c r="A320" s="58" t="s">
        <v>340</v>
      </c>
      <c r="B320" s="47" t="s">
        <v>320</v>
      </c>
      <c r="C320" s="48" t="s">
        <v>736</v>
      </c>
      <c r="D320" s="49">
        <v>30000</v>
      </c>
      <c r="E320" s="49">
        <v>30000</v>
      </c>
      <c r="F320" s="50" t="s">
        <v>26</v>
      </c>
      <c r="G320" s="12"/>
    </row>
    <row r="321" spans="1:7">
      <c r="A321" s="58" t="s">
        <v>459</v>
      </c>
      <c r="B321" s="47" t="s">
        <v>320</v>
      </c>
      <c r="C321" s="48" t="s">
        <v>737</v>
      </c>
      <c r="D321" s="49">
        <v>30000</v>
      </c>
      <c r="E321" s="49">
        <v>30000</v>
      </c>
      <c r="F321" s="50" t="s">
        <v>26</v>
      </c>
      <c r="G321" s="12"/>
    </row>
    <row r="322" spans="1:7" ht="62.4">
      <c r="A322" s="58" t="s">
        <v>738</v>
      </c>
      <c r="B322" s="47" t="s">
        <v>320</v>
      </c>
      <c r="C322" s="48" t="s">
        <v>739</v>
      </c>
      <c r="D322" s="49">
        <v>5328120</v>
      </c>
      <c r="E322" s="49">
        <v>2425500</v>
      </c>
      <c r="F322" s="50">
        <v>2902620</v>
      </c>
      <c r="G322" s="12"/>
    </row>
    <row r="323" spans="1:7" ht="31.2">
      <c r="A323" s="58" t="s">
        <v>424</v>
      </c>
      <c r="B323" s="47" t="s">
        <v>320</v>
      </c>
      <c r="C323" s="48" t="s">
        <v>740</v>
      </c>
      <c r="D323" s="49">
        <v>5328120</v>
      </c>
      <c r="E323" s="49">
        <v>2425500</v>
      </c>
      <c r="F323" s="50">
        <v>2902620</v>
      </c>
      <c r="G323" s="12"/>
    </row>
    <row r="324" spans="1:7">
      <c r="A324" s="58" t="s">
        <v>426</v>
      </c>
      <c r="B324" s="47" t="s">
        <v>320</v>
      </c>
      <c r="C324" s="48" t="s">
        <v>741</v>
      </c>
      <c r="D324" s="49">
        <v>5328120</v>
      </c>
      <c r="E324" s="49">
        <v>2425500</v>
      </c>
      <c r="F324" s="50">
        <v>2902620</v>
      </c>
      <c r="G324" s="12"/>
    </row>
    <row r="325" spans="1:7" ht="46.8">
      <c r="A325" s="58" t="s">
        <v>742</v>
      </c>
      <c r="B325" s="47" t="s">
        <v>320</v>
      </c>
      <c r="C325" s="48" t="s">
        <v>743</v>
      </c>
      <c r="D325" s="49">
        <v>5328120</v>
      </c>
      <c r="E325" s="49">
        <v>2425500</v>
      </c>
      <c r="F325" s="50">
        <v>2902620</v>
      </c>
      <c r="G325" s="12"/>
    </row>
    <row r="326" spans="1:7" ht="31.2">
      <c r="A326" s="58" t="s">
        <v>744</v>
      </c>
      <c r="B326" s="47" t="s">
        <v>320</v>
      </c>
      <c r="C326" s="48" t="s">
        <v>745</v>
      </c>
      <c r="D326" s="49">
        <v>2870763</v>
      </c>
      <c r="E326" s="49">
        <v>2870763</v>
      </c>
      <c r="F326" s="50" t="s">
        <v>26</v>
      </c>
      <c r="G326" s="12"/>
    </row>
    <row r="327" spans="1:7" ht="31.2">
      <c r="A327" s="58" t="s">
        <v>424</v>
      </c>
      <c r="B327" s="47" t="s">
        <v>320</v>
      </c>
      <c r="C327" s="48" t="s">
        <v>746</v>
      </c>
      <c r="D327" s="49">
        <v>2870763</v>
      </c>
      <c r="E327" s="49">
        <v>2870763</v>
      </c>
      <c r="F327" s="50" t="s">
        <v>26</v>
      </c>
      <c r="G327" s="12"/>
    </row>
    <row r="328" spans="1:7">
      <c r="A328" s="58" t="s">
        <v>426</v>
      </c>
      <c r="B328" s="47" t="s">
        <v>320</v>
      </c>
      <c r="C328" s="48" t="s">
        <v>747</v>
      </c>
      <c r="D328" s="49">
        <v>2870763</v>
      </c>
      <c r="E328" s="49">
        <v>2870763</v>
      </c>
      <c r="F328" s="50" t="s">
        <v>26</v>
      </c>
      <c r="G328" s="12"/>
    </row>
    <row r="329" spans="1:7" ht="46.8">
      <c r="A329" s="58" t="s">
        <v>742</v>
      </c>
      <c r="B329" s="47" t="s">
        <v>320</v>
      </c>
      <c r="C329" s="48" t="s">
        <v>748</v>
      </c>
      <c r="D329" s="49">
        <v>2870763</v>
      </c>
      <c r="E329" s="49">
        <v>2870763</v>
      </c>
      <c r="F329" s="50" t="s">
        <v>26</v>
      </c>
      <c r="G329" s="12"/>
    </row>
    <row r="330" spans="1:7" ht="46.8">
      <c r="A330" s="58" t="s">
        <v>749</v>
      </c>
      <c r="B330" s="47" t="s">
        <v>320</v>
      </c>
      <c r="C330" s="48" t="s">
        <v>750</v>
      </c>
      <c r="D330" s="49">
        <v>1762500</v>
      </c>
      <c r="E330" s="49">
        <v>1762500</v>
      </c>
      <c r="F330" s="50" t="s">
        <v>26</v>
      </c>
      <c r="G330" s="12"/>
    </row>
    <row r="331" spans="1:7" ht="31.2">
      <c r="A331" s="58" t="s">
        <v>463</v>
      </c>
      <c r="B331" s="47" t="s">
        <v>320</v>
      </c>
      <c r="C331" s="48" t="s">
        <v>751</v>
      </c>
      <c r="D331" s="49">
        <v>1762500</v>
      </c>
      <c r="E331" s="49">
        <v>1762500</v>
      </c>
      <c r="F331" s="50" t="s">
        <v>26</v>
      </c>
      <c r="G331" s="12"/>
    </row>
    <row r="332" spans="1:7">
      <c r="A332" s="58" t="s">
        <v>465</v>
      </c>
      <c r="B332" s="47" t="s">
        <v>320</v>
      </c>
      <c r="C332" s="48" t="s">
        <v>752</v>
      </c>
      <c r="D332" s="49">
        <v>1762500</v>
      </c>
      <c r="E332" s="49">
        <v>1762500</v>
      </c>
      <c r="F332" s="50" t="s">
        <v>26</v>
      </c>
      <c r="G332" s="12"/>
    </row>
    <row r="333" spans="1:7" ht="62.4">
      <c r="A333" s="58" t="s">
        <v>467</v>
      </c>
      <c r="B333" s="47" t="s">
        <v>320</v>
      </c>
      <c r="C333" s="48" t="s">
        <v>753</v>
      </c>
      <c r="D333" s="49">
        <v>1762500</v>
      </c>
      <c r="E333" s="49">
        <v>1762500</v>
      </c>
      <c r="F333" s="50" t="s">
        <v>26</v>
      </c>
      <c r="G333" s="12"/>
    </row>
    <row r="334" spans="1:7" s="67" customFormat="1" ht="31.2">
      <c r="A334" s="61" t="s">
        <v>754</v>
      </c>
      <c r="B334" s="62" t="s">
        <v>320</v>
      </c>
      <c r="C334" s="63" t="s">
        <v>755</v>
      </c>
      <c r="D334" s="64">
        <v>5390403</v>
      </c>
      <c r="E334" s="64">
        <v>5326262.63</v>
      </c>
      <c r="F334" s="65">
        <v>64140.37</v>
      </c>
      <c r="G334" s="66"/>
    </row>
    <row r="335" spans="1:7" ht="17.25" customHeight="1">
      <c r="A335" s="58" t="s">
        <v>756</v>
      </c>
      <c r="B335" s="47" t="s">
        <v>320</v>
      </c>
      <c r="C335" s="48" t="s">
        <v>757</v>
      </c>
      <c r="D335" s="49">
        <v>1926542</v>
      </c>
      <c r="E335" s="49">
        <v>1926541.04</v>
      </c>
      <c r="F335" s="50">
        <v>0.96</v>
      </c>
      <c r="G335" s="12"/>
    </row>
    <row r="336" spans="1:7" ht="62.25" customHeight="1">
      <c r="A336" s="58" t="s">
        <v>324</v>
      </c>
      <c r="B336" s="47" t="s">
        <v>320</v>
      </c>
      <c r="C336" s="48" t="s">
        <v>758</v>
      </c>
      <c r="D336" s="49">
        <v>1926542</v>
      </c>
      <c r="E336" s="49">
        <v>1926541.04</v>
      </c>
      <c r="F336" s="50">
        <v>0.96</v>
      </c>
      <c r="G336" s="12"/>
    </row>
    <row r="337" spans="1:7" ht="31.2">
      <c r="A337" s="58" t="s">
        <v>326</v>
      </c>
      <c r="B337" s="47" t="s">
        <v>320</v>
      </c>
      <c r="C337" s="48" t="s">
        <v>759</v>
      </c>
      <c r="D337" s="49">
        <v>1926542</v>
      </c>
      <c r="E337" s="49">
        <v>1926541.04</v>
      </c>
      <c r="F337" s="50">
        <v>0.96</v>
      </c>
      <c r="G337" s="12"/>
    </row>
    <row r="338" spans="1:7" ht="46.8">
      <c r="A338" s="58" t="s">
        <v>328</v>
      </c>
      <c r="B338" s="47" t="s">
        <v>320</v>
      </c>
      <c r="C338" s="48" t="s">
        <v>760</v>
      </c>
      <c r="D338" s="49">
        <v>1529450.94</v>
      </c>
      <c r="E338" s="49">
        <v>1529450.14</v>
      </c>
      <c r="F338" s="50">
        <v>0.8</v>
      </c>
      <c r="G338" s="12"/>
    </row>
    <row r="339" spans="1:7" ht="47.25" customHeight="1">
      <c r="A339" s="58" t="s">
        <v>330</v>
      </c>
      <c r="B339" s="47" t="s">
        <v>320</v>
      </c>
      <c r="C339" s="48" t="s">
        <v>761</v>
      </c>
      <c r="D339" s="49">
        <v>397091.06</v>
      </c>
      <c r="E339" s="49">
        <v>397090.9</v>
      </c>
      <c r="F339" s="50">
        <v>0.16</v>
      </c>
      <c r="G339" s="12"/>
    </row>
    <row r="340" spans="1:7" ht="46.8">
      <c r="A340" s="58" t="s">
        <v>322</v>
      </c>
      <c r="B340" s="47" t="s">
        <v>320</v>
      </c>
      <c r="C340" s="48" t="s">
        <v>762</v>
      </c>
      <c r="D340" s="49">
        <v>2097190</v>
      </c>
      <c r="E340" s="49">
        <v>2056831.64</v>
      </c>
      <c r="F340" s="50">
        <v>40358.36</v>
      </c>
      <c r="G340" s="12"/>
    </row>
    <row r="341" spans="1:7" ht="61.5" customHeight="1">
      <c r="A341" s="58" t="s">
        <v>324</v>
      </c>
      <c r="B341" s="47" t="s">
        <v>320</v>
      </c>
      <c r="C341" s="48" t="s">
        <v>763</v>
      </c>
      <c r="D341" s="49">
        <v>1948690</v>
      </c>
      <c r="E341" s="49">
        <v>1948688.28</v>
      </c>
      <c r="F341" s="50">
        <v>1.72</v>
      </c>
      <c r="G341" s="12"/>
    </row>
    <row r="342" spans="1:7" ht="31.2">
      <c r="A342" s="58" t="s">
        <v>326</v>
      </c>
      <c r="B342" s="47" t="s">
        <v>320</v>
      </c>
      <c r="C342" s="48" t="s">
        <v>764</v>
      </c>
      <c r="D342" s="49">
        <v>1948690</v>
      </c>
      <c r="E342" s="49">
        <v>1948688.28</v>
      </c>
      <c r="F342" s="50">
        <v>1.72</v>
      </c>
      <c r="G342" s="12"/>
    </row>
    <row r="343" spans="1:7" ht="46.8">
      <c r="A343" s="58" t="s">
        <v>328</v>
      </c>
      <c r="B343" s="47" t="s">
        <v>320</v>
      </c>
      <c r="C343" s="48" t="s">
        <v>765</v>
      </c>
      <c r="D343" s="49">
        <v>1501204.81</v>
      </c>
      <c r="E343" s="49">
        <v>1501204.32</v>
      </c>
      <c r="F343" s="50">
        <v>0.49</v>
      </c>
      <c r="G343" s="12"/>
    </row>
    <row r="344" spans="1:7" ht="47.25" customHeight="1">
      <c r="A344" s="58" t="s">
        <v>330</v>
      </c>
      <c r="B344" s="47" t="s">
        <v>320</v>
      </c>
      <c r="C344" s="48" t="s">
        <v>766</v>
      </c>
      <c r="D344" s="49">
        <v>447485.19</v>
      </c>
      <c r="E344" s="49">
        <v>447483.96</v>
      </c>
      <c r="F344" s="50">
        <v>1.23</v>
      </c>
      <c r="G344" s="12"/>
    </row>
    <row r="345" spans="1:7" ht="31.2">
      <c r="A345" s="58" t="s">
        <v>332</v>
      </c>
      <c r="B345" s="47" t="s">
        <v>320</v>
      </c>
      <c r="C345" s="48" t="s">
        <v>767</v>
      </c>
      <c r="D345" s="49">
        <v>143000</v>
      </c>
      <c r="E345" s="49">
        <v>105623.36</v>
      </c>
      <c r="F345" s="50">
        <v>37376.639999999999</v>
      </c>
      <c r="G345" s="12"/>
    </row>
    <row r="346" spans="1:7" ht="31.2">
      <c r="A346" s="58" t="s">
        <v>334</v>
      </c>
      <c r="B346" s="47" t="s">
        <v>320</v>
      </c>
      <c r="C346" s="48" t="s">
        <v>768</v>
      </c>
      <c r="D346" s="49">
        <v>143000</v>
      </c>
      <c r="E346" s="49">
        <v>105623.36</v>
      </c>
      <c r="F346" s="50">
        <v>37376.639999999999</v>
      </c>
      <c r="G346" s="12"/>
    </row>
    <row r="347" spans="1:7" ht="31.2">
      <c r="A347" s="58" t="s">
        <v>336</v>
      </c>
      <c r="B347" s="47" t="s">
        <v>320</v>
      </c>
      <c r="C347" s="48" t="s">
        <v>769</v>
      </c>
      <c r="D347" s="49">
        <v>143000</v>
      </c>
      <c r="E347" s="49">
        <v>105623.36</v>
      </c>
      <c r="F347" s="50">
        <v>37376.639999999999</v>
      </c>
      <c r="G347" s="12"/>
    </row>
    <row r="348" spans="1:7">
      <c r="A348" s="58" t="s">
        <v>338</v>
      </c>
      <c r="B348" s="47" t="s">
        <v>320</v>
      </c>
      <c r="C348" s="48" t="s">
        <v>770</v>
      </c>
      <c r="D348" s="49">
        <v>5500</v>
      </c>
      <c r="E348" s="49">
        <v>2520</v>
      </c>
      <c r="F348" s="50">
        <v>2980</v>
      </c>
      <c r="G348" s="12"/>
    </row>
    <row r="349" spans="1:7">
      <c r="A349" s="58" t="s">
        <v>340</v>
      </c>
      <c r="B349" s="47" t="s">
        <v>320</v>
      </c>
      <c r="C349" s="48" t="s">
        <v>771</v>
      </c>
      <c r="D349" s="49">
        <v>5500</v>
      </c>
      <c r="E349" s="49">
        <v>2520</v>
      </c>
      <c r="F349" s="50">
        <v>2980</v>
      </c>
      <c r="G349" s="12"/>
    </row>
    <row r="350" spans="1:7" ht="31.2">
      <c r="A350" s="58" t="s">
        <v>342</v>
      </c>
      <c r="B350" s="47" t="s">
        <v>320</v>
      </c>
      <c r="C350" s="48" t="s">
        <v>772</v>
      </c>
      <c r="D350" s="49">
        <v>500</v>
      </c>
      <c r="E350" s="49" t="s">
        <v>26</v>
      </c>
      <c r="F350" s="50">
        <v>500</v>
      </c>
      <c r="G350" s="12"/>
    </row>
    <row r="351" spans="1:7">
      <c r="A351" s="58" t="s">
        <v>433</v>
      </c>
      <c r="B351" s="47" t="s">
        <v>320</v>
      </c>
      <c r="C351" s="48" t="s">
        <v>773</v>
      </c>
      <c r="D351" s="49">
        <v>5000</v>
      </c>
      <c r="E351" s="49">
        <v>2520</v>
      </c>
      <c r="F351" s="50">
        <v>2480</v>
      </c>
      <c r="G351" s="12"/>
    </row>
    <row r="352" spans="1:7" ht="15" customHeight="1">
      <c r="A352" s="58" t="s">
        <v>774</v>
      </c>
      <c r="B352" s="47" t="s">
        <v>320</v>
      </c>
      <c r="C352" s="48" t="s">
        <v>775</v>
      </c>
      <c r="D352" s="49">
        <v>180000</v>
      </c>
      <c r="E352" s="49">
        <v>165000</v>
      </c>
      <c r="F352" s="50">
        <v>15000</v>
      </c>
      <c r="G352" s="12"/>
    </row>
    <row r="353" spans="1:7" ht="62.25" customHeight="1">
      <c r="A353" s="58" t="s">
        <v>324</v>
      </c>
      <c r="B353" s="47" t="s">
        <v>320</v>
      </c>
      <c r="C353" s="48" t="s">
        <v>776</v>
      </c>
      <c r="D353" s="49">
        <v>180000</v>
      </c>
      <c r="E353" s="49">
        <v>165000</v>
      </c>
      <c r="F353" s="50">
        <v>15000</v>
      </c>
      <c r="G353" s="12"/>
    </row>
    <row r="354" spans="1:7" ht="31.2">
      <c r="A354" s="58" t="s">
        <v>326</v>
      </c>
      <c r="B354" s="47" t="s">
        <v>320</v>
      </c>
      <c r="C354" s="48" t="s">
        <v>777</v>
      </c>
      <c r="D354" s="49">
        <v>180000</v>
      </c>
      <c r="E354" s="49">
        <v>165000</v>
      </c>
      <c r="F354" s="50">
        <v>15000</v>
      </c>
      <c r="G354" s="12"/>
    </row>
    <row r="355" spans="1:7" ht="46.8">
      <c r="A355" s="58" t="s">
        <v>384</v>
      </c>
      <c r="B355" s="47" t="s">
        <v>320</v>
      </c>
      <c r="C355" s="48" t="s">
        <v>778</v>
      </c>
      <c r="D355" s="49">
        <v>180000</v>
      </c>
      <c r="E355" s="49">
        <v>165000</v>
      </c>
      <c r="F355" s="50">
        <v>15000</v>
      </c>
      <c r="G355" s="12"/>
    </row>
    <row r="356" spans="1:7">
      <c r="A356" s="58" t="s">
        <v>779</v>
      </c>
      <c r="B356" s="47" t="s">
        <v>320</v>
      </c>
      <c r="C356" s="48" t="s">
        <v>780</v>
      </c>
      <c r="D356" s="49">
        <v>1067671</v>
      </c>
      <c r="E356" s="49">
        <v>1067670.95</v>
      </c>
      <c r="F356" s="50">
        <v>0.05</v>
      </c>
      <c r="G356" s="12"/>
    </row>
    <row r="357" spans="1:7" ht="61.5" customHeight="1">
      <c r="A357" s="58" t="s">
        <v>324</v>
      </c>
      <c r="B357" s="47" t="s">
        <v>320</v>
      </c>
      <c r="C357" s="48" t="s">
        <v>781</v>
      </c>
      <c r="D357" s="49">
        <v>1067671</v>
      </c>
      <c r="E357" s="49">
        <v>1067670.95</v>
      </c>
      <c r="F357" s="50">
        <v>0.05</v>
      </c>
      <c r="G357" s="12"/>
    </row>
    <row r="358" spans="1:7" ht="31.2">
      <c r="A358" s="58" t="s">
        <v>326</v>
      </c>
      <c r="B358" s="47" t="s">
        <v>320</v>
      </c>
      <c r="C358" s="48" t="s">
        <v>782</v>
      </c>
      <c r="D358" s="49">
        <v>1067671</v>
      </c>
      <c r="E358" s="49">
        <v>1067670.95</v>
      </c>
      <c r="F358" s="50">
        <v>0.05</v>
      </c>
      <c r="G358" s="12"/>
    </row>
    <row r="359" spans="1:7" ht="46.8">
      <c r="A359" s="58" t="s">
        <v>328</v>
      </c>
      <c r="B359" s="47" t="s">
        <v>320</v>
      </c>
      <c r="C359" s="48" t="s">
        <v>783</v>
      </c>
      <c r="D359" s="49">
        <v>820951.57</v>
      </c>
      <c r="E359" s="49">
        <v>820951.57</v>
      </c>
      <c r="F359" s="50" t="s">
        <v>26</v>
      </c>
      <c r="G359" s="12"/>
    </row>
    <row r="360" spans="1:7" ht="48" customHeight="1">
      <c r="A360" s="58" t="s">
        <v>330</v>
      </c>
      <c r="B360" s="47" t="s">
        <v>320</v>
      </c>
      <c r="C360" s="48" t="s">
        <v>784</v>
      </c>
      <c r="D360" s="49">
        <v>246719.43</v>
      </c>
      <c r="E360" s="49">
        <v>246719.38</v>
      </c>
      <c r="F360" s="50">
        <v>0.05</v>
      </c>
      <c r="G360" s="12"/>
    </row>
    <row r="361" spans="1:7">
      <c r="A361" s="58" t="s">
        <v>349</v>
      </c>
      <c r="B361" s="47" t="s">
        <v>320</v>
      </c>
      <c r="C361" s="48" t="s">
        <v>785</v>
      </c>
      <c r="D361" s="49">
        <v>19000</v>
      </c>
      <c r="E361" s="49">
        <v>19000</v>
      </c>
      <c r="F361" s="50" t="s">
        <v>26</v>
      </c>
      <c r="G361" s="12"/>
    </row>
    <row r="362" spans="1:7" ht="31.2">
      <c r="A362" s="58" t="s">
        <v>332</v>
      </c>
      <c r="B362" s="47" t="s">
        <v>320</v>
      </c>
      <c r="C362" s="48" t="s">
        <v>786</v>
      </c>
      <c r="D362" s="49">
        <v>19000</v>
      </c>
      <c r="E362" s="49">
        <v>19000</v>
      </c>
      <c r="F362" s="50" t="s">
        <v>26</v>
      </c>
      <c r="G362" s="12"/>
    </row>
    <row r="363" spans="1:7" ht="31.2">
      <c r="A363" s="58" t="s">
        <v>334</v>
      </c>
      <c r="B363" s="47" t="s">
        <v>320</v>
      </c>
      <c r="C363" s="48" t="s">
        <v>787</v>
      </c>
      <c r="D363" s="49">
        <v>19000</v>
      </c>
      <c r="E363" s="49">
        <v>19000</v>
      </c>
      <c r="F363" s="50" t="s">
        <v>26</v>
      </c>
      <c r="G363" s="12"/>
    </row>
    <row r="364" spans="1:7" ht="31.2">
      <c r="A364" s="58" t="s">
        <v>336</v>
      </c>
      <c r="B364" s="47" t="s">
        <v>320</v>
      </c>
      <c r="C364" s="48" t="s">
        <v>788</v>
      </c>
      <c r="D364" s="49">
        <v>19000</v>
      </c>
      <c r="E364" s="49">
        <v>19000</v>
      </c>
      <c r="F364" s="50" t="s">
        <v>26</v>
      </c>
      <c r="G364" s="12"/>
    </row>
    <row r="365" spans="1:7" ht="31.2">
      <c r="A365" s="58" t="s">
        <v>789</v>
      </c>
      <c r="B365" s="47" t="s">
        <v>320</v>
      </c>
      <c r="C365" s="48" t="s">
        <v>790</v>
      </c>
      <c r="D365" s="49">
        <v>100000</v>
      </c>
      <c r="E365" s="49">
        <v>91219</v>
      </c>
      <c r="F365" s="50">
        <v>8781</v>
      </c>
      <c r="G365" s="12"/>
    </row>
    <row r="366" spans="1:7" ht="31.2">
      <c r="A366" s="58" t="s">
        <v>332</v>
      </c>
      <c r="B366" s="47" t="s">
        <v>320</v>
      </c>
      <c r="C366" s="48" t="s">
        <v>791</v>
      </c>
      <c r="D366" s="49">
        <v>100000</v>
      </c>
      <c r="E366" s="49">
        <v>91219</v>
      </c>
      <c r="F366" s="50">
        <v>8781</v>
      </c>
      <c r="G366" s="12"/>
    </row>
    <row r="367" spans="1:7" ht="31.2">
      <c r="A367" s="58" t="s">
        <v>334</v>
      </c>
      <c r="B367" s="47" t="s">
        <v>320</v>
      </c>
      <c r="C367" s="48" t="s">
        <v>792</v>
      </c>
      <c r="D367" s="49">
        <v>100000</v>
      </c>
      <c r="E367" s="49">
        <v>91219</v>
      </c>
      <c r="F367" s="50">
        <v>8781</v>
      </c>
      <c r="G367" s="12"/>
    </row>
    <row r="368" spans="1:7" ht="31.2">
      <c r="A368" s="58" t="s">
        <v>336</v>
      </c>
      <c r="B368" s="47" t="s">
        <v>320</v>
      </c>
      <c r="C368" s="48" t="s">
        <v>793</v>
      </c>
      <c r="D368" s="49">
        <v>100000</v>
      </c>
      <c r="E368" s="49">
        <v>91219</v>
      </c>
      <c r="F368" s="50">
        <v>8781</v>
      </c>
      <c r="G368" s="12"/>
    </row>
    <row r="369" spans="1:7" s="67" customFormat="1" ht="33" customHeight="1">
      <c r="A369" s="61" t="s">
        <v>794</v>
      </c>
      <c r="B369" s="62" t="s">
        <v>320</v>
      </c>
      <c r="C369" s="63" t="s">
        <v>795</v>
      </c>
      <c r="D369" s="64">
        <v>502708947.5</v>
      </c>
      <c r="E369" s="64">
        <v>473398942.46999997</v>
      </c>
      <c r="F369" s="65">
        <v>29310005.030000001</v>
      </c>
      <c r="G369" s="66"/>
    </row>
    <row r="370" spans="1:7" ht="46.8">
      <c r="A370" s="58" t="s">
        <v>796</v>
      </c>
      <c r="B370" s="47" t="s">
        <v>320</v>
      </c>
      <c r="C370" s="48" t="s">
        <v>797</v>
      </c>
      <c r="D370" s="49">
        <v>39911341</v>
      </c>
      <c r="E370" s="49">
        <v>38661342.140000001</v>
      </c>
      <c r="F370" s="50">
        <v>1249998.8600000001</v>
      </c>
      <c r="G370" s="12"/>
    </row>
    <row r="371" spans="1:7" ht="31.2">
      <c r="A371" s="58" t="s">
        <v>463</v>
      </c>
      <c r="B371" s="47" t="s">
        <v>320</v>
      </c>
      <c r="C371" s="48" t="s">
        <v>798</v>
      </c>
      <c r="D371" s="49">
        <v>39911341</v>
      </c>
      <c r="E371" s="49">
        <v>38661342.140000001</v>
      </c>
      <c r="F371" s="50">
        <v>1249998.8600000001</v>
      </c>
      <c r="G371" s="12"/>
    </row>
    <row r="372" spans="1:7">
      <c r="A372" s="58" t="s">
        <v>680</v>
      </c>
      <c r="B372" s="47" t="s">
        <v>320</v>
      </c>
      <c r="C372" s="48" t="s">
        <v>799</v>
      </c>
      <c r="D372" s="49">
        <v>39911341</v>
      </c>
      <c r="E372" s="49">
        <v>38661342.140000001</v>
      </c>
      <c r="F372" s="50">
        <v>1249998.8600000001</v>
      </c>
      <c r="G372" s="12"/>
    </row>
    <row r="373" spans="1:7" ht="62.4">
      <c r="A373" s="58" t="s">
        <v>682</v>
      </c>
      <c r="B373" s="47" t="s">
        <v>320</v>
      </c>
      <c r="C373" s="48" t="s">
        <v>800</v>
      </c>
      <c r="D373" s="49">
        <v>39911341</v>
      </c>
      <c r="E373" s="49">
        <v>38661342.140000001</v>
      </c>
      <c r="F373" s="50">
        <v>1249998.8600000001</v>
      </c>
      <c r="G373" s="12"/>
    </row>
    <row r="374" spans="1:7" ht="62.25" customHeight="1">
      <c r="A374" s="58" t="s">
        <v>801</v>
      </c>
      <c r="B374" s="47" t="s">
        <v>320</v>
      </c>
      <c r="C374" s="48" t="s">
        <v>802</v>
      </c>
      <c r="D374" s="49">
        <v>72007000</v>
      </c>
      <c r="E374" s="49">
        <v>62281974.5</v>
      </c>
      <c r="F374" s="50">
        <v>9725025.5</v>
      </c>
      <c r="G374" s="12"/>
    </row>
    <row r="375" spans="1:7" ht="31.2">
      <c r="A375" s="58" t="s">
        <v>463</v>
      </c>
      <c r="B375" s="47" t="s">
        <v>320</v>
      </c>
      <c r="C375" s="48" t="s">
        <v>803</v>
      </c>
      <c r="D375" s="49">
        <v>72007000</v>
      </c>
      <c r="E375" s="49">
        <v>62281974.5</v>
      </c>
      <c r="F375" s="50">
        <v>9725025.5</v>
      </c>
      <c r="G375" s="12"/>
    </row>
    <row r="376" spans="1:7">
      <c r="A376" s="58" t="s">
        <v>680</v>
      </c>
      <c r="B376" s="47" t="s">
        <v>320</v>
      </c>
      <c r="C376" s="48" t="s">
        <v>804</v>
      </c>
      <c r="D376" s="49">
        <v>72007000</v>
      </c>
      <c r="E376" s="49">
        <v>62281974.5</v>
      </c>
      <c r="F376" s="50">
        <v>9725025.5</v>
      </c>
      <c r="G376" s="12"/>
    </row>
    <row r="377" spans="1:7" ht="62.4">
      <c r="A377" s="58" t="s">
        <v>682</v>
      </c>
      <c r="B377" s="47" t="s">
        <v>320</v>
      </c>
      <c r="C377" s="48" t="s">
        <v>805</v>
      </c>
      <c r="D377" s="49">
        <v>72007000</v>
      </c>
      <c r="E377" s="49">
        <v>62281974.5</v>
      </c>
      <c r="F377" s="50">
        <v>9725025.5</v>
      </c>
      <c r="G377" s="12"/>
    </row>
    <row r="378" spans="1:7" ht="17.25" customHeight="1">
      <c r="A378" s="58" t="s">
        <v>806</v>
      </c>
      <c r="B378" s="47" t="s">
        <v>320</v>
      </c>
      <c r="C378" s="48" t="s">
        <v>807</v>
      </c>
      <c r="D378" s="49">
        <v>45000</v>
      </c>
      <c r="E378" s="49">
        <v>42156.36</v>
      </c>
      <c r="F378" s="50">
        <v>2843.64</v>
      </c>
      <c r="G378" s="12"/>
    </row>
    <row r="379" spans="1:7" ht="31.2">
      <c r="A379" s="58" t="s">
        <v>463</v>
      </c>
      <c r="B379" s="47" t="s">
        <v>320</v>
      </c>
      <c r="C379" s="48" t="s">
        <v>808</v>
      </c>
      <c r="D379" s="49">
        <v>45000</v>
      </c>
      <c r="E379" s="49">
        <v>42156.36</v>
      </c>
      <c r="F379" s="50">
        <v>2843.64</v>
      </c>
      <c r="G379" s="12"/>
    </row>
    <row r="380" spans="1:7">
      <c r="A380" s="58" t="s">
        <v>680</v>
      </c>
      <c r="B380" s="47" t="s">
        <v>320</v>
      </c>
      <c r="C380" s="48" t="s">
        <v>809</v>
      </c>
      <c r="D380" s="49">
        <v>45000</v>
      </c>
      <c r="E380" s="49">
        <v>42156.36</v>
      </c>
      <c r="F380" s="50">
        <v>2843.64</v>
      </c>
      <c r="G380" s="12"/>
    </row>
    <row r="381" spans="1:7">
      <c r="A381" s="58" t="s">
        <v>693</v>
      </c>
      <c r="B381" s="47" t="s">
        <v>320</v>
      </c>
      <c r="C381" s="48" t="s">
        <v>810</v>
      </c>
      <c r="D381" s="49">
        <v>45000</v>
      </c>
      <c r="E381" s="49">
        <v>42156.36</v>
      </c>
      <c r="F381" s="50">
        <v>2843.64</v>
      </c>
      <c r="G381" s="12"/>
    </row>
    <row r="382" spans="1:7" ht="109.2">
      <c r="A382" s="58" t="s">
        <v>811</v>
      </c>
      <c r="B382" s="47" t="s">
        <v>320</v>
      </c>
      <c r="C382" s="48" t="s">
        <v>812</v>
      </c>
      <c r="D382" s="49">
        <v>7462500</v>
      </c>
      <c r="E382" s="49">
        <v>3540526.39</v>
      </c>
      <c r="F382" s="50">
        <v>3921973.61</v>
      </c>
      <c r="G382" s="12"/>
    </row>
    <row r="383" spans="1:7" ht="31.2">
      <c r="A383" s="58" t="s">
        <v>424</v>
      </c>
      <c r="B383" s="47" t="s">
        <v>320</v>
      </c>
      <c r="C383" s="48" t="s">
        <v>813</v>
      </c>
      <c r="D383" s="49">
        <v>7462500</v>
      </c>
      <c r="E383" s="49">
        <v>3540526.39</v>
      </c>
      <c r="F383" s="50">
        <v>3921973.61</v>
      </c>
      <c r="G383" s="12"/>
    </row>
    <row r="384" spans="1:7">
      <c r="A384" s="58" t="s">
        <v>426</v>
      </c>
      <c r="B384" s="47" t="s">
        <v>320</v>
      </c>
      <c r="C384" s="48" t="s">
        <v>814</v>
      </c>
      <c r="D384" s="49">
        <v>7462500</v>
      </c>
      <c r="E384" s="49">
        <v>3540526.39</v>
      </c>
      <c r="F384" s="50">
        <v>3921973.61</v>
      </c>
      <c r="G384" s="12"/>
    </row>
    <row r="385" spans="1:7" ht="46.8">
      <c r="A385" s="58" t="s">
        <v>742</v>
      </c>
      <c r="B385" s="47" t="s">
        <v>320</v>
      </c>
      <c r="C385" s="48" t="s">
        <v>815</v>
      </c>
      <c r="D385" s="49">
        <v>7462500</v>
      </c>
      <c r="E385" s="49">
        <v>3540526.39</v>
      </c>
      <c r="F385" s="50">
        <v>3921973.61</v>
      </c>
      <c r="G385" s="12"/>
    </row>
    <row r="386" spans="1:7" ht="78" customHeight="1">
      <c r="A386" s="58" t="s">
        <v>993</v>
      </c>
      <c r="B386" s="47" t="s">
        <v>320</v>
      </c>
      <c r="C386" s="48" t="s">
        <v>816</v>
      </c>
      <c r="D386" s="49">
        <v>11630737.800000001</v>
      </c>
      <c r="E386" s="49">
        <v>10729825.02</v>
      </c>
      <c r="F386" s="50">
        <v>900912.78</v>
      </c>
      <c r="G386" s="12"/>
    </row>
    <row r="387" spans="1:7" ht="31.2">
      <c r="A387" s="58" t="s">
        <v>463</v>
      </c>
      <c r="B387" s="47" t="s">
        <v>320</v>
      </c>
      <c r="C387" s="48" t="s">
        <v>817</v>
      </c>
      <c r="D387" s="49">
        <v>11630737.800000001</v>
      </c>
      <c r="E387" s="49">
        <v>10729825.02</v>
      </c>
      <c r="F387" s="50">
        <v>900912.78</v>
      </c>
      <c r="G387" s="12"/>
    </row>
    <row r="388" spans="1:7">
      <c r="A388" s="58" t="s">
        <v>680</v>
      </c>
      <c r="B388" s="47" t="s">
        <v>320</v>
      </c>
      <c r="C388" s="48" t="s">
        <v>818</v>
      </c>
      <c r="D388" s="49">
        <v>11630737.800000001</v>
      </c>
      <c r="E388" s="49">
        <v>10729825.02</v>
      </c>
      <c r="F388" s="50">
        <v>900912.78</v>
      </c>
      <c r="G388" s="12"/>
    </row>
    <row r="389" spans="1:7">
      <c r="A389" s="58" t="s">
        <v>693</v>
      </c>
      <c r="B389" s="47" t="s">
        <v>320</v>
      </c>
      <c r="C389" s="48" t="s">
        <v>819</v>
      </c>
      <c r="D389" s="49">
        <v>11630737.800000001</v>
      </c>
      <c r="E389" s="49">
        <v>10729825.02</v>
      </c>
      <c r="F389" s="50">
        <v>900912.78</v>
      </c>
      <c r="G389" s="12"/>
    </row>
    <row r="390" spans="1:7" ht="31.2">
      <c r="A390" s="58" t="s">
        <v>820</v>
      </c>
      <c r="B390" s="47" t="s">
        <v>320</v>
      </c>
      <c r="C390" s="48" t="s">
        <v>821</v>
      </c>
      <c r="D390" s="49">
        <v>965960</v>
      </c>
      <c r="E390" s="49">
        <v>965922.99</v>
      </c>
      <c r="F390" s="50">
        <v>37.01</v>
      </c>
      <c r="G390" s="12"/>
    </row>
    <row r="391" spans="1:7" ht="31.2">
      <c r="A391" s="58" t="s">
        <v>463</v>
      </c>
      <c r="B391" s="47" t="s">
        <v>320</v>
      </c>
      <c r="C391" s="48" t="s">
        <v>822</v>
      </c>
      <c r="D391" s="49">
        <v>965960</v>
      </c>
      <c r="E391" s="49">
        <v>965922.99</v>
      </c>
      <c r="F391" s="50">
        <v>37.01</v>
      </c>
      <c r="G391" s="12"/>
    </row>
    <row r="392" spans="1:7">
      <c r="A392" s="58" t="s">
        <v>680</v>
      </c>
      <c r="B392" s="47" t="s">
        <v>320</v>
      </c>
      <c r="C392" s="48" t="s">
        <v>823</v>
      </c>
      <c r="D392" s="49">
        <v>965960</v>
      </c>
      <c r="E392" s="49">
        <v>965922.99</v>
      </c>
      <c r="F392" s="50">
        <v>37.01</v>
      </c>
      <c r="G392" s="12"/>
    </row>
    <row r="393" spans="1:7">
      <c r="A393" s="58" t="s">
        <v>693</v>
      </c>
      <c r="B393" s="47" t="s">
        <v>320</v>
      </c>
      <c r="C393" s="48" t="s">
        <v>824</v>
      </c>
      <c r="D393" s="49">
        <v>965960</v>
      </c>
      <c r="E393" s="49">
        <v>965922.99</v>
      </c>
      <c r="F393" s="50">
        <v>37.01</v>
      </c>
      <c r="G393" s="12"/>
    </row>
    <row r="394" spans="1:7" ht="61.5" customHeight="1">
      <c r="A394" s="58" t="s">
        <v>825</v>
      </c>
      <c r="B394" s="47" t="s">
        <v>320</v>
      </c>
      <c r="C394" s="48" t="s">
        <v>826</v>
      </c>
      <c r="D394" s="49">
        <v>37500</v>
      </c>
      <c r="E394" s="49">
        <v>22313.360000000001</v>
      </c>
      <c r="F394" s="50">
        <v>15186.64</v>
      </c>
      <c r="G394" s="12"/>
    </row>
    <row r="395" spans="1:7" ht="31.2">
      <c r="A395" s="58" t="s">
        <v>424</v>
      </c>
      <c r="B395" s="47" t="s">
        <v>320</v>
      </c>
      <c r="C395" s="48" t="s">
        <v>827</v>
      </c>
      <c r="D395" s="49">
        <v>37500</v>
      </c>
      <c r="E395" s="49">
        <v>22313.360000000001</v>
      </c>
      <c r="F395" s="50">
        <v>15186.64</v>
      </c>
      <c r="G395" s="12"/>
    </row>
    <row r="396" spans="1:7">
      <c r="A396" s="58" t="s">
        <v>426</v>
      </c>
      <c r="B396" s="47" t="s">
        <v>320</v>
      </c>
      <c r="C396" s="48" t="s">
        <v>828</v>
      </c>
      <c r="D396" s="49">
        <v>37500</v>
      </c>
      <c r="E396" s="49">
        <v>22313.360000000001</v>
      </c>
      <c r="F396" s="50">
        <v>15186.64</v>
      </c>
      <c r="G396" s="12"/>
    </row>
    <row r="397" spans="1:7" ht="46.8">
      <c r="A397" s="58" t="s">
        <v>742</v>
      </c>
      <c r="B397" s="47" t="s">
        <v>320</v>
      </c>
      <c r="C397" s="48" t="s">
        <v>829</v>
      </c>
      <c r="D397" s="49">
        <v>37500</v>
      </c>
      <c r="E397" s="49">
        <v>22313.360000000001</v>
      </c>
      <c r="F397" s="50">
        <v>15186.64</v>
      </c>
      <c r="G397" s="12"/>
    </row>
    <row r="398" spans="1:7" ht="46.5" customHeight="1">
      <c r="A398" s="58" t="s">
        <v>830</v>
      </c>
      <c r="B398" s="47" t="s">
        <v>320</v>
      </c>
      <c r="C398" s="48" t="s">
        <v>831</v>
      </c>
      <c r="D398" s="49">
        <v>117482.2</v>
      </c>
      <c r="E398" s="49">
        <v>108382.08</v>
      </c>
      <c r="F398" s="50">
        <v>9100.1200000000008</v>
      </c>
      <c r="G398" s="12"/>
    </row>
    <row r="399" spans="1:7" ht="31.2">
      <c r="A399" s="58" t="s">
        <v>463</v>
      </c>
      <c r="B399" s="47" t="s">
        <v>320</v>
      </c>
      <c r="C399" s="48" t="s">
        <v>832</v>
      </c>
      <c r="D399" s="49">
        <v>117482.2</v>
      </c>
      <c r="E399" s="49">
        <v>108382.08</v>
      </c>
      <c r="F399" s="50">
        <v>9100.1200000000008</v>
      </c>
      <c r="G399" s="12"/>
    </row>
    <row r="400" spans="1:7">
      <c r="A400" s="58" t="s">
        <v>680</v>
      </c>
      <c r="B400" s="47" t="s">
        <v>320</v>
      </c>
      <c r="C400" s="48" t="s">
        <v>833</v>
      </c>
      <c r="D400" s="49">
        <v>117482.2</v>
      </c>
      <c r="E400" s="49">
        <v>108382.08</v>
      </c>
      <c r="F400" s="50">
        <v>9100.1200000000008</v>
      </c>
      <c r="G400" s="12"/>
    </row>
    <row r="401" spans="1:7">
      <c r="A401" s="58" t="s">
        <v>693</v>
      </c>
      <c r="B401" s="47" t="s">
        <v>320</v>
      </c>
      <c r="C401" s="48" t="s">
        <v>834</v>
      </c>
      <c r="D401" s="49">
        <v>117482.2</v>
      </c>
      <c r="E401" s="49">
        <v>108382.08</v>
      </c>
      <c r="F401" s="50">
        <v>9100.1200000000008</v>
      </c>
      <c r="G401" s="12"/>
    </row>
    <row r="402" spans="1:7" ht="46.8">
      <c r="A402" s="58" t="s">
        <v>835</v>
      </c>
      <c r="B402" s="47" t="s">
        <v>320</v>
      </c>
      <c r="C402" s="48" t="s">
        <v>836</v>
      </c>
      <c r="D402" s="49">
        <v>82082354</v>
      </c>
      <c r="E402" s="49">
        <v>79902838.450000003</v>
      </c>
      <c r="F402" s="50">
        <v>2179515.5499999998</v>
      </c>
      <c r="G402" s="12"/>
    </row>
    <row r="403" spans="1:7" ht="31.2">
      <c r="A403" s="58" t="s">
        <v>463</v>
      </c>
      <c r="B403" s="47" t="s">
        <v>320</v>
      </c>
      <c r="C403" s="48" t="s">
        <v>837</v>
      </c>
      <c r="D403" s="49">
        <v>82082354</v>
      </c>
      <c r="E403" s="49">
        <v>79902838.450000003</v>
      </c>
      <c r="F403" s="50">
        <v>2179515.5499999998</v>
      </c>
      <c r="G403" s="12"/>
    </row>
    <row r="404" spans="1:7">
      <c r="A404" s="58" t="s">
        <v>680</v>
      </c>
      <c r="B404" s="47" t="s">
        <v>320</v>
      </c>
      <c r="C404" s="48" t="s">
        <v>838</v>
      </c>
      <c r="D404" s="49">
        <v>82082354</v>
      </c>
      <c r="E404" s="49">
        <v>79902838.450000003</v>
      </c>
      <c r="F404" s="50">
        <v>2179515.5499999998</v>
      </c>
      <c r="G404" s="12"/>
    </row>
    <row r="405" spans="1:7" ht="62.4">
      <c r="A405" s="58" t="s">
        <v>682</v>
      </c>
      <c r="B405" s="47" t="s">
        <v>320</v>
      </c>
      <c r="C405" s="48" t="s">
        <v>839</v>
      </c>
      <c r="D405" s="49">
        <v>82082354</v>
      </c>
      <c r="E405" s="49">
        <v>79902838.450000003</v>
      </c>
      <c r="F405" s="50">
        <v>2179515.5499999998</v>
      </c>
      <c r="G405" s="12"/>
    </row>
    <row r="406" spans="1:7" ht="62.4">
      <c r="A406" s="58" t="s">
        <v>840</v>
      </c>
      <c r="B406" s="47" t="s">
        <v>320</v>
      </c>
      <c r="C406" s="48" t="s">
        <v>841</v>
      </c>
      <c r="D406" s="49">
        <v>217508000</v>
      </c>
      <c r="E406" s="49">
        <v>209528000</v>
      </c>
      <c r="F406" s="50">
        <v>7980000</v>
      </c>
      <c r="G406" s="12"/>
    </row>
    <row r="407" spans="1:7" ht="31.2">
      <c r="A407" s="58" t="s">
        <v>463</v>
      </c>
      <c r="B407" s="47" t="s">
        <v>320</v>
      </c>
      <c r="C407" s="48" t="s">
        <v>842</v>
      </c>
      <c r="D407" s="49">
        <v>217508000</v>
      </c>
      <c r="E407" s="49">
        <v>209528000</v>
      </c>
      <c r="F407" s="50">
        <v>7980000</v>
      </c>
      <c r="G407" s="12"/>
    </row>
    <row r="408" spans="1:7">
      <c r="A408" s="58" t="s">
        <v>680</v>
      </c>
      <c r="B408" s="47" t="s">
        <v>320</v>
      </c>
      <c r="C408" s="48" t="s">
        <v>843</v>
      </c>
      <c r="D408" s="49">
        <v>217508000</v>
      </c>
      <c r="E408" s="49">
        <v>209528000</v>
      </c>
      <c r="F408" s="50">
        <v>7980000</v>
      </c>
      <c r="G408" s="12"/>
    </row>
    <row r="409" spans="1:7" ht="62.4">
      <c r="A409" s="58" t="s">
        <v>682</v>
      </c>
      <c r="B409" s="47" t="s">
        <v>320</v>
      </c>
      <c r="C409" s="48" t="s">
        <v>844</v>
      </c>
      <c r="D409" s="49">
        <v>217508000</v>
      </c>
      <c r="E409" s="49">
        <v>209528000</v>
      </c>
      <c r="F409" s="50">
        <v>7980000</v>
      </c>
      <c r="G409" s="12"/>
    </row>
    <row r="410" spans="1:7" ht="16.5" customHeight="1">
      <c r="A410" s="58" t="s">
        <v>806</v>
      </c>
      <c r="B410" s="47" t="s">
        <v>320</v>
      </c>
      <c r="C410" s="48" t="s">
        <v>845</v>
      </c>
      <c r="D410" s="49">
        <v>287000</v>
      </c>
      <c r="E410" s="49">
        <v>283907.65000000002</v>
      </c>
      <c r="F410" s="50">
        <v>3092.35</v>
      </c>
      <c r="G410" s="12"/>
    </row>
    <row r="411" spans="1:7" ht="31.2">
      <c r="A411" s="58" t="s">
        <v>463</v>
      </c>
      <c r="B411" s="47" t="s">
        <v>320</v>
      </c>
      <c r="C411" s="48" t="s">
        <v>846</v>
      </c>
      <c r="D411" s="49">
        <v>287000</v>
      </c>
      <c r="E411" s="49">
        <v>283907.65000000002</v>
      </c>
      <c r="F411" s="50">
        <v>3092.35</v>
      </c>
      <c r="G411" s="12"/>
    </row>
    <row r="412" spans="1:7">
      <c r="A412" s="58" t="s">
        <v>680</v>
      </c>
      <c r="B412" s="47" t="s">
        <v>320</v>
      </c>
      <c r="C412" s="48" t="s">
        <v>847</v>
      </c>
      <c r="D412" s="49">
        <v>287000</v>
      </c>
      <c r="E412" s="49">
        <v>283907.65000000002</v>
      </c>
      <c r="F412" s="50">
        <v>3092.35</v>
      </c>
      <c r="G412" s="12"/>
    </row>
    <row r="413" spans="1:7">
      <c r="A413" s="58" t="s">
        <v>693</v>
      </c>
      <c r="B413" s="47" t="s">
        <v>320</v>
      </c>
      <c r="C413" s="48" t="s">
        <v>848</v>
      </c>
      <c r="D413" s="49">
        <v>287000</v>
      </c>
      <c r="E413" s="49">
        <v>283907.65000000002</v>
      </c>
      <c r="F413" s="50">
        <v>3092.35</v>
      </c>
      <c r="G413" s="12"/>
    </row>
    <row r="414" spans="1:7">
      <c r="A414" s="58" t="s">
        <v>849</v>
      </c>
      <c r="B414" s="47" t="s">
        <v>320</v>
      </c>
      <c r="C414" s="48" t="s">
        <v>850</v>
      </c>
      <c r="D414" s="49">
        <v>4202058</v>
      </c>
      <c r="E414" s="49">
        <v>4098385.89</v>
      </c>
      <c r="F414" s="50">
        <v>103672.11</v>
      </c>
      <c r="G414" s="12"/>
    </row>
    <row r="415" spans="1:7" ht="31.2">
      <c r="A415" s="58" t="s">
        <v>463</v>
      </c>
      <c r="B415" s="47" t="s">
        <v>320</v>
      </c>
      <c r="C415" s="48" t="s">
        <v>851</v>
      </c>
      <c r="D415" s="49">
        <v>4202058</v>
      </c>
      <c r="E415" s="49">
        <v>4098385.89</v>
      </c>
      <c r="F415" s="50">
        <v>103672.11</v>
      </c>
      <c r="G415" s="12"/>
    </row>
    <row r="416" spans="1:7">
      <c r="A416" s="58" t="s">
        <v>680</v>
      </c>
      <c r="B416" s="47" t="s">
        <v>320</v>
      </c>
      <c r="C416" s="48" t="s">
        <v>852</v>
      </c>
      <c r="D416" s="49">
        <v>4202058</v>
      </c>
      <c r="E416" s="49">
        <v>4098385.89</v>
      </c>
      <c r="F416" s="50">
        <v>103672.11</v>
      </c>
      <c r="G416" s="12"/>
    </row>
    <row r="417" spans="1:7">
      <c r="A417" s="58" t="s">
        <v>693</v>
      </c>
      <c r="B417" s="47" t="s">
        <v>320</v>
      </c>
      <c r="C417" s="48" t="s">
        <v>853</v>
      </c>
      <c r="D417" s="49">
        <v>4202058</v>
      </c>
      <c r="E417" s="49">
        <v>4098385.89</v>
      </c>
      <c r="F417" s="50">
        <v>103672.11</v>
      </c>
      <c r="G417" s="12"/>
    </row>
    <row r="418" spans="1:7" ht="46.5" customHeight="1">
      <c r="A418" s="58" t="s">
        <v>854</v>
      </c>
      <c r="B418" s="47" t="s">
        <v>320</v>
      </c>
      <c r="C418" s="48" t="s">
        <v>855</v>
      </c>
      <c r="D418" s="49">
        <v>2804418.84</v>
      </c>
      <c r="E418" s="49">
        <v>2804418.63</v>
      </c>
      <c r="F418" s="50">
        <v>0.21</v>
      </c>
      <c r="G418" s="12"/>
    </row>
    <row r="419" spans="1:7" ht="31.2">
      <c r="A419" s="58" t="s">
        <v>463</v>
      </c>
      <c r="B419" s="47" t="s">
        <v>320</v>
      </c>
      <c r="C419" s="48" t="s">
        <v>856</v>
      </c>
      <c r="D419" s="49">
        <v>2804418.84</v>
      </c>
      <c r="E419" s="49">
        <v>2804418.63</v>
      </c>
      <c r="F419" s="50">
        <v>0.21</v>
      </c>
      <c r="G419" s="12"/>
    </row>
    <row r="420" spans="1:7">
      <c r="A420" s="58" t="s">
        <v>680</v>
      </c>
      <c r="B420" s="47" t="s">
        <v>320</v>
      </c>
      <c r="C420" s="48" t="s">
        <v>857</v>
      </c>
      <c r="D420" s="49">
        <v>2804418.84</v>
      </c>
      <c r="E420" s="49">
        <v>2804418.63</v>
      </c>
      <c r="F420" s="50">
        <v>0.21</v>
      </c>
      <c r="G420" s="12"/>
    </row>
    <row r="421" spans="1:7">
      <c r="A421" s="58" t="s">
        <v>693</v>
      </c>
      <c r="B421" s="47" t="s">
        <v>320</v>
      </c>
      <c r="C421" s="48" t="s">
        <v>858</v>
      </c>
      <c r="D421" s="49">
        <v>2804418.84</v>
      </c>
      <c r="E421" s="49">
        <v>2804418.63</v>
      </c>
      <c r="F421" s="50">
        <v>0.21</v>
      </c>
      <c r="G421" s="12"/>
    </row>
    <row r="422" spans="1:7" ht="31.2">
      <c r="A422" s="58" t="s">
        <v>859</v>
      </c>
      <c r="B422" s="47" t="s">
        <v>320</v>
      </c>
      <c r="C422" s="48" t="s">
        <v>860</v>
      </c>
      <c r="D422" s="49">
        <v>45099.8</v>
      </c>
      <c r="E422" s="49">
        <v>28327.47</v>
      </c>
      <c r="F422" s="50">
        <v>16772.330000000002</v>
      </c>
      <c r="G422" s="12"/>
    </row>
    <row r="423" spans="1:7" ht="31.2">
      <c r="A423" s="58" t="s">
        <v>463</v>
      </c>
      <c r="B423" s="47" t="s">
        <v>320</v>
      </c>
      <c r="C423" s="48" t="s">
        <v>861</v>
      </c>
      <c r="D423" s="49">
        <v>45099.8</v>
      </c>
      <c r="E423" s="49">
        <v>28327.47</v>
      </c>
      <c r="F423" s="50">
        <v>16772.330000000002</v>
      </c>
      <c r="G423" s="12"/>
    </row>
    <row r="424" spans="1:7">
      <c r="A424" s="58" t="s">
        <v>680</v>
      </c>
      <c r="B424" s="47" t="s">
        <v>320</v>
      </c>
      <c r="C424" s="48" t="s">
        <v>862</v>
      </c>
      <c r="D424" s="49">
        <v>45099.8</v>
      </c>
      <c r="E424" s="49">
        <v>28327.47</v>
      </c>
      <c r="F424" s="50">
        <v>16772.330000000002</v>
      </c>
      <c r="G424" s="12"/>
    </row>
    <row r="425" spans="1:7">
      <c r="A425" s="58" t="s">
        <v>693</v>
      </c>
      <c r="B425" s="47" t="s">
        <v>320</v>
      </c>
      <c r="C425" s="48" t="s">
        <v>863</v>
      </c>
      <c r="D425" s="49">
        <v>45099.8</v>
      </c>
      <c r="E425" s="49">
        <v>28327.47</v>
      </c>
      <c r="F425" s="50">
        <v>16772.330000000002</v>
      </c>
      <c r="G425" s="12"/>
    </row>
    <row r="426" spans="1:7" ht="78.75" customHeight="1">
      <c r="A426" s="58" t="s">
        <v>864</v>
      </c>
      <c r="B426" s="47" t="s">
        <v>320</v>
      </c>
      <c r="C426" s="48" t="s">
        <v>865</v>
      </c>
      <c r="D426" s="49">
        <v>13013746</v>
      </c>
      <c r="E426" s="49">
        <v>11580067.800000001</v>
      </c>
      <c r="F426" s="50">
        <v>1433678.2</v>
      </c>
      <c r="G426" s="12"/>
    </row>
    <row r="427" spans="1:7" ht="31.2">
      <c r="A427" s="58" t="s">
        <v>463</v>
      </c>
      <c r="B427" s="47" t="s">
        <v>320</v>
      </c>
      <c r="C427" s="48" t="s">
        <v>866</v>
      </c>
      <c r="D427" s="49">
        <v>13013746</v>
      </c>
      <c r="E427" s="49">
        <v>11580067.800000001</v>
      </c>
      <c r="F427" s="50">
        <v>1433678.2</v>
      </c>
      <c r="G427" s="12"/>
    </row>
    <row r="428" spans="1:7">
      <c r="A428" s="58" t="s">
        <v>680</v>
      </c>
      <c r="B428" s="47" t="s">
        <v>320</v>
      </c>
      <c r="C428" s="48" t="s">
        <v>867</v>
      </c>
      <c r="D428" s="49">
        <v>13013746</v>
      </c>
      <c r="E428" s="49">
        <v>11580067.800000001</v>
      </c>
      <c r="F428" s="50">
        <v>1433678.2</v>
      </c>
      <c r="G428" s="12"/>
    </row>
    <row r="429" spans="1:7">
      <c r="A429" s="58" t="s">
        <v>693</v>
      </c>
      <c r="B429" s="47" t="s">
        <v>320</v>
      </c>
      <c r="C429" s="48" t="s">
        <v>868</v>
      </c>
      <c r="D429" s="49">
        <v>13013746</v>
      </c>
      <c r="E429" s="49">
        <v>11580067.800000001</v>
      </c>
      <c r="F429" s="50">
        <v>1433678.2</v>
      </c>
      <c r="G429" s="12"/>
    </row>
    <row r="430" spans="1:7" ht="46.8">
      <c r="A430" s="58" t="s">
        <v>869</v>
      </c>
      <c r="B430" s="47" t="s">
        <v>320</v>
      </c>
      <c r="C430" s="48" t="s">
        <v>870</v>
      </c>
      <c r="D430" s="49">
        <v>2779467.86</v>
      </c>
      <c r="E430" s="49">
        <v>2779429</v>
      </c>
      <c r="F430" s="50">
        <v>38.86</v>
      </c>
      <c r="G430" s="12"/>
    </row>
    <row r="431" spans="1:7" ht="31.2">
      <c r="A431" s="58" t="s">
        <v>463</v>
      </c>
      <c r="B431" s="47" t="s">
        <v>320</v>
      </c>
      <c r="C431" s="48" t="s">
        <v>871</v>
      </c>
      <c r="D431" s="49">
        <v>2779467.86</v>
      </c>
      <c r="E431" s="49">
        <v>2779429</v>
      </c>
      <c r="F431" s="50">
        <v>38.86</v>
      </c>
      <c r="G431" s="12"/>
    </row>
    <row r="432" spans="1:7">
      <c r="A432" s="58" t="s">
        <v>680</v>
      </c>
      <c r="B432" s="47" t="s">
        <v>320</v>
      </c>
      <c r="C432" s="48" t="s">
        <v>872</v>
      </c>
      <c r="D432" s="49">
        <v>2779467.86</v>
      </c>
      <c r="E432" s="49">
        <v>2779429</v>
      </c>
      <c r="F432" s="50">
        <v>38.86</v>
      </c>
      <c r="G432" s="12"/>
    </row>
    <row r="433" spans="1:7">
      <c r="A433" s="58" t="s">
        <v>693</v>
      </c>
      <c r="B433" s="47" t="s">
        <v>320</v>
      </c>
      <c r="C433" s="48" t="s">
        <v>873</v>
      </c>
      <c r="D433" s="49">
        <v>2779467.86</v>
      </c>
      <c r="E433" s="49">
        <v>2779429</v>
      </c>
      <c r="F433" s="50">
        <v>38.86</v>
      </c>
      <c r="G433" s="12"/>
    </row>
    <row r="434" spans="1:7" ht="46.8">
      <c r="A434" s="58" t="s">
        <v>874</v>
      </c>
      <c r="B434" s="47" t="s">
        <v>320</v>
      </c>
      <c r="C434" s="48" t="s">
        <v>875</v>
      </c>
      <c r="D434" s="49">
        <v>19833810</v>
      </c>
      <c r="E434" s="49">
        <v>19625568.77</v>
      </c>
      <c r="F434" s="50">
        <v>208241.23</v>
      </c>
      <c r="G434" s="12"/>
    </row>
    <row r="435" spans="1:7" ht="31.2">
      <c r="A435" s="58" t="s">
        <v>463</v>
      </c>
      <c r="B435" s="47" t="s">
        <v>320</v>
      </c>
      <c r="C435" s="48" t="s">
        <v>876</v>
      </c>
      <c r="D435" s="49">
        <v>19833810</v>
      </c>
      <c r="E435" s="49">
        <v>19625568.77</v>
      </c>
      <c r="F435" s="50">
        <v>208241.23</v>
      </c>
      <c r="G435" s="12"/>
    </row>
    <row r="436" spans="1:7">
      <c r="A436" s="58" t="s">
        <v>680</v>
      </c>
      <c r="B436" s="47" t="s">
        <v>320</v>
      </c>
      <c r="C436" s="48" t="s">
        <v>877</v>
      </c>
      <c r="D436" s="49">
        <v>19833810</v>
      </c>
      <c r="E436" s="49">
        <v>19625568.77</v>
      </c>
      <c r="F436" s="50">
        <v>208241.23</v>
      </c>
      <c r="G436" s="12"/>
    </row>
    <row r="437" spans="1:7" ht="62.4">
      <c r="A437" s="58" t="s">
        <v>682</v>
      </c>
      <c r="B437" s="47" t="s">
        <v>320</v>
      </c>
      <c r="C437" s="48" t="s">
        <v>878</v>
      </c>
      <c r="D437" s="49">
        <v>19833810</v>
      </c>
      <c r="E437" s="49">
        <v>19625568.77</v>
      </c>
      <c r="F437" s="50">
        <v>208241.23</v>
      </c>
      <c r="G437" s="12"/>
    </row>
    <row r="438" spans="1:7" ht="18" customHeight="1">
      <c r="A438" s="58" t="s">
        <v>806</v>
      </c>
      <c r="B438" s="47" t="s">
        <v>320</v>
      </c>
      <c r="C438" s="48" t="s">
        <v>879</v>
      </c>
      <c r="D438" s="49">
        <v>50000</v>
      </c>
      <c r="E438" s="49">
        <v>46783.99</v>
      </c>
      <c r="F438" s="50">
        <v>3216.01</v>
      </c>
      <c r="G438" s="12"/>
    </row>
    <row r="439" spans="1:7" ht="31.2">
      <c r="A439" s="58" t="s">
        <v>463</v>
      </c>
      <c r="B439" s="47" t="s">
        <v>320</v>
      </c>
      <c r="C439" s="48" t="s">
        <v>880</v>
      </c>
      <c r="D439" s="49">
        <v>50000</v>
      </c>
      <c r="E439" s="49">
        <v>46783.99</v>
      </c>
      <c r="F439" s="50">
        <v>3216.01</v>
      </c>
      <c r="G439" s="12"/>
    </row>
    <row r="440" spans="1:7">
      <c r="A440" s="58" t="s">
        <v>680</v>
      </c>
      <c r="B440" s="47" t="s">
        <v>320</v>
      </c>
      <c r="C440" s="48" t="s">
        <v>881</v>
      </c>
      <c r="D440" s="49">
        <v>50000</v>
      </c>
      <c r="E440" s="49">
        <v>46783.99</v>
      </c>
      <c r="F440" s="50">
        <v>3216.01</v>
      </c>
      <c r="G440" s="12"/>
    </row>
    <row r="441" spans="1:7">
      <c r="A441" s="58" t="s">
        <v>693</v>
      </c>
      <c r="B441" s="47" t="s">
        <v>320</v>
      </c>
      <c r="C441" s="48" t="s">
        <v>882</v>
      </c>
      <c r="D441" s="49">
        <v>50000</v>
      </c>
      <c r="E441" s="49">
        <v>46783.99</v>
      </c>
      <c r="F441" s="50">
        <v>3216.01</v>
      </c>
      <c r="G441" s="12"/>
    </row>
    <row r="442" spans="1:7" ht="15.75" customHeight="1">
      <c r="A442" s="58" t="s">
        <v>883</v>
      </c>
      <c r="B442" s="47" t="s">
        <v>320</v>
      </c>
      <c r="C442" s="48" t="s">
        <v>884</v>
      </c>
      <c r="D442" s="49">
        <v>79900</v>
      </c>
      <c r="E442" s="49">
        <v>79090</v>
      </c>
      <c r="F442" s="50">
        <v>810</v>
      </c>
      <c r="G442" s="12"/>
    </row>
    <row r="443" spans="1:7" ht="31.2">
      <c r="A443" s="58" t="s">
        <v>463</v>
      </c>
      <c r="B443" s="47" t="s">
        <v>320</v>
      </c>
      <c r="C443" s="48" t="s">
        <v>885</v>
      </c>
      <c r="D443" s="49">
        <v>79900</v>
      </c>
      <c r="E443" s="49">
        <v>79090</v>
      </c>
      <c r="F443" s="50">
        <v>810</v>
      </c>
      <c r="G443" s="12"/>
    </row>
    <row r="444" spans="1:7">
      <c r="A444" s="58" t="s">
        <v>680</v>
      </c>
      <c r="B444" s="47" t="s">
        <v>320</v>
      </c>
      <c r="C444" s="48" t="s">
        <v>886</v>
      </c>
      <c r="D444" s="49">
        <v>79900</v>
      </c>
      <c r="E444" s="49">
        <v>79090</v>
      </c>
      <c r="F444" s="50">
        <v>810</v>
      </c>
      <c r="G444" s="12"/>
    </row>
    <row r="445" spans="1:7">
      <c r="A445" s="58" t="s">
        <v>693</v>
      </c>
      <c r="B445" s="47" t="s">
        <v>320</v>
      </c>
      <c r="C445" s="48" t="s">
        <v>887</v>
      </c>
      <c r="D445" s="49">
        <v>79900</v>
      </c>
      <c r="E445" s="49">
        <v>79090</v>
      </c>
      <c r="F445" s="50">
        <v>810</v>
      </c>
      <c r="G445" s="12"/>
    </row>
    <row r="446" spans="1:7" ht="62.4">
      <c r="A446" s="58" t="s">
        <v>888</v>
      </c>
      <c r="B446" s="47" t="s">
        <v>320</v>
      </c>
      <c r="C446" s="48" t="s">
        <v>889</v>
      </c>
      <c r="D446" s="49">
        <v>89180</v>
      </c>
      <c r="E446" s="49">
        <v>89180</v>
      </c>
      <c r="F446" s="50" t="s">
        <v>26</v>
      </c>
      <c r="G446" s="12"/>
    </row>
    <row r="447" spans="1:7" ht="31.2">
      <c r="A447" s="58" t="s">
        <v>463</v>
      </c>
      <c r="B447" s="47" t="s">
        <v>320</v>
      </c>
      <c r="C447" s="48" t="s">
        <v>890</v>
      </c>
      <c r="D447" s="49">
        <v>89180</v>
      </c>
      <c r="E447" s="49">
        <v>89180</v>
      </c>
      <c r="F447" s="50" t="s">
        <v>26</v>
      </c>
      <c r="G447" s="12"/>
    </row>
    <row r="448" spans="1:7">
      <c r="A448" s="58" t="s">
        <v>680</v>
      </c>
      <c r="B448" s="47" t="s">
        <v>320</v>
      </c>
      <c r="C448" s="48" t="s">
        <v>891</v>
      </c>
      <c r="D448" s="49">
        <v>89180</v>
      </c>
      <c r="E448" s="49">
        <v>89180</v>
      </c>
      <c r="F448" s="50" t="s">
        <v>26</v>
      </c>
      <c r="G448" s="12"/>
    </row>
    <row r="449" spans="1:7">
      <c r="A449" s="58" t="s">
        <v>693</v>
      </c>
      <c r="B449" s="47" t="s">
        <v>320</v>
      </c>
      <c r="C449" s="48" t="s">
        <v>892</v>
      </c>
      <c r="D449" s="49">
        <v>89180</v>
      </c>
      <c r="E449" s="49">
        <v>89180</v>
      </c>
      <c r="F449" s="50" t="s">
        <v>26</v>
      </c>
      <c r="G449" s="12"/>
    </row>
    <row r="450" spans="1:7" ht="62.25" customHeight="1">
      <c r="A450" s="58" t="s">
        <v>893</v>
      </c>
      <c r="B450" s="47" t="s">
        <v>320</v>
      </c>
      <c r="C450" s="48" t="s">
        <v>894</v>
      </c>
      <c r="D450" s="49">
        <v>1000</v>
      </c>
      <c r="E450" s="49">
        <v>901</v>
      </c>
      <c r="F450" s="50">
        <v>99</v>
      </c>
      <c r="G450" s="12"/>
    </row>
    <row r="451" spans="1:7" ht="31.2">
      <c r="A451" s="58" t="s">
        <v>463</v>
      </c>
      <c r="B451" s="47" t="s">
        <v>320</v>
      </c>
      <c r="C451" s="48" t="s">
        <v>895</v>
      </c>
      <c r="D451" s="49">
        <v>1000</v>
      </c>
      <c r="E451" s="49">
        <v>901</v>
      </c>
      <c r="F451" s="50">
        <v>99</v>
      </c>
      <c r="G451" s="12"/>
    </row>
    <row r="452" spans="1:7">
      <c r="A452" s="58" t="s">
        <v>680</v>
      </c>
      <c r="B452" s="47" t="s">
        <v>320</v>
      </c>
      <c r="C452" s="48" t="s">
        <v>896</v>
      </c>
      <c r="D452" s="49">
        <v>1000</v>
      </c>
      <c r="E452" s="49">
        <v>901</v>
      </c>
      <c r="F452" s="50">
        <v>99</v>
      </c>
      <c r="G452" s="12"/>
    </row>
    <row r="453" spans="1:7">
      <c r="A453" s="58" t="s">
        <v>693</v>
      </c>
      <c r="B453" s="47" t="s">
        <v>320</v>
      </c>
      <c r="C453" s="48" t="s">
        <v>897</v>
      </c>
      <c r="D453" s="49">
        <v>1000</v>
      </c>
      <c r="E453" s="49">
        <v>901</v>
      </c>
      <c r="F453" s="50">
        <v>99</v>
      </c>
      <c r="G453" s="12"/>
    </row>
    <row r="454" spans="1:7" ht="31.2">
      <c r="A454" s="58" t="s">
        <v>898</v>
      </c>
      <c r="B454" s="47" t="s">
        <v>320</v>
      </c>
      <c r="C454" s="48" t="s">
        <v>899</v>
      </c>
      <c r="D454" s="49">
        <v>70000</v>
      </c>
      <c r="E454" s="49">
        <v>69815.11</v>
      </c>
      <c r="F454" s="50">
        <v>184.89</v>
      </c>
      <c r="G454" s="12"/>
    </row>
    <row r="455" spans="1:7" ht="31.2">
      <c r="A455" s="58" t="s">
        <v>332</v>
      </c>
      <c r="B455" s="47" t="s">
        <v>320</v>
      </c>
      <c r="C455" s="48" t="s">
        <v>900</v>
      </c>
      <c r="D455" s="49">
        <v>70000</v>
      </c>
      <c r="E455" s="49">
        <v>69815.11</v>
      </c>
      <c r="F455" s="50">
        <v>184.89</v>
      </c>
      <c r="G455" s="12"/>
    </row>
    <row r="456" spans="1:7" ht="31.2">
      <c r="A456" s="58" t="s">
        <v>334</v>
      </c>
      <c r="B456" s="47" t="s">
        <v>320</v>
      </c>
      <c r="C456" s="48" t="s">
        <v>901</v>
      </c>
      <c r="D456" s="49">
        <v>70000</v>
      </c>
      <c r="E456" s="49">
        <v>69815.11</v>
      </c>
      <c r="F456" s="50">
        <v>184.89</v>
      </c>
      <c r="G456" s="12"/>
    </row>
    <row r="457" spans="1:7" ht="31.2">
      <c r="A457" s="58" t="s">
        <v>336</v>
      </c>
      <c r="B457" s="47" t="s">
        <v>320</v>
      </c>
      <c r="C457" s="48" t="s">
        <v>902</v>
      </c>
      <c r="D457" s="49">
        <v>70000</v>
      </c>
      <c r="E457" s="49">
        <v>69815.11</v>
      </c>
      <c r="F457" s="50">
        <v>184.89</v>
      </c>
      <c r="G457" s="12"/>
    </row>
    <row r="458" spans="1:7" ht="45.75" customHeight="1">
      <c r="A458" s="58" t="s">
        <v>903</v>
      </c>
      <c r="B458" s="47" t="s">
        <v>320</v>
      </c>
      <c r="C458" s="48" t="s">
        <v>904</v>
      </c>
      <c r="D458" s="49">
        <v>3358058</v>
      </c>
      <c r="E458" s="49">
        <v>3296183.05</v>
      </c>
      <c r="F458" s="50">
        <v>61874.95</v>
      </c>
      <c r="G458" s="12"/>
    </row>
    <row r="459" spans="1:7" ht="16.5" customHeight="1">
      <c r="A459" s="58" t="s">
        <v>449</v>
      </c>
      <c r="B459" s="47" t="s">
        <v>320</v>
      </c>
      <c r="C459" s="48" t="s">
        <v>905</v>
      </c>
      <c r="D459" s="49">
        <v>400000</v>
      </c>
      <c r="E459" s="49">
        <v>338530</v>
      </c>
      <c r="F459" s="50">
        <v>61470</v>
      </c>
      <c r="G459" s="12"/>
    </row>
    <row r="460" spans="1:7" ht="31.2">
      <c r="A460" s="58" t="s">
        <v>451</v>
      </c>
      <c r="B460" s="47" t="s">
        <v>320</v>
      </c>
      <c r="C460" s="48" t="s">
        <v>906</v>
      </c>
      <c r="D460" s="49">
        <v>400000</v>
      </c>
      <c r="E460" s="49">
        <v>338530</v>
      </c>
      <c r="F460" s="50">
        <v>61470</v>
      </c>
      <c r="G460" s="12"/>
    </row>
    <row r="461" spans="1:7" ht="30.75" customHeight="1">
      <c r="A461" s="58" t="s">
        <v>453</v>
      </c>
      <c r="B461" s="47" t="s">
        <v>320</v>
      </c>
      <c r="C461" s="48" t="s">
        <v>907</v>
      </c>
      <c r="D461" s="49">
        <v>400000</v>
      </c>
      <c r="E461" s="49">
        <v>338530</v>
      </c>
      <c r="F461" s="50">
        <v>61470</v>
      </c>
      <c r="G461" s="12"/>
    </row>
    <row r="462" spans="1:7" ht="31.2">
      <c r="A462" s="58" t="s">
        <v>463</v>
      </c>
      <c r="B462" s="47" t="s">
        <v>320</v>
      </c>
      <c r="C462" s="48" t="s">
        <v>908</v>
      </c>
      <c r="D462" s="49">
        <v>2958058</v>
      </c>
      <c r="E462" s="49">
        <v>2957653.05</v>
      </c>
      <c r="F462" s="50">
        <v>404.95</v>
      </c>
      <c r="G462" s="12"/>
    </row>
    <row r="463" spans="1:7">
      <c r="A463" s="58" t="s">
        <v>680</v>
      </c>
      <c r="B463" s="47" t="s">
        <v>320</v>
      </c>
      <c r="C463" s="48" t="s">
        <v>909</v>
      </c>
      <c r="D463" s="49">
        <v>2958058</v>
      </c>
      <c r="E463" s="49">
        <v>2957653.05</v>
      </c>
      <c r="F463" s="50">
        <v>404.95</v>
      </c>
      <c r="G463" s="12"/>
    </row>
    <row r="464" spans="1:7">
      <c r="A464" s="58" t="s">
        <v>693</v>
      </c>
      <c r="B464" s="47" t="s">
        <v>320</v>
      </c>
      <c r="C464" s="48" t="s">
        <v>910</v>
      </c>
      <c r="D464" s="49">
        <v>2958058</v>
      </c>
      <c r="E464" s="49">
        <v>2957653.05</v>
      </c>
      <c r="F464" s="50">
        <v>404.95</v>
      </c>
      <c r="G464" s="12"/>
    </row>
    <row r="465" spans="1:7">
      <c r="A465" s="58" t="s">
        <v>911</v>
      </c>
      <c r="B465" s="47" t="s">
        <v>320</v>
      </c>
      <c r="C465" s="48" t="s">
        <v>912</v>
      </c>
      <c r="D465" s="49">
        <v>74000</v>
      </c>
      <c r="E465" s="49">
        <v>74000</v>
      </c>
      <c r="F465" s="50" t="s">
        <v>26</v>
      </c>
      <c r="G465" s="12"/>
    </row>
    <row r="466" spans="1:7" ht="31.2">
      <c r="A466" s="58" t="s">
        <v>332</v>
      </c>
      <c r="B466" s="47" t="s">
        <v>320</v>
      </c>
      <c r="C466" s="48" t="s">
        <v>913</v>
      </c>
      <c r="D466" s="49">
        <v>74000</v>
      </c>
      <c r="E466" s="49">
        <v>74000</v>
      </c>
      <c r="F466" s="50" t="s">
        <v>26</v>
      </c>
      <c r="G466" s="12"/>
    </row>
    <row r="467" spans="1:7" ht="31.2">
      <c r="A467" s="58" t="s">
        <v>334</v>
      </c>
      <c r="B467" s="47" t="s">
        <v>320</v>
      </c>
      <c r="C467" s="48" t="s">
        <v>914</v>
      </c>
      <c r="D467" s="49">
        <v>74000</v>
      </c>
      <c r="E467" s="49">
        <v>74000</v>
      </c>
      <c r="F467" s="50" t="s">
        <v>26</v>
      </c>
      <c r="G467" s="12"/>
    </row>
    <row r="468" spans="1:7" ht="31.2">
      <c r="A468" s="58" t="s">
        <v>336</v>
      </c>
      <c r="B468" s="47" t="s">
        <v>320</v>
      </c>
      <c r="C468" s="48" t="s">
        <v>915</v>
      </c>
      <c r="D468" s="49">
        <v>74000</v>
      </c>
      <c r="E468" s="49">
        <v>74000</v>
      </c>
      <c r="F468" s="50" t="s">
        <v>26</v>
      </c>
      <c r="G468" s="12"/>
    </row>
    <row r="469" spans="1:7" ht="46.8">
      <c r="A469" s="58" t="s">
        <v>322</v>
      </c>
      <c r="B469" s="47" t="s">
        <v>320</v>
      </c>
      <c r="C469" s="48" t="s">
        <v>916</v>
      </c>
      <c r="D469" s="49">
        <v>3453806</v>
      </c>
      <c r="E469" s="49">
        <v>3370072.61</v>
      </c>
      <c r="F469" s="50">
        <v>83733.39</v>
      </c>
      <c r="G469" s="12"/>
    </row>
    <row r="470" spans="1:7" ht="62.25" customHeight="1">
      <c r="A470" s="58" t="s">
        <v>324</v>
      </c>
      <c r="B470" s="47" t="s">
        <v>320</v>
      </c>
      <c r="C470" s="48" t="s">
        <v>917</v>
      </c>
      <c r="D470" s="49">
        <v>2925206</v>
      </c>
      <c r="E470" s="49">
        <v>2923190.33</v>
      </c>
      <c r="F470" s="50">
        <v>2015.67</v>
      </c>
      <c r="G470" s="12"/>
    </row>
    <row r="471" spans="1:7" ht="31.2">
      <c r="A471" s="58" t="s">
        <v>326</v>
      </c>
      <c r="B471" s="47" t="s">
        <v>320</v>
      </c>
      <c r="C471" s="48" t="s">
        <v>918</v>
      </c>
      <c r="D471" s="49">
        <v>2925206</v>
      </c>
      <c r="E471" s="49">
        <v>2923190.33</v>
      </c>
      <c r="F471" s="50">
        <v>2015.67</v>
      </c>
      <c r="G471" s="12"/>
    </row>
    <row r="472" spans="1:7" ht="46.8">
      <c r="A472" s="58" t="s">
        <v>328</v>
      </c>
      <c r="B472" s="47" t="s">
        <v>320</v>
      </c>
      <c r="C472" s="48" t="s">
        <v>919</v>
      </c>
      <c r="D472" s="49">
        <v>2250773</v>
      </c>
      <c r="E472" s="49">
        <v>2250179.89</v>
      </c>
      <c r="F472" s="50">
        <v>593.11</v>
      </c>
      <c r="G472" s="12"/>
    </row>
    <row r="473" spans="1:7" ht="47.25" customHeight="1">
      <c r="A473" s="58" t="s">
        <v>330</v>
      </c>
      <c r="B473" s="47" t="s">
        <v>320</v>
      </c>
      <c r="C473" s="48" t="s">
        <v>920</v>
      </c>
      <c r="D473" s="49">
        <v>674433</v>
      </c>
      <c r="E473" s="49">
        <v>673010.44</v>
      </c>
      <c r="F473" s="50">
        <v>1422.56</v>
      </c>
      <c r="G473" s="12"/>
    </row>
    <row r="474" spans="1:7" ht="31.2">
      <c r="A474" s="58" t="s">
        <v>332</v>
      </c>
      <c r="B474" s="47" t="s">
        <v>320</v>
      </c>
      <c r="C474" s="48" t="s">
        <v>921</v>
      </c>
      <c r="D474" s="49">
        <v>481600</v>
      </c>
      <c r="E474" s="49">
        <v>400011.28</v>
      </c>
      <c r="F474" s="50">
        <v>81588.72</v>
      </c>
      <c r="G474" s="12"/>
    </row>
    <row r="475" spans="1:7" ht="31.2">
      <c r="A475" s="58" t="s">
        <v>334</v>
      </c>
      <c r="B475" s="47" t="s">
        <v>320</v>
      </c>
      <c r="C475" s="48" t="s">
        <v>922</v>
      </c>
      <c r="D475" s="49">
        <v>481600</v>
      </c>
      <c r="E475" s="49">
        <v>400011.28</v>
      </c>
      <c r="F475" s="50">
        <v>81588.72</v>
      </c>
      <c r="G475" s="12"/>
    </row>
    <row r="476" spans="1:7" ht="31.2">
      <c r="A476" s="58" t="s">
        <v>336</v>
      </c>
      <c r="B476" s="47" t="s">
        <v>320</v>
      </c>
      <c r="C476" s="48" t="s">
        <v>923</v>
      </c>
      <c r="D476" s="49">
        <v>481600</v>
      </c>
      <c r="E476" s="49">
        <v>400011.28</v>
      </c>
      <c r="F476" s="50">
        <v>81588.72</v>
      </c>
      <c r="G476" s="12"/>
    </row>
    <row r="477" spans="1:7">
      <c r="A477" s="58" t="s">
        <v>338</v>
      </c>
      <c r="B477" s="47" t="s">
        <v>320</v>
      </c>
      <c r="C477" s="48" t="s">
        <v>924</v>
      </c>
      <c r="D477" s="49">
        <v>47000</v>
      </c>
      <c r="E477" s="49">
        <v>46871</v>
      </c>
      <c r="F477" s="50">
        <v>129</v>
      </c>
      <c r="G477" s="12"/>
    </row>
    <row r="478" spans="1:7">
      <c r="A478" s="58" t="s">
        <v>340</v>
      </c>
      <c r="B478" s="47" t="s">
        <v>320</v>
      </c>
      <c r="C478" s="48" t="s">
        <v>925</v>
      </c>
      <c r="D478" s="49">
        <v>47000</v>
      </c>
      <c r="E478" s="49">
        <v>46871</v>
      </c>
      <c r="F478" s="50">
        <v>129</v>
      </c>
      <c r="G478" s="12"/>
    </row>
    <row r="479" spans="1:7" ht="31.2">
      <c r="A479" s="58" t="s">
        <v>342</v>
      </c>
      <c r="B479" s="47" t="s">
        <v>320</v>
      </c>
      <c r="C479" s="48" t="s">
        <v>926</v>
      </c>
      <c r="D479" s="49">
        <v>47000</v>
      </c>
      <c r="E479" s="49">
        <v>46871</v>
      </c>
      <c r="F479" s="50">
        <v>129</v>
      </c>
      <c r="G479" s="12"/>
    </row>
    <row r="480" spans="1:7" ht="32.25" customHeight="1">
      <c r="A480" s="58" t="s">
        <v>435</v>
      </c>
      <c r="B480" s="47" t="s">
        <v>320</v>
      </c>
      <c r="C480" s="48" t="s">
        <v>927</v>
      </c>
      <c r="D480" s="49">
        <v>12756738</v>
      </c>
      <c r="E480" s="49">
        <v>12463246.050000001</v>
      </c>
      <c r="F480" s="50">
        <v>293491.95</v>
      </c>
      <c r="G480" s="12"/>
    </row>
    <row r="481" spans="1:7" ht="62.25" customHeight="1">
      <c r="A481" s="58" t="s">
        <v>324</v>
      </c>
      <c r="B481" s="47" t="s">
        <v>320</v>
      </c>
      <c r="C481" s="48" t="s">
        <v>928</v>
      </c>
      <c r="D481" s="49">
        <v>10241500</v>
      </c>
      <c r="E481" s="49">
        <v>10179313.310000001</v>
      </c>
      <c r="F481" s="50">
        <v>62186.69</v>
      </c>
      <c r="G481" s="12"/>
    </row>
    <row r="482" spans="1:7" ht="17.25" customHeight="1">
      <c r="A482" s="58" t="s">
        <v>438</v>
      </c>
      <c r="B482" s="47" t="s">
        <v>320</v>
      </c>
      <c r="C482" s="48" t="s">
        <v>929</v>
      </c>
      <c r="D482" s="49">
        <v>10241500</v>
      </c>
      <c r="E482" s="49">
        <v>10179313.310000001</v>
      </c>
      <c r="F482" s="50">
        <v>62186.69</v>
      </c>
      <c r="G482" s="12"/>
    </row>
    <row r="483" spans="1:7" ht="31.2">
      <c r="A483" s="58" t="s">
        <v>440</v>
      </c>
      <c r="B483" s="47" t="s">
        <v>320</v>
      </c>
      <c r="C483" s="48" t="s">
        <v>930</v>
      </c>
      <c r="D483" s="49">
        <v>7862400</v>
      </c>
      <c r="E483" s="49">
        <v>7824812.9800000004</v>
      </c>
      <c r="F483" s="50">
        <v>37587.019999999997</v>
      </c>
      <c r="G483" s="12"/>
    </row>
    <row r="484" spans="1:7" ht="31.2">
      <c r="A484" s="58" t="s">
        <v>442</v>
      </c>
      <c r="B484" s="47" t="s">
        <v>320</v>
      </c>
      <c r="C484" s="48" t="s">
        <v>931</v>
      </c>
      <c r="D484" s="49">
        <v>4200</v>
      </c>
      <c r="E484" s="49">
        <v>984.06</v>
      </c>
      <c r="F484" s="50">
        <v>3215.94</v>
      </c>
      <c r="G484" s="12"/>
    </row>
    <row r="485" spans="1:7" ht="46.8">
      <c r="A485" s="58" t="s">
        <v>444</v>
      </c>
      <c r="B485" s="47" t="s">
        <v>320</v>
      </c>
      <c r="C485" s="48" t="s">
        <v>932</v>
      </c>
      <c r="D485" s="49">
        <v>2374900</v>
      </c>
      <c r="E485" s="49">
        <v>2353516.27</v>
      </c>
      <c r="F485" s="50">
        <v>21383.73</v>
      </c>
      <c r="G485" s="12"/>
    </row>
    <row r="486" spans="1:7" ht="31.2">
      <c r="A486" s="58" t="s">
        <v>332</v>
      </c>
      <c r="B486" s="47" t="s">
        <v>320</v>
      </c>
      <c r="C486" s="48" t="s">
        <v>933</v>
      </c>
      <c r="D486" s="49">
        <v>2462200</v>
      </c>
      <c r="E486" s="49">
        <v>2238188.4900000002</v>
      </c>
      <c r="F486" s="50">
        <v>224011.51</v>
      </c>
      <c r="G486" s="12"/>
    </row>
    <row r="487" spans="1:7" ht="31.2">
      <c r="A487" s="58" t="s">
        <v>334</v>
      </c>
      <c r="B487" s="47" t="s">
        <v>320</v>
      </c>
      <c r="C487" s="48" t="s">
        <v>934</v>
      </c>
      <c r="D487" s="49">
        <v>2462200</v>
      </c>
      <c r="E487" s="49">
        <v>2238188.4900000002</v>
      </c>
      <c r="F487" s="50">
        <v>224011.51</v>
      </c>
      <c r="G487" s="12"/>
    </row>
    <row r="488" spans="1:7" ht="31.2">
      <c r="A488" s="58" t="s">
        <v>336</v>
      </c>
      <c r="B488" s="47" t="s">
        <v>320</v>
      </c>
      <c r="C488" s="48" t="s">
        <v>935</v>
      </c>
      <c r="D488" s="49">
        <v>2462200</v>
      </c>
      <c r="E488" s="49">
        <v>2238188.4900000002</v>
      </c>
      <c r="F488" s="50">
        <v>224011.51</v>
      </c>
      <c r="G488" s="12"/>
    </row>
    <row r="489" spans="1:7" ht="18" customHeight="1">
      <c r="A489" s="58" t="s">
        <v>449</v>
      </c>
      <c r="B489" s="47" t="s">
        <v>320</v>
      </c>
      <c r="C489" s="48" t="s">
        <v>936</v>
      </c>
      <c r="D489" s="49">
        <v>1300</v>
      </c>
      <c r="E489" s="49">
        <v>1295.25</v>
      </c>
      <c r="F489" s="50">
        <v>4.75</v>
      </c>
      <c r="G489" s="12"/>
    </row>
    <row r="490" spans="1:7" ht="31.2">
      <c r="A490" s="58" t="s">
        <v>451</v>
      </c>
      <c r="B490" s="47" t="s">
        <v>320</v>
      </c>
      <c r="C490" s="48" t="s">
        <v>937</v>
      </c>
      <c r="D490" s="49">
        <v>1300</v>
      </c>
      <c r="E490" s="49">
        <v>1295.25</v>
      </c>
      <c r="F490" s="50">
        <v>4.75</v>
      </c>
      <c r="G490" s="12"/>
    </row>
    <row r="491" spans="1:7" ht="30.75" customHeight="1">
      <c r="A491" s="58" t="s">
        <v>453</v>
      </c>
      <c r="B491" s="47" t="s">
        <v>320</v>
      </c>
      <c r="C491" s="48" t="s">
        <v>938</v>
      </c>
      <c r="D491" s="49">
        <v>1300</v>
      </c>
      <c r="E491" s="49">
        <v>1295.25</v>
      </c>
      <c r="F491" s="50">
        <v>4.75</v>
      </c>
      <c r="G491" s="12"/>
    </row>
    <row r="492" spans="1:7">
      <c r="A492" s="58" t="s">
        <v>338</v>
      </c>
      <c r="B492" s="47" t="s">
        <v>320</v>
      </c>
      <c r="C492" s="48" t="s">
        <v>939</v>
      </c>
      <c r="D492" s="49">
        <v>51738</v>
      </c>
      <c r="E492" s="49">
        <v>44449</v>
      </c>
      <c r="F492" s="50">
        <v>7289</v>
      </c>
      <c r="G492" s="12"/>
    </row>
    <row r="493" spans="1:7">
      <c r="A493" s="58" t="s">
        <v>340</v>
      </c>
      <c r="B493" s="47" t="s">
        <v>320</v>
      </c>
      <c r="C493" s="48" t="s">
        <v>940</v>
      </c>
      <c r="D493" s="49">
        <v>51738</v>
      </c>
      <c r="E493" s="49">
        <v>44449</v>
      </c>
      <c r="F493" s="50">
        <v>7289</v>
      </c>
      <c r="G493" s="12"/>
    </row>
    <row r="494" spans="1:7" ht="31.2">
      <c r="A494" s="58" t="s">
        <v>342</v>
      </c>
      <c r="B494" s="47" t="s">
        <v>320</v>
      </c>
      <c r="C494" s="48" t="s">
        <v>941</v>
      </c>
      <c r="D494" s="49">
        <v>42000</v>
      </c>
      <c r="E494" s="49">
        <v>34825</v>
      </c>
      <c r="F494" s="50">
        <v>7175</v>
      </c>
      <c r="G494" s="12"/>
    </row>
    <row r="495" spans="1:7">
      <c r="A495" s="58" t="s">
        <v>433</v>
      </c>
      <c r="B495" s="47" t="s">
        <v>320</v>
      </c>
      <c r="C495" s="48" t="s">
        <v>942</v>
      </c>
      <c r="D495" s="49">
        <v>9738</v>
      </c>
      <c r="E495" s="49">
        <v>9624</v>
      </c>
      <c r="F495" s="50">
        <v>114</v>
      </c>
      <c r="G495" s="12"/>
    </row>
    <row r="496" spans="1:7" ht="46.8">
      <c r="A496" s="58" t="s">
        <v>943</v>
      </c>
      <c r="B496" s="47" t="s">
        <v>320</v>
      </c>
      <c r="C496" s="48" t="s">
        <v>944</v>
      </c>
      <c r="D496" s="49">
        <v>1693790</v>
      </c>
      <c r="E496" s="49">
        <v>1693790</v>
      </c>
      <c r="F496" s="50" t="s">
        <v>26</v>
      </c>
      <c r="G496" s="12"/>
    </row>
    <row r="497" spans="1:7" ht="31.2">
      <c r="A497" s="58" t="s">
        <v>463</v>
      </c>
      <c r="B497" s="47" t="s">
        <v>320</v>
      </c>
      <c r="C497" s="48" t="s">
        <v>945</v>
      </c>
      <c r="D497" s="49">
        <v>1693790</v>
      </c>
      <c r="E497" s="49">
        <v>1693790</v>
      </c>
      <c r="F497" s="50" t="s">
        <v>26</v>
      </c>
      <c r="G497" s="12"/>
    </row>
    <row r="498" spans="1:7">
      <c r="A498" s="58" t="s">
        <v>465</v>
      </c>
      <c r="B498" s="47" t="s">
        <v>320</v>
      </c>
      <c r="C498" s="48" t="s">
        <v>946</v>
      </c>
      <c r="D498" s="49">
        <v>1693790</v>
      </c>
      <c r="E498" s="49">
        <v>1693790</v>
      </c>
      <c r="F498" s="50" t="s">
        <v>26</v>
      </c>
      <c r="G498" s="12"/>
    </row>
    <row r="499" spans="1:7" ht="62.4">
      <c r="A499" s="58" t="s">
        <v>467</v>
      </c>
      <c r="B499" s="47" t="s">
        <v>320</v>
      </c>
      <c r="C499" s="48" t="s">
        <v>947</v>
      </c>
      <c r="D499" s="49">
        <v>1693790</v>
      </c>
      <c r="E499" s="49">
        <v>1693790</v>
      </c>
      <c r="F499" s="50" t="s">
        <v>26</v>
      </c>
      <c r="G499" s="12"/>
    </row>
    <row r="500" spans="1:7" ht="93.6">
      <c r="A500" s="58" t="s">
        <v>948</v>
      </c>
      <c r="B500" s="47" t="s">
        <v>320</v>
      </c>
      <c r="C500" s="48" t="s">
        <v>949</v>
      </c>
      <c r="D500" s="49">
        <v>2255000</v>
      </c>
      <c r="E500" s="49">
        <v>2230000</v>
      </c>
      <c r="F500" s="50">
        <v>25000</v>
      </c>
      <c r="G500" s="12"/>
    </row>
    <row r="501" spans="1:7" ht="15" customHeight="1">
      <c r="A501" s="58" t="s">
        <v>449</v>
      </c>
      <c r="B501" s="47" t="s">
        <v>320</v>
      </c>
      <c r="C501" s="48" t="s">
        <v>950</v>
      </c>
      <c r="D501" s="49">
        <v>2255000</v>
      </c>
      <c r="E501" s="49">
        <v>2230000</v>
      </c>
      <c r="F501" s="50">
        <v>25000</v>
      </c>
      <c r="G501" s="12"/>
    </row>
    <row r="502" spans="1:7" ht="31.2">
      <c r="A502" s="58" t="s">
        <v>451</v>
      </c>
      <c r="B502" s="47" t="s">
        <v>320</v>
      </c>
      <c r="C502" s="48" t="s">
        <v>951</v>
      </c>
      <c r="D502" s="49">
        <v>2255000</v>
      </c>
      <c r="E502" s="49">
        <v>2230000</v>
      </c>
      <c r="F502" s="50">
        <v>25000</v>
      </c>
      <c r="G502" s="12"/>
    </row>
    <row r="503" spans="1:7" ht="30.75" customHeight="1">
      <c r="A503" s="58" t="s">
        <v>453</v>
      </c>
      <c r="B503" s="47" t="s">
        <v>320</v>
      </c>
      <c r="C503" s="48" t="s">
        <v>952</v>
      </c>
      <c r="D503" s="49">
        <v>2255000</v>
      </c>
      <c r="E503" s="49">
        <v>2230000</v>
      </c>
      <c r="F503" s="50">
        <v>25000</v>
      </c>
      <c r="G503" s="12"/>
    </row>
    <row r="504" spans="1:7" ht="60" customHeight="1">
      <c r="A504" s="58" t="s">
        <v>953</v>
      </c>
      <c r="B504" s="47" t="s">
        <v>320</v>
      </c>
      <c r="C504" s="48" t="s">
        <v>954</v>
      </c>
      <c r="D504" s="49">
        <v>4094000</v>
      </c>
      <c r="E504" s="49">
        <v>3002494.16</v>
      </c>
      <c r="F504" s="50">
        <v>1091505.8400000001</v>
      </c>
      <c r="G504" s="12"/>
    </row>
    <row r="505" spans="1:7" ht="31.2">
      <c r="A505" s="58" t="s">
        <v>332</v>
      </c>
      <c r="B505" s="47" t="s">
        <v>320</v>
      </c>
      <c r="C505" s="48" t="s">
        <v>955</v>
      </c>
      <c r="D505" s="49">
        <v>24000</v>
      </c>
      <c r="E505" s="49">
        <v>22466.12</v>
      </c>
      <c r="F505" s="50">
        <v>1533.88</v>
      </c>
      <c r="G505" s="12"/>
    </row>
    <row r="506" spans="1:7" ht="31.2">
      <c r="A506" s="58" t="s">
        <v>334</v>
      </c>
      <c r="B506" s="47" t="s">
        <v>320</v>
      </c>
      <c r="C506" s="48" t="s">
        <v>956</v>
      </c>
      <c r="D506" s="49">
        <v>24000</v>
      </c>
      <c r="E506" s="49">
        <v>22466.12</v>
      </c>
      <c r="F506" s="50">
        <v>1533.88</v>
      </c>
      <c r="G506" s="12"/>
    </row>
    <row r="507" spans="1:7" ht="31.2">
      <c r="A507" s="58" t="s">
        <v>336</v>
      </c>
      <c r="B507" s="47" t="s">
        <v>320</v>
      </c>
      <c r="C507" s="48" t="s">
        <v>957</v>
      </c>
      <c r="D507" s="49">
        <v>24000</v>
      </c>
      <c r="E507" s="49">
        <v>22466.12</v>
      </c>
      <c r="F507" s="50">
        <v>1533.88</v>
      </c>
      <c r="G507" s="12"/>
    </row>
    <row r="508" spans="1:7" ht="16.5" customHeight="1">
      <c r="A508" s="58" t="s">
        <v>449</v>
      </c>
      <c r="B508" s="47" t="s">
        <v>320</v>
      </c>
      <c r="C508" s="48" t="s">
        <v>958</v>
      </c>
      <c r="D508" s="49">
        <v>4070000</v>
      </c>
      <c r="E508" s="49">
        <v>2980028.04</v>
      </c>
      <c r="F508" s="50">
        <v>1089971.96</v>
      </c>
      <c r="G508" s="12"/>
    </row>
    <row r="509" spans="1:7" ht="31.2">
      <c r="A509" s="58" t="s">
        <v>451</v>
      </c>
      <c r="B509" s="47" t="s">
        <v>320</v>
      </c>
      <c r="C509" s="48" t="s">
        <v>959</v>
      </c>
      <c r="D509" s="49">
        <v>4070000</v>
      </c>
      <c r="E509" s="49">
        <v>2980028.04</v>
      </c>
      <c r="F509" s="50">
        <v>1089971.96</v>
      </c>
      <c r="G509" s="12"/>
    </row>
    <row r="510" spans="1:7" ht="30.75" customHeight="1">
      <c r="A510" s="58" t="s">
        <v>453</v>
      </c>
      <c r="B510" s="47" t="s">
        <v>320</v>
      </c>
      <c r="C510" s="48" t="s">
        <v>960</v>
      </c>
      <c r="D510" s="49">
        <v>4070000</v>
      </c>
      <c r="E510" s="49">
        <v>2980028.04</v>
      </c>
      <c r="F510" s="50">
        <v>1089971.96</v>
      </c>
      <c r="G510" s="12"/>
    </row>
    <row r="511" spans="1:7">
      <c r="A511" s="59" t="s">
        <v>961</v>
      </c>
      <c r="B511" s="52" t="s">
        <v>962</v>
      </c>
      <c r="C511" s="53" t="s">
        <v>12</v>
      </c>
      <c r="D511" s="54">
        <v>-30590251.300000001</v>
      </c>
      <c r="E511" s="54">
        <v>-12015432.5</v>
      </c>
      <c r="F511" s="55" t="s">
        <v>12</v>
      </c>
      <c r="G511" s="13"/>
    </row>
    <row r="512" spans="1:7" ht="15" customHeight="1">
      <c r="A512" s="60"/>
      <c r="B512" s="56"/>
      <c r="C512" s="56"/>
      <c r="D512" s="56"/>
      <c r="E512" s="56"/>
      <c r="F512" s="56"/>
      <c r="G512" s="5"/>
    </row>
  </sheetData>
  <mergeCells count="7">
    <mergeCell ref="F3:F5"/>
    <mergeCell ref="A1:E1"/>
    <mergeCell ref="A3:A5"/>
    <mergeCell ref="B3:B5"/>
    <mergeCell ref="C3:C5"/>
    <mergeCell ref="D3:D5"/>
    <mergeCell ref="E3:E5"/>
  </mergeCells>
  <pageMargins left="0.39370078740157483" right="0.39370078740157483" top="0.39370078740157483" bottom="0.39370078740157483" header="0" footer="0"/>
  <pageSetup paperSize="9" scale="70" fitToHeight="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G32"/>
  <sheetViews>
    <sheetView topLeftCell="A7" zoomScaleNormal="100" zoomScaleSheetLayoutView="100" workbookViewId="0">
      <selection activeCell="J22" sqref="J22"/>
    </sheetView>
  </sheetViews>
  <sheetFormatPr defaultColWidth="9.109375" defaultRowHeight="15.6"/>
  <cols>
    <col min="1" max="1" width="50.6640625" style="27" customWidth="1"/>
    <col min="2" max="2" width="9.33203125" style="27" customWidth="1"/>
    <col min="3" max="3" width="29.6640625" style="27" customWidth="1"/>
    <col min="4" max="6" width="19.88671875" style="27" customWidth="1"/>
    <col min="7" max="7" width="9.109375" style="1" customWidth="1"/>
    <col min="8" max="16384" width="9.109375" style="1"/>
  </cols>
  <sheetData>
    <row r="1" spans="1:7" ht="15" customHeight="1">
      <c r="A1" s="68"/>
      <c r="B1" s="69"/>
      <c r="C1" s="70"/>
      <c r="D1" s="71"/>
      <c r="E1" s="72"/>
      <c r="F1" s="37"/>
      <c r="G1" s="5"/>
    </row>
    <row r="2" spans="1:7" ht="14.1" customHeight="1">
      <c r="A2" s="298" t="s">
        <v>963</v>
      </c>
      <c r="B2" s="299"/>
      <c r="C2" s="299"/>
      <c r="D2" s="299"/>
      <c r="E2" s="299"/>
      <c r="F2" s="299"/>
      <c r="G2" s="5"/>
    </row>
    <row r="3" spans="1:7" ht="12" customHeight="1">
      <c r="A3" s="73"/>
      <c r="B3" s="74"/>
      <c r="C3" s="75"/>
      <c r="D3" s="76"/>
      <c r="E3" s="77"/>
      <c r="F3" s="78"/>
      <c r="G3" s="5"/>
    </row>
    <row r="4" spans="1:7" ht="13.5" customHeight="1">
      <c r="A4" s="294" t="s">
        <v>1</v>
      </c>
      <c r="B4" s="294" t="s">
        <v>2</v>
      </c>
      <c r="C4" s="294" t="s">
        <v>964</v>
      </c>
      <c r="D4" s="294" t="s">
        <v>4</v>
      </c>
      <c r="E4" s="294" t="s">
        <v>5</v>
      </c>
      <c r="F4" s="294" t="s">
        <v>6</v>
      </c>
      <c r="G4" s="5"/>
    </row>
    <row r="5" spans="1:7" ht="12" customHeight="1">
      <c r="A5" s="295"/>
      <c r="B5" s="295"/>
      <c r="C5" s="295"/>
      <c r="D5" s="295"/>
      <c r="E5" s="295"/>
      <c r="F5" s="295"/>
      <c r="G5" s="5"/>
    </row>
    <row r="6" spans="1:7" ht="12" customHeight="1">
      <c r="A6" s="295"/>
      <c r="B6" s="295"/>
      <c r="C6" s="295"/>
      <c r="D6" s="295"/>
      <c r="E6" s="295"/>
      <c r="F6" s="295"/>
      <c r="G6" s="5"/>
    </row>
    <row r="7" spans="1:7" ht="11.25" customHeight="1">
      <c r="A7" s="295"/>
      <c r="B7" s="295"/>
      <c r="C7" s="295"/>
      <c r="D7" s="295"/>
      <c r="E7" s="295"/>
      <c r="F7" s="295"/>
      <c r="G7" s="5"/>
    </row>
    <row r="8" spans="1:7" ht="15" customHeight="1">
      <c r="A8" s="295"/>
      <c r="B8" s="295"/>
      <c r="C8" s="295"/>
      <c r="D8" s="295"/>
      <c r="E8" s="295"/>
      <c r="F8" s="295"/>
      <c r="G8" s="5"/>
    </row>
    <row r="9" spans="1:7" ht="12" customHeight="1">
      <c r="A9" s="38">
        <v>1</v>
      </c>
      <c r="B9" s="15">
        <v>2</v>
      </c>
      <c r="C9" s="39">
        <v>3</v>
      </c>
      <c r="D9" s="40" t="s">
        <v>7</v>
      </c>
      <c r="E9" s="40" t="s">
        <v>8</v>
      </c>
      <c r="F9" s="40" t="s">
        <v>9</v>
      </c>
      <c r="G9" s="5"/>
    </row>
    <row r="10" spans="1:7" ht="31.2">
      <c r="A10" s="51" t="s">
        <v>965</v>
      </c>
      <c r="B10" s="79">
        <v>500</v>
      </c>
      <c r="C10" s="80" t="s">
        <v>12</v>
      </c>
      <c r="D10" s="19">
        <v>30590251.300000001</v>
      </c>
      <c r="E10" s="19">
        <v>12015432.5</v>
      </c>
      <c r="F10" s="42">
        <v>18574818.800000001</v>
      </c>
      <c r="G10" s="5"/>
    </row>
    <row r="11" spans="1:7" ht="12" customHeight="1">
      <c r="A11" s="81" t="s">
        <v>13</v>
      </c>
      <c r="B11" s="82"/>
      <c r="C11" s="83"/>
      <c r="D11" s="84"/>
      <c r="E11" s="84"/>
      <c r="F11" s="85"/>
      <c r="G11" s="5"/>
    </row>
    <row r="12" spans="1:7" ht="30.75" customHeight="1">
      <c r="A12" s="86" t="s">
        <v>966</v>
      </c>
      <c r="B12" s="82">
        <v>520</v>
      </c>
      <c r="C12" s="83" t="s">
        <v>12</v>
      </c>
      <c r="D12" s="87" t="s">
        <v>26</v>
      </c>
      <c r="E12" s="87" t="s">
        <v>26</v>
      </c>
      <c r="F12" s="88" t="s">
        <v>26</v>
      </c>
      <c r="G12" s="5"/>
    </row>
    <row r="13" spans="1:7" ht="12" customHeight="1">
      <c r="A13" s="89" t="s">
        <v>967</v>
      </c>
      <c r="B13" s="82"/>
      <c r="C13" s="83"/>
      <c r="D13" s="84"/>
      <c r="E13" s="84"/>
      <c r="F13" s="85"/>
      <c r="G13" s="5"/>
    </row>
    <row r="14" spans="1:7" ht="19.5" customHeight="1">
      <c r="A14" s="90" t="s">
        <v>968</v>
      </c>
      <c r="B14" s="82">
        <v>620</v>
      </c>
      <c r="C14" s="83" t="s">
        <v>12</v>
      </c>
      <c r="D14" s="87" t="s">
        <v>26</v>
      </c>
      <c r="E14" s="87" t="s">
        <v>26</v>
      </c>
      <c r="F14" s="88" t="s">
        <v>26</v>
      </c>
      <c r="G14" s="5"/>
    </row>
    <row r="15" spans="1:7" ht="21" customHeight="1">
      <c r="A15" s="91" t="s">
        <v>967</v>
      </c>
      <c r="B15" s="82"/>
      <c r="C15" s="83"/>
      <c r="D15" s="84"/>
      <c r="E15" s="84"/>
      <c r="F15" s="85"/>
      <c r="G15" s="5"/>
    </row>
    <row r="16" spans="1:7" ht="24.75" customHeight="1">
      <c r="A16" s="92" t="s">
        <v>969</v>
      </c>
      <c r="B16" s="82">
        <v>700</v>
      </c>
      <c r="C16" s="83" t="s">
        <v>970</v>
      </c>
      <c r="D16" s="87">
        <v>30590251.300000001</v>
      </c>
      <c r="E16" s="87">
        <v>12015432.5</v>
      </c>
      <c r="F16" s="88">
        <v>18574818.800000001</v>
      </c>
      <c r="G16" s="5"/>
    </row>
    <row r="17" spans="1:7" ht="23.25" customHeight="1">
      <c r="A17" s="46" t="s">
        <v>972</v>
      </c>
      <c r="B17" s="82">
        <v>710</v>
      </c>
      <c r="C17" s="83" t="s">
        <v>973</v>
      </c>
      <c r="D17" s="87">
        <v>-697013335.19000006</v>
      </c>
      <c r="E17" s="87">
        <v>-661064028.72000003</v>
      </c>
      <c r="F17" s="93" t="s">
        <v>971</v>
      </c>
      <c r="G17" s="5"/>
    </row>
    <row r="18" spans="1:7" ht="21" customHeight="1">
      <c r="A18" s="46" t="s">
        <v>974</v>
      </c>
      <c r="B18" s="82">
        <v>710</v>
      </c>
      <c r="C18" s="83" t="s">
        <v>975</v>
      </c>
      <c r="D18" s="87">
        <v>-697013335.19000006</v>
      </c>
      <c r="E18" s="87">
        <v>-661064028.72000003</v>
      </c>
      <c r="F18" s="93" t="s">
        <v>971</v>
      </c>
      <c r="G18" s="5"/>
    </row>
    <row r="19" spans="1:7" ht="36" customHeight="1">
      <c r="A19" s="46" t="s">
        <v>976</v>
      </c>
      <c r="B19" s="82">
        <v>710</v>
      </c>
      <c r="C19" s="83" t="s">
        <v>977</v>
      </c>
      <c r="D19" s="87">
        <v>-697013335.19000006</v>
      </c>
      <c r="E19" s="87">
        <v>-661064028.72000003</v>
      </c>
      <c r="F19" s="93" t="s">
        <v>971</v>
      </c>
      <c r="G19" s="5"/>
    </row>
    <row r="20" spans="1:7" ht="36" customHeight="1">
      <c r="A20" s="46" t="s">
        <v>978</v>
      </c>
      <c r="B20" s="82">
        <v>710</v>
      </c>
      <c r="C20" s="83" t="s">
        <v>979</v>
      </c>
      <c r="D20" s="87">
        <v>-697013335.19000006</v>
      </c>
      <c r="E20" s="87">
        <v>-661064028.72000003</v>
      </c>
      <c r="F20" s="93" t="s">
        <v>971</v>
      </c>
      <c r="G20" s="5"/>
    </row>
    <row r="21" spans="1:7" ht="27.75" customHeight="1">
      <c r="A21" s="46" t="s">
        <v>980</v>
      </c>
      <c r="B21" s="82">
        <v>720</v>
      </c>
      <c r="C21" s="94" t="s">
        <v>981</v>
      </c>
      <c r="D21" s="87">
        <v>727603586.49000001</v>
      </c>
      <c r="E21" s="87">
        <v>673079461.22000003</v>
      </c>
      <c r="F21" s="93" t="s">
        <v>971</v>
      </c>
      <c r="G21" s="5"/>
    </row>
    <row r="22" spans="1:7" ht="25.5" customHeight="1">
      <c r="A22" s="46" t="s">
        <v>982</v>
      </c>
      <c r="B22" s="82">
        <v>720</v>
      </c>
      <c r="C22" s="94" t="s">
        <v>983</v>
      </c>
      <c r="D22" s="87">
        <v>727603586.49000001</v>
      </c>
      <c r="E22" s="87">
        <v>673079461.22000003</v>
      </c>
      <c r="F22" s="93" t="s">
        <v>971</v>
      </c>
      <c r="G22" s="5"/>
    </row>
    <row r="23" spans="1:7" ht="36.75" customHeight="1">
      <c r="A23" s="46" t="s">
        <v>984</v>
      </c>
      <c r="B23" s="82">
        <v>720</v>
      </c>
      <c r="C23" s="94" t="s">
        <v>985</v>
      </c>
      <c r="D23" s="87">
        <v>727603586.49000001</v>
      </c>
      <c r="E23" s="87">
        <v>673079461.22000003</v>
      </c>
      <c r="F23" s="93" t="s">
        <v>971</v>
      </c>
      <c r="G23" s="5"/>
    </row>
    <row r="24" spans="1:7" ht="36.75" customHeight="1">
      <c r="A24" s="46" t="s">
        <v>986</v>
      </c>
      <c r="B24" s="82">
        <v>720</v>
      </c>
      <c r="C24" s="94" t="s">
        <v>987</v>
      </c>
      <c r="D24" s="87">
        <v>727603586.49000001</v>
      </c>
      <c r="E24" s="87">
        <v>673079461.22000003</v>
      </c>
      <c r="F24" s="93" t="s">
        <v>971</v>
      </c>
      <c r="G24" s="5"/>
    </row>
    <row r="25" spans="1:7" ht="10.5" customHeight="1">
      <c r="A25" s="95"/>
      <c r="B25" s="96"/>
      <c r="C25" s="97"/>
      <c r="D25" s="98"/>
      <c r="E25" s="99"/>
      <c r="F25" s="100"/>
      <c r="G25" s="5"/>
    </row>
    <row r="26" spans="1:7">
      <c r="A26" s="101"/>
      <c r="B26" s="102"/>
      <c r="C26" s="103"/>
      <c r="D26" s="104"/>
      <c r="E26" s="105"/>
      <c r="F26" s="106"/>
      <c r="G26" s="5"/>
    </row>
    <row r="27" spans="1:7" hidden="1">
      <c r="A27" s="107" t="s">
        <v>990</v>
      </c>
      <c r="B27" s="108"/>
      <c r="C27" s="108"/>
      <c r="D27" s="304"/>
      <c r="E27" s="305"/>
      <c r="F27" s="107" t="s">
        <v>991</v>
      </c>
      <c r="G27" s="5"/>
    </row>
    <row r="28" spans="1:7" hidden="1">
      <c r="A28" s="107" t="s">
        <v>992</v>
      </c>
      <c r="B28" s="109" t="s">
        <v>988</v>
      </c>
      <c r="C28" s="26"/>
      <c r="D28" s="300" t="s">
        <v>989</v>
      </c>
      <c r="E28" s="301"/>
      <c r="F28" s="107" t="s">
        <v>991</v>
      </c>
      <c r="G28" s="5"/>
    </row>
    <row r="29" spans="1:7" ht="17.100000000000001" customHeight="1">
      <c r="A29" s="108"/>
      <c r="B29" s="108"/>
      <c r="C29" s="108"/>
      <c r="D29" s="110"/>
      <c r="E29" s="111"/>
      <c r="F29" s="111"/>
      <c r="G29" s="5"/>
    </row>
    <row r="30" spans="1:7" hidden="1">
      <c r="A30" s="112" t="s">
        <v>991</v>
      </c>
      <c r="B30" s="112"/>
      <c r="C30" s="112"/>
      <c r="D30" s="112"/>
      <c r="E30" s="112"/>
      <c r="F30" s="112"/>
      <c r="G30" s="5"/>
    </row>
    <row r="31" spans="1:7" hidden="1">
      <c r="A31" s="302" t="s">
        <v>991</v>
      </c>
      <c r="B31" s="303"/>
      <c r="C31" s="303"/>
      <c r="D31" s="303"/>
      <c r="E31" s="303"/>
      <c r="F31" s="303"/>
      <c r="G31" s="5"/>
    </row>
    <row r="32" spans="1:7" hidden="1">
      <c r="A32" s="113" t="s">
        <v>991</v>
      </c>
      <c r="B32" s="113"/>
      <c r="C32" s="113"/>
      <c r="D32" s="113"/>
      <c r="E32" s="113"/>
      <c r="F32" s="113"/>
      <c r="G32" s="5"/>
    </row>
  </sheetData>
  <mergeCells count="10">
    <mergeCell ref="D28:E28"/>
    <mergeCell ref="A31:F31"/>
    <mergeCell ref="D27:E27"/>
    <mergeCell ref="A2:F2"/>
    <mergeCell ref="A4:A8"/>
    <mergeCell ref="B4:B8"/>
    <mergeCell ref="C4:C8"/>
    <mergeCell ref="D4:D8"/>
    <mergeCell ref="E4:E8"/>
    <mergeCell ref="F4:F8"/>
  </mergeCells>
  <pageMargins left="0.70833330000000005" right="0.70833330000000005" top="0.74791660000000004" bottom="0.74791660000000004" header="0.3152778" footer="0.3152778"/>
  <pageSetup paperSize="9" scale="55" fitToHeight="0" orientation="portrait" r:id="rId1"/>
</worksheet>
</file>

<file path=xl/worksheets/sheet4.xml><?xml version="1.0" encoding="utf-8"?>
<worksheet xmlns="http://schemas.openxmlformats.org/spreadsheetml/2006/main" xmlns:r="http://schemas.openxmlformats.org/officeDocument/2006/relationships">
  <dimension ref="A1:E87"/>
  <sheetViews>
    <sheetView view="pageBreakPreview" topLeftCell="B1" zoomScaleNormal="100" zoomScaleSheetLayoutView="100" workbookViewId="0">
      <selection activeCell="H12" sqref="H12"/>
    </sheetView>
  </sheetViews>
  <sheetFormatPr defaultColWidth="8.88671875" defaultRowHeight="18"/>
  <cols>
    <col min="1" max="1" width="75.109375" style="139" customWidth="1"/>
    <col min="2" max="2" width="27.5546875" style="140" customWidth="1"/>
    <col min="3" max="4" width="16.33203125" style="118" customWidth="1"/>
    <col min="5" max="5" width="12.88671875" style="140" customWidth="1"/>
    <col min="6" max="16384" width="8.88671875" style="1"/>
  </cols>
  <sheetData>
    <row r="1" spans="1:5" ht="19.5" customHeight="1">
      <c r="A1" s="117"/>
      <c r="B1" s="142"/>
      <c r="C1" s="141"/>
      <c r="D1" s="349"/>
      <c r="E1" s="350" t="s">
        <v>999</v>
      </c>
    </row>
    <row r="2" spans="1:5" ht="15.75" customHeight="1">
      <c r="A2" s="308"/>
      <c r="B2" s="309"/>
      <c r="C2" s="309"/>
      <c r="D2" s="351" t="s">
        <v>1609</v>
      </c>
      <c r="E2" s="352"/>
    </row>
    <row r="3" spans="1:5" ht="15" customHeight="1">
      <c r="A3" s="119"/>
      <c r="B3" s="120"/>
      <c r="C3" s="121"/>
      <c r="D3" s="353"/>
      <c r="E3" s="354" t="s">
        <v>997</v>
      </c>
    </row>
    <row r="4" spans="1:5" ht="15" customHeight="1">
      <c r="A4" s="310"/>
      <c r="B4" s="311"/>
      <c r="C4" s="311"/>
      <c r="D4" s="355" t="s">
        <v>1608</v>
      </c>
      <c r="E4" s="356"/>
    </row>
    <row r="5" spans="1:5" ht="18" customHeight="1">
      <c r="A5" s="312" t="s">
        <v>1000</v>
      </c>
      <c r="B5" s="312"/>
      <c r="C5" s="312"/>
      <c r="D5" s="312"/>
      <c r="E5" s="312"/>
    </row>
    <row r="6" spans="1:5" ht="19.350000000000001" customHeight="1">
      <c r="A6" s="313" t="s">
        <v>1001</v>
      </c>
      <c r="B6" s="313"/>
      <c r="C6" s="313"/>
      <c r="D6" s="313"/>
      <c r="E6" s="313"/>
    </row>
    <row r="7" spans="1:5" ht="14.7" customHeight="1">
      <c r="A7" s="123"/>
      <c r="B7" s="314"/>
      <c r="C7" s="314"/>
      <c r="D7" s="122"/>
      <c r="E7" s="124"/>
    </row>
    <row r="8" spans="1:5" ht="27" customHeight="1">
      <c r="A8" s="315" t="s">
        <v>1002</v>
      </c>
      <c r="B8" s="317" t="s">
        <v>3</v>
      </c>
      <c r="C8" s="319" t="s">
        <v>1003</v>
      </c>
      <c r="D8" s="319" t="s">
        <v>1004</v>
      </c>
      <c r="E8" s="317" t="s">
        <v>1005</v>
      </c>
    </row>
    <row r="9" spans="1:5" ht="24" customHeight="1">
      <c r="A9" s="316"/>
      <c r="B9" s="318"/>
      <c r="C9" s="320"/>
      <c r="D9" s="320"/>
      <c r="E9" s="318"/>
    </row>
    <row r="10" spans="1:5" ht="15.75" customHeight="1">
      <c r="A10" s="125">
        <v>1</v>
      </c>
      <c r="B10" s="126">
        <v>2</v>
      </c>
      <c r="C10" s="127">
        <v>3</v>
      </c>
      <c r="D10" s="127">
        <v>4</v>
      </c>
      <c r="E10" s="126">
        <v>5</v>
      </c>
    </row>
    <row r="11" spans="1:5" s="67" customFormat="1" ht="34.799999999999997">
      <c r="A11" s="128" t="s">
        <v>1006</v>
      </c>
      <c r="B11" s="129" t="s">
        <v>12</v>
      </c>
      <c r="C11" s="130">
        <f>C12+C13+C14+C15+C16+C17+C18+C19+C20+C21+C22+C23+C24+C25+C26+C27+C28+C29+C30+C31+C32+C33+C34+C35+C36+C37+C38+C39+C40+C41+C42+C43+C44+C45+C46+C47+C48+C49+C50+C51+C52+C53+C54+C55+C56+C57+C58+C59+C60+C61+C62+C63+C64+C65+C66+C67+C68+C69+C70+C71+C72+C73+C74+C75+C76+C77+C78+C79+C80+C81+C82+C83+C84+C85</f>
        <v>697013.33499999996</v>
      </c>
      <c r="D11" s="130">
        <f>D12+D13+D14+D15+D16+D17+D18+D19+D20+D21+D22+D23+D24+D25+D26+D27+D28+D29+D30+D31+D32+D33+D34+D35+D36+D37+D38+D39+D40+D41+D42+D43+D44+D45+D46+D47+D48+D49+D50+D51+D52+D53+D54+D55+D56+D57+D58+D59+D60+D61+D62+D63+D64+D65+D66+D67+D68+D69+D70+D71+D72+D73+D74+D75+D76+D77+D78+D79+D80+D81+D82+D83+D84+D85</f>
        <v>648635.13399999985</v>
      </c>
      <c r="E11" s="131">
        <f>D11/C11</f>
        <v>0.93059214426650805</v>
      </c>
    </row>
    <row r="12" spans="1:5" ht="36" customHeight="1">
      <c r="A12" s="132" t="s">
        <v>1007</v>
      </c>
      <c r="B12" s="133" t="s">
        <v>1008</v>
      </c>
      <c r="C12" s="134">
        <v>90</v>
      </c>
      <c r="D12" s="134">
        <v>89.918999999999997</v>
      </c>
      <c r="E12" s="135">
        <f t="shared" ref="E12:E74" si="0">D12/C12</f>
        <v>0.99909999999999999</v>
      </c>
    </row>
    <row r="13" spans="1:5" ht="18" customHeight="1">
      <c r="A13" s="132" t="s">
        <v>1009</v>
      </c>
      <c r="B13" s="133" t="s">
        <v>1010</v>
      </c>
      <c r="C13" s="134">
        <v>1</v>
      </c>
      <c r="D13" s="134">
        <v>1.069</v>
      </c>
      <c r="E13" s="135">
        <f t="shared" si="0"/>
        <v>1.069</v>
      </c>
    </row>
    <row r="14" spans="1:5">
      <c r="A14" s="132" t="s">
        <v>1011</v>
      </c>
      <c r="B14" s="133" t="s">
        <v>1012</v>
      </c>
      <c r="C14" s="134">
        <v>319</v>
      </c>
      <c r="D14" s="134">
        <v>119.50700000000001</v>
      </c>
      <c r="E14" s="135">
        <f t="shared" si="0"/>
        <v>0.37463009404388714</v>
      </c>
    </row>
    <row r="15" spans="1:5">
      <c r="A15" s="132" t="s">
        <v>1013</v>
      </c>
      <c r="B15" s="133" t="s">
        <v>1014</v>
      </c>
      <c r="C15" s="134">
        <v>0</v>
      </c>
      <c r="D15" s="134">
        <v>0.192</v>
      </c>
      <c r="E15" s="135"/>
    </row>
    <row r="16" spans="1:5" ht="39.75" customHeight="1">
      <c r="A16" s="132" t="s">
        <v>1015</v>
      </c>
      <c r="B16" s="133" t="s">
        <v>1016</v>
      </c>
      <c r="C16" s="134">
        <v>120</v>
      </c>
      <c r="D16" s="134">
        <v>139.65</v>
      </c>
      <c r="E16" s="135">
        <f t="shared" si="0"/>
        <v>1.1637500000000001</v>
      </c>
    </row>
    <row r="17" spans="1:5" ht="54">
      <c r="A17" s="132" t="s">
        <v>1017</v>
      </c>
      <c r="B17" s="133" t="s">
        <v>1018</v>
      </c>
      <c r="C17" s="134">
        <v>200</v>
      </c>
      <c r="D17" s="134">
        <v>190.61699999999999</v>
      </c>
      <c r="E17" s="135">
        <f t="shared" si="0"/>
        <v>0.95308499999999996</v>
      </c>
    </row>
    <row r="18" spans="1:5" ht="36">
      <c r="A18" s="132" t="s">
        <v>1019</v>
      </c>
      <c r="B18" s="133" t="s">
        <v>1020</v>
      </c>
      <c r="C18" s="134">
        <v>30</v>
      </c>
      <c r="D18" s="134">
        <v>435</v>
      </c>
      <c r="E18" s="135">
        <f t="shared" si="0"/>
        <v>14.5</v>
      </c>
    </row>
    <row r="19" spans="1:5" ht="54">
      <c r="A19" s="132" t="s">
        <v>1017</v>
      </c>
      <c r="B19" s="133" t="s">
        <v>1021</v>
      </c>
      <c r="C19" s="134">
        <v>3</v>
      </c>
      <c r="D19" s="134">
        <v>3.05</v>
      </c>
      <c r="E19" s="135">
        <f t="shared" si="0"/>
        <v>1.0166666666666666</v>
      </c>
    </row>
    <row r="20" spans="1:5" ht="132.75" customHeight="1">
      <c r="A20" s="132" t="s">
        <v>1022</v>
      </c>
      <c r="B20" s="133" t="s">
        <v>1023</v>
      </c>
      <c r="C20" s="134">
        <v>4799</v>
      </c>
      <c r="D20" s="134">
        <v>4762.8729999999996</v>
      </c>
      <c r="E20" s="135">
        <f t="shared" si="0"/>
        <v>0.99247197332777648</v>
      </c>
    </row>
    <row r="21" spans="1:5" ht="151.5" customHeight="1">
      <c r="A21" s="132" t="s">
        <v>1024</v>
      </c>
      <c r="B21" s="133" t="s">
        <v>1025</v>
      </c>
      <c r="C21" s="134">
        <v>35</v>
      </c>
      <c r="D21" s="134">
        <v>35.008000000000003</v>
      </c>
      <c r="E21" s="135">
        <f t="shared" si="0"/>
        <v>1.0002285714285715</v>
      </c>
    </row>
    <row r="22" spans="1:5" ht="126.75" customHeight="1">
      <c r="A22" s="132" t="s">
        <v>1026</v>
      </c>
      <c r="B22" s="133" t="s">
        <v>1027</v>
      </c>
      <c r="C22" s="134">
        <v>6370</v>
      </c>
      <c r="D22" s="134">
        <v>6363.2139999999999</v>
      </c>
      <c r="E22" s="135">
        <f t="shared" si="0"/>
        <v>0.99893469387755096</v>
      </c>
    </row>
    <row r="23" spans="1:5" ht="124.5" customHeight="1">
      <c r="A23" s="132" t="s">
        <v>1028</v>
      </c>
      <c r="B23" s="133" t="s">
        <v>1029</v>
      </c>
      <c r="C23" s="134">
        <v>-697</v>
      </c>
      <c r="D23" s="134">
        <v>-697.45500000000004</v>
      </c>
      <c r="E23" s="135">
        <f t="shared" si="0"/>
        <v>1.0006527977044477</v>
      </c>
    </row>
    <row r="24" spans="1:5" ht="63" customHeight="1">
      <c r="A24" s="132" t="s">
        <v>1030</v>
      </c>
      <c r="B24" s="133" t="s">
        <v>1031</v>
      </c>
      <c r="C24" s="134">
        <v>15</v>
      </c>
      <c r="D24" s="134">
        <v>30</v>
      </c>
      <c r="E24" s="135">
        <f t="shared" si="0"/>
        <v>2</v>
      </c>
    </row>
    <row r="25" spans="1:5" ht="76.5" customHeight="1">
      <c r="A25" s="132" t="s">
        <v>1032</v>
      </c>
      <c r="B25" s="133" t="s">
        <v>1033</v>
      </c>
      <c r="C25" s="134">
        <v>1</v>
      </c>
      <c r="D25" s="134">
        <v>1.2589999999999999</v>
      </c>
      <c r="E25" s="135">
        <f t="shared" si="0"/>
        <v>1.2589999999999999</v>
      </c>
    </row>
    <row r="26" spans="1:5" ht="54">
      <c r="A26" s="132" t="s">
        <v>1034</v>
      </c>
      <c r="B26" s="133" t="s">
        <v>1035</v>
      </c>
      <c r="C26" s="134">
        <v>8.5</v>
      </c>
      <c r="D26" s="134">
        <v>8.5</v>
      </c>
      <c r="E26" s="135">
        <f t="shared" si="0"/>
        <v>1</v>
      </c>
    </row>
    <row r="27" spans="1:5" ht="90">
      <c r="A27" s="132" t="s">
        <v>1036</v>
      </c>
      <c r="B27" s="133" t="s">
        <v>1037</v>
      </c>
      <c r="C27" s="134">
        <v>212526.94</v>
      </c>
      <c r="D27" s="134">
        <v>204573.09899999999</v>
      </c>
      <c r="E27" s="135">
        <f t="shared" si="0"/>
        <v>0.96257490462150341</v>
      </c>
    </row>
    <row r="28" spans="1:5" ht="90">
      <c r="A28" s="132" t="s">
        <v>1036</v>
      </c>
      <c r="B28" s="133" t="s">
        <v>1038</v>
      </c>
      <c r="C28" s="134">
        <v>155</v>
      </c>
      <c r="D28" s="134">
        <v>156.70500000000001</v>
      </c>
      <c r="E28" s="135">
        <f t="shared" si="0"/>
        <v>1.0110000000000001</v>
      </c>
    </row>
    <row r="29" spans="1:5" ht="90">
      <c r="A29" s="132" t="s">
        <v>1036</v>
      </c>
      <c r="B29" s="133" t="s">
        <v>1039</v>
      </c>
      <c r="C29" s="134">
        <v>313</v>
      </c>
      <c r="D29" s="134">
        <v>313.41199999999998</v>
      </c>
      <c r="E29" s="135">
        <f t="shared" si="0"/>
        <v>1.0013162939297124</v>
      </c>
    </row>
    <row r="30" spans="1:5" ht="134.25" customHeight="1">
      <c r="A30" s="132" t="s">
        <v>1040</v>
      </c>
      <c r="B30" s="133" t="s">
        <v>1041</v>
      </c>
      <c r="C30" s="134">
        <v>3692</v>
      </c>
      <c r="D30" s="134">
        <v>3682.1959999999999</v>
      </c>
      <c r="E30" s="135">
        <f t="shared" si="0"/>
        <v>0.99734452871072587</v>
      </c>
    </row>
    <row r="31" spans="1:5" ht="135" customHeight="1">
      <c r="A31" s="132" t="s">
        <v>1040</v>
      </c>
      <c r="B31" s="133" t="s">
        <v>1042</v>
      </c>
      <c r="C31" s="134">
        <v>0.3</v>
      </c>
      <c r="D31" s="134">
        <v>0.34499999999999997</v>
      </c>
      <c r="E31" s="135">
        <f t="shared" si="0"/>
        <v>1.1499999999999999</v>
      </c>
    </row>
    <row r="32" spans="1:5" ht="135" customHeight="1">
      <c r="A32" s="132" t="s">
        <v>1040</v>
      </c>
      <c r="B32" s="133" t="s">
        <v>1043</v>
      </c>
      <c r="C32" s="134">
        <v>6.2</v>
      </c>
      <c r="D32" s="134">
        <v>6.3120000000000003</v>
      </c>
      <c r="E32" s="135">
        <f t="shared" si="0"/>
        <v>1.0180645161290323</v>
      </c>
    </row>
    <row r="33" spans="1:5" ht="54">
      <c r="A33" s="132" t="s">
        <v>1044</v>
      </c>
      <c r="B33" s="133" t="s">
        <v>1045</v>
      </c>
      <c r="C33" s="134">
        <v>2015</v>
      </c>
      <c r="D33" s="134">
        <v>2094.9340000000002</v>
      </c>
      <c r="E33" s="135">
        <f t="shared" si="0"/>
        <v>1.0396694789081886</v>
      </c>
    </row>
    <row r="34" spans="1:5" ht="54">
      <c r="A34" s="132" t="s">
        <v>1044</v>
      </c>
      <c r="B34" s="133" t="s">
        <v>1046</v>
      </c>
      <c r="C34" s="134">
        <v>24.5</v>
      </c>
      <c r="D34" s="134">
        <v>24.837</v>
      </c>
      <c r="E34" s="135">
        <f t="shared" si="0"/>
        <v>1.0137551020408164</v>
      </c>
    </row>
    <row r="35" spans="1:5" ht="54">
      <c r="A35" s="132" t="s">
        <v>1044</v>
      </c>
      <c r="B35" s="133" t="s">
        <v>1047</v>
      </c>
      <c r="C35" s="134">
        <v>30</v>
      </c>
      <c r="D35" s="134">
        <v>29.86</v>
      </c>
      <c r="E35" s="135">
        <f t="shared" si="0"/>
        <v>0.99533333333333329</v>
      </c>
    </row>
    <row r="36" spans="1:5">
      <c r="A36" s="132" t="s">
        <v>1048</v>
      </c>
      <c r="B36" s="133" t="s">
        <v>1049</v>
      </c>
      <c r="C36" s="134">
        <v>135</v>
      </c>
      <c r="D36" s="134">
        <v>135.131</v>
      </c>
      <c r="E36" s="135">
        <f t="shared" si="0"/>
        <v>1.0009703703703703</v>
      </c>
    </row>
    <row r="37" spans="1:5" ht="36">
      <c r="A37" s="132" t="s">
        <v>1050</v>
      </c>
      <c r="B37" s="133" t="s">
        <v>1051</v>
      </c>
      <c r="C37" s="134">
        <v>9958.5</v>
      </c>
      <c r="D37" s="134">
        <v>9185.4920000000002</v>
      </c>
      <c r="E37" s="135">
        <f t="shared" si="0"/>
        <v>0.92237706481899884</v>
      </c>
    </row>
    <row r="38" spans="1:5" ht="36">
      <c r="A38" s="132" t="s">
        <v>1052</v>
      </c>
      <c r="B38" s="133" t="s">
        <v>1053</v>
      </c>
      <c r="C38" s="134">
        <v>20</v>
      </c>
      <c r="D38" s="134">
        <v>20.350000000000001</v>
      </c>
      <c r="E38" s="135">
        <f t="shared" si="0"/>
        <v>1.0175000000000001</v>
      </c>
    </row>
    <row r="39" spans="1:5" ht="36">
      <c r="A39" s="132" t="s">
        <v>1050</v>
      </c>
      <c r="B39" s="133" t="s">
        <v>1054</v>
      </c>
      <c r="C39" s="134">
        <v>21.5</v>
      </c>
      <c r="D39" s="134">
        <v>21.632999999999999</v>
      </c>
      <c r="E39" s="135">
        <f t="shared" si="0"/>
        <v>1.0061860465116279</v>
      </c>
    </row>
    <row r="40" spans="1:5">
      <c r="A40" s="132" t="s">
        <v>1055</v>
      </c>
      <c r="B40" s="133" t="s">
        <v>1056</v>
      </c>
      <c r="C40" s="134">
        <v>1959.5</v>
      </c>
      <c r="D40" s="134">
        <v>1754.182</v>
      </c>
      <c r="E40" s="135">
        <f t="shared" si="0"/>
        <v>0.89521918856851235</v>
      </c>
    </row>
    <row r="41" spans="1:5">
      <c r="A41" s="132" t="s">
        <v>1057</v>
      </c>
      <c r="B41" s="133" t="s">
        <v>1058</v>
      </c>
      <c r="C41" s="134">
        <v>27</v>
      </c>
      <c r="D41" s="134">
        <v>26.917999999999999</v>
      </c>
      <c r="E41" s="135">
        <f t="shared" si="0"/>
        <v>0.99696296296296294</v>
      </c>
    </row>
    <row r="42" spans="1:5">
      <c r="A42" s="132" t="s">
        <v>1055</v>
      </c>
      <c r="B42" s="133" t="s">
        <v>1059</v>
      </c>
      <c r="C42" s="134">
        <v>13.5</v>
      </c>
      <c r="D42" s="134">
        <v>13.239000000000001</v>
      </c>
      <c r="E42" s="135">
        <f t="shared" si="0"/>
        <v>0.98066666666666669</v>
      </c>
    </row>
    <row r="43" spans="1:5" ht="54">
      <c r="A43" s="132" t="s">
        <v>1060</v>
      </c>
      <c r="B43" s="133" t="s">
        <v>1061</v>
      </c>
      <c r="C43" s="134">
        <v>435</v>
      </c>
      <c r="D43" s="134">
        <v>240.82400000000001</v>
      </c>
      <c r="E43" s="135">
        <f t="shared" si="0"/>
        <v>0.55361839080459774</v>
      </c>
    </row>
    <row r="44" spans="1:5" ht="54">
      <c r="A44" s="132" t="s">
        <v>1060</v>
      </c>
      <c r="B44" s="133" t="s">
        <v>1062</v>
      </c>
      <c r="C44" s="134">
        <v>0</v>
      </c>
      <c r="D44" s="134">
        <v>1.0999999999999999E-2</v>
      </c>
      <c r="E44" s="135"/>
    </row>
    <row r="45" spans="1:5" ht="75.75" customHeight="1">
      <c r="A45" s="132" t="s">
        <v>1063</v>
      </c>
      <c r="B45" s="133" t="s">
        <v>1064</v>
      </c>
      <c r="C45" s="134">
        <v>2828</v>
      </c>
      <c r="D45" s="134">
        <v>3012.433</v>
      </c>
      <c r="E45" s="135">
        <f t="shared" si="0"/>
        <v>1.0652167609618104</v>
      </c>
    </row>
    <row r="46" spans="1:5" ht="134.25" customHeight="1">
      <c r="A46" s="132" t="s">
        <v>1065</v>
      </c>
      <c r="B46" s="133" t="s">
        <v>1066</v>
      </c>
      <c r="C46" s="134">
        <v>110</v>
      </c>
      <c r="D46" s="134">
        <v>61.591000000000001</v>
      </c>
      <c r="E46" s="135">
        <f t="shared" si="0"/>
        <v>0.55991818181818187</v>
      </c>
    </row>
    <row r="47" spans="1:5" ht="72">
      <c r="A47" s="132" t="s">
        <v>1067</v>
      </c>
      <c r="B47" s="133" t="s">
        <v>1068</v>
      </c>
      <c r="C47" s="134">
        <v>15</v>
      </c>
      <c r="D47" s="134">
        <v>15.058</v>
      </c>
      <c r="E47" s="135">
        <f t="shared" si="0"/>
        <v>1.0038666666666667</v>
      </c>
    </row>
    <row r="48" spans="1:5" ht="76.5" customHeight="1">
      <c r="A48" s="132" t="s">
        <v>1069</v>
      </c>
      <c r="B48" s="133" t="s">
        <v>1070</v>
      </c>
      <c r="C48" s="134">
        <v>5</v>
      </c>
      <c r="D48" s="134">
        <v>5</v>
      </c>
      <c r="E48" s="135">
        <f t="shared" si="0"/>
        <v>1</v>
      </c>
    </row>
    <row r="49" spans="1:5" ht="54">
      <c r="A49" s="132" t="s">
        <v>1017</v>
      </c>
      <c r="B49" s="133" t="s">
        <v>1071</v>
      </c>
      <c r="C49" s="134">
        <v>9</v>
      </c>
      <c r="D49" s="134">
        <v>8.8149999999999995</v>
      </c>
      <c r="E49" s="135">
        <f t="shared" si="0"/>
        <v>0.97944444444444434</v>
      </c>
    </row>
    <row r="50" spans="1:5" ht="72">
      <c r="A50" s="132" t="s">
        <v>1072</v>
      </c>
      <c r="B50" s="133" t="s">
        <v>1073</v>
      </c>
      <c r="C50" s="134">
        <v>85</v>
      </c>
      <c r="D50" s="134">
        <v>222</v>
      </c>
      <c r="E50" s="135">
        <f t="shared" si="0"/>
        <v>2.611764705882353</v>
      </c>
    </row>
    <row r="51" spans="1:5" ht="54">
      <c r="A51" s="132" t="s">
        <v>1074</v>
      </c>
      <c r="B51" s="133" t="s">
        <v>1075</v>
      </c>
      <c r="C51" s="134">
        <v>30</v>
      </c>
      <c r="D51" s="134">
        <v>30</v>
      </c>
      <c r="E51" s="135">
        <f t="shared" si="0"/>
        <v>1</v>
      </c>
    </row>
    <row r="52" spans="1:5" ht="72">
      <c r="A52" s="132" t="s">
        <v>1076</v>
      </c>
      <c r="B52" s="133" t="s">
        <v>1077</v>
      </c>
      <c r="C52" s="134">
        <v>25</v>
      </c>
      <c r="D52" s="134">
        <v>20.407</v>
      </c>
      <c r="E52" s="135">
        <f t="shared" si="0"/>
        <v>0.81628000000000001</v>
      </c>
    </row>
    <row r="53" spans="1:5" ht="36">
      <c r="A53" s="132" t="s">
        <v>1078</v>
      </c>
      <c r="B53" s="133" t="s">
        <v>1079</v>
      </c>
      <c r="C53" s="134">
        <v>20</v>
      </c>
      <c r="D53" s="134">
        <v>23.75</v>
      </c>
      <c r="E53" s="135">
        <f t="shared" si="0"/>
        <v>1.1875</v>
      </c>
    </row>
    <row r="54" spans="1:5" ht="74.25" customHeight="1">
      <c r="A54" s="132" t="s">
        <v>1032</v>
      </c>
      <c r="B54" s="133" t="s">
        <v>1080</v>
      </c>
      <c r="C54" s="134">
        <v>200</v>
      </c>
      <c r="D54" s="134">
        <v>116.765</v>
      </c>
      <c r="E54" s="135">
        <f t="shared" si="0"/>
        <v>0.58382500000000004</v>
      </c>
    </row>
    <row r="55" spans="1:5" ht="54">
      <c r="A55" s="132" t="s">
        <v>1017</v>
      </c>
      <c r="B55" s="133" t="s">
        <v>1081</v>
      </c>
      <c r="C55" s="134">
        <v>655</v>
      </c>
      <c r="D55" s="134">
        <v>701.20299999999997</v>
      </c>
      <c r="E55" s="135">
        <f t="shared" si="0"/>
        <v>1.0705389312977098</v>
      </c>
    </row>
    <row r="56" spans="1:5" ht="54">
      <c r="A56" s="132" t="s">
        <v>1015</v>
      </c>
      <c r="B56" s="133" t="s">
        <v>1082</v>
      </c>
      <c r="C56" s="134">
        <v>70</v>
      </c>
      <c r="D56" s="134">
        <v>238.607</v>
      </c>
      <c r="E56" s="135">
        <f t="shared" si="0"/>
        <v>3.4086714285714286</v>
      </c>
    </row>
    <row r="57" spans="1:5" ht="75.75" customHeight="1">
      <c r="A57" s="132" t="s">
        <v>1032</v>
      </c>
      <c r="B57" s="133" t="s">
        <v>1083</v>
      </c>
      <c r="C57" s="134">
        <v>56</v>
      </c>
      <c r="D57" s="134">
        <v>56.201000000000001</v>
      </c>
      <c r="E57" s="135">
        <f t="shared" si="0"/>
        <v>1.0035892857142856</v>
      </c>
    </row>
    <row r="58" spans="1:5" ht="54">
      <c r="A58" s="132" t="s">
        <v>1017</v>
      </c>
      <c r="B58" s="133" t="s">
        <v>1084</v>
      </c>
      <c r="C58" s="134">
        <v>27</v>
      </c>
      <c r="D58" s="134">
        <v>26.911000000000001</v>
      </c>
      <c r="E58" s="135">
        <f t="shared" si="0"/>
        <v>0.99670370370370376</v>
      </c>
    </row>
    <row r="59" spans="1:5" ht="36.75" customHeight="1">
      <c r="A59" s="132" t="s">
        <v>1085</v>
      </c>
      <c r="B59" s="133" t="s">
        <v>1086</v>
      </c>
      <c r="C59" s="134">
        <v>9967</v>
      </c>
      <c r="D59" s="134">
        <v>9967</v>
      </c>
      <c r="E59" s="135">
        <f t="shared" si="0"/>
        <v>1</v>
      </c>
    </row>
    <row r="60" spans="1:5" ht="36">
      <c r="A60" s="132" t="s">
        <v>1087</v>
      </c>
      <c r="B60" s="133" t="s">
        <v>1088</v>
      </c>
      <c r="C60" s="134">
        <v>12146.468000000001</v>
      </c>
      <c r="D60" s="134">
        <v>11450.218999999999</v>
      </c>
      <c r="E60" s="135">
        <f t="shared" si="0"/>
        <v>0.94267889233314561</v>
      </c>
    </row>
    <row r="61" spans="1:5" ht="54">
      <c r="A61" s="132" t="s">
        <v>1089</v>
      </c>
      <c r="B61" s="133" t="s">
        <v>1090</v>
      </c>
      <c r="C61" s="134">
        <v>1110.6479999999999</v>
      </c>
      <c r="D61" s="134">
        <v>1110.6479999999999</v>
      </c>
      <c r="E61" s="135">
        <f t="shared" si="0"/>
        <v>1</v>
      </c>
    </row>
    <row r="62" spans="1:5" ht="72">
      <c r="A62" s="132" t="s">
        <v>1091</v>
      </c>
      <c r="B62" s="133" t="s">
        <v>1092</v>
      </c>
      <c r="C62" s="134">
        <v>5.44</v>
      </c>
      <c r="D62" s="134">
        <v>5.4409999999999998</v>
      </c>
      <c r="E62" s="135">
        <f t="shared" si="0"/>
        <v>1.0001838235294116</v>
      </c>
    </row>
    <row r="63" spans="1:5">
      <c r="A63" s="132" t="s">
        <v>1093</v>
      </c>
      <c r="B63" s="133" t="s">
        <v>1094</v>
      </c>
      <c r="C63" s="134">
        <v>13693.17</v>
      </c>
      <c r="D63" s="134">
        <v>13896.927</v>
      </c>
      <c r="E63" s="135">
        <f t="shared" si="0"/>
        <v>1.0148801920957675</v>
      </c>
    </row>
    <row r="64" spans="1:5" ht="35.25" customHeight="1">
      <c r="A64" s="132" t="s">
        <v>1095</v>
      </c>
      <c r="B64" s="133" t="s">
        <v>1096</v>
      </c>
      <c r="C64" s="134">
        <v>1911.89</v>
      </c>
      <c r="D64" s="134">
        <v>2157.261</v>
      </c>
      <c r="E64" s="135">
        <f t="shared" si="0"/>
        <v>1.1283394965191511</v>
      </c>
    </row>
    <row r="65" spans="1:5" ht="90">
      <c r="A65" s="132" t="s">
        <v>1097</v>
      </c>
      <c r="B65" s="133" t="s">
        <v>1098</v>
      </c>
      <c r="C65" s="134">
        <v>2900</v>
      </c>
      <c r="D65" s="134">
        <v>2674.7840000000001</v>
      </c>
      <c r="E65" s="135">
        <f t="shared" si="0"/>
        <v>0.92233931034482763</v>
      </c>
    </row>
    <row r="66" spans="1:5" ht="54">
      <c r="A66" s="132" t="s">
        <v>1099</v>
      </c>
      <c r="B66" s="133" t="s">
        <v>1100</v>
      </c>
      <c r="C66" s="134">
        <v>744</v>
      </c>
      <c r="D66" s="134">
        <v>785.03099999999995</v>
      </c>
      <c r="E66" s="135">
        <f t="shared" si="0"/>
        <v>1.055149193548387</v>
      </c>
    </row>
    <row r="67" spans="1:5" ht="36">
      <c r="A67" s="132" t="s">
        <v>1101</v>
      </c>
      <c r="B67" s="133" t="s">
        <v>1102</v>
      </c>
      <c r="C67" s="134">
        <v>73.784000000000006</v>
      </c>
      <c r="D67" s="134">
        <v>85.438000000000002</v>
      </c>
      <c r="E67" s="135">
        <f t="shared" si="0"/>
        <v>1.1579475224981024</v>
      </c>
    </row>
    <row r="68" spans="1:5">
      <c r="A68" s="132" t="s">
        <v>1103</v>
      </c>
      <c r="B68" s="133" t="s">
        <v>1104</v>
      </c>
      <c r="C68" s="134">
        <v>1000</v>
      </c>
      <c r="D68" s="134">
        <v>0</v>
      </c>
      <c r="E68" s="135">
        <f t="shared" si="0"/>
        <v>0</v>
      </c>
    </row>
    <row r="69" spans="1:5" ht="114" customHeight="1">
      <c r="A69" s="132" t="s">
        <v>1105</v>
      </c>
      <c r="B69" s="133" t="s">
        <v>1106</v>
      </c>
      <c r="C69" s="134">
        <v>0</v>
      </c>
      <c r="D69" s="134">
        <v>70.319999999999993</v>
      </c>
      <c r="E69" s="135"/>
    </row>
    <row r="70" spans="1:5" ht="77.25" customHeight="1">
      <c r="A70" s="132" t="s">
        <v>1107</v>
      </c>
      <c r="B70" s="133" t="s">
        <v>1108</v>
      </c>
      <c r="C70" s="134">
        <v>14500</v>
      </c>
      <c r="D70" s="134">
        <v>16200.495999999999</v>
      </c>
      <c r="E70" s="135">
        <f t="shared" si="0"/>
        <v>1.1172755862068966</v>
      </c>
    </row>
    <row r="71" spans="1:5" ht="72">
      <c r="A71" s="132" t="s">
        <v>1030</v>
      </c>
      <c r="B71" s="133" t="s">
        <v>1109</v>
      </c>
      <c r="C71" s="134">
        <v>0</v>
      </c>
      <c r="D71" s="134">
        <v>46.655999999999999</v>
      </c>
      <c r="E71" s="135"/>
    </row>
    <row r="72" spans="1:5" ht="54">
      <c r="A72" s="132" t="s">
        <v>1017</v>
      </c>
      <c r="B72" s="133" t="s">
        <v>1110</v>
      </c>
      <c r="C72" s="134">
        <v>155</v>
      </c>
      <c r="D72" s="134">
        <v>155.18100000000001</v>
      </c>
      <c r="E72" s="135">
        <f t="shared" si="0"/>
        <v>1.0011677419354839</v>
      </c>
    </row>
    <row r="73" spans="1:5" ht="54">
      <c r="A73" s="132" t="s">
        <v>1017</v>
      </c>
      <c r="B73" s="133" t="s">
        <v>1111</v>
      </c>
      <c r="C73" s="134">
        <v>17.5</v>
      </c>
      <c r="D73" s="134">
        <v>17.643000000000001</v>
      </c>
      <c r="E73" s="135">
        <f t="shared" si="0"/>
        <v>1.0081714285714287</v>
      </c>
    </row>
    <row r="74" spans="1:5" ht="54">
      <c r="A74" s="132" t="s">
        <v>1017</v>
      </c>
      <c r="B74" s="133" t="s">
        <v>1112</v>
      </c>
      <c r="C74" s="134">
        <v>80</v>
      </c>
      <c r="D74" s="134">
        <v>79.393000000000001</v>
      </c>
      <c r="E74" s="135">
        <f t="shared" si="0"/>
        <v>0.99241250000000003</v>
      </c>
    </row>
    <row r="75" spans="1:5" ht="36">
      <c r="A75" s="132" t="s">
        <v>1113</v>
      </c>
      <c r="B75" s="133" t="s">
        <v>1114</v>
      </c>
      <c r="C75" s="134">
        <v>0</v>
      </c>
      <c r="D75" s="134">
        <v>5.7000000000000002E-2</v>
      </c>
      <c r="E75" s="135"/>
    </row>
    <row r="76" spans="1:5">
      <c r="A76" s="132" t="s">
        <v>1115</v>
      </c>
      <c r="B76" s="133" t="s">
        <v>1116</v>
      </c>
      <c r="C76" s="134">
        <v>30590.425999999999</v>
      </c>
      <c r="D76" s="134">
        <v>23079.087</v>
      </c>
      <c r="E76" s="135">
        <f t="shared" ref="E76:E85" si="1">D76/C76</f>
        <v>0.7544545800048682</v>
      </c>
    </row>
    <row r="77" spans="1:5" ht="36">
      <c r="A77" s="132" t="s">
        <v>1087</v>
      </c>
      <c r="B77" s="133" t="s">
        <v>1117</v>
      </c>
      <c r="C77" s="134">
        <v>21412.063999999998</v>
      </c>
      <c r="D77" s="134">
        <v>13793.921</v>
      </c>
      <c r="E77" s="135">
        <f t="shared" si="1"/>
        <v>0.64421258034722861</v>
      </c>
    </row>
    <row r="78" spans="1:5" ht="74.25" customHeight="1">
      <c r="A78" s="132" t="s">
        <v>1118</v>
      </c>
      <c r="B78" s="133" t="s">
        <v>1119</v>
      </c>
      <c r="C78" s="134">
        <v>21.016999999999999</v>
      </c>
      <c r="D78" s="134">
        <v>21.016999999999999</v>
      </c>
      <c r="E78" s="135">
        <f t="shared" si="1"/>
        <v>1</v>
      </c>
    </row>
    <row r="79" spans="1:5" ht="36" customHeight="1">
      <c r="A79" s="132" t="s">
        <v>1120</v>
      </c>
      <c r="B79" s="133" t="s">
        <v>1121</v>
      </c>
      <c r="C79" s="134">
        <v>1958.98</v>
      </c>
      <c r="D79" s="134">
        <v>1958.98</v>
      </c>
      <c r="E79" s="135">
        <f t="shared" si="1"/>
        <v>1</v>
      </c>
    </row>
    <row r="80" spans="1:5" ht="57" customHeight="1">
      <c r="A80" s="132" t="s">
        <v>1122</v>
      </c>
      <c r="B80" s="133" t="s">
        <v>1123</v>
      </c>
      <c r="C80" s="134">
        <v>0</v>
      </c>
      <c r="D80" s="134">
        <v>-44.485999999999997</v>
      </c>
      <c r="E80" s="135"/>
    </row>
    <row r="81" spans="1:5" ht="54">
      <c r="A81" s="132" t="s">
        <v>1124</v>
      </c>
      <c r="B81" s="133" t="s">
        <v>1125</v>
      </c>
      <c r="C81" s="134">
        <v>964.8</v>
      </c>
      <c r="D81" s="134">
        <v>964.76300000000003</v>
      </c>
      <c r="E81" s="135">
        <f t="shared" si="1"/>
        <v>0.99996165008291882</v>
      </c>
    </row>
    <row r="82" spans="1:5" ht="54">
      <c r="A82" s="132" t="s">
        <v>1126</v>
      </c>
      <c r="B82" s="133" t="s">
        <v>1127</v>
      </c>
      <c r="C82" s="134">
        <v>2776.0680000000002</v>
      </c>
      <c r="D82" s="134">
        <v>2776.0639999999999</v>
      </c>
      <c r="E82" s="135">
        <f t="shared" si="1"/>
        <v>0.9999985591131052</v>
      </c>
    </row>
    <row r="83" spans="1:5">
      <c r="A83" s="132" t="s">
        <v>1115</v>
      </c>
      <c r="B83" s="133" t="s">
        <v>1128</v>
      </c>
      <c r="C83" s="134">
        <v>21986.835999999999</v>
      </c>
      <c r="D83" s="134">
        <v>17163.95</v>
      </c>
      <c r="E83" s="135">
        <f t="shared" si="1"/>
        <v>0.78064665602636052</v>
      </c>
    </row>
    <row r="84" spans="1:5" ht="36" customHeight="1">
      <c r="A84" s="132" t="s">
        <v>1129</v>
      </c>
      <c r="B84" s="133" t="s">
        <v>1130</v>
      </c>
      <c r="C84" s="134">
        <v>308141.804</v>
      </c>
      <c r="D84" s="134">
        <v>288916.22499999998</v>
      </c>
      <c r="E84" s="135">
        <f t="shared" si="1"/>
        <v>0.93760801439326935</v>
      </c>
    </row>
    <row r="85" spans="1:5" ht="95.25" customHeight="1">
      <c r="A85" s="132" t="s">
        <v>1131</v>
      </c>
      <c r="B85" s="133" t="s">
        <v>1132</v>
      </c>
      <c r="C85" s="134">
        <v>4094</v>
      </c>
      <c r="D85" s="134">
        <v>3002.4940000000001</v>
      </c>
      <c r="E85" s="135">
        <f t="shared" si="1"/>
        <v>0.73338886174890083</v>
      </c>
    </row>
    <row r="86" spans="1:5" ht="28.95" customHeight="1">
      <c r="A86" s="136"/>
      <c r="B86" s="137"/>
      <c r="C86" s="138"/>
      <c r="D86" s="138"/>
      <c r="E86" s="137"/>
    </row>
    <row r="87" spans="1:5" ht="75.75" customHeight="1">
      <c r="A87" s="306"/>
      <c r="B87" s="307"/>
      <c r="C87" s="307"/>
      <c r="D87" s="307"/>
      <c r="E87" s="307"/>
    </row>
  </sheetData>
  <mergeCells count="13">
    <mergeCell ref="A87:E87"/>
    <mergeCell ref="A2:C2"/>
    <mergeCell ref="A4:C4"/>
    <mergeCell ref="A5:E5"/>
    <mergeCell ref="A6:E6"/>
    <mergeCell ref="B7:C7"/>
    <mergeCell ref="A8:A9"/>
    <mergeCell ref="B8:B9"/>
    <mergeCell ref="C8:C9"/>
    <mergeCell ref="D8:D9"/>
    <mergeCell ref="E8:E9"/>
    <mergeCell ref="D2:E2"/>
    <mergeCell ref="D4:E4"/>
  </mergeCells>
  <pageMargins left="0.70866141732283472" right="0.70866141732283472" top="0.35433070866141736" bottom="0.35433070866141736" header="0.31496062992125984" footer="0.31496062992125984"/>
  <pageSetup paperSize="9" scale="58" orientation="portrait" r:id="rId1"/>
</worksheet>
</file>

<file path=xl/worksheets/sheet5.xml><?xml version="1.0" encoding="utf-8"?>
<worksheet xmlns="http://schemas.openxmlformats.org/spreadsheetml/2006/main" xmlns:r="http://schemas.openxmlformats.org/officeDocument/2006/relationships">
  <dimension ref="A1:L523"/>
  <sheetViews>
    <sheetView view="pageBreakPreview" topLeftCell="B1" zoomScaleNormal="100" zoomScaleSheetLayoutView="100" workbookViewId="0">
      <selection activeCell="G1" sqref="G1:H4"/>
    </sheetView>
  </sheetViews>
  <sheetFormatPr defaultRowHeight="18" outlineLevelRow="7"/>
  <cols>
    <col min="1" max="1" width="89.6640625" style="143" customWidth="1"/>
    <col min="2" max="2" width="6.6640625" style="144" customWidth="1"/>
    <col min="3" max="3" width="7.109375" style="144" customWidth="1"/>
    <col min="4" max="4" width="16.109375" style="144" customWidth="1"/>
    <col min="5" max="5" width="9.6640625" style="144" customWidth="1"/>
    <col min="6" max="6" width="15.44140625" style="145" customWidth="1"/>
    <col min="7" max="7" width="16.33203125" style="146" customWidth="1"/>
    <col min="8" max="8" width="14.44140625" style="146" customWidth="1"/>
    <col min="9" max="10" width="9.109375" style="146"/>
    <col min="11" max="11" width="12.44140625" style="146" bestFit="1" customWidth="1"/>
    <col min="12" max="12" width="16" style="146" customWidth="1"/>
    <col min="13" max="243" width="9.109375" style="146"/>
    <col min="244" max="244" width="75.88671875" style="146" customWidth="1"/>
    <col min="245" max="246" width="7.6640625" style="146" customWidth="1"/>
    <col min="247" max="247" width="9.6640625" style="146" customWidth="1"/>
    <col min="248" max="248" width="7.6640625" style="146" customWidth="1"/>
    <col min="249" max="252" width="0" style="146" hidden="1" customWidth="1"/>
    <col min="253" max="253" width="14.33203125" style="146" customWidth="1"/>
    <col min="254" max="259" width="0" style="146" hidden="1" customWidth="1"/>
    <col min="260" max="260" width="10.109375" style="146" bestFit="1" customWidth="1"/>
    <col min="261" max="499" width="9.109375" style="146"/>
    <col min="500" max="500" width="75.88671875" style="146" customWidth="1"/>
    <col min="501" max="502" width="7.6640625" style="146" customWidth="1"/>
    <col min="503" max="503" width="9.6640625" style="146" customWidth="1"/>
    <col min="504" max="504" width="7.6640625" style="146" customWidth="1"/>
    <col min="505" max="508" width="0" style="146" hidden="1" customWidth="1"/>
    <col min="509" max="509" width="14.33203125" style="146" customWidth="1"/>
    <col min="510" max="515" width="0" style="146" hidden="1" customWidth="1"/>
    <col min="516" max="516" width="10.109375" style="146" bestFit="1" customWidth="1"/>
    <col min="517" max="755" width="9.109375" style="146"/>
    <col min="756" max="756" width="75.88671875" style="146" customWidth="1"/>
    <col min="757" max="758" width="7.6640625" style="146" customWidth="1"/>
    <col min="759" max="759" width="9.6640625" style="146" customWidth="1"/>
    <col min="760" max="760" width="7.6640625" style="146" customWidth="1"/>
    <col min="761" max="764" width="0" style="146" hidden="1" customWidth="1"/>
    <col min="765" max="765" width="14.33203125" style="146" customWidth="1"/>
    <col min="766" max="771" width="0" style="146" hidden="1" customWidth="1"/>
    <col min="772" max="772" width="10.109375" style="146" bestFit="1" customWidth="1"/>
    <col min="773" max="1011" width="9.109375" style="146"/>
    <col min="1012" max="1012" width="75.88671875" style="146" customWidth="1"/>
    <col min="1013" max="1014" width="7.6640625" style="146" customWidth="1"/>
    <col min="1015" max="1015" width="9.6640625" style="146" customWidth="1"/>
    <col min="1016" max="1016" width="7.6640625" style="146" customWidth="1"/>
    <col min="1017" max="1020" width="0" style="146" hidden="1" customWidth="1"/>
    <col min="1021" max="1021" width="14.33203125" style="146" customWidth="1"/>
    <col min="1022" max="1027" width="0" style="146" hidden="1" customWidth="1"/>
    <col min="1028" max="1028" width="10.109375" style="146" bestFit="1" customWidth="1"/>
    <col min="1029" max="1267" width="9.109375" style="146"/>
    <col min="1268" max="1268" width="75.88671875" style="146" customWidth="1"/>
    <col min="1269" max="1270" width="7.6640625" style="146" customWidth="1"/>
    <col min="1271" max="1271" width="9.6640625" style="146" customWidth="1"/>
    <col min="1272" max="1272" width="7.6640625" style="146" customWidth="1"/>
    <col min="1273" max="1276" width="0" style="146" hidden="1" customWidth="1"/>
    <col min="1277" max="1277" width="14.33203125" style="146" customWidth="1"/>
    <col min="1278" max="1283" width="0" style="146" hidden="1" customWidth="1"/>
    <col min="1284" max="1284" width="10.109375" style="146" bestFit="1" customWidth="1"/>
    <col min="1285" max="1523" width="9.109375" style="146"/>
    <col min="1524" max="1524" width="75.88671875" style="146" customWidth="1"/>
    <col min="1525" max="1526" width="7.6640625" style="146" customWidth="1"/>
    <col min="1527" max="1527" width="9.6640625" style="146" customWidth="1"/>
    <col min="1528" max="1528" width="7.6640625" style="146" customWidth="1"/>
    <col min="1529" max="1532" width="0" style="146" hidden="1" customWidth="1"/>
    <col min="1533" max="1533" width="14.33203125" style="146" customWidth="1"/>
    <col min="1534" max="1539" width="0" style="146" hidden="1" customWidth="1"/>
    <col min="1540" max="1540" width="10.109375" style="146" bestFit="1" customWidth="1"/>
    <col min="1541" max="1779" width="9.109375" style="146"/>
    <col min="1780" max="1780" width="75.88671875" style="146" customWidth="1"/>
    <col min="1781" max="1782" width="7.6640625" style="146" customWidth="1"/>
    <col min="1783" max="1783" width="9.6640625" style="146" customWidth="1"/>
    <col min="1784" max="1784" width="7.6640625" style="146" customWidth="1"/>
    <col min="1785" max="1788" width="0" style="146" hidden="1" customWidth="1"/>
    <col min="1789" max="1789" width="14.33203125" style="146" customWidth="1"/>
    <col min="1790" max="1795" width="0" style="146" hidden="1" customWidth="1"/>
    <col min="1796" max="1796" width="10.109375" style="146" bestFit="1" customWidth="1"/>
    <col min="1797" max="2035" width="9.109375" style="146"/>
    <col min="2036" max="2036" width="75.88671875" style="146" customWidth="1"/>
    <col min="2037" max="2038" width="7.6640625" style="146" customWidth="1"/>
    <col min="2039" max="2039" width="9.6640625" style="146" customWidth="1"/>
    <col min="2040" max="2040" width="7.6640625" style="146" customWidth="1"/>
    <col min="2041" max="2044" width="0" style="146" hidden="1" customWidth="1"/>
    <col min="2045" max="2045" width="14.33203125" style="146" customWidth="1"/>
    <col min="2046" max="2051" width="0" style="146" hidden="1" customWidth="1"/>
    <col min="2052" max="2052" width="10.109375" style="146" bestFit="1" customWidth="1"/>
    <col min="2053" max="2291" width="9.109375" style="146"/>
    <col min="2292" max="2292" width="75.88671875" style="146" customWidth="1"/>
    <col min="2293" max="2294" width="7.6640625" style="146" customWidth="1"/>
    <col min="2295" max="2295" width="9.6640625" style="146" customWidth="1"/>
    <col min="2296" max="2296" width="7.6640625" style="146" customWidth="1"/>
    <col min="2297" max="2300" width="0" style="146" hidden="1" customWidth="1"/>
    <col min="2301" max="2301" width="14.33203125" style="146" customWidth="1"/>
    <col min="2302" max="2307" width="0" style="146" hidden="1" customWidth="1"/>
    <col min="2308" max="2308" width="10.109375" style="146" bestFit="1" customWidth="1"/>
    <col min="2309" max="2547" width="9.109375" style="146"/>
    <col min="2548" max="2548" width="75.88671875" style="146" customWidth="1"/>
    <col min="2549" max="2550" width="7.6640625" style="146" customWidth="1"/>
    <col min="2551" max="2551" width="9.6640625" style="146" customWidth="1"/>
    <col min="2552" max="2552" width="7.6640625" style="146" customWidth="1"/>
    <col min="2553" max="2556" width="0" style="146" hidden="1" customWidth="1"/>
    <col min="2557" max="2557" width="14.33203125" style="146" customWidth="1"/>
    <col min="2558" max="2563" width="0" style="146" hidden="1" customWidth="1"/>
    <col min="2564" max="2564" width="10.109375" style="146" bestFit="1" customWidth="1"/>
    <col min="2565" max="2803" width="9.109375" style="146"/>
    <col min="2804" max="2804" width="75.88671875" style="146" customWidth="1"/>
    <col min="2805" max="2806" width="7.6640625" style="146" customWidth="1"/>
    <col min="2807" max="2807" width="9.6640625" style="146" customWidth="1"/>
    <col min="2808" max="2808" width="7.6640625" style="146" customWidth="1"/>
    <col min="2809" max="2812" width="0" style="146" hidden="1" customWidth="1"/>
    <col min="2813" max="2813" width="14.33203125" style="146" customWidth="1"/>
    <col min="2814" max="2819" width="0" style="146" hidden="1" customWidth="1"/>
    <col min="2820" max="2820" width="10.109375" style="146" bestFit="1" customWidth="1"/>
    <col min="2821" max="3059" width="9.109375" style="146"/>
    <col min="3060" max="3060" width="75.88671875" style="146" customWidth="1"/>
    <col min="3061" max="3062" width="7.6640625" style="146" customWidth="1"/>
    <col min="3063" max="3063" width="9.6640625" style="146" customWidth="1"/>
    <col min="3064" max="3064" width="7.6640625" style="146" customWidth="1"/>
    <col min="3065" max="3068" width="0" style="146" hidden="1" customWidth="1"/>
    <col min="3069" max="3069" width="14.33203125" style="146" customWidth="1"/>
    <col min="3070" max="3075" width="0" style="146" hidden="1" customWidth="1"/>
    <col min="3076" max="3076" width="10.109375" style="146" bestFit="1" customWidth="1"/>
    <col min="3077" max="3315" width="9.109375" style="146"/>
    <col min="3316" max="3316" width="75.88671875" style="146" customWidth="1"/>
    <col min="3317" max="3318" width="7.6640625" style="146" customWidth="1"/>
    <col min="3319" max="3319" width="9.6640625" style="146" customWidth="1"/>
    <col min="3320" max="3320" width="7.6640625" style="146" customWidth="1"/>
    <col min="3321" max="3324" width="0" style="146" hidden="1" customWidth="1"/>
    <col min="3325" max="3325" width="14.33203125" style="146" customWidth="1"/>
    <col min="3326" max="3331" width="0" style="146" hidden="1" customWidth="1"/>
    <col min="3332" max="3332" width="10.109375" style="146" bestFit="1" customWidth="1"/>
    <col min="3333" max="3571" width="9.109375" style="146"/>
    <col min="3572" max="3572" width="75.88671875" style="146" customWidth="1"/>
    <col min="3573" max="3574" width="7.6640625" style="146" customWidth="1"/>
    <col min="3575" max="3575" width="9.6640625" style="146" customWidth="1"/>
    <col min="3576" max="3576" width="7.6640625" style="146" customWidth="1"/>
    <col min="3577" max="3580" width="0" style="146" hidden="1" customWidth="1"/>
    <col min="3581" max="3581" width="14.33203125" style="146" customWidth="1"/>
    <col min="3582" max="3587" width="0" style="146" hidden="1" customWidth="1"/>
    <col min="3588" max="3588" width="10.109375" style="146" bestFit="1" customWidth="1"/>
    <col min="3589" max="3827" width="9.109375" style="146"/>
    <col min="3828" max="3828" width="75.88671875" style="146" customWidth="1"/>
    <col min="3829" max="3830" width="7.6640625" style="146" customWidth="1"/>
    <col min="3831" max="3831" width="9.6640625" style="146" customWidth="1"/>
    <col min="3832" max="3832" width="7.6640625" style="146" customWidth="1"/>
    <col min="3833" max="3836" width="0" style="146" hidden="1" customWidth="1"/>
    <col min="3837" max="3837" width="14.33203125" style="146" customWidth="1"/>
    <col min="3838" max="3843" width="0" style="146" hidden="1" customWidth="1"/>
    <col min="3844" max="3844" width="10.109375" style="146" bestFit="1" customWidth="1"/>
    <col min="3845" max="4083" width="9.109375" style="146"/>
    <col min="4084" max="4084" width="75.88671875" style="146" customWidth="1"/>
    <col min="4085" max="4086" width="7.6640625" style="146" customWidth="1"/>
    <col min="4087" max="4087" width="9.6640625" style="146" customWidth="1"/>
    <col min="4088" max="4088" width="7.6640625" style="146" customWidth="1"/>
    <col min="4089" max="4092" width="0" style="146" hidden="1" customWidth="1"/>
    <col min="4093" max="4093" width="14.33203125" style="146" customWidth="1"/>
    <col min="4094" max="4099" width="0" style="146" hidden="1" customWidth="1"/>
    <col min="4100" max="4100" width="10.109375" style="146" bestFit="1" customWidth="1"/>
    <col min="4101" max="4339" width="9.109375" style="146"/>
    <col min="4340" max="4340" width="75.88671875" style="146" customWidth="1"/>
    <col min="4341" max="4342" width="7.6640625" style="146" customWidth="1"/>
    <col min="4343" max="4343" width="9.6640625" style="146" customWidth="1"/>
    <col min="4344" max="4344" width="7.6640625" style="146" customWidth="1"/>
    <col min="4345" max="4348" width="0" style="146" hidden="1" customWidth="1"/>
    <col min="4349" max="4349" width="14.33203125" style="146" customWidth="1"/>
    <col min="4350" max="4355" width="0" style="146" hidden="1" customWidth="1"/>
    <col min="4356" max="4356" width="10.109375" style="146" bestFit="1" customWidth="1"/>
    <col min="4357" max="4595" width="9.109375" style="146"/>
    <col min="4596" max="4596" width="75.88671875" style="146" customWidth="1"/>
    <col min="4597" max="4598" width="7.6640625" style="146" customWidth="1"/>
    <col min="4599" max="4599" width="9.6640625" style="146" customWidth="1"/>
    <col min="4600" max="4600" width="7.6640625" style="146" customWidth="1"/>
    <col min="4601" max="4604" width="0" style="146" hidden="1" customWidth="1"/>
    <col min="4605" max="4605" width="14.33203125" style="146" customWidth="1"/>
    <col min="4606" max="4611" width="0" style="146" hidden="1" customWidth="1"/>
    <col min="4612" max="4612" width="10.109375" style="146" bestFit="1" customWidth="1"/>
    <col min="4613" max="4851" width="9.109375" style="146"/>
    <col min="4852" max="4852" width="75.88671875" style="146" customWidth="1"/>
    <col min="4853" max="4854" width="7.6640625" style="146" customWidth="1"/>
    <col min="4855" max="4855" width="9.6640625" style="146" customWidth="1"/>
    <col min="4856" max="4856" width="7.6640625" style="146" customWidth="1"/>
    <col min="4857" max="4860" width="0" style="146" hidden="1" customWidth="1"/>
    <col min="4861" max="4861" width="14.33203125" style="146" customWidth="1"/>
    <col min="4862" max="4867" width="0" style="146" hidden="1" customWidth="1"/>
    <col min="4868" max="4868" width="10.109375" style="146" bestFit="1" customWidth="1"/>
    <col min="4869" max="5107" width="9.109375" style="146"/>
    <col min="5108" max="5108" width="75.88671875" style="146" customWidth="1"/>
    <col min="5109" max="5110" width="7.6640625" style="146" customWidth="1"/>
    <col min="5111" max="5111" width="9.6640625" style="146" customWidth="1"/>
    <col min="5112" max="5112" width="7.6640625" style="146" customWidth="1"/>
    <col min="5113" max="5116" width="0" style="146" hidden="1" customWidth="1"/>
    <col min="5117" max="5117" width="14.33203125" style="146" customWidth="1"/>
    <col min="5118" max="5123" width="0" style="146" hidden="1" customWidth="1"/>
    <col min="5124" max="5124" width="10.109375" style="146" bestFit="1" customWidth="1"/>
    <col min="5125" max="5363" width="9.109375" style="146"/>
    <col min="5364" max="5364" width="75.88671875" style="146" customWidth="1"/>
    <col min="5365" max="5366" width="7.6640625" style="146" customWidth="1"/>
    <col min="5367" max="5367" width="9.6640625" style="146" customWidth="1"/>
    <col min="5368" max="5368" width="7.6640625" style="146" customWidth="1"/>
    <col min="5369" max="5372" width="0" style="146" hidden="1" customWidth="1"/>
    <col min="5373" max="5373" width="14.33203125" style="146" customWidth="1"/>
    <col min="5374" max="5379" width="0" style="146" hidden="1" customWidth="1"/>
    <col min="5380" max="5380" width="10.109375" style="146" bestFit="1" customWidth="1"/>
    <col min="5381" max="5619" width="9.109375" style="146"/>
    <col min="5620" max="5620" width="75.88671875" style="146" customWidth="1"/>
    <col min="5621" max="5622" width="7.6640625" style="146" customWidth="1"/>
    <col min="5623" max="5623" width="9.6640625" style="146" customWidth="1"/>
    <col min="5624" max="5624" width="7.6640625" style="146" customWidth="1"/>
    <col min="5625" max="5628" width="0" style="146" hidden="1" customWidth="1"/>
    <col min="5629" max="5629" width="14.33203125" style="146" customWidth="1"/>
    <col min="5630" max="5635" width="0" style="146" hidden="1" customWidth="1"/>
    <col min="5636" max="5636" width="10.109375" style="146" bestFit="1" customWidth="1"/>
    <col min="5637" max="5875" width="9.109375" style="146"/>
    <col min="5876" max="5876" width="75.88671875" style="146" customWidth="1"/>
    <col min="5877" max="5878" width="7.6640625" style="146" customWidth="1"/>
    <col min="5879" max="5879" width="9.6640625" style="146" customWidth="1"/>
    <col min="5880" max="5880" width="7.6640625" style="146" customWidth="1"/>
    <col min="5881" max="5884" width="0" style="146" hidden="1" customWidth="1"/>
    <col min="5885" max="5885" width="14.33203125" style="146" customWidth="1"/>
    <col min="5886" max="5891" width="0" style="146" hidden="1" customWidth="1"/>
    <col min="5892" max="5892" width="10.109375" style="146" bestFit="1" customWidth="1"/>
    <col min="5893" max="6131" width="9.109375" style="146"/>
    <col min="6132" max="6132" width="75.88671875" style="146" customWidth="1"/>
    <col min="6133" max="6134" width="7.6640625" style="146" customWidth="1"/>
    <col min="6135" max="6135" width="9.6640625" style="146" customWidth="1"/>
    <col min="6136" max="6136" width="7.6640625" style="146" customWidth="1"/>
    <col min="6137" max="6140" width="0" style="146" hidden="1" customWidth="1"/>
    <col min="6141" max="6141" width="14.33203125" style="146" customWidth="1"/>
    <col min="6142" max="6147" width="0" style="146" hidden="1" customWidth="1"/>
    <col min="6148" max="6148" width="10.109375" style="146" bestFit="1" customWidth="1"/>
    <col min="6149" max="6387" width="9.109375" style="146"/>
    <col min="6388" max="6388" width="75.88671875" style="146" customWidth="1"/>
    <col min="6389" max="6390" width="7.6640625" style="146" customWidth="1"/>
    <col min="6391" max="6391" width="9.6640625" style="146" customWidth="1"/>
    <col min="6392" max="6392" width="7.6640625" style="146" customWidth="1"/>
    <col min="6393" max="6396" width="0" style="146" hidden="1" customWidth="1"/>
    <col min="6397" max="6397" width="14.33203125" style="146" customWidth="1"/>
    <col min="6398" max="6403" width="0" style="146" hidden="1" customWidth="1"/>
    <col min="6404" max="6404" width="10.109375" style="146" bestFit="1" customWidth="1"/>
    <col min="6405" max="6643" width="9.109375" style="146"/>
    <col min="6644" max="6644" width="75.88671875" style="146" customWidth="1"/>
    <col min="6645" max="6646" width="7.6640625" style="146" customWidth="1"/>
    <col min="6647" max="6647" width="9.6640625" style="146" customWidth="1"/>
    <col min="6648" max="6648" width="7.6640625" style="146" customWidth="1"/>
    <col min="6649" max="6652" width="0" style="146" hidden="1" customWidth="1"/>
    <col min="6653" max="6653" width="14.33203125" style="146" customWidth="1"/>
    <col min="6654" max="6659" width="0" style="146" hidden="1" customWidth="1"/>
    <col min="6660" max="6660" width="10.109375" style="146" bestFit="1" customWidth="1"/>
    <col min="6661" max="6899" width="9.109375" style="146"/>
    <col min="6900" max="6900" width="75.88671875" style="146" customWidth="1"/>
    <col min="6901" max="6902" width="7.6640625" style="146" customWidth="1"/>
    <col min="6903" max="6903" width="9.6640625" style="146" customWidth="1"/>
    <col min="6904" max="6904" width="7.6640625" style="146" customWidth="1"/>
    <col min="6905" max="6908" width="0" style="146" hidden="1" customWidth="1"/>
    <col min="6909" max="6909" width="14.33203125" style="146" customWidth="1"/>
    <col min="6910" max="6915" width="0" style="146" hidden="1" customWidth="1"/>
    <col min="6916" max="6916" width="10.109375" style="146" bestFit="1" customWidth="1"/>
    <col min="6917" max="7155" width="9.109375" style="146"/>
    <col min="7156" max="7156" width="75.88671875" style="146" customWidth="1"/>
    <col min="7157" max="7158" width="7.6640625" style="146" customWidth="1"/>
    <col min="7159" max="7159" width="9.6640625" style="146" customWidth="1"/>
    <col min="7160" max="7160" width="7.6640625" style="146" customWidth="1"/>
    <col min="7161" max="7164" width="0" style="146" hidden="1" customWidth="1"/>
    <col min="7165" max="7165" width="14.33203125" style="146" customWidth="1"/>
    <col min="7166" max="7171" width="0" style="146" hidden="1" customWidth="1"/>
    <col min="7172" max="7172" width="10.109375" style="146" bestFit="1" customWidth="1"/>
    <col min="7173" max="7411" width="9.109375" style="146"/>
    <col min="7412" max="7412" width="75.88671875" style="146" customWidth="1"/>
    <col min="7413" max="7414" width="7.6640625" style="146" customWidth="1"/>
    <col min="7415" max="7415" width="9.6640625" style="146" customWidth="1"/>
    <col min="7416" max="7416" width="7.6640625" style="146" customWidth="1"/>
    <col min="7417" max="7420" width="0" style="146" hidden="1" customWidth="1"/>
    <col min="7421" max="7421" width="14.33203125" style="146" customWidth="1"/>
    <col min="7422" max="7427" width="0" style="146" hidden="1" customWidth="1"/>
    <col min="7428" max="7428" width="10.109375" style="146" bestFit="1" customWidth="1"/>
    <col min="7429" max="7667" width="9.109375" style="146"/>
    <col min="7668" max="7668" width="75.88671875" style="146" customWidth="1"/>
    <col min="7669" max="7670" width="7.6640625" style="146" customWidth="1"/>
    <col min="7671" max="7671" width="9.6640625" style="146" customWidth="1"/>
    <col min="7672" max="7672" width="7.6640625" style="146" customWidth="1"/>
    <col min="7673" max="7676" width="0" style="146" hidden="1" customWidth="1"/>
    <col min="7677" max="7677" width="14.33203125" style="146" customWidth="1"/>
    <col min="7678" max="7683" width="0" style="146" hidden="1" customWidth="1"/>
    <col min="7684" max="7684" width="10.109375" style="146" bestFit="1" customWidth="1"/>
    <col min="7685" max="7923" width="9.109375" style="146"/>
    <col min="7924" max="7924" width="75.88671875" style="146" customWidth="1"/>
    <col min="7925" max="7926" width="7.6640625" style="146" customWidth="1"/>
    <col min="7927" max="7927" width="9.6640625" style="146" customWidth="1"/>
    <col min="7928" max="7928" width="7.6640625" style="146" customWidth="1"/>
    <col min="7929" max="7932" width="0" style="146" hidden="1" customWidth="1"/>
    <col min="7933" max="7933" width="14.33203125" style="146" customWidth="1"/>
    <col min="7934" max="7939" width="0" style="146" hidden="1" customWidth="1"/>
    <col min="7940" max="7940" width="10.109375" style="146" bestFit="1" customWidth="1"/>
    <col min="7941" max="8179" width="9.109375" style="146"/>
    <col min="8180" max="8180" width="75.88671875" style="146" customWidth="1"/>
    <col min="8181" max="8182" width="7.6640625" style="146" customWidth="1"/>
    <col min="8183" max="8183" width="9.6640625" style="146" customWidth="1"/>
    <col min="8184" max="8184" width="7.6640625" style="146" customWidth="1"/>
    <col min="8185" max="8188" width="0" style="146" hidden="1" customWidth="1"/>
    <col min="8189" max="8189" width="14.33203125" style="146" customWidth="1"/>
    <col min="8190" max="8195" width="0" style="146" hidden="1" customWidth="1"/>
    <col min="8196" max="8196" width="10.109375" style="146" bestFit="1" customWidth="1"/>
    <col min="8197" max="8435" width="9.109375" style="146"/>
    <col min="8436" max="8436" width="75.88671875" style="146" customWidth="1"/>
    <col min="8437" max="8438" width="7.6640625" style="146" customWidth="1"/>
    <col min="8439" max="8439" width="9.6640625" style="146" customWidth="1"/>
    <col min="8440" max="8440" width="7.6640625" style="146" customWidth="1"/>
    <col min="8441" max="8444" width="0" style="146" hidden="1" customWidth="1"/>
    <col min="8445" max="8445" width="14.33203125" style="146" customWidth="1"/>
    <col min="8446" max="8451" width="0" style="146" hidden="1" customWidth="1"/>
    <col min="8452" max="8452" width="10.109375" style="146" bestFit="1" customWidth="1"/>
    <col min="8453" max="8691" width="9.109375" style="146"/>
    <col min="8692" max="8692" width="75.88671875" style="146" customWidth="1"/>
    <col min="8693" max="8694" width="7.6640625" style="146" customWidth="1"/>
    <col min="8695" max="8695" width="9.6640625" style="146" customWidth="1"/>
    <col min="8696" max="8696" width="7.6640625" style="146" customWidth="1"/>
    <col min="8697" max="8700" width="0" style="146" hidden="1" customWidth="1"/>
    <col min="8701" max="8701" width="14.33203125" style="146" customWidth="1"/>
    <col min="8702" max="8707" width="0" style="146" hidden="1" customWidth="1"/>
    <col min="8708" max="8708" width="10.109375" style="146" bestFit="1" customWidth="1"/>
    <col min="8709" max="8947" width="9.109375" style="146"/>
    <col min="8948" max="8948" width="75.88671875" style="146" customWidth="1"/>
    <col min="8949" max="8950" width="7.6640625" style="146" customWidth="1"/>
    <col min="8951" max="8951" width="9.6640625" style="146" customWidth="1"/>
    <col min="8952" max="8952" width="7.6640625" style="146" customWidth="1"/>
    <col min="8953" max="8956" width="0" style="146" hidden="1" customWidth="1"/>
    <col min="8957" max="8957" width="14.33203125" style="146" customWidth="1"/>
    <col min="8958" max="8963" width="0" style="146" hidden="1" customWidth="1"/>
    <col min="8964" max="8964" width="10.109375" style="146" bestFit="1" customWidth="1"/>
    <col min="8965" max="9203" width="9.109375" style="146"/>
    <col min="9204" max="9204" width="75.88671875" style="146" customWidth="1"/>
    <col min="9205" max="9206" width="7.6640625" style="146" customWidth="1"/>
    <col min="9207" max="9207" width="9.6640625" style="146" customWidth="1"/>
    <col min="9208" max="9208" width="7.6640625" style="146" customWidth="1"/>
    <col min="9209" max="9212" width="0" style="146" hidden="1" customWidth="1"/>
    <col min="9213" max="9213" width="14.33203125" style="146" customWidth="1"/>
    <col min="9214" max="9219" width="0" style="146" hidden="1" customWidth="1"/>
    <col min="9220" max="9220" width="10.109375" style="146" bestFit="1" customWidth="1"/>
    <col min="9221" max="9459" width="9.109375" style="146"/>
    <col min="9460" max="9460" width="75.88671875" style="146" customWidth="1"/>
    <col min="9461" max="9462" width="7.6640625" style="146" customWidth="1"/>
    <col min="9463" max="9463" width="9.6640625" style="146" customWidth="1"/>
    <col min="9464" max="9464" width="7.6640625" style="146" customWidth="1"/>
    <col min="9465" max="9468" width="0" style="146" hidden="1" customWidth="1"/>
    <col min="9469" max="9469" width="14.33203125" style="146" customWidth="1"/>
    <col min="9470" max="9475" width="0" style="146" hidden="1" customWidth="1"/>
    <col min="9476" max="9476" width="10.109375" style="146" bestFit="1" customWidth="1"/>
    <col min="9477" max="9715" width="9.109375" style="146"/>
    <col min="9716" max="9716" width="75.88671875" style="146" customWidth="1"/>
    <col min="9717" max="9718" width="7.6640625" style="146" customWidth="1"/>
    <col min="9719" max="9719" width="9.6640625" style="146" customWidth="1"/>
    <col min="9720" max="9720" width="7.6640625" style="146" customWidth="1"/>
    <col min="9721" max="9724" width="0" style="146" hidden="1" customWidth="1"/>
    <col min="9725" max="9725" width="14.33203125" style="146" customWidth="1"/>
    <col min="9726" max="9731" width="0" style="146" hidden="1" customWidth="1"/>
    <col min="9732" max="9732" width="10.109375" style="146" bestFit="1" customWidth="1"/>
    <col min="9733" max="9971" width="9.109375" style="146"/>
    <col min="9972" max="9972" width="75.88671875" style="146" customWidth="1"/>
    <col min="9973" max="9974" width="7.6640625" style="146" customWidth="1"/>
    <col min="9975" max="9975" width="9.6640625" style="146" customWidth="1"/>
    <col min="9976" max="9976" width="7.6640625" style="146" customWidth="1"/>
    <col min="9977" max="9980" width="0" style="146" hidden="1" customWidth="1"/>
    <col min="9981" max="9981" width="14.33203125" style="146" customWidth="1"/>
    <col min="9982" max="9987" width="0" style="146" hidden="1" customWidth="1"/>
    <col min="9988" max="9988" width="10.109375" style="146" bestFit="1" customWidth="1"/>
    <col min="9989" max="10227" width="9.109375" style="146"/>
    <col min="10228" max="10228" width="75.88671875" style="146" customWidth="1"/>
    <col min="10229" max="10230" width="7.6640625" style="146" customWidth="1"/>
    <col min="10231" max="10231" width="9.6640625" style="146" customWidth="1"/>
    <col min="10232" max="10232" width="7.6640625" style="146" customWidth="1"/>
    <col min="10233" max="10236" width="0" style="146" hidden="1" customWidth="1"/>
    <col min="10237" max="10237" width="14.33203125" style="146" customWidth="1"/>
    <col min="10238" max="10243" width="0" style="146" hidden="1" customWidth="1"/>
    <col min="10244" max="10244" width="10.109375" style="146" bestFit="1" customWidth="1"/>
    <col min="10245" max="10483" width="9.109375" style="146"/>
    <col min="10484" max="10484" width="75.88671875" style="146" customWidth="1"/>
    <col min="10485" max="10486" width="7.6640625" style="146" customWidth="1"/>
    <col min="10487" max="10487" width="9.6640625" style="146" customWidth="1"/>
    <col min="10488" max="10488" width="7.6640625" style="146" customWidth="1"/>
    <col min="10489" max="10492" width="0" style="146" hidden="1" customWidth="1"/>
    <col min="10493" max="10493" width="14.33203125" style="146" customWidth="1"/>
    <col min="10494" max="10499" width="0" style="146" hidden="1" customWidth="1"/>
    <col min="10500" max="10500" width="10.109375" style="146" bestFit="1" customWidth="1"/>
    <col min="10501" max="10739" width="9.109375" style="146"/>
    <col min="10740" max="10740" width="75.88671875" style="146" customWidth="1"/>
    <col min="10741" max="10742" width="7.6640625" style="146" customWidth="1"/>
    <col min="10743" max="10743" width="9.6640625" style="146" customWidth="1"/>
    <col min="10744" max="10744" width="7.6640625" style="146" customWidth="1"/>
    <col min="10745" max="10748" width="0" style="146" hidden="1" customWidth="1"/>
    <col min="10749" max="10749" width="14.33203125" style="146" customWidth="1"/>
    <col min="10750" max="10755" width="0" style="146" hidden="1" customWidth="1"/>
    <col min="10756" max="10756" width="10.109375" style="146" bestFit="1" customWidth="1"/>
    <col min="10757" max="10995" width="9.109375" style="146"/>
    <col min="10996" max="10996" width="75.88671875" style="146" customWidth="1"/>
    <col min="10997" max="10998" width="7.6640625" style="146" customWidth="1"/>
    <col min="10999" max="10999" width="9.6640625" style="146" customWidth="1"/>
    <col min="11000" max="11000" width="7.6640625" style="146" customWidth="1"/>
    <col min="11001" max="11004" width="0" style="146" hidden="1" customWidth="1"/>
    <col min="11005" max="11005" width="14.33203125" style="146" customWidth="1"/>
    <col min="11006" max="11011" width="0" style="146" hidden="1" customWidth="1"/>
    <col min="11012" max="11012" width="10.109375" style="146" bestFit="1" customWidth="1"/>
    <col min="11013" max="11251" width="9.109375" style="146"/>
    <col min="11252" max="11252" width="75.88671875" style="146" customWidth="1"/>
    <col min="11253" max="11254" width="7.6640625" style="146" customWidth="1"/>
    <col min="11255" max="11255" width="9.6640625" style="146" customWidth="1"/>
    <col min="11256" max="11256" width="7.6640625" style="146" customWidth="1"/>
    <col min="11257" max="11260" width="0" style="146" hidden="1" customWidth="1"/>
    <col min="11261" max="11261" width="14.33203125" style="146" customWidth="1"/>
    <col min="11262" max="11267" width="0" style="146" hidden="1" customWidth="1"/>
    <col min="11268" max="11268" width="10.109375" style="146" bestFit="1" customWidth="1"/>
    <col min="11269" max="11507" width="9.109375" style="146"/>
    <col min="11508" max="11508" width="75.88671875" style="146" customWidth="1"/>
    <col min="11509" max="11510" width="7.6640625" style="146" customWidth="1"/>
    <col min="11511" max="11511" width="9.6640625" style="146" customWidth="1"/>
    <col min="11512" max="11512" width="7.6640625" style="146" customWidth="1"/>
    <col min="11513" max="11516" width="0" style="146" hidden="1" customWidth="1"/>
    <col min="11517" max="11517" width="14.33203125" style="146" customWidth="1"/>
    <col min="11518" max="11523" width="0" style="146" hidden="1" customWidth="1"/>
    <col min="11524" max="11524" width="10.109375" style="146" bestFit="1" customWidth="1"/>
    <col min="11525" max="11763" width="9.109375" style="146"/>
    <col min="11764" max="11764" width="75.88671875" style="146" customWidth="1"/>
    <col min="11765" max="11766" width="7.6640625" style="146" customWidth="1"/>
    <col min="11767" max="11767" width="9.6640625" style="146" customWidth="1"/>
    <col min="11768" max="11768" width="7.6640625" style="146" customWidth="1"/>
    <col min="11769" max="11772" width="0" style="146" hidden="1" customWidth="1"/>
    <col min="11773" max="11773" width="14.33203125" style="146" customWidth="1"/>
    <col min="11774" max="11779" width="0" style="146" hidden="1" customWidth="1"/>
    <col min="11780" max="11780" width="10.109375" style="146" bestFit="1" customWidth="1"/>
    <col min="11781" max="12019" width="9.109375" style="146"/>
    <col min="12020" max="12020" width="75.88671875" style="146" customWidth="1"/>
    <col min="12021" max="12022" width="7.6640625" style="146" customWidth="1"/>
    <col min="12023" max="12023" width="9.6640625" style="146" customWidth="1"/>
    <col min="12024" max="12024" width="7.6640625" style="146" customWidth="1"/>
    <col min="12025" max="12028" width="0" style="146" hidden="1" customWidth="1"/>
    <col min="12029" max="12029" width="14.33203125" style="146" customWidth="1"/>
    <col min="12030" max="12035" width="0" style="146" hidden="1" customWidth="1"/>
    <col min="12036" max="12036" width="10.109375" style="146" bestFit="1" customWidth="1"/>
    <col min="12037" max="12275" width="9.109375" style="146"/>
    <col min="12276" max="12276" width="75.88671875" style="146" customWidth="1"/>
    <col min="12277" max="12278" width="7.6640625" style="146" customWidth="1"/>
    <col min="12279" max="12279" width="9.6640625" style="146" customWidth="1"/>
    <col min="12280" max="12280" width="7.6640625" style="146" customWidth="1"/>
    <col min="12281" max="12284" width="0" style="146" hidden="1" customWidth="1"/>
    <col min="12285" max="12285" width="14.33203125" style="146" customWidth="1"/>
    <col min="12286" max="12291" width="0" style="146" hidden="1" customWidth="1"/>
    <col min="12292" max="12292" width="10.109375" style="146" bestFit="1" customWidth="1"/>
    <col min="12293" max="12531" width="9.109375" style="146"/>
    <col min="12532" max="12532" width="75.88671875" style="146" customWidth="1"/>
    <col min="12533" max="12534" width="7.6640625" style="146" customWidth="1"/>
    <col min="12535" max="12535" width="9.6640625" style="146" customWidth="1"/>
    <col min="12536" max="12536" width="7.6640625" style="146" customWidth="1"/>
    <col min="12537" max="12540" width="0" style="146" hidden="1" customWidth="1"/>
    <col min="12541" max="12541" width="14.33203125" style="146" customWidth="1"/>
    <col min="12542" max="12547" width="0" style="146" hidden="1" customWidth="1"/>
    <col min="12548" max="12548" width="10.109375" style="146" bestFit="1" customWidth="1"/>
    <col min="12549" max="12787" width="9.109375" style="146"/>
    <col min="12788" max="12788" width="75.88671875" style="146" customWidth="1"/>
    <col min="12789" max="12790" width="7.6640625" style="146" customWidth="1"/>
    <col min="12791" max="12791" width="9.6640625" style="146" customWidth="1"/>
    <col min="12792" max="12792" width="7.6640625" style="146" customWidth="1"/>
    <col min="12793" max="12796" width="0" style="146" hidden="1" customWidth="1"/>
    <col min="12797" max="12797" width="14.33203125" style="146" customWidth="1"/>
    <col min="12798" max="12803" width="0" style="146" hidden="1" customWidth="1"/>
    <col min="12804" max="12804" width="10.109375" style="146" bestFit="1" customWidth="1"/>
    <col min="12805" max="13043" width="9.109375" style="146"/>
    <col min="13044" max="13044" width="75.88671875" style="146" customWidth="1"/>
    <col min="13045" max="13046" width="7.6640625" style="146" customWidth="1"/>
    <col min="13047" max="13047" width="9.6640625" style="146" customWidth="1"/>
    <col min="13048" max="13048" width="7.6640625" style="146" customWidth="1"/>
    <col min="13049" max="13052" width="0" style="146" hidden="1" customWidth="1"/>
    <col min="13053" max="13053" width="14.33203125" style="146" customWidth="1"/>
    <col min="13054" max="13059" width="0" style="146" hidden="1" customWidth="1"/>
    <col min="13060" max="13060" width="10.109375" style="146" bestFit="1" customWidth="1"/>
    <col min="13061" max="13299" width="9.109375" style="146"/>
    <col min="13300" max="13300" width="75.88671875" style="146" customWidth="1"/>
    <col min="13301" max="13302" width="7.6640625" style="146" customWidth="1"/>
    <col min="13303" max="13303" width="9.6640625" style="146" customWidth="1"/>
    <col min="13304" max="13304" width="7.6640625" style="146" customWidth="1"/>
    <col min="13305" max="13308" width="0" style="146" hidden="1" customWidth="1"/>
    <col min="13309" max="13309" width="14.33203125" style="146" customWidth="1"/>
    <col min="13310" max="13315" width="0" style="146" hidden="1" customWidth="1"/>
    <col min="13316" max="13316" width="10.109375" style="146" bestFit="1" customWidth="1"/>
    <col min="13317" max="13555" width="9.109375" style="146"/>
    <col min="13556" max="13556" width="75.88671875" style="146" customWidth="1"/>
    <col min="13557" max="13558" width="7.6640625" style="146" customWidth="1"/>
    <col min="13559" max="13559" width="9.6640625" style="146" customWidth="1"/>
    <col min="13560" max="13560" width="7.6640625" style="146" customWidth="1"/>
    <col min="13561" max="13564" width="0" style="146" hidden="1" customWidth="1"/>
    <col min="13565" max="13565" width="14.33203125" style="146" customWidth="1"/>
    <col min="13566" max="13571" width="0" style="146" hidden="1" customWidth="1"/>
    <col min="13572" max="13572" width="10.109375" style="146" bestFit="1" customWidth="1"/>
    <col min="13573" max="13811" width="9.109375" style="146"/>
    <col min="13812" max="13812" width="75.88671875" style="146" customWidth="1"/>
    <col min="13813" max="13814" width="7.6640625" style="146" customWidth="1"/>
    <col min="13815" max="13815" width="9.6640625" style="146" customWidth="1"/>
    <col min="13816" max="13816" width="7.6640625" style="146" customWidth="1"/>
    <col min="13817" max="13820" width="0" style="146" hidden="1" customWidth="1"/>
    <col min="13821" max="13821" width="14.33203125" style="146" customWidth="1"/>
    <col min="13822" max="13827" width="0" style="146" hidden="1" customWidth="1"/>
    <col min="13828" max="13828" width="10.109375" style="146" bestFit="1" customWidth="1"/>
    <col min="13829" max="14067" width="9.109375" style="146"/>
    <col min="14068" max="14068" width="75.88671875" style="146" customWidth="1"/>
    <col min="14069" max="14070" width="7.6640625" style="146" customWidth="1"/>
    <col min="14071" max="14071" width="9.6640625" style="146" customWidth="1"/>
    <col min="14072" max="14072" width="7.6640625" style="146" customWidth="1"/>
    <col min="14073" max="14076" width="0" style="146" hidden="1" customWidth="1"/>
    <col min="14077" max="14077" width="14.33203125" style="146" customWidth="1"/>
    <col min="14078" max="14083" width="0" style="146" hidden="1" customWidth="1"/>
    <col min="14084" max="14084" width="10.109375" style="146" bestFit="1" customWidth="1"/>
    <col min="14085" max="14323" width="9.109375" style="146"/>
    <col min="14324" max="14324" width="75.88671875" style="146" customWidth="1"/>
    <col min="14325" max="14326" width="7.6640625" style="146" customWidth="1"/>
    <col min="14327" max="14327" width="9.6640625" style="146" customWidth="1"/>
    <col min="14328" max="14328" width="7.6640625" style="146" customWidth="1"/>
    <col min="14329" max="14332" width="0" style="146" hidden="1" customWidth="1"/>
    <col min="14333" max="14333" width="14.33203125" style="146" customWidth="1"/>
    <col min="14334" max="14339" width="0" style="146" hidden="1" customWidth="1"/>
    <col min="14340" max="14340" width="10.109375" style="146" bestFit="1" customWidth="1"/>
    <col min="14341" max="14579" width="9.109375" style="146"/>
    <col min="14580" max="14580" width="75.88671875" style="146" customWidth="1"/>
    <col min="14581" max="14582" width="7.6640625" style="146" customWidth="1"/>
    <col min="14583" max="14583" width="9.6640625" style="146" customWidth="1"/>
    <col min="14584" max="14584" width="7.6640625" style="146" customWidth="1"/>
    <col min="14585" max="14588" width="0" style="146" hidden="1" customWidth="1"/>
    <col min="14589" max="14589" width="14.33203125" style="146" customWidth="1"/>
    <col min="14590" max="14595" width="0" style="146" hidden="1" customWidth="1"/>
    <col min="14596" max="14596" width="10.109375" style="146" bestFit="1" customWidth="1"/>
    <col min="14597" max="14835" width="9.109375" style="146"/>
    <col min="14836" max="14836" width="75.88671875" style="146" customWidth="1"/>
    <col min="14837" max="14838" width="7.6640625" style="146" customWidth="1"/>
    <col min="14839" max="14839" width="9.6640625" style="146" customWidth="1"/>
    <col min="14840" max="14840" width="7.6640625" style="146" customWidth="1"/>
    <col min="14841" max="14844" width="0" style="146" hidden="1" customWidth="1"/>
    <col min="14845" max="14845" width="14.33203125" style="146" customWidth="1"/>
    <col min="14846" max="14851" width="0" style="146" hidden="1" customWidth="1"/>
    <col min="14852" max="14852" width="10.109375" style="146" bestFit="1" customWidth="1"/>
    <col min="14853" max="15091" width="9.109375" style="146"/>
    <col min="15092" max="15092" width="75.88671875" style="146" customWidth="1"/>
    <col min="15093" max="15094" width="7.6640625" style="146" customWidth="1"/>
    <col min="15095" max="15095" width="9.6640625" style="146" customWidth="1"/>
    <col min="15096" max="15096" width="7.6640625" style="146" customWidth="1"/>
    <col min="15097" max="15100" width="0" style="146" hidden="1" customWidth="1"/>
    <col min="15101" max="15101" width="14.33203125" style="146" customWidth="1"/>
    <col min="15102" max="15107" width="0" style="146" hidden="1" customWidth="1"/>
    <col min="15108" max="15108" width="10.109375" style="146" bestFit="1" customWidth="1"/>
    <col min="15109" max="15347" width="9.109375" style="146"/>
    <col min="15348" max="15348" width="75.88671875" style="146" customWidth="1"/>
    <col min="15349" max="15350" width="7.6640625" style="146" customWidth="1"/>
    <col min="15351" max="15351" width="9.6640625" style="146" customWidth="1"/>
    <col min="15352" max="15352" width="7.6640625" style="146" customWidth="1"/>
    <col min="15353" max="15356" width="0" style="146" hidden="1" customWidth="1"/>
    <col min="15357" max="15357" width="14.33203125" style="146" customWidth="1"/>
    <col min="15358" max="15363" width="0" style="146" hidden="1" customWidth="1"/>
    <col min="15364" max="15364" width="10.109375" style="146" bestFit="1" customWidth="1"/>
    <col min="15365" max="15603" width="9.109375" style="146"/>
    <col min="15604" max="15604" width="75.88671875" style="146" customWidth="1"/>
    <col min="15605" max="15606" width="7.6640625" style="146" customWidth="1"/>
    <col min="15607" max="15607" width="9.6640625" style="146" customWidth="1"/>
    <col min="15608" max="15608" width="7.6640625" style="146" customWidth="1"/>
    <col min="15609" max="15612" width="0" style="146" hidden="1" customWidth="1"/>
    <col min="15613" max="15613" width="14.33203125" style="146" customWidth="1"/>
    <col min="15614" max="15619" width="0" style="146" hidden="1" customWidth="1"/>
    <col min="15620" max="15620" width="10.109375" style="146" bestFit="1" customWidth="1"/>
    <col min="15621" max="15859" width="9.109375" style="146"/>
    <col min="15860" max="15860" width="75.88671875" style="146" customWidth="1"/>
    <col min="15861" max="15862" width="7.6640625" style="146" customWidth="1"/>
    <col min="15863" max="15863" width="9.6640625" style="146" customWidth="1"/>
    <col min="15864" max="15864" width="7.6640625" style="146" customWidth="1"/>
    <col min="15865" max="15868" width="0" style="146" hidden="1" customWidth="1"/>
    <col min="15869" max="15869" width="14.33203125" style="146" customWidth="1"/>
    <col min="15870" max="15875" width="0" style="146" hidden="1" customWidth="1"/>
    <col min="15876" max="15876" width="10.109375" style="146" bestFit="1" customWidth="1"/>
    <col min="15877" max="16115" width="9.109375" style="146"/>
    <col min="16116" max="16116" width="75.88671875" style="146" customWidth="1"/>
    <col min="16117" max="16118" width="7.6640625" style="146" customWidth="1"/>
    <col min="16119" max="16119" width="9.6640625" style="146" customWidth="1"/>
    <col min="16120" max="16120" width="7.6640625" style="146" customWidth="1"/>
    <col min="16121" max="16124" width="0" style="146" hidden="1" customWidth="1"/>
    <col min="16125" max="16125" width="14.33203125" style="146" customWidth="1"/>
    <col min="16126" max="16131" width="0" style="146" hidden="1" customWidth="1"/>
    <col min="16132" max="16132" width="10.109375" style="146" bestFit="1" customWidth="1"/>
    <col min="16133" max="16384" width="9.109375" style="146"/>
  </cols>
  <sheetData>
    <row r="1" spans="1:8">
      <c r="H1" s="147" t="s">
        <v>1133</v>
      </c>
    </row>
    <row r="2" spans="1:8">
      <c r="G2" s="357" t="s">
        <v>1609</v>
      </c>
      <c r="H2" s="346"/>
    </row>
    <row r="3" spans="1:8">
      <c r="H3" s="147" t="s">
        <v>1134</v>
      </c>
    </row>
    <row r="4" spans="1:8">
      <c r="F4" s="147"/>
      <c r="G4" s="358" t="s">
        <v>1608</v>
      </c>
      <c r="H4" s="358"/>
    </row>
    <row r="5" spans="1:8" s="148" customFormat="1" ht="27" customHeight="1">
      <c r="A5" s="321" t="s">
        <v>1135</v>
      </c>
      <c r="B5" s="321"/>
      <c r="C5" s="321"/>
      <c r="D5" s="321"/>
      <c r="E5" s="321"/>
      <c r="F5" s="321"/>
      <c r="G5" s="321"/>
      <c r="H5" s="321"/>
    </row>
    <row r="6" spans="1:8" s="148" customFormat="1">
      <c r="A6" s="149"/>
      <c r="B6" s="150"/>
      <c r="C6" s="150"/>
      <c r="D6" s="150"/>
      <c r="E6" s="150"/>
      <c r="H6" s="151" t="s">
        <v>1136</v>
      </c>
    </row>
    <row r="7" spans="1:8" ht="54">
      <c r="A7" s="152" t="s">
        <v>1137</v>
      </c>
      <c r="B7" s="153" t="s">
        <v>1138</v>
      </c>
      <c r="C7" s="153" t="s">
        <v>1139</v>
      </c>
      <c r="D7" s="153" t="s">
        <v>1140</v>
      </c>
      <c r="E7" s="153" t="s">
        <v>1141</v>
      </c>
      <c r="F7" s="154" t="s">
        <v>1142</v>
      </c>
      <c r="G7" s="154" t="s">
        <v>1004</v>
      </c>
      <c r="H7" s="153" t="s">
        <v>1005</v>
      </c>
    </row>
    <row r="8" spans="1:8" s="159" customFormat="1" ht="40.5" customHeight="1">
      <c r="A8" s="155" t="s">
        <v>1143</v>
      </c>
      <c r="B8" s="156" t="s">
        <v>1144</v>
      </c>
      <c r="C8" s="156" t="s">
        <v>1145</v>
      </c>
      <c r="D8" s="156" t="s">
        <v>1146</v>
      </c>
      <c r="E8" s="156" t="s">
        <v>1147</v>
      </c>
      <c r="F8" s="157">
        <f>F9+F35+F28</f>
        <v>24244.653000000002</v>
      </c>
      <c r="G8" s="157">
        <f>G9+G35+G28</f>
        <v>23464.698</v>
      </c>
      <c r="H8" s="158">
        <f>G8/F8</f>
        <v>0.96782981385627576</v>
      </c>
    </row>
    <row r="9" spans="1:8" outlineLevel="1">
      <c r="A9" s="160" t="s">
        <v>1148</v>
      </c>
      <c r="B9" s="161" t="s">
        <v>1144</v>
      </c>
      <c r="C9" s="161" t="s">
        <v>1149</v>
      </c>
      <c r="D9" s="161" t="s">
        <v>1146</v>
      </c>
      <c r="E9" s="161" t="s">
        <v>1147</v>
      </c>
      <c r="F9" s="162">
        <f>F10+F19</f>
        <v>5756.335</v>
      </c>
      <c r="G9" s="162">
        <f>G10+G19</f>
        <v>5672.6280000000006</v>
      </c>
      <c r="H9" s="163">
        <f>G9/F9</f>
        <v>0.98545828204925545</v>
      </c>
    </row>
    <row r="10" spans="1:8" ht="37.5" customHeight="1" outlineLevel="2">
      <c r="A10" s="160" t="s">
        <v>1150</v>
      </c>
      <c r="B10" s="161" t="s">
        <v>1144</v>
      </c>
      <c r="C10" s="161" t="s">
        <v>1151</v>
      </c>
      <c r="D10" s="161" t="s">
        <v>1146</v>
      </c>
      <c r="E10" s="161" t="s">
        <v>1147</v>
      </c>
      <c r="F10" s="162">
        <f>F11</f>
        <v>5312.7349999999997</v>
      </c>
      <c r="G10" s="162">
        <f>G11</f>
        <v>5286.7380000000003</v>
      </c>
      <c r="H10" s="163">
        <f t="shared" ref="H10:H73" si="0">G10/F10</f>
        <v>0.99510666351700217</v>
      </c>
    </row>
    <row r="11" spans="1:8" ht="20.25" customHeight="1" outlineLevel="4">
      <c r="A11" s="160" t="s">
        <v>1152</v>
      </c>
      <c r="B11" s="161" t="s">
        <v>1144</v>
      </c>
      <c r="C11" s="161" t="s">
        <v>1151</v>
      </c>
      <c r="D11" s="161" t="s">
        <v>1153</v>
      </c>
      <c r="E11" s="161" t="s">
        <v>1147</v>
      </c>
      <c r="F11" s="162">
        <f>F12</f>
        <v>5312.7349999999997</v>
      </c>
      <c r="G11" s="162">
        <f>G12</f>
        <v>5286.7380000000003</v>
      </c>
      <c r="H11" s="163">
        <f t="shared" si="0"/>
        <v>0.99510666351700217</v>
      </c>
    </row>
    <row r="12" spans="1:8" ht="39" customHeight="1" outlineLevel="5">
      <c r="A12" s="160" t="s">
        <v>1154</v>
      </c>
      <c r="B12" s="161" t="s">
        <v>1144</v>
      </c>
      <c r="C12" s="161" t="s">
        <v>1151</v>
      </c>
      <c r="D12" s="161" t="s">
        <v>1155</v>
      </c>
      <c r="E12" s="161" t="s">
        <v>1147</v>
      </c>
      <c r="F12" s="162">
        <f>F13+F15+F17</f>
        <v>5312.7349999999997</v>
      </c>
      <c r="G12" s="162">
        <f>G13+G15+G17</f>
        <v>5286.7380000000003</v>
      </c>
      <c r="H12" s="163">
        <f t="shared" si="0"/>
        <v>0.99510666351700217</v>
      </c>
    </row>
    <row r="13" spans="1:8" ht="57.75" customHeight="1" outlineLevel="6">
      <c r="A13" s="160" t="s">
        <v>1156</v>
      </c>
      <c r="B13" s="161" t="s">
        <v>1144</v>
      </c>
      <c r="C13" s="161" t="s">
        <v>1151</v>
      </c>
      <c r="D13" s="161" t="s">
        <v>1155</v>
      </c>
      <c r="E13" s="161" t="s">
        <v>1157</v>
      </c>
      <c r="F13" s="162">
        <f>F14</f>
        <v>5141.335</v>
      </c>
      <c r="G13" s="162">
        <f>G14</f>
        <v>5138.1930000000002</v>
      </c>
      <c r="H13" s="163">
        <f t="shared" si="0"/>
        <v>0.99938887467943638</v>
      </c>
    </row>
    <row r="14" spans="1:8" ht="21.75" customHeight="1" outlineLevel="7">
      <c r="A14" s="160" t="s">
        <v>1158</v>
      </c>
      <c r="B14" s="161" t="s">
        <v>1144</v>
      </c>
      <c r="C14" s="161" t="s">
        <v>1151</v>
      </c>
      <c r="D14" s="161" t="s">
        <v>1155</v>
      </c>
      <c r="E14" s="161" t="s">
        <v>1159</v>
      </c>
      <c r="F14" s="164">
        <v>5141.335</v>
      </c>
      <c r="G14" s="162">
        <v>5138.1930000000002</v>
      </c>
      <c r="H14" s="163">
        <f t="shared" si="0"/>
        <v>0.99938887467943638</v>
      </c>
    </row>
    <row r="15" spans="1:8" ht="21.75" customHeight="1" outlineLevel="6">
      <c r="A15" s="160" t="s">
        <v>1160</v>
      </c>
      <c r="B15" s="161" t="s">
        <v>1144</v>
      </c>
      <c r="C15" s="161" t="s">
        <v>1151</v>
      </c>
      <c r="D15" s="161" t="s">
        <v>1155</v>
      </c>
      <c r="E15" s="161" t="s">
        <v>320</v>
      </c>
      <c r="F15" s="162">
        <f>F16</f>
        <v>170.4</v>
      </c>
      <c r="G15" s="162">
        <f>G16</f>
        <v>148.54499999999999</v>
      </c>
      <c r="H15" s="163">
        <f t="shared" si="0"/>
        <v>0.87174295774647881</v>
      </c>
    </row>
    <row r="16" spans="1:8" ht="36" outlineLevel="7">
      <c r="A16" s="160" t="s">
        <v>1161</v>
      </c>
      <c r="B16" s="161" t="s">
        <v>1144</v>
      </c>
      <c r="C16" s="161" t="s">
        <v>1151</v>
      </c>
      <c r="D16" s="161" t="s">
        <v>1155</v>
      </c>
      <c r="E16" s="161" t="s">
        <v>1162</v>
      </c>
      <c r="F16" s="165">
        <v>170.4</v>
      </c>
      <c r="G16" s="162">
        <v>148.54499999999999</v>
      </c>
      <c r="H16" s="163">
        <f t="shared" si="0"/>
        <v>0.87174295774647881</v>
      </c>
    </row>
    <row r="17" spans="1:8" outlineLevel="6">
      <c r="A17" s="160" t="s">
        <v>1163</v>
      </c>
      <c r="B17" s="161" t="s">
        <v>1144</v>
      </c>
      <c r="C17" s="161" t="s">
        <v>1151</v>
      </c>
      <c r="D17" s="161" t="s">
        <v>1155</v>
      </c>
      <c r="E17" s="161" t="s">
        <v>1164</v>
      </c>
      <c r="F17" s="162">
        <f>F18</f>
        <v>1</v>
      </c>
      <c r="G17" s="162">
        <f>G18</f>
        <v>0</v>
      </c>
      <c r="H17" s="163">
        <f t="shared" si="0"/>
        <v>0</v>
      </c>
    </row>
    <row r="18" spans="1:8" outlineLevel="7">
      <c r="A18" s="160" t="s">
        <v>1165</v>
      </c>
      <c r="B18" s="161" t="s">
        <v>1144</v>
      </c>
      <c r="C18" s="161" t="s">
        <v>1151</v>
      </c>
      <c r="D18" s="161" t="s">
        <v>1155</v>
      </c>
      <c r="E18" s="161" t="s">
        <v>1166</v>
      </c>
      <c r="F18" s="165">
        <v>1</v>
      </c>
      <c r="G18" s="162">
        <v>0</v>
      </c>
      <c r="H18" s="163">
        <f t="shared" si="0"/>
        <v>0</v>
      </c>
    </row>
    <row r="19" spans="1:8" outlineLevel="2">
      <c r="A19" s="160" t="s">
        <v>1167</v>
      </c>
      <c r="B19" s="161" t="s">
        <v>1144</v>
      </c>
      <c r="C19" s="161" t="s">
        <v>1168</v>
      </c>
      <c r="D19" s="161" t="s">
        <v>1146</v>
      </c>
      <c r="E19" s="161" t="s">
        <v>1147</v>
      </c>
      <c r="F19" s="162">
        <f>F20</f>
        <v>443.6</v>
      </c>
      <c r="G19" s="162">
        <f>G20</f>
        <v>385.89</v>
      </c>
      <c r="H19" s="163">
        <f t="shared" si="0"/>
        <v>0.86990532010820554</v>
      </c>
    </row>
    <row r="20" spans="1:8" ht="39.75" customHeight="1" outlineLevel="3">
      <c r="A20" s="160" t="s">
        <v>1169</v>
      </c>
      <c r="B20" s="161" t="s">
        <v>1144</v>
      </c>
      <c r="C20" s="161" t="s">
        <v>1168</v>
      </c>
      <c r="D20" s="161" t="s">
        <v>1170</v>
      </c>
      <c r="E20" s="161" t="s">
        <v>1147</v>
      </c>
      <c r="F20" s="162">
        <f>F21</f>
        <v>443.6</v>
      </c>
      <c r="G20" s="162">
        <f>G21</f>
        <v>385.89</v>
      </c>
      <c r="H20" s="163">
        <f t="shared" si="0"/>
        <v>0.86990532010820554</v>
      </c>
    </row>
    <row r="21" spans="1:8" ht="17.25" customHeight="1" outlineLevel="4">
      <c r="A21" s="160" t="s">
        <v>1171</v>
      </c>
      <c r="B21" s="161" t="s">
        <v>1144</v>
      </c>
      <c r="C21" s="161" t="s">
        <v>1168</v>
      </c>
      <c r="D21" s="161" t="s">
        <v>1172</v>
      </c>
      <c r="E21" s="161" t="s">
        <v>1147</v>
      </c>
      <c r="F21" s="162">
        <f>F22+F25</f>
        <v>443.6</v>
      </c>
      <c r="G21" s="162">
        <f>G22+G25</f>
        <v>385.89</v>
      </c>
      <c r="H21" s="163">
        <f t="shared" si="0"/>
        <v>0.86990532010820554</v>
      </c>
    </row>
    <row r="22" spans="1:8" ht="37.5" customHeight="1" outlineLevel="5">
      <c r="A22" s="160" t="s">
        <v>1173</v>
      </c>
      <c r="B22" s="161" t="s">
        <v>1144</v>
      </c>
      <c r="C22" s="161" t="s">
        <v>1168</v>
      </c>
      <c r="D22" s="161" t="s">
        <v>1174</v>
      </c>
      <c r="E22" s="161" t="s">
        <v>1147</v>
      </c>
      <c r="F22" s="162">
        <f>F23</f>
        <v>414.3</v>
      </c>
      <c r="G22" s="162">
        <f>G23</f>
        <v>358.72199999999998</v>
      </c>
      <c r="H22" s="163">
        <f t="shared" si="0"/>
        <v>0.86585083272990582</v>
      </c>
    </row>
    <row r="23" spans="1:8" ht="18.75" customHeight="1" outlineLevel="6">
      <c r="A23" s="160" t="s">
        <v>1160</v>
      </c>
      <c r="B23" s="161" t="s">
        <v>1144</v>
      </c>
      <c r="C23" s="161" t="s">
        <v>1168</v>
      </c>
      <c r="D23" s="161" t="s">
        <v>1174</v>
      </c>
      <c r="E23" s="161" t="s">
        <v>320</v>
      </c>
      <c r="F23" s="162">
        <f>F24</f>
        <v>414.3</v>
      </c>
      <c r="G23" s="162">
        <f>G24</f>
        <v>358.72199999999998</v>
      </c>
      <c r="H23" s="163">
        <f t="shared" si="0"/>
        <v>0.86585083272990582</v>
      </c>
    </row>
    <row r="24" spans="1:8" ht="36" outlineLevel="7">
      <c r="A24" s="160" t="s">
        <v>1161</v>
      </c>
      <c r="B24" s="161" t="s">
        <v>1144</v>
      </c>
      <c r="C24" s="161" t="s">
        <v>1168</v>
      </c>
      <c r="D24" s="161" t="s">
        <v>1174</v>
      </c>
      <c r="E24" s="161" t="s">
        <v>1162</v>
      </c>
      <c r="F24" s="165">
        <v>414.3</v>
      </c>
      <c r="G24" s="162">
        <v>358.72199999999998</v>
      </c>
      <c r="H24" s="163">
        <f t="shared" si="0"/>
        <v>0.86585083272990582</v>
      </c>
    </row>
    <row r="25" spans="1:8" outlineLevel="5">
      <c r="A25" s="160" t="s">
        <v>1175</v>
      </c>
      <c r="B25" s="161" t="s">
        <v>1144</v>
      </c>
      <c r="C25" s="161" t="s">
        <v>1168</v>
      </c>
      <c r="D25" s="161" t="s">
        <v>1176</v>
      </c>
      <c r="E25" s="161" t="s">
        <v>1147</v>
      </c>
      <c r="F25" s="162">
        <f>F26</f>
        <v>29.3</v>
      </c>
      <c r="G25" s="162">
        <f>G26</f>
        <v>27.167999999999999</v>
      </c>
      <c r="H25" s="163">
        <f t="shared" si="0"/>
        <v>0.92723549488054602</v>
      </c>
    </row>
    <row r="26" spans="1:8" ht="19.5" customHeight="1" outlineLevel="6">
      <c r="A26" s="160" t="s">
        <v>1160</v>
      </c>
      <c r="B26" s="161" t="s">
        <v>1144</v>
      </c>
      <c r="C26" s="161" t="s">
        <v>1168</v>
      </c>
      <c r="D26" s="161" t="s">
        <v>1176</v>
      </c>
      <c r="E26" s="161" t="s">
        <v>320</v>
      </c>
      <c r="F26" s="162">
        <f>F27</f>
        <v>29.3</v>
      </c>
      <c r="G26" s="162">
        <f>G27</f>
        <v>27.167999999999999</v>
      </c>
      <c r="H26" s="163">
        <f t="shared" si="0"/>
        <v>0.92723549488054602</v>
      </c>
    </row>
    <row r="27" spans="1:8" ht="36" outlineLevel="7">
      <c r="A27" s="160" t="s">
        <v>1161</v>
      </c>
      <c r="B27" s="161" t="s">
        <v>1144</v>
      </c>
      <c r="C27" s="161" t="s">
        <v>1168</v>
      </c>
      <c r="D27" s="161" t="s">
        <v>1176</v>
      </c>
      <c r="E27" s="161" t="s">
        <v>1162</v>
      </c>
      <c r="F27" s="165">
        <v>29.3</v>
      </c>
      <c r="G27" s="162">
        <v>27.167999999999999</v>
      </c>
      <c r="H27" s="163">
        <f t="shared" si="0"/>
        <v>0.92723549488054602</v>
      </c>
    </row>
    <row r="28" spans="1:8" outlineLevel="7">
      <c r="A28" s="160" t="s">
        <v>1177</v>
      </c>
      <c r="B28" s="161" t="s">
        <v>1144</v>
      </c>
      <c r="C28" s="161" t="s">
        <v>1178</v>
      </c>
      <c r="D28" s="161" t="s">
        <v>1146</v>
      </c>
      <c r="E28" s="161" t="s">
        <v>1147</v>
      </c>
      <c r="F28" s="162">
        <f t="shared" ref="F28:G33" si="1">F29</f>
        <v>1110.6479999999999</v>
      </c>
      <c r="G28" s="162">
        <f t="shared" si="1"/>
        <v>1110.6479999999999</v>
      </c>
      <c r="H28" s="163">
        <f t="shared" si="0"/>
        <v>1</v>
      </c>
    </row>
    <row r="29" spans="1:8" outlineLevel="7">
      <c r="A29" s="160" t="s">
        <v>1179</v>
      </c>
      <c r="B29" s="161" t="s">
        <v>1144</v>
      </c>
      <c r="C29" s="161" t="s">
        <v>1180</v>
      </c>
      <c r="D29" s="161" t="s">
        <v>1146</v>
      </c>
      <c r="E29" s="161" t="s">
        <v>1147</v>
      </c>
      <c r="F29" s="162">
        <f t="shared" si="1"/>
        <v>1110.6479999999999</v>
      </c>
      <c r="G29" s="162">
        <f t="shared" si="1"/>
        <v>1110.6479999999999</v>
      </c>
      <c r="H29" s="163">
        <f t="shared" si="0"/>
        <v>1</v>
      </c>
    </row>
    <row r="30" spans="1:8" ht="20.25" customHeight="1" outlineLevel="7">
      <c r="A30" s="160" t="s">
        <v>1152</v>
      </c>
      <c r="B30" s="161" t="s">
        <v>1144</v>
      </c>
      <c r="C30" s="161" t="s">
        <v>1180</v>
      </c>
      <c r="D30" s="161" t="s">
        <v>1153</v>
      </c>
      <c r="E30" s="161" t="s">
        <v>1147</v>
      </c>
      <c r="F30" s="162">
        <f t="shared" si="1"/>
        <v>1110.6479999999999</v>
      </c>
      <c r="G30" s="162">
        <f t="shared" si="1"/>
        <v>1110.6479999999999</v>
      </c>
      <c r="H30" s="163">
        <f t="shared" si="0"/>
        <v>1</v>
      </c>
    </row>
    <row r="31" spans="1:8" ht="20.25" customHeight="1" outlineLevel="7">
      <c r="A31" s="160" t="s">
        <v>1181</v>
      </c>
      <c r="B31" s="161" t="s">
        <v>1144</v>
      </c>
      <c r="C31" s="161" t="s">
        <v>1180</v>
      </c>
      <c r="D31" s="161" t="s">
        <v>1182</v>
      </c>
      <c r="E31" s="161" t="s">
        <v>1147</v>
      </c>
      <c r="F31" s="162">
        <f t="shared" si="1"/>
        <v>1110.6479999999999</v>
      </c>
      <c r="G31" s="162">
        <f t="shared" si="1"/>
        <v>1110.6479999999999</v>
      </c>
      <c r="H31" s="163">
        <f t="shared" si="0"/>
        <v>1</v>
      </c>
    </row>
    <row r="32" spans="1:8" ht="54" customHeight="1" outlineLevel="7">
      <c r="A32" s="166" t="s">
        <v>1183</v>
      </c>
      <c r="B32" s="161" t="s">
        <v>1144</v>
      </c>
      <c r="C32" s="161" t="s">
        <v>1180</v>
      </c>
      <c r="D32" s="167">
        <v>9919951180</v>
      </c>
      <c r="E32" s="161" t="s">
        <v>1147</v>
      </c>
      <c r="F32" s="162">
        <f t="shared" si="1"/>
        <v>1110.6479999999999</v>
      </c>
      <c r="G32" s="162">
        <f t="shared" si="1"/>
        <v>1110.6479999999999</v>
      </c>
      <c r="H32" s="163">
        <f t="shared" si="0"/>
        <v>1</v>
      </c>
    </row>
    <row r="33" spans="1:8" outlineLevel="7">
      <c r="A33" s="160" t="s">
        <v>1184</v>
      </c>
      <c r="B33" s="161" t="s">
        <v>1144</v>
      </c>
      <c r="C33" s="161" t="s">
        <v>1180</v>
      </c>
      <c r="D33" s="167">
        <v>9919951180</v>
      </c>
      <c r="E33" s="161" t="s">
        <v>1185</v>
      </c>
      <c r="F33" s="162">
        <f t="shared" si="1"/>
        <v>1110.6479999999999</v>
      </c>
      <c r="G33" s="162">
        <f t="shared" si="1"/>
        <v>1110.6479999999999</v>
      </c>
      <c r="H33" s="163">
        <f t="shared" si="0"/>
        <v>1</v>
      </c>
    </row>
    <row r="34" spans="1:8" outlineLevel="7">
      <c r="A34" s="160" t="s">
        <v>1186</v>
      </c>
      <c r="B34" s="161" t="s">
        <v>1144</v>
      </c>
      <c r="C34" s="161" t="s">
        <v>1180</v>
      </c>
      <c r="D34" s="167">
        <v>9919951180</v>
      </c>
      <c r="E34" s="161" t="s">
        <v>1187</v>
      </c>
      <c r="F34" s="165">
        <v>1110.6479999999999</v>
      </c>
      <c r="G34" s="162">
        <v>1110.6479999999999</v>
      </c>
      <c r="H34" s="163">
        <f t="shared" si="0"/>
        <v>1</v>
      </c>
    </row>
    <row r="35" spans="1:8" ht="54" customHeight="1" outlineLevel="1">
      <c r="A35" s="160" t="s">
        <v>1188</v>
      </c>
      <c r="B35" s="161" t="s">
        <v>1144</v>
      </c>
      <c r="C35" s="161" t="s">
        <v>1189</v>
      </c>
      <c r="D35" s="161" t="s">
        <v>1146</v>
      </c>
      <c r="E35" s="161" t="s">
        <v>1147</v>
      </c>
      <c r="F35" s="162">
        <f>F36</f>
        <v>17377.670000000002</v>
      </c>
      <c r="G35" s="162">
        <f>G36</f>
        <v>16681.421999999999</v>
      </c>
      <c r="H35" s="163">
        <f t="shared" si="0"/>
        <v>0.95993432951598212</v>
      </c>
    </row>
    <row r="36" spans="1:8" ht="36" customHeight="1" outlineLevel="2">
      <c r="A36" s="160" t="s">
        <v>1190</v>
      </c>
      <c r="B36" s="161" t="s">
        <v>1144</v>
      </c>
      <c r="C36" s="161" t="s">
        <v>1191</v>
      </c>
      <c r="D36" s="161" t="s">
        <v>1146</v>
      </c>
      <c r="E36" s="161" t="s">
        <v>1147</v>
      </c>
      <c r="F36" s="162">
        <f>F37</f>
        <v>17377.670000000002</v>
      </c>
      <c r="G36" s="162">
        <f>G37</f>
        <v>16681.421999999999</v>
      </c>
      <c r="H36" s="163">
        <f t="shared" si="0"/>
        <v>0.95993432951598212</v>
      </c>
    </row>
    <row r="37" spans="1:8" ht="38.25" customHeight="1" outlineLevel="3">
      <c r="A37" s="160" t="s">
        <v>1192</v>
      </c>
      <c r="B37" s="161" t="s">
        <v>1144</v>
      </c>
      <c r="C37" s="161" t="s">
        <v>1191</v>
      </c>
      <c r="D37" s="161" t="s">
        <v>1193</v>
      </c>
      <c r="E37" s="161" t="s">
        <v>1147</v>
      </c>
      <c r="F37" s="162">
        <f>F38+F41</f>
        <v>17377.670000000002</v>
      </c>
      <c r="G37" s="162">
        <f>G38+G41</f>
        <v>16681.421999999999</v>
      </c>
      <c r="H37" s="163">
        <f t="shared" si="0"/>
        <v>0.95993432951598212</v>
      </c>
    </row>
    <row r="38" spans="1:8" ht="39.75" customHeight="1" outlineLevel="5">
      <c r="A38" s="160" t="s">
        <v>1194</v>
      </c>
      <c r="B38" s="161" t="s">
        <v>1144</v>
      </c>
      <c r="C38" s="161" t="s">
        <v>1191</v>
      </c>
      <c r="D38" s="161" t="s">
        <v>1195</v>
      </c>
      <c r="E38" s="161" t="s">
        <v>1147</v>
      </c>
      <c r="F38" s="162">
        <f>F39</f>
        <v>5231.2030000000004</v>
      </c>
      <c r="G38" s="162">
        <f>G39</f>
        <v>5231.2030000000004</v>
      </c>
      <c r="H38" s="163">
        <f t="shared" si="0"/>
        <v>1</v>
      </c>
    </row>
    <row r="39" spans="1:8" outlineLevel="6">
      <c r="A39" s="160" t="s">
        <v>1184</v>
      </c>
      <c r="B39" s="161" t="s">
        <v>1144</v>
      </c>
      <c r="C39" s="161" t="s">
        <v>1191</v>
      </c>
      <c r="D39" s="168" t="s">
        <v>1195</v>
      </c>
      <c r="E39" s="161" t="s">
        <v>1185</v>
      </c>
      <c r="F39" s="162">
        <f>F40</f>
        <v>5231.2030000000004</v>
      </c>
      <c r="G39" s="162">
        <f>G40</f>
        <v>5231.2030000000004</v>
      </c>
      <c r="H39" s="163">
        <f t="shared" si="0"/>
        <v>1</v>
      </c>
    </row>
    <row r="40" spans="1:8" outlineLevel="7">
      <c r="A40" s="160" t="s">
        <v>1196</v>
      </c>
      <c r="B40" s="161" t="s">
        <v>1144</v>
      </c>
      <c r="C40" s="161" t="s">
        <v>1191</v>
      </c>
      <c r="D40" s="168" t="s">
        <v>1195</v>
      </c>
      <c r="E40" s="161" t="s">
        <v>1197</v>
      </c>
      <c r="F40" s="165">
        <v>5231.2030000000004</v>
      </c>
      <c r="G40" s="162">
        <v>5231.2030000000004</v>
      </c>
      <c r="H40" s="163">
        <f t="shared" si="0"/>
        <v>1</v>
      </c>
    </row>
    <row r="41" spans="1:8" ht="75" customHeight="1" outlineLevel="7">
      <c r="A41" s="160" t="s">
        <v>1198</v>
      </c>
      <c r="B41" s="161" t="s">
        <v>1144</v>
      </c>
      <c r="C41" s="161" t="s">
        <v>1191</v>
      </c>
      <c r="D41" s="161" t="s">
        <v>1199</v>
      </c>
      <c r="E41" s="161" t="s">
        <v>1147</v>
      </c>
      <c r="F41" s="165">
        <f>F42</f>
        <v>12146.467000000001</v>
      </c>
      <c r="G41" s="162">
        <f>G42</f>
        <v>11450.218999999999</v>
      </c>
      <c r="H41" s="163">
        <f t="shared" si="0"/>
        <v>0.94267896994245315</v>
      </c>
    </row>
    <row r="42" spans="1:8" outlineLevel="7">
      <c r="A42" s="160" t="s">
        <v>1184</v>
      </c>
      <c r="B42" s="161" t="s">
        <v>1144</v>
      </c>
      <c r="C42" s="161" t="s">
        <v>1191</v>
      </c>
      <c r="D42" s="161" t="s">
        <v>1199</v>
      </c>
      <c r="E42" s="161" t="s">
        <v>1185</v>
      </c>
      <c r="F42" s="165">
        <f>F43</f>
        <v>12146.467000000001</v>
      </c>
      <c r="G42" s="162">
        <f>G43</f>
        <v>11450.218999999999</v>
      </c>
      <c r="H42" s="163">
        <f t="shared" si="0"/>
        <v>0.94267896994245315</v>
      </c>
    </row>
    <row r="43" spans="1:8" outlineLevel="7">
      <c r="A43" s="160" t="s">
        <v>1196</v>
      </c>
      <c r="B43" s="161" t="s">
        <v>1144</v>
      </c>
      <c r="C43" s="161" t="s">
        <v>1191</v>
      </c>
      <c r="D43" s="161" t="s">
        <v>1199</v>
      </c>
      <c r="E43" s="161" t="s">
        <v>1197</v>
      </c>
      <c r="F43" s="165">
        <v>12146.467000000001</v>
      </c>
      <c r="G43" s="162">
        <v>11450.218999999999</v>
      </c>
      <c r="H43" s="163">
        <f t="shared" si="0"/>
        <v>0.94267896994245315</v>
      </c>
    </row>
    <row r="44" spans="1:8" s="159" customFormat="1" ht="21.75" customHeight="1">
      <c r="A44" s="155" t="s">
        <v>1200</v>
      </c>
      <c r="B44" s="156" t="s">
        <v>1201</v>
      </c>
      <c r="C44" s="156" t="s">
        <v>1145</v>
      </c>
      <c r="D44" s="156" t="s">
        <v>1146</v>
      </c>
      <c r="E44" s="156" t="s">
        <v>1147</v>
      </c>
      <c r="F44" s="157">
        <f>F45+F156+F162+F205+F254+F267+F273+F289+F325+F311+F168</f>
        <v>195259.58300000001</v>
      </c>
      <c r="G44" s="157">
        <f>G45+G156+G162+G205+G254+G267+G273+G289+G325+G311+G168</f>
        <v>158460.663</v>
      </c>
      <c r="H44" s="169">
        <f t="shared" si="0"/>
        <v>0.81153846876749702</v>
      </c>
    </row>
    <row r="45" spans="1:8" outlineLevel="1">
      <c r="A45" s="160" t="s">
        <v>1148</v>
      </c>
      <c r="B45" s="161" t="s">
        <v>1201</v>
      </c>
      <c r="C45" s="161" t="s">
        <v>1149</v>
      </c>
      <c r="D45" s="161" t="s">
        <v>1146</v>
      </c>
      <c r="E45" s="161" t="s">
        <v>1147</v>
      </c>
      <c r="F45" s="162">
        <f>F46+F51+F58+F64+F69+F74+F79</f>
        <v>74036.214000000007</v>
      </c>
      <c r="G45" s="162">
        <f>G46+G51+G58+G64+G69+G74+G79</f>
        <v>55412.403000000006</v>
      </c>
      <c r="H45" s="163">
        <f t="shared" si="0"/>
        <v>0.74844998151850395</v>
      </c>
    </row>
    <row r="46" spans="1:8" ht="36" outlineLevel="2">
      <c r="A46" s="160" t="s">
        <v>1202</v>
      </c>
      <c r="B46" s="161" t="s">
        <v>1201</v>
      </c>
      <c r="C46" s="161" t="s">
        <v>1203</v>
      </c>
      <c r="D46" s="161" t="s">
        <v>1146</v>
      </c>
      <c r="E46" s="161" t="s">
        <v>1147</v>
      </c>
      <c r="F46" s="162">
        <f t="shared" ref="F46:G49" si="2">F47</f>
        <v>1667.367</v>
      </c>
      <c r="G46" s="162">
        <f t="shared" si="2"/>
        <v>1667.367</v>
      </c>
      <c r="H46" s="163">
        <f t="shared" si="0"/>
        <v>1</v>
      </c>
    </row>
    <row r="47" spans="1:8" ht="20.25" customHeight="1" outlineLevel="3">
      <c r="A47" s="160" t="s">
        <v>1152</v>
      </c>
      <c r="B47" s="161" t="s">
        <v>1201</v>
      </c>
      <c r="C47" s="161" t="s">
        <v>1203</v>
      </c>
      <c r="D47" s="161" t="s">
        <v>1153</v>
      </c>
      <c r="E47" s="161" t="s">
        <v>1147</v>
      </c>
      <c r="F47" s="162">
        <f t="shared" si="2"/>
        <v>1667.367</v>
      </c>
      <c r="G47" s="162">
        <f t="shared" si="2"/>
        <v>1667.367</v>
      </c>
      <c r="H47" s="163">
        <f t="shared" si="0"/>
        <v>1</v>
      </c>
    </row>
    <row r="48" spans="1:8" outlineLevel="5">
      <c r="A48" s="160" t="s">
        <v>1204</v>
      </c>
      <c r="B48" s="161" t="s">
        <v>1201</v>
      </c>
      <c r="C48" s="161" t="s">
        <v>1203</v>
      </c>
      <c r="D48" s="161" t="s">
        <v>1205</v>
      </c>
      <c r="E48" s="161" t="s">
        <v>1147</v>
      </c>
      <c r="F48" s="162">
        <f t="shared" si="2"/>
        <v>1667.367</v>
      </c>
      <c r="G48" s="162">
        <f t="shared" si="2"/>
        <v>1667.367</v>
      </c>
      <c r="H48" s="163">
        <f t="shared" si="0"/>
        <v>1</v>
      </c>
    </row>
    <row r="49" spans="1:12" ht="56.25" customHeight="1" outlineLevel="6">
      <c r="A49" s="160" t="s">
        <v>1156</v>
      </c>
      <c r="B49" s="161" t="s">
        <v>1201</v>
      </c>
      <c r="C49" s="161" t="s">
        <v>1203</v>
      </c>
      <c r="D49" s="161" t="s">
        <v>1205</v>
      </c>
      <c r="E49" s="161" t="s">
        <v>1157</v>
      </c>
      <c r="F49" s="162">
        <f t="shared" si="2"/>
        <v>1667.367</v>
      </c>
      <c r="G49" s="162">
        <f t="shared" si="2"/>
        <v>1667.367</v>
      </c>
      <c r="H49" s="163">
        <f t="shared" si="0"/>
        <v>1</v>
      </c>
    </row>
    <row r="50" spans="1:12" ht="19.5" customHeight="1" outlineLevel="7">
      <c r="A50" s="160" t="s">
        <v>1158</v>
      </c>
      <c r="B50" s="161" t="s">
        <v>1201</v>
      </c>
      <c r="C50" s="161" t="s">
        <v>1203</v>
      </c>
      <c r="D50" s="161" t="s">
        <v>1205</v>
      </c>
      <c r="E50" s="161" t="s">
        <v>1159</v>
      </c>
      <c r="F50" s="165">
        <v>1667.367</v>
      </c>
      <c r="G50" s="162">
        <v>1667.367</v>
      </c>
      <c r="H50" s="163">
        <f t="shared" si="0"/>
        <v>1</v>
      </c>
    </row>
    <row r="51" spans="1:12" ht="55.5" customHeight="1" outlineLevel="2">
      <c r="A51" s="160" t="s">
        <v>1206</v>
      </c>
      <c r="B51" s="161" t="s">
        <v>1201</v>
      </c>
      <c r="C51" s="161" t="s">
        <v>1207</v>
      </c>
      <c r="D51" s="161" t="s">
        <v>1146</v>
      </c>
      <c r="E51" s="161" t="s">
        <v>1147</v>
      </c>
      <c r="F51" s="162">
        <f>F52</f>
        <v>13197.358</v>
      </c>
      <c r="G51" s="162">
        <f>G52</f>
        <v>13191.003000000001</v>
      </c>
      <c r="H51" s="163">
        <f t="shared" si="0"/>
        <v>0.99951846422594581</v>
      </c>
    </row>
    <row r="52" spans="1:12" ht="19.5" customHeight="1" outlineLevel="3">
      <c r="A52" s="160" t="s">
        <v>1152</v>
      </c>
      <c r="B52" s="161" t="s">
        <v>1201</v>
      </c>
      <c r="C52" s="161" t="s">
        <v>1207</v>
      </c>
      <c r="D52" s="161" t="s">
        <v>1153</v>
      </c>
      <c r="E52" s="161" t="s">
        <v>1147</v>
      </c>
      <c r="F52" s="162">
        <f>F53</f>
        <v>13197.358</v>
      </c>
      <c r="G52" s="162">
        <f>G53</f>
        <v>13191.003000000001</v>
      </c>
      <c r="H52" s="163">
        <f t="shared" si="0"/>
        <v>0.99951846422594581</v>
      </c>
    </row>
    <row r="53" spans="1:12" ht="39" customHeight="1" outlineLevel="5">
      <c r="A53" s="160" t="s">
        <v>1154</v>
      </c>
      <c r="B53" s="161" t="s">
        <v>1201</v>
      </c>
      <c r="C53" s="161" t="s">
        <v>1207</v>
      </c>
      <c r="D53" s="161" t="s">
        <v>1155</v>
      </c>
      <c r="E53" s="161" t="s">
        <v>1147</v>
      </c>
      <c r="F53" s="162">
        <f>F54+F56</f>
        <v>13197.358</v>
      </c>
      <c r="G53" s="162">
        <f>G54+G56</f>
        <v>13191.003000000001</v>
      </c>
      <c r="H53" s="163">
        <f t="shared" si="0"/>
        <v>0.99951846422594581</v>
      </c>
    </row>
    <row r="54" spans="1:12" ht="54" customHeight="1" outlineLevel="6">
      <c r="A54" s="160" t="s">
        <v>1156</v>
      </c>
      <c r="B54" s="161" t="s">
        <v>1201</v>
      </c>
      <c r="C54" s="161" t="s">
        <v>1207</v>
      </c>
      <c r="D54" s="161" t="s">
        <v>1155</v>
      </c>
      <c r="E54" s="161" t="s">
        <v>1157</v>
      </c>
      <c r="F54" s="162">
        <f>F55</f>
        <v>13106.358</v>
      </c>
      <c r="G54" s="162">
        <f>G55</f>
        <v>13100.199000000001</v>
      </c>
      <c r="H54" s="163">
        <f t="shared" si="0"/>
        <v>0.99953007540309824</v>
      </c>
    </row>
    <row r="55" spans="1:12" ht="18.75" customHeight="1" outlineLevel="7">
      <c r="A55" s="160" t="s">
        <v>1158</v>
      </c>
      <c r="B55" s="161" t="s">
        <v>1201</v>
      </c>
      <c r="C55" s="161" t="s">
        <v>1207</v>
      </c>
      <c r="D55" s="161" t="s">
        <v>1155</v>
      </c>
      <c r="E55" s="161" t="s">
        <v>1159</v>
      </c>
      <c r="F55" s="165">
        <v>13106.358</v>
      </c>
      <c r="G55" s="162">
        <v>13100.199000000001</v>
      </c>
      <c r="H55" s="163">
        <f t="shared" si="0"/>
        <v>0.99953007540309824</v>
      </c>
    </row>
    <row r="56" spans="1:12" ht="21" customHeight="1" outlineLevel="6">
      <c r="A56" s="160" t="s">
        <v>1160</v>
      </c>
      <c r="B56" s="161" t="s">
        <v>1201</v>
      </c>
      <c r="C56" s="161" t="s">
        <v>1207</v>
      </c>
      <c r="D56" s="161" t="s">
        <v>1155</v>
      </c>
      <c r="E56" s="161" t="s">
        <v>320</v>
      </c>
      <c r="F56" s="162">
        <f>F57</f>
        <v>91</v>
      </c>
      <c r="G56" s="162">
        <f>G57</f>
        <v>90.804000000000002</v>
      </c>
      <c r="H56" s="163">
        <f t="shared" si="0"/>
        <v>0.99784615384615383</v>
      </c>
    </row>
    <row r="57" spans="1:12" ht="36" outlineLevel="7">
      <c r="A57" s="160" t="s">
        <v>1161</v>
      </c>
      <c r="B57" s="161" t="s">
        <v>1201</v>
      </c>
      <c r="C57" s="161" t="s">
        <v>1207</v>
      </c>
      <c r="D57" s="161" t="s">
        <v>1155</v>
      </c>
      <c r="E57" s="161" t="s">
        <v>1162</v>
      </c>
      <c r="F57" s="165">
        <v>91</v>
      </c>
      <c r="G57" s="162">
        <v>90.804000000000002</v>
      </c>
      <c r="H57" s="163">
        <f t="shared" si="0"/>
        <v>0.99784615384615383</v>
      </c>
    </row>
    <row r="58" spans="1:12" outlineLevel="7">
      <c r="A58" s="160" t="s">
        <v>1208</v>
      </c>
      <c r="B58" s="161" t="s">
        <v>1201</v>
      </c>
      <c r="C58" s="161" t="s">
        <v>1209</v>
      </c>
      <c r="D58" s="161" t="s">
        <v>1146</v>
      </c>
      <c r="E58" s="161" t="s">
        <v>1147</v>
      </c>
      <c r="F58" s="165">
        <f>F59</f>
        <v>21.016999999999999</v>
      </c>
      <c r="G58" s="162">
        <f>G59</f>
        <v>1.054</v>
      </c>
      <c r="H58" s="163">
        <f t="shared" si="0"/>
        <v>5.014987866964838E-2</v>
      </c>
    </row>
    <row r="59" spans="1:12" ht="19.5" customHeight="1" outlineLevel="7">
      <c r="A59" s="160" t="s">
        <v>1152</v>
      </c>
      <c r="B59" s="161" t="s">
        <v>1201</v>
      </c>
      <c r="C59" s="161" t="s">
        <v>1209</v>
      </c>
      <c r="D59" s="161" t="s">
        <v>1153</v>
      </c>
      <c r="E59" s="161" t="s">
        <v>1147</v>
      </c>
      <c r="F59" s="165">
        <f>F61</f>
        <v>21.016999999999999</v>
      </c>
      <c r="G59" s="162">
        <f>G61</f>
        <v>1.054</v>
      </c>
      <c r="H59" s="163">
        <f t="shared" si="0"/>
        <v>5.014987866964838E-2</v>
      </c>
    </row>
    <row r="60" spans="1:12" ht="19.5" customHeight="1" outlineLevel="7">
      <c r="A60" s="160" t="s">
        <v>1181</v>
      </c>
      <c r="B60" s="161" t="s">
        <v>1201</v>
      </c>
      <c r="C60" s="161" t="s">
        <v>1209</v>
      </c>
      <c r="D60" s="161" t="s">
        <v>1182</v>
      </c>
      <c r="E60" s="161" t="s">
        <v>1147</v>
      </c>
      <c r="F60" s="165">
        <f t="shared" ref="F60:G62" si="3">F61</f>
        <v>21.016999999999999</v>
      </c>
      <c r="G60" s="162">
        <f t="shared" si="3"/>
        <v>1.054</v>
      </c>
      <c r="H60" s="163">
        <f t="shared" si="0"/>
        <v>5.014987866964838E-2</v>
      </c>
    </row>
    <row r="61" spans="1:12" ht="71.25" customHeight="1" outlineLevel="7">
      <c r="A61" s="160" t="s">
        <v>1210</v>
      </c>
      <c r="B61" s="161" t="s">
        <v>1201</v>
      </c>
      <c r="C61" s="161" t="s">
        <v>1209</v>
      </c>
      <c r="D61" s="161" t="s">
        <v>1211</v>
      </c>
      <c r="E61" s="161" t="s">
        <v>1147</v>
      </c>
      <c r="F61" s="165">
        <f t="shared" si="3"/>
        <v>21.016999999999999</v>
      </c>
      <c r="G61" s="162">
        <f t="shared" si="3"/>
        <v>1.054</v>
      </c>
      <c r="H61" s="163">
        <f t="shared" si="0"/>
        <v>5.014987866964838E-2</v>
      </c>
    </row>
    <row r="62" spans="1:12" ht="20.25" customHeight="1" outlineLevel="7">
      <c r="A62" s="160" t="s">
        <v>1160</v>
      </c>
      <c r="B62" s="161" t="s">
        <v>1201</v>
      </c>
      <c r="C62" s="161" t="s">
        <v>1209</v>
      </c>
      <c r="D62" s="161" t="s">
        <v>1211</v>
      </c>
      <c r="E62" s="161" t="s">
        <v>320</v>
      </c>
      <c r="F62" s="165">
        <f t="shared" si="3"/>
        <v>21.016999999999999</v>
      </c>
      <c r="G62" s="162">
        <f t="shared" si="3"/>
        <v>1.054</v>
      </c>
      <c r="H62" s="163">
        <f t="shared" si="0"/>
        <v>5.014987866964838E-2</v>
      </c>
    </row>
    <row r="63" spans="1:12" ht="36" outlineLevel="7">
      <c r="A63" s="160" t="s">
        <v>1161</v>
      </c>
      <c r="B63" s="161" t="s">
        <v>1201</v>
      </c>
      <c r="C63" s="161" t="s">
        <v>1209</v>
      </c>
      <c r="D63" s="161" t="s">
        <v>1211</v>
      </c>
      <c r="E63" s="161" t="s">
        <v>1162</v>
      </c>
      <c r="F63" s="165">
        <v>21.016999999999999</v>
      </c>
      <c r="G63" s="162">
        <v>1.054</v>
      </c>
      <c r="H63" s="163">
        <f t="shared" si="0"/>
        <v>5.014987866964838E-2</v>
      </c>
    </row>
    <row r="64" spans="1:12" ht="37.5" customHeight="1" outlineLevel="2">
      <c r="A64" s="160" t="s">
        <v>1150</v>
      </c>
      <c r="B64" s="161" t="s">
        <v>1201</v>
      </c>
      <c r="C64" s="161" t="s">
        <v>1151</v>
      </c>
      <c r="D64" s="161" t="s">
        <v>1146</v>
      </c>
      <c r="E64" s="161" t="s">
        <v>1147</v>
      </c>
      <c r="F64" s="162">
        <f t="shared" ref="F64:G67" si="4">F65</f>
        <v>590.50099999999998</v>
      </c>
      <c r="G64" s="162">
        <f t="shared" si="4"/>
        <v>590.29</v>
      </c>
      <c r="H64" s="163">
        <f t="shared" si="0"/>
        <v>0.99964267630368109</v>
      </c>
      <c r="J64" s="146">
        <v>106</v>
      </c>
      <c r="K64" s="170">
        <f>F10+F64+F349</f>
        <v>6970.9070000000002</v>
      </c>
      <c r="L64" s="170">
        <f>G10+G64+G349</f>
        <v>6944.6990000000005</v>
      </c>
    </row>
    <row r="65" spans="1:8" ht="18.75" customHeight="1" outlineLevel="4">
      <c r="A65" s="160" t="s">
        <v>1152</v>
      </c>
      <c r="B65" s="161" t="s">
        <v>1201</v>
      </c>
      <c r="C65" s="161" t="s">
        <v>1151</v>
      </c>
      <c r="D65" s="161" t="s">
        <v>1153</v>
      </c>
      <c r="E65" s="161" t="s">
        <v>1147</v>
      </c>
      <c r="F65" s="162">
        <f t="shared" si="4"/>
        <v>590.50099999999998</v>
      </c>
      <c r="G65" s="162">
        <f t="shared" si="4"/>
        <v>590.29</v>
      </c>
      <c r="H65" s="163">
        <f t="shared" si="0"/>
        <v>0.99964267630368109</v>
      </c>
    </row>
    <row r="66" spans="1:8" ht="21" customHeight="1" outlineLevel="5">
      <c r="A66" s="160" t="s">
        <v>1212</v>
      </c>
      <c r="B66" s="161" t="s">
        <v>1201</v>
      </c>
      <c r="C66" s="161" t="s">
        <v>1151</v>
      </c>
      <c r="D66" s="161" t="s">
        <v>1213</v>
      </c>
      <c r="E66" s="161" t="s">
        <v>1147</v>
      </c>
      <c r="F66" s="162">
        <f t="shared" si="4"/>
        <v>590.50099999999998</v>
      </c>
      <c r="G66" s="162">
        <f t="shared" si="4"/>
        <v>590.29</v>
      </c>
      <c r="H66" s="163">
        <f t="shared" si="0"/>
        <v>0.99964267630368109</v>
      </c>
    </row>
    <row r="67" spans="1:8" ht="57.75" customHeight="1" outlineLevel="6">
      <c r="A67" s="160" t="s">
        <v>1156</v>
      </c>
      <c r="B67" s="161" t="s">
        <v>1201</v>
      </c>
      <c r="C67" s="161" t="s">
        <v>1151</v>
      </c>
      <c r="D67" s="161" t="s">
        <v>1213</v>
      </c>
      <c r="E67" s="161" t="s">
        <v>1157</v>
      </c>
      <c r="F67" s="162">
        <f t="shared" si="4"/>
        <v>590.50099999999998</v>
      </c>
      <c r="G67" s="162">
        <f t="shared" si="4"/>
        <v>590.29</v>
      </c>
      <c r="H67" s="163">
        <f t="shared" si="0"/>
        <v>0.99964267630368109</v>
      </c>
    </row>
    <row r="68" spans="1:8" ht="18" customHeight="1" outlineLevel="7">
      <c r="A68" s="160" t="s">
        <v>1158</v>
      </c>
      <c r="B68" s="161" t="s">
        <v>1201</v>
      </c>
      <c r="C68" s="161" t="s">
        <v>1151</v>
      </c>
      <c r="D68" s="161" t="s">
        <v>1213</v>
      </c>
      <c r="E68" s="161" t="s">
        <v>1159</v>
      </c>
      <c r="F68" s="165">
        <v>590.50099999999998</v>
      </c>
      <c r="G68" s="162">
        <v>590.29</v>
      </c>
      <c r="H68" s="163">
        <f t="shared" si="0"/>
        <v>0.99964267630368109</v>
      </c>
    </row>
    <row r="69" spans="1:8" ht="23.25" customHeight="1" outlineLevel="7">
      <c r="A69" s="160" t="s">
        <v>1214</v>
      </c>
      <c r="B69" s="161" t="s">
        <v>1201</v>
      </c>
      <c r="C69" s="161" t="s">
        <v>1215</v>
      </c>
      <c r="D69" s="161" t="s">
        <v>1146</v>
      </c>
      <c r="E69" s="161" t="s">
        <v>1147</v>
      </c>
      <c r="F69" s="165">
        <f t="shared" ref="F69:G72" si="5">F70</f>
        <v>695.26</v>
      </c>
      <c r="G69" s="162">
        <f t="shared" si="5"/>
        <v>695.26</v>
      </c>
      <c r="H69" s="163">
        <f t="shared" si="0"/>
        <v>1</v>
      </c>
    </row>
    <row r="70" spans="1:8" ht="23.25" customHeight="1" outlineLevel="7">
      <c r="A70" s="160" t="s">
        <v>1152</v>
      </c>
      <c r="B70" s="161" t="s">
        <v>1201</v>
      </c>
      <c r="C70" s="161" t="s">
        <v>1215</v>
      </c>
      <c r="D70" s="161" t="s">
        <v>1153</v>
      </c>
      <c r="E70" s="161" t="s">
        <v>1147</v>
      </c>
      <c r="F70" s="165">
        <f t="shared" si="5"/>
        <v>695.26</v>
      </c>
      <c r="G70" s="162">
        <f t="shared" si="5"/>
        <v>695.26</v>
      </c>
      <c r="H70" s="163">
        <f t="shared" si="0"/>
        <v>1</v>
      </c>
    </row>
    <row r="71" spans="1:8" ht="23.25" customHeight="1" outlineLevel="7">
      <c r="A71" s="160" t="s">
        <v>1216</v>
      </c>
      <c r="B71" s="161" t="s">
        <v>1201</v>
      </c>
      <c r="C71" s="161" t="s">
        <v>1215</v>
      </c>
      <c r="D71" s="161" t="s">
        <v>1217</v>
      </c>
      <c r="E71" s="161" t="s">
        <v>1147</v>
      </c>
      <c r="F71" s="165">
        <f t="shared" si="5"/>
        <v>695.26</v>
      </c>
      <c r="G71" s="162">
        <f t="shared" si="5"/>
        <v>695.26</v>
      </c>
      <c r="H71" s="163">
        <f t="shared" si="0"/>
        <v>1</v>
      </c>
    </row>
    <row r="72" spans="1:8" ht="23.25" customHeight="1" outlineLevel="7">
      <c r="A72" s="160" t="s">
        <v>1163</v>
      </c>
      <c r="B72" s="161" t="s">
        <v>1201</v>
      </c>
      <c r="C72" s="161" t="s">
        <v>1215</v>
      </c>
      <c r="D72" s="161" t="s">
        <v>1217</v>
      </c>
      <c r="E72" s="161" t="s">
        <v>1164</v>
      </c>
      <c r="F72" s="165">
        <f t="shared" si="5"/>
        <v>695.26</v>
      </c>
      <c r="G72" s="162">
        <f t="shared" si="5"/>
        <v>695.26</v>
      </c>
      <c r="H72" s="163">
        <f t="shared" si="0"/>
        <v>1</v>
      </c>
    </row>
    <row r="73" spans="1:8" ht="23.25" customHeight="1" outlineLevel="7">
      <c r="A73" s="160" t="s">
        <v>1218</v>
      </c>
      <c r="B73" s="161" t="s">
        <v>1201</v>
      </c>
      <c r="C73" s="161" t="s">
        <v>1215</v>
      </c>
      <c r="D73" s="161" t="s">
        <v>1217</v>
      </c>
      <c r="E73" s="161" t="s">
        <v>1219</v>
      </c>
      <c r="F73" s="165">
        <v>695.26</v>
      </c>
      <c r="G73" s="162">
        <v>695.26</v>
      </c>
      <c r="H73" s="163">
        <f t="shared" si="0"/>
        <v>1</v>
      </c>
    </row>
    <row r="74" spans="1:8" ht="21.75" customHeight="1" outlineLevel="7">
      <c r="A74" s="160" t="s">
        <v>1220</v>
      </c>
      <c r="B74" s="161" t="s">
        <v>1201</v>
      </c>
      <c r="C74" s="161" t="s">
        <v>1221</v>
      </c>
      <c r="D74" s="161" t="s">
        <v>1146</v>
      </c>
      <c r="E74" s="161" t="s">
        <v>1147</v>
      </c>
      <c r="F74" s="165">
        <f t="shared" ref="F74:G77" si="6">F75</f>
        <v>17490.456999999999</v>
      </c>
      <c r="G74" s="162">
        <f t="shared" si="6"/>
        <v>0</v>
      </c>
      <c r="H74" s="163">
        <f t="shared" ref="H74:H137" si="7">G74/F74</f>
        <v>0</v>
      </c>
    </row>
    <row r="75" spans="1:8" ht="23.25" customHeight="1" outlineLevel="7">
      <c r="A75" s="160" t="s">
        <v>1152</v>
      </c>
      <c r="B75" s="161" t="s">
        <v>1201</v>
      </c>
      <c r="C75" s="161" t="s">
        <v>1221</v>
      </c>
      <c r="D75" s="161" t="s">
        <v>1153</v>
      </c>
      <c r="E75" s="161" t="s">
        <v>1147</v>
      </c>
      <c r="F75" s="165">
        <f t="shared" si="6"/>
        <v>17490.456999999999</v>
      </c>
      <c r="G75" s="162">
        <f t="shared" si="6"/>
        <v>0</v>
      </c>
      <c r="H75" s="163">
        <f t="shared" si="7"/>
        <v>0</v>
      </c>
    </row>
    <row r="76" spans="1:8" ht="21" customHeight="1" outlineLevel="7">
      <c r="A76" s="160" t="s">
        <v>1222</v>
      </c>
      <c r="B76" s="161" t="s">
        <v>1201</v>
      </c>
      <c r="C76" s="161" t="s">
        <v>1221</v>
      </c>
      <c r="D76" s="161" t="s">
        <v>1223</v>
      </c>
      <c r="E76" s="161" t="s">
        <v>1147</v>
      </c>
      <c r="F76" s="165">
        <f t="shared" si="6"/>
        <v>17490.456999999999</v>
      </c>
      <c r="G76" s="162">
        <f t="shared" si="6"/>
        <v>0</v>
      </c>
      <c r="H76" s="163">
        <f t="shared" si="7"/>
        <v>0</v>
      </c>
    </row>
    <row r="77" spans="1:8" ht="21" customHeight="1" outlineLevel="7">
      <c r="A77" s="160" t="s">
        <v>1163</v>
      </c>
      <c r="B77" s="161" t="s">
        <v>1201</v>
      </c>
      <c r="C77" s="161" t="s">
        <v>1221</v>
      </c>
      <c r="D77" s="161" t="s">
        <v>1223</v>
      </c>
      <c r="E77" s="161" t="s">
        <v>1164</v>
      </c>
      <c r="F77" s="165">
        <f t="shared" si="6"/>
        <v>17490.456999999999</v>
      </c>
      <c r="G77" s="162">
        <f t="shared" si="6"/>
        <v>0</v>
      </c>
      <c r="H77" s="163">
        <f t="shared" si="7"/>
        <v>0</v>
      </c>
    </row>
    <row r="78" spans="1:8" ht="19.5" customHeight="1" outlineLevel="7">
      <c r="A78" s="160" t="s">
        <v>1224</v>
      </c>
      <c r="B78" s="161" t="s">
        <v>1201</v>
      </c>
      <c r="C78" s="161" t="s">
        <v>1221</v>
      </c>
      <c r="D78" s="161" t="s">
        <v>1223</v>
      </c>
      <c r="E78" s="161" t="s">
        <v>1225</v>
      </c>
      <c r="F78" s="165">
        <v>17490.456999999999</v>
      </c>
      <c r="G78" s="162">
        <v>0</v>
      </c>
      <c r="H78" s="163">
        <f t="shared" si="7"/>
        <v>0</v>
      </c>
    </row>
    <row r="79" spans="1:8" outlineLevel="2">
      <c r="A79" s="160" t="s">
        <v>1167</v>
      </c>
      <c r="B79" s="161" t="s">
        <v>1201</v>
      </c>
      <c r="C79" s="161" t="s">
        <v>1168</v>
      </c>
      <c r="D79" s="161" t="s">
        <v>1146</v>
      </c>
      <c r="E79" s="161" t="s">
        <v>1147</v>
      </c>
      <c r="F79" s="162">
        <f>F80+F109+F105</f>
        <v>40374.254000000001</v>
      </c>
      <c r="G79" s="162">
        <f>G80+G109+G105</f>
        <v>39267.429000000004</v>
      </c>
      <c r="H79" s="163">
        <f t="shared" si="7"/>
        <v>0.9725858711841463</v>
      </c>
    </row>
    <row r="80" spans="1:8" ht="37.5" customHeight="1" outlineLevel="3">
      <c r="A80" s="160" t="s">
        <v>1169</v>
      </c>
      <c r="B80" s="161" t="s">
        <v>1201</v>
      </c>
      <c r="C80" s="161" t="s">
        <v>1168</v>
      </c>
      <c r="D80" s="161" t="s">
        <v>1170</v>
      </c>
      <c r="E80" s="161" t="s">
        <v>1147</v>
      </c>
      <c r="F80" s="162">
        <f>F81+F88+F96</f>
        <v>18129.252</v>
      </c>
      <c r="G80" s="162">
        <f>G81+G88+G96</f>
        <v>17390.650000000001</v>
      </c>
      <c r="H80" s="163">
        <f t="shared" si="7"/>
        <v>0.9592591023612006</v>
      </c>
    </row>
    <row r="81" spans="1:8" ht="18.75" customHeight="1" outlineLevel="4">
      <c r="A81" s="160" t="s">
        <v>1171</v>
      </c>
      <c r="B81" s="161" t="s">
        <v>1201</v>
      </c>
      <c r="C81" s="161" t="s">
        <v>1168</v>
      </c>
      <c r="D81" s="161" t="s">
        <v>1226</v>
      </c>
      <c r="E81" s="161" t="s">
        <v>1147</v>
      </c>
      <c r="F81" s="162">
        <f>F82+F85</f>
        <v>548.31400000000008</v>
      </c>
      <c r="G81" s="162">
        <f>G82+G85</f>
        <v>548.30099999999993</v>
      </c>
      <c r="H81" s="163">
        <f t="shared" si="7"/>
        <v>0.99997629095737084</v>
      </c>
    </row>
    <row r="82" spans="1:8" ht="38.25" customHeight="1" outlineLevel="5">
      <c r="A82" s="160" t="s">
        <v>1173</v>
      </c>
      <c r="B82" s="161" t="s">
        <v>1201</v>
      </c>
      <c r="C82" s="161" t="s">
        <v>1168</v>
      </c>
      <c r="D82" s="161" t="s">
        <v>1174</v>
      </c>
      <c r="E82" s="161" t="s">
        <v>1147</v>
      </c>
      <c r="F82" s="162">
        <f>F83</f>
        <v>223.51400000000001</v>
      </c>
      <c r="G82" s="162">
        <f>G83</f>
        <v>223.51400000000001</v>
      </c>
      <c r="H82" s="163">
        <f t="shared" si="7"/>
        <v>1</v>
      </c>
    </row>
    <row r="83" spans="1:8" ht="17.25" customHeight="1" outlineLevel="6">
      <c r="A83" s="160" t="s">
        <v>1160</v>
      </c>
      <c r="B83" s="161" t="s">
        <v>1201</v>
      </c>
      <c r="C83" s="161" t="s">
        <v>1168</v>
      </c>
      <c r="D83" s="161" t="s">
        <v>1174</v>
      </c>
      <c r="E83" s="161" t="s">
        <v>320</v>
      </c>
      <c r="F83" s="162">
        <f>F84</f>
        <v>223.51400000000001</v>
      </c>
      <c r="G83" s="162">
        <f>G84</f>
        <v>223.51400000000001</v>
      </c>
      <c r="H83" s="163">
        <f t="shared" si="7"/>
        <v>1</v>
      </c>
    </row>
    <row r="84" spans="1:8" ht="36" outlineLevel="7">
      <c r="A84" s="160" t="s">
        <v>1161</v>
      </c>
      <c r="B84" s="161" t="s">
        <v>1201</v>
      </c>
      <c r="C84" s="161" t="s">
        <v>1168</v>
      </c>
      <c r="D84" s="161" t="s">
        <v>1174</v>
      </c>
      <c r="E84" s="161" t="s">
        <v>1162</v>
      </c>
      <c r="F84" s="165">
        <v>223.51400000000001</v>
      </c>
      <c r="G84" s="162">
        <v>223.51400000000001</v>
      </c>
      <c r="H84" s="163">
        <f t="shared" si="7"/>
        <v>1</v>
      </c>
    </row>
    <row r="85" spans="1:8" outlineLevel="7">
      <c r="A85" s="160" t="s">
        <v>1175</v>
      </c>
      <c r="B85" s="161" t="s">
        <v>1201</v>
      </c>
      <c r="C85" s="161" t="s">
        <v>1168</v>
      </c>
      <c r="D85" s="161" t="s">
        <v>1176</v>
      </c>
      <c r="E85" s="161" t="s">
        <v>1147</v>
      </c>
      <c r="F85" s="162">
        <f>F86</f>
        <v>324.8</v>
      </c>
      <c r="G85" s="162">
        <f>G86</f>
        <v>324.78699999999998</v>
      </c>
      <c r="H85" s="163">
        <f t="shared" si="7"/>
        <v>0.99995997536945802</v>
      </c>
    </row>
    <row r="86" spans="1:8" ht="20.25" customHeight="1" outlineLevel="7">
      <c r="A86" s="160" t="s">
        <v>1160</v>
      </c>
      <c r="B86" s="161" t="s">
        <v>1201</v>
      </c>
      <c r="C86" s="161" t="s">
        <v>1168</v>
      </c>
      <c r="D86" s="161" t="s">
        <v>1176</v>
      </c>
      <c r="E86" s="161" t="s">
        <v>320</v>
      </c>
      <c r="F86" s="162">
        <f>F87</f>
        <v>324.8</v>
      </c>
      <c r="G86" s="162">
        <f>G87</f>
        <v>324.78699999999998</v>
      </c>
      <c r="H86" s="163">
        <f t="shared" si="7"/>
        <v>0.99995997536945802</v>
      </c>
    </row>
    <row r="87" spans="1:8" ht="36" outlineLevel="7">
      <c r="A87" s="160" t="s">
        <v>1161</v>
      </c>
      <c r="B87" s="161" t="s">
        <v>1201</v>
      </c>
      <c r="C87" s="161" t="s">
        <v>1168</v>
      </c>
      <c r="D87" s="161" t="s">
        <v>1176</v>
      </c>
      <c r="E87" s="161" t="s">
        <v>1162</v>
      </c>
      <c r="F87" s="171">
        <v>324.8</v>
      </c>
      <c r="G87" s="162">
        <v>324.78699999999998</v>
      </c>
      <c r="H87" s="163">
        <f t="shared" si="7"/>
        <v>0.99995997536945802</v>
      </c>
    </row>
    <row r="88" spans="1:8" ht="38.25" customHeight="1" outlineLevel="5">
      <c r="A88" s="160" t="s">
        <v>1227</v>
      </c>
      <c r="B88" s="161" t="s">
        <v>1201</v>
      </c>
      <c r="C88" s="161" t="s">
        <v>1168</v>
      </c>
      <c r="D88" s="161" t="s">
        <v>1228</v>
      </c>
      <c r="E88" s="161" t="s">
        <v>1147</v>
      </c>
      <c r="F88" s="162">
        <f>F89+F91+F93</f>
        <v>2780.4319999999998</v>
      </c>
      <c r="G88" s="162">
        <f>G89+G91+G93</f>
        <v>2779.9879999999998</v>
      </c>
      <c r="H88" s="163">
        <f t="shared" si="7"/>
        <v>0.99984031258451922</v>
      </c>
    </row>
    <row r="89" spans="1:8" ht="20.25" customHeight="1" outlineLevel="6">
      <c r="A89" s="160" t="s">
        <v>1160</v>
      </c>
      <c r="B89" s="161" t="s">
        <v>1201</v>
      </c>
      <c r="C89" s="161" t="s">
        <v>1168</v>
      </c>
      <c r="D89" s="161" t="s">
        <v>1228</v>
      </c>
      <c r="E89" s="161" t="s">
        <v>320</v>
      </c>
      <c r="F89" s="162">
        <f>F90</f>
        <v>714.35199999999998</v>
      </c>
      <c r="G89" s="162">
        <f>G90</f>
        <v>713.90800000000002</v>
      </c>
      <c r="H89" s="163">
        <f t="shared" si="7"/>
        <v>0.99937845767912747</v>
      </c>
    </row>
    <row r="90" spans="1:8" ht="36" outlineLevel="7">
      <c r="A90" s="160" t="s">
        <v>1161</v>
      </c>
      <c r="B90" s="161" t="s">
        <v>1201</v>
      </c>
      <c r="C90" s="161" t="s">
        <v>1168</v>
      </c>
      <c r="D90" s="161" t="s">
        <v>1228</v>
      </c>
      <c r="E90" s="161" t="s">
        <v>1162</v>
      </c>
      <c r="F90" s="165">
        <v>714.35199999999998</v>
      </c>
      <c r="G90" s="162">
        <v>713.90800000000002</v>
      </c>
      <c r="H90" s="163">
        <f t="shared" si="7"/>
        <v>0.99937845767912747</v>
      </c>
    </row>
    <row r="91" spans="1:8" ht="36" outlineLevel="7">
      <c r="A91" s="160" t="s">
        <v>1229</v>
      </c>
      <c r="B91" s="161" t="s">
        <v>1201</v>
      </c>
      <c r="C91" s="161" t="s">
        <v>1168</v>
      </c>
      <c r="D91" s="161" t="s">
        <v>1228</v>
      </c>
      <c r="E91" s="161" t="s">
        <v>1230</v>
      </c>
      <c r="F91" s="165">
        <f>F92</f>
        <v>2000</v>
      </c>
      <c r="G91" s="162">
        <f>G92</f>
        <v>2000</v>
      </c>
      <c r="H91" s="163">
        <f t="shared" si="7"/>
        <v>1</v>
      </c>
    </row>
    <row r="92" spans="1:8" outlineLevel="7">
      <c r="A92" s="160" t="s">
        <v>1231</v>
      </c>
      <c r="B92" s="161" t="s">
        <v>1201</v>
      </c>
      <c r="C92" s="161" t="s">
        <v>1168</v>
      </c>
      <c r="D92" s="161" t="s">
        <v>1228</v>
      </c>
      <c r="E92" s="161" t="s">
        <v>1232</v>
      </c>
      <c r="F92" s="165">
        <v>2000</v>
      </c>
      <c r="G92" s="162">
        <v>2000</v>
      </c>
      <c r="H92" s="163">
        <f t="shared" si="7"/>
        <v>1</v>
      </c>
    </row>
    <row r="93" spans="1:8" outlineLevel="6">
      <c r="A93" s="160" t="s">
        <v>1163</v>
      </c>
      <c r="B93" s="161" t="s">
        <v>1201</v>
      </c>
      <c r="C93" s="161" t="s">
        <v>1168</v>
      </c>
      <c r="D93" s="161" t="s">
        <v>1228</v>
      </c>
      <c r="E93" s="161" t="s">
        <v>1164</v>
      </c>
      <c r="F93" s="162">
        <f>F94+F95</f>
        <v>66.08</v>
      </c>
      <c r="G93" s="162">
        <f>G94+G95</f>
        <v>66.08</v>
      </c>
      <c r="H93" s="163">
        <f t="shared" si="7"/>
        <v>1</v>
      </c>
    </row>
    <row r="94" spans="1:8" outlineLevel="7">
      <c r="A94" s="160" t="s">
        <v>1165</v>
      </c>
      <c r="B94" s="161" t="s">
        <v>1201</v>
      </c>
      <c r="C94" s="161" t="s">
        <v>1168</v>
      </c>
      <c r="D94" s="161" t="s">
        <v>1228</v>
      </c>
      <c r="E94" s="161" t="s">
        <v>1166</v>
      </c>
      <c r="F94" s="165">
        <v>66.08</v>
      </c>
      <c r="G94" s="162">
        <v>66.08</v>
      </c>
      <c r="H94" s="163">
        <f t="shared" si="7"/>
        <v>1</v>
      </c>
    </row>
    <row r="95" spans="1:8" hidden="1" outlineLevel="7">
      <c r="A95" s="160" t="s">
        <v>1218</v>
      </c>
      <c r="B95" s="161" t="s">
        <v>1201</v>
      </c>
      <c r="C95" s="161" t="s">
        <v>1168</v>
      </c>
      <c r="D95" s="161" t="s">
        <v>1228</v>
      </c>
      <c r="E95" s="161" t="s">
        <v>1219</v>
      </c>
      <c r="F95" s="165">
        <v>0</v>
      </c>
      <c r="G95" s="162"/>
      <c r="H95" s="163" t="e">
        <f t="shared" si="7"/>
        <v>#DIV/0!</v>
      </c>
    </row>
    <row r="96" spans="1:8" ht="36" outlineLevel="5" collapsed="1">
      <c r="A96" s="160" t="s">
        <v>1233</v>
      </c>
      <c r="B96" s="161" t="s">
        <v>1201</v>
      </c>
      <c r="C96" s="161" t="s">
        <v>1168</v>
      </c>
      <c r="D96" s="161" t="s">
        <v>1234</v>
      </c>
      <c r="E96" s="161" t="s">
        <v>1147</v>
      </c>
      <c r="F96" s="162">
        <f>F97+F99+F101+F103</f>
        <v>14800.506000000001</v>
      </c>
      <c r="G96" s="162">
        <f>G97+G99+G101+G103</f>
        <v>14062.361000000001</v>
      </c>
      <c r="H96" s="163">
        <f t="shared" si="7"/>
        <v>0.95012704295380168</v>
      </c>
    </row>
    <row r="97" spans="1:8" ht="58.5" customHeight="1" outlineLevel="6">
      <c r="A97" s="160" t="s">
        <v>1156</v>
      </c>
      <c r="B97" s="161" t="s">
        <v>1201</v>
      </c>
      <c r="C97" s="161" t="s">
        <v>1168</v>
      </c>
      <c r="D97" s="161" t="s">
        <v>1234</v>
      </c>
      <c r="E97" s="161" t="s">
        <v>1157</v>
      </c>
      <c r="F97" s="162">
        <f>F98</f>
        <v>6620.6</v>
      </c>
      <c r="G97" s="162">
        <f>G98</f>
        <v>6600.6090000000004</v>
      </c>
      <c r="H97" s="163">
        <f t="shared" si="7"/>
        <v>0.99698048515240312</v>
      </c>
    </row>
    <row r="98" spans="1:8" outlineLevel="7">
      <c r="A98" s="160" t="s">
        <v>1235</v>
      </c>
      <c r="B98" s="161" t="s">
        <v>1201</v>
      </c>
      <c r="C98" s="161" t="s">
        <v>1168</v>
      </c>
      <c r="D98" s="161" t="s">
        <v>1234</v>
      </c>
      <c r="E98" s="161" t="s">
        <v>1236</v>
      </c>
      <c r="F98" s="165">
        <v>6620.6</v>
      </c>
      <c r="G98" s="162">
        <v>6600.6090000000004</v>
      </c>
      <c r="H98" s="163">
        <f t="shared" si="7"/>
        <v>0.99698048515240312</v>
      </c>
    </row>
    <row r="99" spans="1:8" ht="20.25" customHeight="1" outlineLevel="6">
      <c r="A99" s="160" t="s">
        <v>1160</v>
      </c>
      <c r="B99" s="161" t="s">
        <v>1201</v>
      </c>
      <c r="C99" s="161" t="s">
        <v>1168</v>
      </c>
      <c r="D99" s="161" t="s">
        <v>1234</v>
      </c>
      <c r="E99" s="161" t="s">
        <v>320</v>
      </c>
      <c r="F99" s="162">
        <f>F100</f>
        <v>7517.3519999999999</v>
      </c>
      <c r="G99" s="162">
        <f>G100</f>
        <v>6799.1980000000003</v>
      </c>
      <c r="H99" s="163">
        <f t="shared" si="7"/>
        <v>0.90446715811631551</v>
      </c>
    </row>
    <row r="100" spans="1:8" ht="36" outlineLevel="7">
      <c r="A100" s="160" t="s">
        <v>1161</v>
      </c>
      <c r="B100" s="161" t="s">
        <v>1201</v>
      </c>
      <c r="C100" s="161" t="s">
        <v>1168</v>
      </c>
      <c r="D100" s="161" t="s">
        <v>1234</v>
      </c>
      <c r="E100" s="161" t="s">
        <v>1162</v>
      </c>
      <c r="F100" s="165">
        <v>7517.3519999999999</v>
      </c>
      <c r="G100" s="162">
        <v>6799.1980000000003</v>
      </c>
      <c r="H100" s="163">
        <f t="shared" si="7"/>
        <v>0.90446715811631551</v>
      </c>
    </row>
    <row r="101" spans="1:8" ht="20.25" customHeight="1" outlineLevel="6">
      <c r="A101" s="160" t="s">
        <v>1237</v>
      </c>
      <c r="B101" s="161" t="s">
        <v>1201</v>
      </c>
      <c r="C101" s="161" t="s">
        <v>1168</v>
      </c>
      <c r="D101" s="161" t="s">
        <v>1234</v>
      </c>
      <c r="E101" s="161" t="s">
        <v>1238</v>
      </c>
      <c r="F101" s="162">
        <f>F102</f>
        <v>6</v>
      </c>
      <c r="G101" s="162">
        <f>G102</f>
        <v>6</v>
      </c>
      <c r="H101" s="163">
        <f t="shared" si="7"/>
        <v>1</v>
      </c>
    </row>
    <row r="102" spans="1:8" ht="20.25" customHeight="1" outlineLevel="6">
      <c r="A102" s="160" t="s">
        <v>1239</v>
      </c>
      <c r="B102" s="161" t="s">
        <v>1201</v>
      </c>
      <c r="C102" s="161" t="s">
        <v>1168</v>
      </c>
      <c r="D102" s="161" t="s">
        <v>1234</v>
      </c>
      <c r="E102" s="161" t="s">
        <v>1240</v>
      </c>
      <c r="F102" s="162">
        <v>6</v>
      </c>
      <c r="G102" s="162">
        <v>6</v>
      </c>
      <c r="H102" s="163">
        <f t="shared" si="7"/>
        <v>1</v>
      </c>
    </row>
    <row r="103" spans="1:8" outlineLevel="6">
      <c r="A103" s="160" t="s">
        <v>1163</v>
      </c>
      <c r="B103" s="161" t="s">
        <v>1201</v>
      </c>
      <c r="C103" s="161" t="s">
        <v>1168</v>
      </c>
      <c r="D103" s="161" t="s">
        <v>1234</v>
      </c>
      <c r="E103" s="161" t="s">
        <v>1164</v>
      </c>
      <c r="F103" s="162">
        <f>F104</f>
        <v>656.55399999999997</v>
      </c>
      <c r="G103" s="162">
        <f>G104</f>
        <v>656.55399999999997</v>
      </c>
      <c r="H103" s="163">
        <f t="shared" si="7"/>
        <v>1</v>
      </c>
    </row>
    <row r="104" spans="1:8" outlineLevel="7">
      <c r="A104" s="160" t="s">
        <v>1165</v>
      </c>
      <c r="B104" s="161" t="s">
        <v>1201</v>
      </c>
      <c r="C104" s="161" t="s">
        <v>1168</v>
      </c>
      <c r="D104" s="161" t="s">
        <v>1234</v>
      </c>
      <c r="E104" s="161" t="s">
        <v>1166</v>
      </c>
      <c r="F104" s="165">
        <v>656.55399999999997</v>
      </c>
      <c r="G104" s="162">
        <v>656.55399999999997</v>
      </c>
      <c r="H104" s="163">
        <f t="shared" si="7"/>
        <v>1</v>
      </c>
    </row>
    <row r="105" spans="1:8" ht="54.75" customHeight="1" outlineLevel="7">
      <c r="A105" s="160" t="s">
        <v>1241</v>
      </c>
      <c r="B105" s="161" t="s">
        <v>1201</v>
      </c>
      <c r="C105" s="161" t="s">
        <v>1168</v>
      </c>
      <c r="D105" s="161" t="s">
        <v>1242</v>
      </c>
      <c r="E105" s="161" t="s">
        <v>1147</v>
      </c>
      <c r="F105" s="162">
        <f t="shared" ref="F105:G107" si="8">F106</f>
        <v>84.519000000000005</v>
      </c>
      <c r="G105" s="162">
        <f t="shared" si="8"/>
        <v>84.519000000000005</v>
      </c>
      <c r="H105" s="163">
        <f t="shared" si="7"/>
        <v>1</v>
      </c>
    </row>
    <row r="106" spans="1:8" ht="36" outlineLevel="7">
      <c r="A106" s="160" t="s">
        <v>1243</v>
      </c>
      <c r="B106" s="161" t="s">
        <v>1201</v>
      </c>
      <c r="C106" s="161" t="s">
        <v>1168</v>
      </c>
      <c r="D106" s="161" t="s">
        <v>1244</v>
      </c>
      <c r="E106" s="161" t="s">
        <v>1147</v>
      </c>
      <c r="F106" s="162">
        <f t="shared" si="8"/>
        <v>84.519000000000005</v>
      </c>
      <c r="G106" s="162">
        <f t="shared" si="8"/>
        <v>84.519000000000005</v>
      </c>
      <c r="H106" s="163">
        <f t="shared" si="7"/>
        <v>1</v>
      </c>
    </row>
    <row r="107" spans="1:8" ht="36" outlineLevel="7">
      <c r="A107" s="160" t="s">
        <v>1245</v>
      </c>
      <c r="B107" s="161" t="s">
        <v>1201</v>
      </c>
      <c r="C107" s="161" t="s">
        <v>1168</v>
      </c>
      <c r="D107" s="161" t="s">
        <v>1244</v>
      </c>
      <c r="E107" s="161" t="s">
        <v>1246</v>
      </c>
      <c r="F107" s="162">
        <f t="shared" si="8"/>
        <v>84.519000000000005</v>
      </c>
      <c r="G107" s="162">
        <f t="shared" si="8"/>
        <v>84.519000000000005</v>
      </c>
      <c r="H107" s="163">
        <f t="shared" si="7"/>
        <v>1</v>
      </c>
    </row>
    <row r="108" spans="1:8" outlineLevel="7">
      <c r="A108" s="160" t="s">
        <v>1247</v>
      </c>
      <c r="B108" s="161" t="s">
        <v>1201</v>
      </c>
      <c r="C108" s="161" t="s">
        <v>1168</v>
      </c>
      <c r="D108" s="161" t="s">
        <v>1244</v>
      </c>
      <c r="E108" s="161" t="s">
        <v>1248</v>
      </c>
      <c r="F108" s="165">
        <v>84.519000000000005</v>
      </c>
      <c r="G108" s="162">
        <v>84.519000000000005</v>
      </c>
      <c r="H108" s="163">
        <f t="shared" si="7"/>
        <v>1</v>
      </c>
    </row>
    <row r="109" spans="1:8" ht="21" customHeight="1" outlineLevel="3">
      <c r="A109" s="160" t="s">
        <v>1152</v>
      </c>
      <c r="B109" s="161" t="s">
        <v>1201</v>
      </c>
      <c r="C109" s="161" t="s">
        <v>1168</v>
      </c>
      <c r="D109" s="161" t="s">
        <v>1153</v>
      </c>
      <c r="E109" s="161" t="s">
        <v>1147</v>
      </c>
      <c r="F109" s="162">
        <f>F132+F117+F110+F120+F123+F126+F129</f>
        <v>22160.483</v>
      </c>
      <c r="G109" s="162">
        <f>G132+G117+G110+G120+G123+G126+G129</f>
        <v>21792.26</v>
      </c>
      <c r="H109" s="163">
        <f t="shared" si="7"/>
        <v>0.98338380079531651</v>
      </c>
    </row>
    <row r="110" spans="1:8" ht="36.75" customHeight="1" outlineLevel="5">
      <c r="A110" s="160" t="s">
        <v>1154</v>
      </c>
      <c r="B110" s="161" t="s">
        <v>1201</v>
      </c>
      <c r="C110" s="161" t="s">
        <v>1168</v>
      </c>
      <c r="D110" s="161" t="s">
        <v>1155</v>
      </c>
      <c r="E110" s="161" t="s">
        <v>1147</v>
      </c>
      <c r="F110" s="162">
        <f>F111+F113+F115</f>
        <v>16613.263000000003</v>
      </c>
      <c r="G110" s="162">
        <f>G111+G113+G115</f>
        <v>16542.483</v>
      </c>
      <c r="H110" s="163">
        <f t="shared" si="7"/>
        <v>0.99573954857633917</v>
      </c>
    </row>
    <row r="111" spans="1:8" ht="54.75" customHeight="1" outlineLevel="6">
      <c r="A111" s="160" t="s">
        <v>1156</v>
      </c>
      <c r="B111" s="161" t="s">
        <v>1201</v>
      </c>
      <c r="C111" s="161" t="s">
        <v>1168</v>
      </c>
      <c r="D111" s="161" t="s">
        <v>1155</v>
      </c>
      <c r="E111" s="161" t="s">
        <v>1157</v>
      </c>
      <c r="F111" s="162">
        <f>F112</f>
        <v>16598.436000000002</v>
      </c>
      <c r="G111" s="162">
        <f>G112</f>
        <v>16527.655999999999</v>
      </c>
      <c r="H111" s="163">
        <f t="shared" si="7"/>
        <v>0.99573574281335886</v>
      </c>
    </row>
    <row r="112" spans="1:8" ht="22.5" customHeight="1" outlineLevel="7">
      <c r="A112" s="160" t="s">
        <v>1158</v>
      </c>
      <c r="B112" s="161" t="s">
        <v>1201</v>
      </c>
      <c r="C112" s="161" t="s">
        <v>1168</v>
      </c>
      <c r="D112" s="161" t="s">
        <v>1155</v>
      </c>
      <c r="E112" s="161" t="s">
        <v>1159</v>
      </c>
      <c r="F112" s="165">
        <v>16598.436000000002</v>
      </c>
      <c r="G112" s="162">
        <v>16527.655999999999</v>
      </c>
      <c r="H112" s="163">
        <f t="shared" si="7"/>
        <v>0.99573574281335886</v>
      </c>
    </row>
    <row r="113" spans="1:8" ht="22.5" customHeight="1" outlineLevel="7">
      <c r="A113" s="160" t="s">
        <v>1160</v>
      </c>
      <c r="B113" s="161" t="s">
        <v>1201</v>
      </c>
      <c r="C113" s="161" t="s">
        <v>1168</v>
      </c>
      <c r="D113" s="161" t="s">
        <v>1155</v>
      </c>
      <c r="E113" s="161" t="s">
        <v>320</v>
      </c>
      <c r="F113" s="165">
        <f>F114</f>
        <v>10.827</v>
      </c>
      <c r="G113" s="162">
        <f>G114</f>
        <v>10.827</v>
      </c>
      <c r="H113" s="163">
        <f t="shared" si="7"/>
        <v>1</v>
      </c>
    </row>
    <row r="114" spans="1:8" ht="36" outlineLevel="7">
      <c r="A114" s="160" t="s">
        <v>1161</v>
      </c>
      <c r="B114" s="161" t="s">
        <v>1201</v>
      </c>
      <c r="C114" s="161" t="s">
        <v>1168</v>
      </c>
      <c r="D114" s="161" t="s">
        <v>1155</v>
      </c>
      <c r="E114" s="161" t="s">
        <v>1162</v>
      </c>
      <c r="F114" s="165">
        <v>10.827</v>
      </c>
      <c r="G114" s="162">
        <v>10.827</v>
      </c>
      <c r="H114" s="163">
        <f t="shared" si="7"/>
        <v>1</v>
      </c>
    </row>
    <row r="115" spans="1:8" ht="22.5" customHeight="1" outlineLevel="7">
      <c r="A115" s="160" t="s">
        <v>1237</v>
      </c>
      <c r="B115" s="161" t="s">
        <v>1201</v>
      </c>
      <c r="C115" s="161" t="s">
        <v>1168</v>
      </c>
      <c r="D115" s="161" t="s">
        <v>1155</v>
      </c>
      <c r="E115" s="161" t="s">
        <v>1238</v>
      </c>
      <c r="F115" s="165">
        <f>F116</f>
        <v>4</v>
      </c>
      <c r="G115" s="162">
        <f>G116</f>
        <v>4</v>
      </c>
      <c r="H115" s="163">
        <f t="shared" si="7"/>
        <v>1</v>
      </c>
    </row>
    <row r="116" spans="1:8" ht="22.5" customHeight="1" outlineLevel="7">
      <c r="A116" s="160" t="s">
        <v>1239</v>
      </c>
      <c r="B116" s="161" t="s">
        <v>1201</v>
      </c>
      <c r="C116" s="161" t="s">
        <v>1168</v>
      </c>
      <c r="D116" s="161" t="s">
        <v>1155</v>
      </c>
      <c r="E116" s="161" t="s">
        <v>1240</v>
      </c>
      <c r="F116" s="165">
        <v>4</v>
      </c>
      <c r="G116" s="162">
        <v>4</v>
      </c>
      <c r="H116" s="163">
        <f t="shared" si="7"/>
        <v>1</v>
      </c>
    </row>
    <row r="117" spans="1:8" ht="22.5" customHeight="1" outlineLevel="7">
      <c r="A117" s="160" t="s">
        <v>1249</v>
      </c>
      <c r="B117" s="161" t="s">
        <v>1201</v>
      </c>
      <c r="C117" s="161" t="s">
        <v>1168</v>
      </c>
      <c r="D117" s="161" t="s">
        <v>1250</v>
      </c>
      <c r="E117" s="161" t="s">
        <v>1147</v>
      </c>
      <c r="F117" s="165">
        <f>F118</f>
        <v>44.145000000000003</v>
      </c>
      <c r="G117" s="162">
        <f>G118</f>
        <v>44.145000000000003</v>
      </c>
      <c r="H117" s="163">
        <f t="shared" si="7"/>
        <v>1</v>
      </c>
    </row>
    <row r="118" spans="1:8" ht="19.5" customHeight="1" outlineLevel="7">
      <c r="A118" s="160" t="s">
        <v>1237</v>
      </c>
      <c r="B118" s="161" t="s">
        <v>1201</v>
      </c>
      <c r="C118" s="161" t="s">
        <v>1168</v>
      </c>
      <c r="D118" s="161" t="s">
        <v>1250</v>
      </c>
      <c r="E118" s="161" t="s">
        <v>1238</v>
      </c>
      <c r="F118" s="165">
        <f>F119</f>
        <v>44.145000000000003</v>
      </c>
      <c r="G118" s="162">
        <f>G119</f>
        <v>44.145000000000003</v>
      </c>
      <c r="H118" s="163">
        <f t="shared" si="7"/>
        <v>1</v>
      </c>
    </row>
    <row r="119" spans="1:8" ht="22.5" customHeight="1" outlineLevel="7">
      <c r="A119" s="160" t="s">
        <v>1239</v>
      </c>
      <c r="B119" s="161" t="s">
        <v>1201</v>
      </c>
      <c r="C119" s="161" t="s">
        <v>1168</v>
      </c>
      <c r="D119" s="161" t="s">
        <v>1250</v>
      </c>
      <c r="E119" s="161" t="s">
        <v>1240</v>
      </c>
      <c r="F119" s="165">
        <v>44.145000000000003</v>
      </c>
      <c r="G119" s="162">
        <v>44.145000000000003</v>
      </c>
      <c r="H119" s="163">
        <f t="shared" si="7"/>
        <v>1</v>
      </c>
    </row>
    <row r="120" spans="1:8" ht="37.5" customHeight="1" outlineLevel="7">
      <c r="A120" s="160" t="s">
        <v>1251</v>
      </c>
      <c r="B120" s="161" t="s">
        <v>1201</v>
      </c>
      <c r="C120" s="161" t="s">
        <v>1168</v>
      </c>
      <c r="D120" s="161" t="s">
        <v>1252</v>
      </c>
      <c r="E120" s="161" t="s">
        <v>1147</v>
      </c>
      <c r="F120" s="165">
        <f>F121</f>
        <v>76.349999999999994</v>
      </c>
      <c r="G120" s="162">
        <f>G121</f>
        <v>67.492999999999995</v>
      </c>
      <c r="H120" s="163">
        <f t="shared" si="7"/>
        <v>0.88399476096922069</v>
      </c>
    </row>
    <row r="121" spans="1:8" ht="56.25" customHeight="1" outlineLevel="7">
      <c r="A121" s="160" t="s">
        <v>1156</v>
      </c>
      <c r="B121" s="161" t="s">
        <v>1201</v>
      </c>
      <c r="C121" s="161" t="s">
        <v>1168</v>
      </c>
      <c r="D121" s="161" t="s">
        <v>1252</v>
      </c>
      <c r="E121" s="161" t="s">
        <v>1157</v>
      </c>
      <c r="F121" s="165">
        <f>F122</f>
        <v>76.349999999999994</v>
      </c>
      <c r="G121" s="162">
        <f>G122</f>
        <v>67.492999999999995</v>
      </c>
      <c r="H121" s="163">
        <f t="shared" si="7"/>
        <v>0.88399476096922069</v>
      </c>
    </row>
    <row r="122" spans="1:8" ht="19.5" customHeight="1" outlineLevel="7">
      <c r="A122" s="160" t="s">
        <v>1158</v>
      </c>
      <c r="B122" s="161" t="s">
        <v>1201</v>
      </c>
      <c r="C122" s="161" t="s">
        <v>1168</v>
      </c>
      <c r="D122" s="161" t="s">
        <v>1252</v>
      </c>
      <c r="E122" s="161" t="s">
        <v>1159</v>
      </c>
      <c r="F122" s="165">
        <v>76.349999999999994</v>
      </c>
      <c r="G122" s="162">
        <v>67.492999999999995</v>
      </c>
      <c r="H122" s="163">
        <f t="shared" si="7"/>
        <v>0.88399476096922069</v>
      </c>
    </row>
    <row r="123" spans="1:8" ht="20.25" customHeight="1" outlineLevel="7">
      <c r="A123" s="160" t="s">
        <v>1253</v>
      </c>
      <c r="B123" s="161" t="s">
        <v>1201</v>
      </c>
      <c r="C123" s="161" t="s">
        <v>1168</v>
      </c>
      <c r="D123" s="161" t="s">
        <v>1254</v>
      </c>
      <c r="E123" s="161" t="s">
        <v>1147</v>
      </c>
      <c r="F123" s="165">
        <f>F124</f>
        <v>158</v>
      </c>
      <c r="G123" s="162">
        <f>G124</f>
        <v>151.82400000000001</v>
      </c>
      <c r="H123" s="163">
        <f t="shared" si="7"/>
        <v>0.9609113924050634</v>
      </c>
    </row>
    <row r="124" spans="1:8" ht="19.5" customHeight="1" outlineLevel="7">
      <c r="A124" s="160" t="s">
        <v>1160</v>
      </c>
      <c r="B124" s="161" t="s">
        <v>1201</v>
      </c>
      <c r="C124" s="161" t="s">
        <v>1168</v>
      </c>
      <c r="D124" s="161" t="s">
        <v>1254</v>
      </c>
      <c r="E124" s="161" t="s">
        <v>320</v>
      </c>
      <c r="F124" s="165">
        <f>F125</f>
        <v>158</v>
      </c>
      <c r="G124" s="162">
        <f>G125</f>
        <v>151.82400000000001</v>
      </c>
      <c r="H124" s="163">
        <f t="shared" si="7"/>
        <v>0.9609113924050634</v>
      </c>
    </row>
    <row r="125" spans="1:8" ht="36" outlineLevel="7">
      <c r="A125" s="160" t="s">
        <v>1161</v>
      </c>
      <c r="B125" s="161" t="s">
        <v>1201</v>
      </c>
      <c r="C125" s="161" t="s">
        <v>1168</v>
      </c>
      <c r="D125" s="161" t="s">
        <v>1254</v>
      </c>
      <c r="E125" s="161" t="s">
        <v>1162</v>
      </c>
      <c r="F125" s="165">
        <v>158</v>
      </c>
      <c r="G125" s="162">
        <v>151.82400000000001</v>
      </c>
      <c r="H125" s="163">
        <f t="shared" si="7"/>
        <v>0.9609113924050634</v>
      </c>
    </row>
    <row r="126" spans="1:8" outlineLevel="7">
      <c r="A126" s="160" t="s">
        <v>1255</v>
      </c>
      <c r="B126" s="161" t="s">
        <v>1201</v>
      </c>
      <c r="C126" s="161" t="s">
        <v>1168</v>
      </c>
      <c r="D126" s="161" t="s">
        <v>1256</v>
      </c>
      <c r="E126" s="161" t="s">
        <v>1147</v>
      </c>
      <c r="F126" s="165">
        <f>F127</f>
        <v>78.965999999999994</v>
      </c>
      <c r="G126" s="162">
        <f>G127</f>
        <v>78.965999999999994</v>
      </c>
      <c r="H126" s="163">
        <f t="shared" si="7"/>
        <v>1</v>
      </c>
    </row>
    <row r="127" spans="1:8" ht="20.25" customHeight="1" outlineLevel="7">
      <c r="A127" s="160" t="s">
        <v>1160</v>
      </c>
      <c r="B127" s="161" t="s">
        <v>1201</v>
      </c>
      <c r="C127" s="161" t="s">
        <v>1168</v>
      </c>
      <c r="D127" s="161" t="s">
        <v>1256</v>
      </c>
      <c r="E127" s="161" t="s">
        <v>320</v>
      </c>
      <c r="F127" s="165">
        <f>F128</f>
        <v>78.965999999999994</v>
      </c>
      <c r="G127" s="162">
        <f>G128</f>
        <v>78.965999999999994</v>
      </c>
      <c r="H127" s="163">
        <f t="shared" si="7"/>
        <v>1</v>
      </c>
    </row>
    <row r="128" spans="1:8" ht="36" outlineLevel="7">
      <c r="A128" s="160" t="s">
        <v>1161</v>
      </c>
      <c r="B128" s="161" t="s">
        <v>1201</v>
      </c>
      <c r="C128" s="161" t="s">
        <v>1168</v>
      </c>
      <c r="D128" s="161" t="s">
        <v>1256</v>
      </c>
      <c r="E128" s="161" t="s">
        <v>1162</v>
      </c>
      <c r="F128" s="165">
        <v>78.965999999999994</v>
      </c>
      <c r="G128" s="162">
        <v>78.965999999999994</v>
      </c>
      <c r="H128" s="163">
        <f t="shared" si="7"/>
        <v>1</v>
      </c>
    </row>
    <row r="129" spans="1:8" ht="36" outlineLevel="7">
      <c r="A129" s="160" t="s">
        <v>1257</v>
      </c>
      <c r="B129" s="161" t="s">
        <v>1201</v>
      </c>
      <c r="C129" s="161" t="s">
        <v>1168</v>
      </c>
      <c r="D129" s="161" t="s">
        <v>1258</v>
      </c>
      <c r="E129" s="161" t="s">
        <v>1147</v>
      </c>
      <c r="F129" s="165">
        <f>F130</f>
        <v>55.5</v>
      </c>
      <c r="G129" s="162">
        <f>G130</f>
        <v>55.5</v>
      </c>
      <c r="H129" s="163">
        <f t="shared" si="7"/>
        <v>1</v>
      </c>
    </row>
    <row r="130" spans="1:8" outlineLevel="7">
      <c r="A130" s="160" t="s">
        <v>1163</v>
      </c>
      <c r="B130" s="161" t="s">
        <v>1201</v>
      </c>
      <c r="C130" s="161" t="s">
        <v>1168</v>
      </c>
      <c r="D130" s="161" t="s">
        <v>1258</v>
      </c>
      <c r="E130" s="161" t="s">
        <v>1164</v>
      </c>
      <c r="F130" s="165">
        <f>F131</f>
        <v>55.5</v>
      </c>
      <c r="G130" s="162">
        <f>G131</f>
        <v>55.5</v>
      </c>
      <c r="H130" s="163">
        <f t="shared" si="7"/>
        <v>1</v>
      </c>
    </row>
    <row r="131" spans="1:8" ht="20.25" customHeight="1" outlineLevel="7">
      <c r="A131" s="160" t="s">
        <v>1259</v>
      </c>
      <c r="B131" s="161" t="s">
        <v>1201</v>
      </c>
      <c r="C131" s="161" t="s">
        <v>1168</v>
      </c>
      <c r="D131" s="161" t="s">
        <v>1258</v>
      </c>
      <c r="E131" s="161" t="s">
        <v>1260</v>
      </c>
      <c r="F131" s="165">
        <v>55.5</v>
      </c>
      <c r="G131" s="162">
        <v>55.5</v>
      </c>
      <c r="H131" s="163">
        <f t="shared" si="7"/>
        <v>1</v>
      </c>
    </row>
    <row r="132" spans="1:8" ht="21" customHeight="1" outlineLevel="3">
      <c r="A132" s="160" t="s">
        <v>1181</v>
      </c>
      <c r="B132" s="161" t="s">
        <v>1201</v>
      </c>
      <c r="C132" s="161" t="s">
        <v>1168</v>
      </c>
      <c r="D132" s="161" t="s">
        <v>1182</v>
      </c>
      <c r="E132" s="161" t="s">
        <v>1147</v>
      </c>
      <c r="F132" s="162">
        <f>F133+F136+F141+F146+F151</f>
        <v>5134.259</v>
      </c>
      <c r="G132" s="162">
        <f>G133+G136+G141+G146+G151</f>
        <v>4851.8489999999993</v>
      </c>
      <c r="H132" s="163">
        <f t="shared" si="7"/>
        <v>0.94499498369677093</v>
      </c>
    </row>
    <row r="133" spans="1:8" ht="54" outlineLevel="3">
      <c r="A133" s="166" t="s">
        <v>1261</v>
      </c>
      <c r="B133" s="161" t="s">
        <v>1201</v>
      </c>
      <c r="C133" s="161" t="s">
        <v>1168</v>
      </c>
      <c r="D133" s="161" t="s">
        <v>1262</v>
      </c>
      <c r="E133" s="161" t="s">
        <v>1147</v>
      </c>
      <c r="F133" s="162">
        <f>F134</f>
        <v>552.34299999999996</v>
      </c>
      <c r="G133" s="162">
        <f>G134</f>
        <v>409.40199999999999</v>
      </c>
      <c r="H133" s="163">
        <f t="shared" si="7"/>
        <v>0.74120971932295698</v>
      </c>
    </row>
    <row r="134" spans="1:8" ht="21" customHeight="1" outlineLevel="3">
      <c r="A134" s="160" t="s">
        <v>1156</v>
      </c>
      <c r="B134" s="161" t="s">
        <v>1201</v>
      </c>
      <c r="C134" s="161" t="s">
        <v>1168</v>
      </c>
      <c r="D134" s="161" t="s">
        <v>1262</v>
      </c>
      <c r="E134" s="161" t="s">
        <v>1157</v>
      </c>
      <c r="F134" s="162">
        <f>F135</f>
        <v>552.34299999999996</v>
      </c>
      <c r="G134" s="162">
        <f>G135</f>
        <v>409.40199999999999</v>
      </c>
      <c r="H134" s="163">
        <f t="shared" si="7"/>
        <v>0.74120971932295698</v>
      </c>
    </row>
    <row r="135" spans="1:8" ht="21" customHeight="1" outlineLevel="3">
      <c r="A135" s="160" t="s">
        <v>1158</v>
      </c>
      <c r="B135" s="161" t="s">
        <v>1201</v>
      </c>
      <c r="C135" s="161" t="s">
        <v>1168</v>
      </c>
      <c r="D135" s="161" t="s">
        <v>1262</v>
      </c>
      <c r="E135" s="161" t="s">
        <v>1159</v>
      </c>
      <c r="F135" s="162">
        <v>552.34299999999996</v>
      </c>
      <c r="G135" s="162">
        <v>409.40199999999999</v>
      </c>
      <c r="H135" s="163">
        <f t="shared" si="7"/>
        <v>0.74120971932295698</v>
      </c>
    </row>
    <row r="136" spans="1:8" ht="54.75" customHeight="1" outlineLevel="7">
      <c r="A136" s="166" t="s">
        <v>1263</v>
      </c>
      <c r="B136" s="161" t="s">
        <v>1201</v>
      </c>
      <c r="C136" s="161" t="s">
        <v>1168</v>
      </c>
      <c r="D136" s="161" t="s">
        <v>1264</v>
      </c>
      <c r="E136" s="161" t="s">
        <v>1147</v>
      </c>
      <c r="F136" s="162">
        <f>F137+F139</f>
        <v>1958.98</v>
      </c>
      <c r="G136" s="162">
        <f>G137+G139</f>
        <v>1931.6200000000001</v>
      </c>
      <c r="H136" s="163">
        <f t="shared" si="7"/>
        <v>0.98603354807093491</v>
      </c>
    </row>
    <row r="137" spans="1:8" ht="55.5" customHeight="1" outlineLevel="7">
      <c r="A137" s="160" t="s">
        <v>1156</v>
      </c>
      <c r="B137" s="161" t="s">
        <v>1201</v>
      </c>
      <c r="C137" s="161" t="s">
        <v>1168</v>
      </c>
      <c r="D137" s="161" t="s">
        <v>1264</v>
      </c>
      <c r="E137" s="161" t="s">
        <v>1157</v>
      </c>
      <c r="F137" s="162">
        <f>F138</f>
        <v>1785.64</v>
      </c>
      <c r="G137" s="162">
        <f>G138</f>
        <v>1759.979</v>
      </c>
      <c r="H137" s="163">
        <f t="shared" si="7"/>
        <v>0.98562924217647452</v>
      </c>
    </row>
    <row r="138" spans="1:8" ht="18.75" customHeight="1" outlineLevel="7">
      <c r="A138" s="160" t="s">
        <v>1158</v>
      </c>
      <c r="B138" s="161" t="s">
        <v>1201</v>
      </c>
      <c r="C138" s="161" t="s">
        <v>1168</v>
      </c>
      <c r="D138" s="161" t="s">
        <v>1264</v>
      </c>
      <c r="E138" s="161" t="s">
        <v>1159</v>
      </c>
      <c r="F138" s="165">
        <v>1785.64</v>
      </c>
      <c r="G138" s="162">
        <v>1759.979</v>
      </c>
      <c r="H138" s="163">
        <f t="shared" ref="H138:H201" si="9">G138/F138</f>
        <v>0.98562924217647452</v>
      </c>
    </row>
    <row r="139" spans="1:8" ht="21" customHeight="1" outlineLevel="7">
      <c r="A139" s="160" t="s">
        <v>1160</v>
      </c>
      <c r="B139" s="161" t="s">
        <v>1201</v>
      </c>
      <c r="C139" s="161" t="s">
        <v>1168</v>
      </c>
      <c r="D139" s="161" t="s">
        <v>1264</v>
      </c>
      <c r="E139" s="161" t="s">
        <v>320</v>
      </c>
      <c r="F139" s="162">
        <f>F140</f>
        <v>173.34</v>
      </c>
      <c r="G139" s="162">
        <f>G140</f>
        <v>171.64099999999999</v>
      </c>
      <c r="H139" s="163">
        <f t="shared" si="9"/>
        <v>0.99019845390561889</v>
      </c>
    </row>
    <row r="140" spans="1:8" ht="36" outlineLevel="7">
      <c r="A140" s="160" t="s">
        <v>1161</v>
      </c>
      <c r="B140" s="161" t="s">
        <v>1201</v>
      </c>
      <c r="C140" s="161" t="s">
        <v>1168</v>
      </c>
      <c r="D140" s="161" t="s">
        <v>1264</v>
      </c>
      <c r="E140" s="161" t="s">
        <v>1162</v>
      </c>
      <c r="F140" s="165">
        <v>173.34</v>
      </c>
      <c r="G140" s="162">
        <v>171.64099999999999</v>
      </c>
      <c r="H140" s="163">
        <f t="shared" si="9"/>
        <v>0.99019845390561889</v>
      </c>
    </row>
    <row r="141" spans="1:8" ht="55.5" customHeight="1" outlineLevel="7">
      <c r="A141" s="166" t="s">
        <v>1265</v>
      </c>
      <c r="B141" s="161" t="s">
        <v>1201</v>
      </c>
      <c r="C141" s="161" t="s">
        <v>1168</v>
      </c>
      <c r="D141" s="161" t="s">
        <v>1266</v>
      </c>
      <c r="E141" s="161" t="s">
        <v>1147</v>
      </c>
      <c r="F141" s="162">
        <f>F142+F144</f>
        <v>1137.9060000000002</v>
      </c>
      <c r="G141" s="162">
        <f>G142+G144</f>
        <v>1137.9060000000002</v>
      </c>
      <c r="H141" s="163">
        <f t="shared" si="9"/>
        <v>1</v>
      </c>
    </row>
    <row r="142" spans="1:8" ht="56.25" customHeight="1" outlineLevel="7">
      <c r="A142" s="160" t="s">
        <v>1156</v>
      </c>
      <c r="B142" s="161" t="s">
        <v>1201</v>
      </c>
      <c r="C142" s="161" t="s">
        <v>1168</v>
      </c>
      <c r="D142" s="161" t="s">
        <v>1266</v>
      </c>
      <c r="E142" s="161" t="s">
        <v>1157</v>
      </c>
      <c r="F142" s="162">
        <f>F143</f>
        <v>1128.6110000000001</v>
      </c>
      <c r="G142" s="162">
        <f>G143</f>
        <v>1128.6110000000001</v>
      </c>
      <c r="H142" s="163">
        <f t="shared" si="9"/>
        <v>1</v>
      </c>
    </row>
    <row r="143" spans="1:8" ht="18" customHeight="1" outlineLevel="7">
      <c r="A143" s="160" t="s">
        <v>1158</v>
      </c>
      <c r="B143" s="161" t="s">
        <v>1201</v>
      </c>
      <c r="C143" s="161" t="s">
        <v>1168</v>
      </c>
      <c r="D143" s="161" t="s">
        <v>1266</v>
      </c>
      <c r="E143" s="161" t="s">
        <v>1159</v>
      </c>
      <c r="F143" s="165">
        <v>1128.6110000000001</v>
      </c>
      <c r="G143" s="162">
        <v>1128.6110000000001</v>
      </c>
      <c r="H143" s="163">
        <f t="shared" si="9"/>
        <v>1</v>
      </c>
    </row>
    <row r="144" spans="1:8" ht="18.75" customHeight="1" outlineLevel="7">
      <c r="A144" s="160" t="s">
        <v>1160</v>
      </c>
      <c r="B144" s="161" t="s">
        <v>1201</v>
      </c>
      <c r="C144" s="161" t="s">
        <v>1168</v>
      </c>
      <c r="D144" s="161" t="s">
        <v>1266</v>
      </c>
      <c r="E144" s="161" t="s">
        <v>320</v>
      </c>
      <c r="F144" s="162">
        <f>F145</f>
        <v>9.2949999999999999</v>
      </c>
      <c r="G144" s="162">
        <f>G145</f>
        <v>9.2949999999999999</v>
      </c>
      <c r="H144" s="163">
        <f t="shared" si="9"/>
        <v>1</v>
      </c>
    </row>
    <row r="145" spans="1:8" ht="36" outlineLevel="7">
      <c r="A145" s="160" t="s">
        <v>1161</v>
      </c>
      <c r="B145" s="161" t="s">
        <v>1201</v>
      </c>
      <c r="C145" s="161" t="s">
        <v>1168</v>
      </c>
      <c r="D145" s="161" t="s">
        <v>1266</v>
      </c>
      <c r="E145" s="161" t="s">
        <v>1162</v>
      </c>
      <c r="F145" s="165">
        <v>9.2949999999999999</v>
      </c>
      <c r="G145" s="162">
        <v>9.2949999999999999</v>
      </c>
      <c r="H145" s="163">
        <f t="shared" si="9"/>
        <v>1</v>
      </c>
    </row>
    <row r="146" spans="1:8" ht="55.5" customHeight="1" outlineLevel="7">
      <c r="A146" s="166" t="s">
        <v>1267</v>
      </c>
      <c r="B146" s="161" t="s">
        <v>1201</v>
      </c>
      <c r="C146" s="161" t="s">
        <v>1168</v>
      </c>
      <c r="D146" s="161" t="s">
        <v>1268</v>
      </c>
      <c r="E146" s="161" t="s">
        <v>1147</v>
      </c>
      <c r="F146" s="162">
        <f>F147+F149</f>
        <v>737.87299999999993</v>
      </c>
      <c r="G146" s="162">
        <f>G147+G149</f>
        <v>737.87299999999993</v>
      </c>
      <c r="H146" s="163">
        <f t="shared" si="9"/>
        <v>1</v>
      </c>
    </row>
    <row r="147" spans="1:8" ht="54" customHeight="1" outlineLevel="7">
      <c r="A147" s="160" t="s">
        <v>1156</v>
      </c>
      <c r="B147" s="161" t="s">
        <v>1201</v>
      </c>
      <c r="C147" s="161" t="s">
        <v>1168</v>
      </c>
      <c r="D147" s="161" t="s">
        <v>1268</v>
      </c>
      <c r="E147" s="161" t="s">
        <v>1157</v>
      </c>
      <c r="F147" s="162">
        <f>F148</f>
        <v>737.10699999999997</v>
      </c>
      <c r="G147" s="162">
        <f>G148</f>
        <v>737.10699999999997</v>
      </c>
      <c r="H147" s="163">
        <f t="shared" si="9"/>
        <v>1</v>
      </c>
    </row>
    <row r="148" spans="1:8" ht="18" customHeight="1" outlineLevel="7">
      <c r="A148" s="160" t="s">
        <v>1158</v>
      </c>
      <c r="B148" s="161" t="s">
        <v>1201</v>
      </c>
      <c r="C148" s="161" t="s">
        <v>1168</v>
      </c>
      <c r="D148" s="161" t="s">
        <v>1268</v>
      </c>
      <c r="E148" s="161" t="s">
        <v>1159</v>
      </c>
      <c r="F148" s="165">
        <v>737.10699999999997</v>
      </c>
      <c r="G148" s="162">
        <v>737.10699999999997</v>
      </c>
      <c r="H148" s="163">
        <f t="shared" si="9"/>
        <v>1</v>
      </c>
    </row>
    <row r="149" spans="1:8" ht="21" customHeight="1" outlineLevel="7">
      <c r="A149" s="160" t="s">
        <v>1160</v>
      </c>
      <c r="B149" s="161" t="s">
        <v>1201</v>
      </c>
      <c r="C149" s="161" t="s">
        <v>1168</v>
      </c>
      <c r="D149" s="161" t="s">
        <v>1268</v>
      </c>
      <c r="E149" s="161" t="s">
        <v>320</v>
      </c>
      <c r="F149" s="165">
        <f>F150</f>
        <v>0.76600000000000001</v>
      </c>
      <c r="G149" s="162">
        <f>G150</f>
        <v>0.76600000000000001</v>
      </c>
      <c r="H149" s="163">
        <f t="shared" si="9"/>
        <v>1</v>
      </c>
    </row>
    <row r="150" spans="1:8" ht="21" customHeight="1" outlineLevel="7">
      <c r="A150" s="160" t="s">
        <v>1161</v>
      </c>
      <c r="B150" s="161" t="s">
        <v>1201</v>
      </c>
      <c r="C150" s="161" t="s">
        <v>1168</v>
      </c>
      <c r="D150" s="161" t="s">
        <v>1268</v>
      </c>
      <c r="E150" s="161" t="s">
        <v>1162</v>
      </c>
      <c r="F150" s="165">
        <v>0.76600000000000001</v>
      </c>
      <c r="G150" s="162">
        <v>0.76600000000000001</v>
      </c>
      <c r="H150" s="163">
        <f t="shared" si="9"/>
        <v>1</v>
      </c>
    </row>
    <row r="151" spans="1:8" ht="54.75" customHeight="1" outlineLevel="7">
      <c r="A151" s="166" t="s">
        <v>1269</v>
      </c>
      <c r="B151" s="161" t="s">
        <v>1201</v>
      </c>
      <c r="C151" s="161" t="s">
        <v>1168</v>
      </c>
      <c r="D151" s="161" t="s">
        <v>1270</v>
      </c>
      <c r="E151" s="161" t="s">
        <v>1147</v>
      </c>
      <c r="F151" s="162">
        <f>F152+F154</f>
        <v>747.15699999999993</v>
      </c>
      <c r="G151" s="162">
        <f>G152+G154</f>
        <v>635.048</v>
      </c>
      <c r="H151" s="163">
        <f t="shared" si="9"/>
        <v>0.84995255347938925</v>
      </c>
    </row>
    <row r="152" spans="1:8" ht="54.75" customHeight="1" outlineLevel="7">
      <c r="A152" s="160" t="s">
        <v>1156</v>
      </c>
      <c r="B152" s="161" t="s">
        <v>1201</v>
      </c>
      <c r="C152" s="161" t="s">
        <v>1168</v>
      </c>
      <c r="D152" s="161" t="s">
        <v>1270</v>
      </c>
      <c r="E152" s="161" t="s">
        <v>1157</v>
      </c>
      <c r="F152" s="162">
        <f>F153</f>
        <v>712.33399999999995</v>
      </c>
      <c r="G152" s="162">
        <f>G153</f>
        <v>605.16800000000001</v>
      </c>
      <c r="H152" s="163">
        <f t="shared" si="9"/>
        <v>0.84955652825781169</v>
      </c>
    </row>
    <row r="153" spans="1:8" ht="18.75" customHeight="1" outlineLevel="7">
      <c r="A153" s="160" t="s">
        <v>1158</v>
      </c>
      <c r="B153" s="161" t="s">
        <v>1201</v>
      </c>
      <c r="C153" s="161" t="s">
        <v>1168</v>
      </c>
      <c r="D153" s="161" t="s">
        <v>1270</v>
      </c>
      <c r="E153" s="161" t="s">
        <v>1159</v>
      </c>
      <c r="F153" s="165">
        <v>712.33399999999995</v>
      </c>
      <c r="G153" s="162">
        <v>605.16800000000001</v>
      </c>
      <c r="H153" s="163">
        <f t="shared" si="9"/>
        <v>0.84955652825781169</v>
      </c>
    </row>
    <row r="154" spans="1:8" ht="18.75" customHeight="1" outlineLevel="7">
      <c r="A154" s="160" t="s">
        <v>1160</v>
      </c>
      <c r="B154" s="161" t="s">
        <v>1201</v>
      </c>
      <c r="C154" s="161" t="s">
        <v>1168</v>
      </c>
      <c r="D154" s="161" t="s">
        <v>1270</v>
      </c>
      <c r="E154" s="161" t="s">
        <v>320</v>
      </c>
      <c r="F154" s="162">
        <f>F155</f>
        <v>34.823</v>
      </c>
      <c r="G154" s="162">
        <f>G155</f>
        <v>29.88</v>
      </c>
      <c r="H154" s="163">
        <f t="shared" si="9"/>
        <v>0.85805358527410036</v>
      </c>
    </row>
    <row r="155" spans="1:8" ht="36" outlineLevel="7">
      <c r="A155" s="160" t="s">
        <v>1161</v>
      </c>
      <c r="B155" s="161" t="s">
        <v>1201</v>
      </c>
      <c r="C155" s="161" t="s">
        <v>1168</v>
      </c>
      <c r="D155" s="161" t="s">
        <v>1270</v>
      </c>
      <c r="E155" s="161" t="s">
        <v>1162</v>
      </c>
      <c r="F155" s="165">
        <v>34.823</v>
      </c>
      <c r="G155" s="162">
        <v>29.88</v>
      </c>
      <c r="H155" s="163">
        <f t="shared" si="9"/>
        <v>0.85805358527410036</v>
      </c>
    </row>
    <row r="156" spans="1:8" outlineLevel="7">
      <c r="A156" s="160" t="s">
        <v>1177</v>
      </c>
      <c r="B156" s="161" t="s">
        <v>1201</v>
      </c>
      <c r="C156" s="161" t="s">
        <v>1178</v>
      </c>
      <c r="D156" s="161" t="s">
        <v>1146</v>
      </c>
      <c r="E156" s="161" t="s">
        <v>1147</v>
      </c>
      <c r="F156" s="165">
        <f t="shared" ref="F156:G160" si="10">F157</f>
        <v>150</v>
      </c>
      <c r="G156" s="162">
        <f t="shared" si="10"/>
        <v>150</v>
      </c>
      <c r="H156" s="163">
        <f t="shared" si="9"/>
        <v>1</v>
      </c>
    </row>
    <row r="157" spans="1:8" outlineLevel="7">
      <c r="A157" s="160" t="s">
        <v>1271</v>
      </c>
      <c r="B157" s="161" t="s">
        <v>1201</v>
      </c>
      <c r="C157" s="161" t="s">
        <v>1272</v>
      </c>
      <c r="D157" s="161" t="s">
        <v>1146</v>
      </c>
      <c r="E157" s="161" t="s">
        <v>1147</v>
      </c>
      <c r="F157" s="165">
        <f t="shared" si="10"/>
        <v>150</v>
      </c>
      <c r="G157" s="162">
        <f t="shared" si="10"/>
        <v>150</v>
      </c>
      <c r="H157" s="163">
        <f t="shared" si="9"/>
        <v>1</v>
      </c>
    </row>
    <row r="158" spans="1:8" outlineLevel="7">
      <c r="A158" s="160" t="s">
        <v>1273</v>
      </c>
      <c r="B158" s="161" t="s">
        <v>1201</v>
      </c>
      <c r="C158" s="161" t="s">
        <v>1272</v>
      </c>
      <c r="D158" s="161" t="s">
        <v>1153</v>
      </c>
      <c r="E158" s="161" t="s">
        <v>1147</v>
      </c>
      <c r="F158" s="165">
        <f t="shared" si="10"/>
        <v>150</v>
      </c>
      <c r="G158" s="162">
        <f t="shared" si="10"/>
        <v>150</v>
      </c>
      <c r="H158" s="163">
        <f t="shared" si="9"/>
        <v>1</v>
      </c>
    </row>
    <row r="159" spans="1:8" outlineLevel="7">
      <c r="A159" s="160" t="s">
        <v>1274</v>
      </c>
      <c r="B159" s="161" t="s">
        <v>1201</v>
      </c>
      <c r="C159" s="161" t="s">
        <v>1272</v>
      </c>
      <c r="D159" s="161" t="s">
        <v>1275</v>
      </c>
      <c r="E159" s="161" t="s">
        <v>1147</v>
      </c>
      <c r="F159" s="165">
        <f t="shared" si="10"/>
        <v>150</v>
      </c>
      <c r="G159" s="162">
        <f t="shared" si="10"/>
        <v>150</v>
      </c>
      <c r="H159" s="163">
        <f t="shared" si="9"/>
        <v>1</v>
      </c>
    </row>
    <row r="160" spans="1:8" ht="19.5" customHeight="1" outlineLevel="7">
      <c r="A160" s="160" t="s">
        <v>1160</v>
      </c>
      <c r="B160" s="161" t="s">
        <v>1201</v>
      </c>
      <c r="C160" s="161" t="s">
        <v>1272</v>
      </c>
      <c r="D160" s="161" t="s">
        <v>1275</v>
      </c>
      <c r="E160" s="161" t="s">
        <v>320</v>
      </c>
      <c r="F160" s="165">
        <f t="shared" si="10"/>
        <v>150</v>
      </c>
      <c r="G160" s="162">
        <f t="shared" si="10"/>
        <v>150</v>
      </c>
      <c r="H160" s="163">
        <f t="shared" si="9"/>
        <v>1</v>
      </c>
    </row>
    <row r="161" spans="1:8" ht="36" outlineLevel="7">
      <c r="A161" s="160" t="s">
        <v>1161</v>
      </c>
      <c r="B161" s="161" t="s">
        <v>1201</v>
      </c>
      <c r="C161" s="161" t="s">
        <v>1272</v>
      </c>
      <c r="D161" s="161" t="s">
        <v>1275</v>
      </c>
      <c r="E161" s="161" t="s">
        <v>1162</v>
      </c>
      <c r="F161" s="165">
        <v>150</v>
      </c>
      <c r="G161" s="162">
        <v>150</v>
      </c>
      <c r="H161" s="163">
        <f t="shared" si="9"/>
        <v>1</v>
      </c>
    </row>
    <row r="162" spans="1:8" ht="36" outlineLevel="1">
      <c r="A162" s="160" t="s">
        <v>1276</v>
      </c>
      <c r="B162" s="161" t="s">
        <v>1201</v>
      </c>
      <c r="C162" s="161" t="s">
        <v>1277</v>
      </c>
      <c r="D162" s="161" t="s">
        <v>1146</v>
      </c>
      <c r="E162" s="161" t="s">
        <v>1147</v>
      </c>
      <c r="F162" s="162">
        <f t="shared" ref="F162:G166" si="11">F163</f>
        <v>263.63400000000001</v>
      </c>
      <c r="G162" s="162">
        <f t="shared" si="11"/>
        <v>263.63400000000001</v>
      </c>
      <c r="H162" s="163">
        <f t="shared" si="9"/>
        <v>1</v>
      </c>
    </row>
    <row r="163" spans="1:8" ht="38.25" customHeight="1" outlineLevel="2">
      <c r="A163" s="160" t="s">
        <v>1278</v>
      </c>
      <c r="B163" s="161" t="s">
        <v>1201</v>
      </c>
      <c r="C163" s="161" t="s">
        <v>1279</v>
      </c>
      <c r="D163" s="161" t="s">
        <v>1146</v>
      </c>
      <c r="E163" s="161" t="s">
        <v>1147</v>
      </c>
      <c r="F163" s="162">
        <f t="shared" si="11"/>
        <v>263.63400000000001</v>
      </c>
      <c r="G163" s="162">
        <f t="shared" si="11"/>
        <v>263.63400000000001</v>
      </c>
      <c r="H163" s="163">
        <f t="shared" si="9"/>
        <v>1</v>
      </c>
    </row>
    <row r="164" spans="1:8" ht="18.75" customHeight="1" outlineLevel="4">
      <c r="A164" s="160" t="s">
        <v>1152</v>
      </c>
      <c r="B164" s="161" t="s">
        <v>1201</v>
      </c>
      <c r="C164" s="161" t="s">
        <v>1279</v>
      </c>
      <c r="D164" s="161" t="s">
        <v>1153</v>
      </c>
      <c r="E164" s="161" t="s">
        <v>1147</v>
      </c>
      <c r="F164" s="162">
        <f t="shared" si="11"/>
        <v>263.63400000000001</v>
      </c>
      <c r="G164" s="162">
        <f t="shared" si="11"/>
        <v>263.63400000000001</v>
      </c>
      <c r="H164" s="163">
        <f t="shared" si="9"/>
        <v>1</v>
      </c>
    </row>
    <row r="165" spans="1:8" ht="36" outlineLevel="5">
      <c r="A165" s="160" t="s">
        <v>1280</v>
      </c>
      <c r="B165" s="161" t="s">
        <v>1201</v>
      </c>
      <c r="C165" s="161" t="s">
        <v>1279</v>
      </c>
      <c r="D165" s="161" t="s">
        <v>1281</v>
      </c>
      <c r="E165" s="161" t="s">
        <v>1147</v>
      </c>
      <c r="F165" s="162">
        <f t="shared" si="11"/>
        <v>263.63400000000001</v>
      </c>
      <c r="G165" s="162">
        <f t="shared" si="11"/>
        <v>263.63400000000001</v>
      </c>
      <c r="H165" s="163">
        <f t="shared" si="9"/>
        <v>1</v>
      </c>
    </row>
    <row r="166" spans="1:8" ht="19.5" customHeight="1" outlineLevel="6">
      <c r="A166" s="160" t="s">
        <v>1160</v>
      </c>
      <c r="B166" s="161" t="s">
        <v>1201</v>
      </c>
      <c r="C166" s="161" t="s">
        <v>1279</v>
      </c>
      <c r="D166" s="161" t="s">
        <v>1281</v>
      </c>
      <c r="E166" s="161" t="s">
        <v>320</v>
      </c>
      <c r="F166" s="162">
        <f t="shared" si="11"/>
        <v>263.63400000000001</v>
      </c>
      <c r="G166" s="162">
        <f t="shared" si="11"/>
        <v>263.63400000000001</v>
      </c>
      <c r="H166" s="163">
        <f t="shared" si="9"/>
        <v>1</v>
      </c>
    </row>
    <row r="167" spans="1:8" ht="36" outlineLevel="7">
      <c r="A167" s="160" t="s">
        <v>1161</v>
      </c>
      <c r="B167" s="161" t="s">
        <v>1201</v>
      </c>
      <c r="C167" s="161" t="s">
        <v>1279</v>
      </c>
      <c r="D167" s="161" t="s">
        <v>1281</v>
      </c>
      <c r="E167" s="161" t="s">
        <v>1162</v>
      </c>
      <c r="F167" s="165">
        <v>263.63400000000001</v>
      </c>
      <c r="G167" s="162">
        <v>263.63400000000001</v>
      </c>
      <c r="H167" s="163">
        <f t="shared" si="9"/>
        <v>1</v>
      </c>
    </row>
    <row r="168" spans="1:8" outlineLevel="7">
      <c r="A168" s="160" t="s">
        <v>1282</v>
      </c>
      <c r="B168" s="161" t="s">
        <v>1201</v>
      </c>
      <c r="C168" s="161" t="s">
        <v>1283</v>
      </c>
      <c r="D168" s="161" t="s">
        <v>1146</v>
      </c>
      <c r="E168" s="161" t="s">
        <v>1147</v>
      </c>
      <c r="F168" s="162">
        <f>F180+F175+F192+F169</f>
        <v>29744.817000000003</v>
      </c>
      <c r="G168" s="162">
        <f>G180+G175+G192+G169</f>
        <v>26535.574000000001</v>
      </c>
      <c r="H168" s="163">
        <f t="shared" si="9"/>
        <v>0.89210748884419089</v>
      </c>
    </row>
    <row r="169" spans="1:8" outlineLevel="7">
      <c r="A169" s="160" t="s">
        <v>1284</v>
      </c>
      <c r="B169" s="161" t="s">
        <v>1201</v>
      </c>
      <c r="C169" s="161" t="s">
        <v>1285</v>
      </c>
      <c r="D169" s="161" t="s">
        <v>1146</v>
      </c>
      <c r="E169" s="161" t="s">
        <v>1147</v>
      </c>
      <c r="F169" s="162">
        <f>F170</f>
        <v>374.49</v>
      </c>
      <c r="G169" s="162">
        <f>G170</f>
        <v>0</v>
      </c>
      <c r="H169" s="163">
        <f t="shared" si="9"/>
        <v>0</v>
      </c>
    </row>
    <row r="170" spans="1:8" ht="18.75" customHeight="1" outlineLevel="7">
      <c r="A170" s="160" t="s">
        <v>1152</v>
      </c>
      <c r="B170" s="161" t="s">
        <v>1201</v>
      </c>
      <c r="C170" s="161" t="s">
        <v>1285</v>
      </c>
      <c r="D170" s="161" t="s">
        <v>1153</v>
      </c>
      <c r="E170" s="161" t="s">
        <v>1147</v>
      </c>
      <c r="F170" s="162">
        <f>F172</f>
        <v>374.49</v>
      </c>
      <c r="G170" s="162">
        <f>G172</f>
        <v>0</v>
      </c>
      <c r="H170" s="163">
        <f t="shared" si="9"/>
        <v>0</v>
      </c>
    </row>
    <row r="171" spans="1:8" ht="18.75" customHeight="1" outlineLevel="7">
      <c r="A171" s="160" t="s">
        <v>1181</v>
      </c>
      <c r="B171" s="161" t="s">
        <v>1201</v>
      </c>
      <c r="C171" s="161" t="s">
        <v>1285</v>
      </c>
      <c r="D171" s="161" t="s">
        <v>1182</v>
      </c>
      <c r="E171" s="161" t="s">
        <v>1147</v>
      </c>
      <c r="F171" s="162">
        <f t="shared" ref="F171:G173" si="12">F172</f>
        <v>374.49</v>
      </c>
      <c r="G171" s="162">
        <f t="shared" si="12"/>
        <v>0</v>
      </c>
      <c r="H171" s="163">
        <f t="shared" si="9"/>
        <v>0</v>
      </c>
    </row>
    <row r="172" spans="1:8" ht="92.25" customHeight="1" outlineLevel="7">
      <c r="A172" s="172" t="s">
        <v>1286</v>
      </c>
      <c r="B172" s="161" t="s">
        <v>1201</v>
      </c>
      <c r="C172" s="161" t="s">
        <v>1285</v>
      </c>
      <c r="D172" s="161" t="s">
        <v>1287</v>
      </c>
      <c r="E172" s="161" t="s">
        <v>1147</v>
      </c>
      <c r="F172" s="162">
        <f t="shared" si="12"/>
        <v>374.49</v>
      </c>
      <c r="G172" s="162">
        <f t="shared" si="12"/>
        <v>0</v>
      </c>
      <c r="H172" s="163">
        <f t="shared" si="9"/>
        <v>0</v>
      </c>
    </row>
    <row r="173" spans="1:8" ht="21" customHeight="1" outlineLevel="7">
      <c r="A173" s="160" t="s">
        <v>1160</v>
      </c>
      <c r="B173" s="161" t="s">
        <v>1201</v>
      </c>
      <c r="C173" s="161" t="s">
        <v>1285</v>
      </c>
      <c r="D173" s="161" t="s">
        <v>1287</v>
      </c>
      <c r="E173" s="161" t="s">
        <v>320</v>
      </c>
      <c r="F173" s="162">
        <f t="shared" si="12"/>
        <v>374.49</v>
      </c>
      <c r="G173" s="162">
        <f t="shared" si="12"/>
        <v>0</v>
      </c>
      <c r="H173" s="163">
        <f t="shared" si="9"/>
        <v>0</v>
      </c>
    </row>
    <row r="174" spans="1:8" ht="36" outlineLevel="7">
      <c r="A174" s="160" t="s">
        <v>1161</v>
      </c>
      <c r="B174" s="161" t="s">
        <v>1201</v>
      </c>
      <c r="C174" s="161" t="s">
        <v>1285</v>
      </c>
      <c r="D174" s="161" t="s">
        <v>1287</v>
      </c>
      <c r="E174" s="161" t="s">
        <v>1162</v>
      </c>
      <c r="F174" s="162">
        <v>374.49</v>
      </c>
      <c r="G174" s="162">
        <v>0</v>
      </c>
      <c r="H174" s="163">
        <f t="shared" si="9"/>
        <v>0</v>
      </c>
    </row>
    <row r="175" spans="1:8" outlineLevel="7">
      <c r="A175" s="160" t="s">
        <v>1288</v>
      </c>
      <c r="B175" s="161" t="s">
        <v>1201</v>
      </c>
      <c r="C175" s="161" t="s">
        <v>1289</v>
      </c>
      <c r="D175" s="161" t="s">
        <v>1146</v>
      </c>
      <c r="E175" s="161" t="s">
        <v>1147</v>
      </c>
      <c r="F175" s="162">
        <f t="shared" ref="F175:G178" si="13">F176</f>
        <v>3.2229999999999999</v>
      </c>
      <c r="G175" s="162">
        <f t="shared" si="13"/>
        <v>0</v>
      </c>
      <c r="H175" s="163">
        <f t="shared" si="9"/>
        <v>0</v>
      </c>
    </row>
    <row r="176" spans="1:8" ht="36" outlineLevel="7">
      <c r="A176" s="160" t="s">
        <v>1290</v>
      </c>
      <c r="B176" s="161" t="s">
        <v>1201</v>
      </c>
      <c r="C176" s="161" t="s">
        <v>1289</v>
      </c>
      <c r="D176" s="161" t="s">
        <v>1193</v>
      </c>
      <c r="E176" s="161" t="s">
        <v>1147</v>
      </c>
      <c r="F176" s="162">
        <f t="shared" si="13"/>
        <v>3.2229999999999999</v>
      </c>
      <c r="G176" s="162">
        <f t="shared" si="13"/>
        <v>0</v>
      </c>
      <c r="H176" s="163">
        <f t="shared" si="9"/>
        <v>0</v>
      </c>
    </row>
    <row r="177" spans="1:8" ht="92.25" customHeight="1" outlineLevel="7">
      <c r="A177" s="166" t="s">
        <v>1291</v>
      </c>
      <c r="B177" s="161" t="s">
        <v>1201</v>
      </c>
      <c r="C177" s="161" t="s">
        <v>1289</v>
      </c>
      <c r="D177" s="161" t="s">
        <v>1292</v>
      </c>
      <c r="E177" s="161" t="s">
        <v>1147</v>
      </c>
      <c r="F177" s="162">
        <f t="shared" si="13"/>
        <v>3.2229999999999999</v>
      </c>
      <c r="G177" s="162">
        <f t="shared" si="13"/>
        <v>0</v>
      </c>
      <c r="H177" s="163">
        <f t="shared" si="9"/>
        <v>0</v>
      </c>
    </row>
    <row r="178" spans="1:8" ht="21.75" customHeight="1" outlineLevel="7">
      <c r="A178" s="160" t="s">
        <v>1160</v>
      </c>
      <c r="B178" s="161" t="s">
        <v>1201</v>
      </c>
      <c r="C178" s="161" t="s">
        <v>1289</v>
      </c>
      <c r="D178" s="161" t="s">
        <v>1292</v>
      </c>
      <c r="E178" s="161" t="s">
        <v>320</v>
      </c>
      <c r="F178" s="162">
        <f t="shared" si="13"/>
        <v>3.2229999999999999</v>
      </c>
      <c r="G178" s="162">
        <f t="shared" si="13"/>
        <v>0</v>
      </c>
      <c r="H178" s="163">
        <f t="shared" si="9"/>
        <v>0</v>
      </c>
    </row>
    <row r="179" spans="1:8" ht="36" outlineLevel="7">
      <c r="A179" s="160" t="s">
        <v>1161</v>
      </c>
      <c r="B179" s="161" t="s">
        <v>1201</v>
      </c>
      <c r="C179" s="161" t="s">
        <v>1289</v>
      </c>
      <c r="D179" s="161" t="s">
        <v>1292</v>
      </c>
      <c r="E179" s="161" t="s">
        <v>1162</v>
      </c>
      <c r="F179" s="162">
        <v>3.2229999999999999</v>
      </c>
      <c r="G179" s="162">
        <v>0</v>
      </c>
      <c r="H179" s="163">
        <f t="shared" si="9"/>
        <v>0</v>
      </c>
    </row>
    <row r="180" spans="1:8" outlineLevel="7">
      <c r="A180" s="160" t="s">
        <v>1293</v>
      </c>
      <c r="B180" s="161" t="s">
        <v>1201</v>
      </c>
      <c r="C180" s="161" t="s">
        <v>1294</v>
      </c>
      <c r="D180" s="161" t="s">
        <v>1146</v>
      </c>
      <c r="E180" s="161" t="s">
        <v>1147</v>
      </c>
      <c r="F180" s="162">
        <f>F181</f>
        <v>26938.484</v>
      </c>
      <c r="G180" s="162">
        <f>G181</f>
        <v>24107.402000000002</v>
      </c>
      <c r="H180" s="163">
        <f t="shared" si="9"/>
        <v>0.89490566729738774</v>
      </c>
    </row>
    <row r="181" spans="1:8" ht="54" outlineLevel="7">
      <c r="A181" s="160" t="s">
        <v>1295</v>
      </c>
      <c r="B181" s="161" t="s">
        <v>1201</v>
      </c>
      <c r="C181" s="161" t="s">
        <v>1294</v>
      </c>
      <c r="D181" s="161" t="s">
        <v>1296</v>
      </c>
      <c r="E181" s="161" t="s">
        <v>1147</v>
      </c>
      <c r="F181" s="162">
        <f>F182</f>
        <v>26938.484</v>
      </c>
      <c r="G181" s="162">
        <f>G182</f>
        <v>24107.402000000002</v>
      </c>
      <c r="H181" s="163">
        <f t="shared" si="9"/>
        <v>0.89490566729738774</v>
      </c>
    </row>
    <row r="182" spans="1:8" ht="36" outlineLevel="7">
      <c r="A182" s="160" t="s">
        <v>1297</v>
      </c>
      <c r="B182" s="161" t="s">
        <v>1201</v>
      </c>
      <c r="C182" s="161" t="s">
        <v>1294</v>
      </c>
      <c r="D182" s="161" t="s">
        <v>1298</v>
      </c>
      <c r="E182" s="161" t="s">
        <v>1147</v>
      </c>
      <c r="F182" s="162">
        <f>F183+F189+F186</f>
        <v>26938.484</v>
      </c>
      <c r="G182" s="162">
        <f>G183+G189+G186</f>
        <v>24107.402000000002</v>
      </c>
      <c r="H182" s="163">
        <f t="shared" si="9"/>
        <v>0.89490566729738774</v>
      </c>
    </row>
    <row r="183" spans="1:8" ht="55.5" customHeight="1" outlineLevel="7">
      <c r="A183" s="160" t="s">
        <v>1299</v>
      </c>
      <c r="B183" s="161" t="s">
        <v>1201</v>
      </c>
      <c r="C183" s="161" t="s">
        <v>1294</v>
      </c>
      <c r="D183" s="161" t="s">
        <v>1300</v>
      </c>
      <c r="E183" s="161" t="s">
        <v>1147</v>
      </c>
      <c r="F183" s="162">
        <f>F184</f>
        <v>15071.12</v>
      </c>
      <c r="G183" s="162">
        <f>G184</f>
        <v>12281.287</v>
      </c>
      <c r="H183" s="163">
        <f t="shared" si="9"/>
        <v>0.81488880720211898</v>
      </c>
    </row>
    <row r="184" spans="1:8" ht="21" customHeight="1" outlineLevel="7">
      <c r="A184" s="160" t="s">
        <v>1160</v>
      </c>
      <c r="B184" s="161" t="s">
        <v>1201</v>
      </c>
      <c r="C184" s="161" t="s">
        <v>1294</v>
      </c>
      <c r="D184" s="161" t="s">
        <v>1300</v>
      </c>
      <c r="E184" s="161" t="s">
        <v>320</v>
      </c>
      <c r="F184" s="162">
        <f>F185</f>
        <v>15071.12</v>
      </c>
      <c r="G184" s="162">
        <f>G185</f>
        <v>12281.287</v>
      </c>
      <c r="H184" s="163">
        <f t="shared" si="9"/>
        <v>0.81488880720211898</v>
      </c>
    </row>
    <row r="185" spans="1:8" ht="36" outlineLevel="7">
      <c r="A185" s="160" t="s">
        <v>1161</v>
      </c>
      <c r="B185" s="161" t="s">
        <v>1201</v>
      </c>
      <c r="C185" s="161" t="s">
        <v>1294</v>
      </c>
      <c r="D185" s="161" t="s">
        <v>1300</v>
      </c>
      <c r="E185" s="161" t="s">
        <v>1162</v>
      </c>
      <c r="F185" s="165">
        <v>15071.12</v>
      </c>
      <c r="G185" s="162">
        <v>12281.287</v>
      </c>
      <c r="H185" s="163">
        <f t="shared" si="9"/>
        <v>0.81488880720211898</v>
      </c>
    </row>
    <row r="186" spans="1:8" ht="58.5" customHeight="1" outlineLevel="7">
      <c r="A186" s="166" t="s">
        <v>1301</v>
      </c>
      <c r="B186" s="161" t="s">
        <v>1201</v>
      </c>
      <c r="C186" s="161" t="s">
        <v>1294</v>
      </c>
      <c r="D186" s="161" t="s">
        <v>1302</v>
      </c>
      <c r="E186" s="161" t="s">
        <v>1147</v>
      </c>
      <c r="F186" s="165">
        <f>F187</f>
        <v>11749.102999999999</v>
      </c>
      <c r="G186" s="162">
        <f>G187</f>
        <v>11707.853999999999</v>
      </c>
      <c r="H186" s="163">
        <f t="shared" si="9"/>
        <v>0.99648917879092558</v>
      </c>
    </row>
    <row r="187" spans="1:8" ht="21.75" customHeight="1" outlineLevel="7">
      <c r="A187" s="160" t="s">
        <v>1160</v>
      </c>
      <c r="B187" s="161" t="s">
        <v>1201</v>
      </c>
      <c r="C187" s="161" t="s">
        <v>1294</v>
      </c>
      <c r="D187" s="161" t="s">
        <v>1302</v>
      </c>
      <c r="E187" s="161" t="s">
        <v>320</v>
      </c>
      <c r="F187" s="165">
        <f>F188</f>
        <v>11749.102999999999</v>
      </c>
      <c r="G187" s="162">
        <f>G188</f>
        <v>11707.853999999999</v>
      </c>
      <c r="H187" s="163">
        <f t="shared" si="9"/>
        <v>0.99648917879092558</v>
      </c>
    </row>
    <row r="188" spans="1:8" ht="36" outlineLevel="7">
      <c r="A188" s="160" t="s">
        <v>1161</v>
      </c>
      <c r="B188" s="161" t="s">
        <v>1201</v>
      </c>
      <c r="C188" s="161" t="s">
        <v>1294</v>
      </c>
      <c r="D188" s="161" t="s">
        <v>1302</v>
      </c>
      <c r="E188" s="161" t="s">
        <v>1162</v>
      </c>
      <c r="F188" s="165">
        <v>11749.102999999999</v>
      </c>
      <c r="G188" s="162">
        <v>11707.853999999999</v>
      </c>
      <c r="H188" s="163">
        <f t="shared" si="9"/>
        <v>0.99648917879092558</v>
      </c>
    </row>
    <row r="189" spans="1:8" ht="36" outlineLevel="7">
      <c r="A189" s="160" t="s">
        <v>1303</v>
      </c>
      <c r="B189" s="161" t="s">
        <v>1201</v>
      </c>
      <c r="C189" s="161" t="s">
        <v>1294</v>
      </c>
      <c r="D189" s="161" t="s">
        <v>1304</v>
      </c>
      <c r="E189" s="161" t="s">
        <v>1147</v>
      </c>
      <c r="F189" s="165">
        <f>F190</f>
        <v>118.261</v>
      </c>
      <c r="G189" s="162">
        <f>G190</f>
        <v>118.261</v>
      </c>
      <c r="H189" s="163">
        <f t="shared" si="9"/>
        <v>1</v>
      </c>
    </row>
    <row r="190" spans="1:8" ht="21" customHeight="1" outlineLevel="7">
      <c r="A190" s="160" t="s">
        <v>1160</v>
      </c>
      <c r="B190" s="161" t="s">
        <v>1201</v>
      </c>
      <c r="C190" s="161" t="s">
        <v>1294</v>
      </c>
      <c r="D190" s="161" t="s">
        <v>1304</v>
      </c>
      <c r="E190" s="161" t="s">
        <v>320</v>
      </c>
      <c r="F190" s="165">
        <f>F191</f>
        <v>118.261</v>
      </c>
      <c r="G190" s="162">
        <f>G191</f>
        <v>118.261</v>
      </c>
      <c r="H190" s="163">
        <f t="shared" si="9"/>
        <v>1</v>
      </c>
    </row>
    <row r="191" spans="1:8" ht="36" outlineLevel="7">
      <c r="A191" s="160" t="s">
        <v>1161</v>
      </c>
      <c r="B191" s="161" t="s">
        <v>1201</v>
      </c>
      <c r="C191" s="161" t="s">
        <v>1294</v>
      </c>
      <c r="D191" s="161" t="s">
        <v>1304</v>
      </c>
      <c r="E191" s="161" t="s">
        <v>1162</v>
      </c>
      <c r="F191" s="165">
        <v>118.261</v>
      </c>
      <c r="G191" s="162">
        <v>118.261</v>
      </c>
      <c r="H191" s="163">
        <f t="shared" si="9"/>
        <v>1</v>
      </c>
    </row>
    <row r="192" spans="1:8" outlineLevel="2">
      <c r="A192" s="160" t="s">
        <v>1305</v>
      </c>
      <c r="B192" s="161" t="s">
        <v>1201</v>
      </c>
      <c r="C192" s="161" t="s">
        <v>1306</v>
      </c>
      <c r="D192" s="161" t="s">
        <v>1146</v>
      </c>
      <c r="E192" s="161" t="s">
        <v>1147</v>
      </c>
      <c r="F192" s="162">
        <f>F193+F201</f>
        <v>2428.6200000000003</v>
      </c>
      <c r="G192" s="162">
        <f>G193+G201</f>
        <v>2428.172</v>
      </c>
      <c r="H192" s="163">
        <f t="shared" si="9"/>
        <v>0.9998155331011026</v>
      </c>
    </row>
    <row r="193" spans="1:8" ht="36.75" customHeight="1" outlineLevel="3">
      <c r="A193" s="160" t="s">
        <v>1290</v>
      </c>
      <c r="B193" s="161" t="s">
        <v>1201</v>
      </c>
      <c r="C193" s="161" t="s">
        <v>1306</v>
      </c>
      <c r="D193" s="161" t="s">
        <v>1193</v>
      </c>
      <c r="E193" s="161" t="s">
        <v>1147</v>
      </c>
      <c r="F193" s="162">
        <f>F194</f>
        <v>2328.6200000000003</v>
      </c>
      <c r="G193" s="162">
        <f>G194</f>
        <v>2328.172</v>
      </c>
      <c r="H193" s="163">
        <f t="shared" si="9"/>
        <v>0.99980761137497731</v>
      </c>
    </row>
    <row r="194" spans="1:8" ht="55.5" customHeight="1" outlineLevel="3">
      <c r="A194" s="160" t="s">
        <v>1307</v>
      </c>
      <c r="B194" s="161" t="s">
        <v>1201</v>
      </c>
      <c r="C194" s="161" t="s">
        <v>1306</v>
      </c>
      <c r="D194" s="161" t="s">
        <v>1308</v>
      </c>
      <c r="E194" s="161" t="s">
        <v>1147</v>
      </c>
      <c r="F194" s="165">
        <f>F198+F195</f>
        <v>2328.6200000000003</v>
      </c>
      <c r="G194" s="162">
        <f>G198+G195</f>
        <v>2328.172</v>
      </c>
      <c r="H194" s="163">
        <f t="shared" si="9"/>
        <v>0.99980761137497731</v>
      </c>
    </row>
    <row r="195" spans="1:8" ht="17.25" customHeight="1" outlineLevel="3">
      <c r="A195" s="160" t="s">
        <v>1309</v>
      </c>
      <c r="B195" s="161" t="s">
        <v>1201</v>
      </c>
      <c r="C195" s="161" t="s">
        <v>1306</v>
      </c>
      <c r="D195" s="161" t="s">
        <v>1310</v>
      </c>
      <c r="E195" s="161" t="s">
        <v>1147</v>
      </c>
      <c r="F195" s="165">
        <f>F196</f>
        <v>46.8</v>
      </c>
      <c r="G195" s="162">
        <f>G196</f>
        <v>46.8</v>
      </c>
      <c r="H195" s="163">
        <f t="shared" si="9"/>
        <v>1</v>
      </c>
    </row>
    <row r="196" spans="1:8" ht="17.25" customHeight="1" outlineLevel="3">
      <c r="A196" s="160" t="s">
        <v>1160</v>
      </c>
      <c r="B196" s="161" t="s">
        <v>1201</v>
      </c>
      <c r="C196" s="161" t="s">
        <v>1306</v>
      </c>
      <c r="D196" s="161" t="s">
        <v>1310</v>
      </c>
      <c r="E196" s="161" t="s">
        <v>320</v>
      </c>
      <c r="F196" s="165">
        <f>F197</f>
        <v>46.8</v>
      </c>
      <c r="G196" s="162">
        <f>G197</f>
        <v>46.8</v>
      </c>
      <c r="H196" s="163">
        <f t="shared" si="9"/>
        <v>1</v>
      </c>
    </row>
    <row r="197" spans="1:8" ht="36" outlineLevel="3">
      <c r="A197" s="160" t="s">
        <v>1161</v>
      </c>
      <c r="B197" s="161" t="s">
        <v>1201</v>
      </c>
      <c r="C197" s="161" t="s">
        <v>1306</v>
      </c>
      <c r="D197" s="161" t="s">
        <v>1310</v>
      </c>
      <c r="E197" s="161" t="s">
        <v>1162</v>
      </c>
      <c r="F197" s="165">
        <v>46.8</v>
      </c>
      <c r="G197" s="162">
        <v>46.8</v>
      </c>
      <c r="H197" s="163">
        <f t="shared" si="9"/>
        <v>1</v>
      </c>
    </row>
    <row r="198" spans="1:8" outlineLevel="5">
      <c r="A198" s="160" t="s">
        <v>1311</v>
      </c>
      <c r="B198" s="161" t="s">
        <v>1201</v>
      </c>
      <c r="C198" s="161" t="s">
        <v>1306</v>
      </c>
      <c r="D198" s="161" t="s">
        <v>1312</v>
      </c>
      <c r="E198" s="161" t="s">
        <v>1147</v>
      </c>
      <c r="F198" s="162">
        <f>F199</f>
        <v>2281.8200000000002</v>
      </c>
      <c r="G198" s="162">
        <f>G199</f>
        <v>2281.3719999999998</v>
      </c>
      <c r="H198" s="163">
        <f t="shared" si="9"/>
        <v>0.99980366549508715</v>
      </c>
    </row>
    <row r="199" spans="1:8" ht="19.5" customHeight="1" outlineLevel="6">
      <c r="A199" s="160" t="s">
        <v>1160</v>
      </c>
      <c r="B199" s="161" t="s">
        <v>1201</v>
      </c>
      <c r="C199" s="161" t="s">
        <v>1306</v>
      </c>
      <c r="D199" s="161" t="s">
        <v>1312</v>
      </c>
      <c r="E199" s="161" t="s">
        <v>320</v>
      </c>
      <c r="F199" s="162">
        <f>F200</f>
        <v>2281.8200000000002</v>
      </c>
      <c r="G199" s="162">
        <f>G200</f>
        <v>2281.3719999999998</v>
      </c>
      <c r="H199" s="163">
        <f t="shared" si="9"/>
        <v>0.99980366549508715</v>
      </c>
    </row>
    <row r="200" spans="1:8" ht="36" outlineLevel="7">
      <c r="A200" s="160" t="s">
        <v>1161</v>
      </c>
      <c r="B200" s="161" t="s">
        <v>1201</v>
      </c>
      <c r="C200" s="161" t="s">
        <v>1306</v>
      </c>
      <c r="D200" s="161" t="s">
        <v>1312</v>
      </c>
      <c r="E200" s="161" t="s">
        <v>1162</v>
      </c>
      <c r="F200" s="165">
        <v>2281.8200000000002</v>
      </c>
      <c r="G200" s="162">
        <v>2281.3719999999998</v>
      </c>
      <c r="H200" s="163">
        <f t="shared" si="9"/>
        <v>0.99980366549508715</v>
      </c>
    </row>
    <row r="201" spans="1:8" ht="20.25" customHeight="1" outlineLevel="7">
      <c r="A201" s="160" t="s">
        <v>1152</v>
      </c>
      <c r="B201" s="161" t="s">
        <v>1201</v>
      </c>
      <c r="C201" s="161" t="s">
        <v>1306</v>
      </c>
      <c r="D201" s="161" t="s">
        <v>1153</v>
      </c>
      <c r="E201" s="161" t="s">
        <v>1147</v>
      </c>
      <c r="F201" s="165">
        <f t="shared" ref="F201:G203" si="14">F202</f>
        <v>100</v>
      </c>
      <c r="G201" s="162">
        <f t="shared" si="14"/>
        <v>100</v>
      </c>
      <c r="H201" s="163">
        <f t="shared" si="9"/>
        <v>1</v>
      </c>
    </row>
    <row r="202" spans="1:8" ht="36" outlineLevel="7">
      <c r="A202" s="160" t="s">
        <v>1313</v>
      </c>
      <c r="B202" s="161" t="s">
        <v>1201</v>
      </c>
      <c r="C202" s="161" t="s">
        <v>1306</v>
      </c>
      <c r="D202" s="161" t="s">
        <v>1314</v>
      </c>
      <c r="E202" s="161" t="s">
        <v>1147</v>
      </c>
      <c r="F202" s="165">
        <f t="shared" si="14"/>
        <v>100</v>
      </c>
      <c r="G202" s="162">
        <f t="shared" si="14"/>
        <v>100</v>
      </c>
      <c r="H202" s="163">
        <f t="shared" ref="H202:H265" si="15">G202/F202</f>
        <v>1</v>
      </c>
    </row>
    <row r="203" spans="1:8" ht="23.25" customHeight="1" outlineLevel="7">
      <c r="A203" s="160" t="s">
        <v>1160</v>
      </c>
      <c r="B203" s="161" t="s">
        <v>1201</v>
      </c>
      <c r="C203" s="161" t="s">
        <v>1306</v>
      </c>
      <c r="D203" s="161" t="s">
        <v>1314</v>
      </c>
      <c r="E203" s="161" t="s">
        <v>320</v>
      </c>
      <c r="F203" s="165">
        <f t="shared" si="14"/>
        <v>100</v>
      </c>
      <c r="G203" s="162">
        <f t="shared" si="14"/>
        <v>100</v>
      </c>
      <c r="H203" s="163">
        <f t="shared" si="15"/>
        <v>1</v>
      </c>
    </row>
    <row r="204" spans="1:8" ht="36" outlineLevel="7">
      <c r="A204" s="160" t="s">
        <v>1161</v>
      </c>
      <c r="B204" s="161" t="s">
        <v>1201</v>
      </c>
      <c r="C204" s="161" t="s">
        <v>1306</v>
      </c>
      <c r="D204" s="161" t="s">
        <v>1314</v>
      </c>
      <c r="E204" s="161" t="s">
        <v>1162</v>
      </c>
      <c r="F204" s="165">
        <v>100</v>
      </c>
      <c r="G204" s="162">
        <v>100</v>
      </c>
      <c r="H204" s="163">
        <f t="shared" si="15"/>
        <v>1</v>
      </c>
    </row>
    <row r="205" spans="1:8" outlineLevel="1">
      <c r="A205" s="160" t="s">
        <v>1315</v>
      </c>
      <c r="B205" s="161" t="s">
        <v>1201</v>
      </c>
      <c r="C205" s="161" t="s">
        <v>1316</v>
      </c>
      <c r="D205" s="161" t="s">
        <v>1146</v>
      </c>
      <c r="E205" s="161" t="s">
        <v>1147</v>
      </c>
      <c r="F205" s="173">
        <f>F206+F212+F235+F245</f>
        <v>35831.076000000001</v>
      </c>
      <c r="G205" s="162">
        <f>G206+G212+G235+G245</f>
        <v>30803.919999999995</v>
      </c>
      <c r="H205" s="163">
        <f t="shared" si="15"/>
        <v>0.85969843607264251</v>
      </c>
    </row>
    <row r="206" spans="1:8" outlineLevel="1">
      <c r="A206" s="160" t="s">
        <v>1317</v>
      </c>
      <c r="B206" s="161" t="s">
        <v>1201</v>
      </c>
      <c r="C206" s="161" t="s">
        <v>1318</v>
      </c>
      <c r="D206" s="161" t="s">
        <v>1146</v>
      </c>
      <c r="E206" s="161" t="s">
        <v>1147</v>
      </c>
      <c r="F206" s="162">
        <f t="shared" ref="F206:G210" si="16">F207</f>
        <v>1000</v>
      </c>
      <c r="G206" s="162">
        <f t="shared" si="16"/>
        <v>993.67700000000002</v>
      </c>
      <c r="H206" s="163">
        <f t="shared" si="15"/>
        <v>0.99367700000000003</v>
      </c>
    </row>
    <row r="207" spans="1:8" ht="58.5" customHeight="1" outlineLevel="1">
      <c r="A207" s="160" t="s">
        <v>1295</v>
      </c>
      <c r="B207" s="161" t="s">
        <v>1201</v>
      </c>
      <c r="C207" s="161" t="s">
        <v>1318</v>
      </c>
      <c r="D207" s="161" t="s">
        <v>1296</v>
      </c>
      <c r="E207" s="161" t="s">
        <v>1147</v>
      </c>
      <c r="F207" s="162">
        <f t="shared" si="16"/>
        <v>1000</v>
      </c>
      <c r="G207" s="162">
        <f t="shared" si="16"/>
        <v>993.67700000000002</v>
      </c>
      <c r="H207" s="163">
        <f t="shared" si="15"/>
        <v>0.99367700000000003</v>
      </c>
    </row>
    <row r="208" spans="1:8" ht="39" customHeight="1" outlineLevel="1">
      <c r="A208" s="160" t="s">
        <v>1319</v>
      </c>
      <c r="B208" s="161" t="s">
        <v>1201</v>
      </c>
      <c r="C208" s="161" t="s">
        <v>1318</v>
      </c>
      <c r="D208" s="161" t="s">
        <v>1320</v>
      </c>
      <c r="E208" s="161" t="s">
        <v>1147</v>
      </c>
      <c r="F208" s="162">
        <f t="shared" si="16"/>
        <v>1000</v>
      </c>
      <c r="G208" s="162">
        <f t="shared" si="16"/>
        <v>993.67700000000002</v>
      </c>
      <c r="H208" s="163">
        <f t="shared" si="15"/>
        <v>0.99367700000000003</v>
      </c>
    </row>
    <row r="209" spans="1:8" ht="55.5" customHeight="1" outlineLevel="1">
      <c r="A209" s="174" t="s">
        <v>1321</v>
      </c>
      <c r="B209" s="161" t="s">
        <v>1201</v>
      </c>
      <c r="C209" s="161" t="s">
        <v>1318</v>
      </c>
      <c r="D209" s="161" t="s">
        <v>1322</v>
      </c>
      <c r="E209" s="161" t="s">
        <v>1147</v>
      </c>
      <c r="F209" s="162">
        <f t="shared" si="16"/>
        <v>1000</v>
      </c>
      <c r="G209" s="162">
        <f t="shared" si="16"/>
        <v>993.67700000000002</v>
      </c>
      <c r="H209" s="163">
        <f t="shared" si="15"/>
        <v>0.99367700000000003</v>
      </c>
    </row>
    <row r="210" spans="1:8" ht="19.5" customHeight="1" outlineLevel="1">
      <c r="A210" s="160" t="s">
        <v>1160</v>
      </c>
      <c r="B210" s="161" t="s">
        <v>1201</v>
      </c>
      <c r="C210" s="161" t="s">
        <v>1318</v>
      </c>
      <c r="D210" s="161" t="s">
        <v>1322</v>
      </c>
      <c r="E210" s="161" t="s">
        <v>320</v>
      </c>
      <c r="F210" s="162">
        <f t="shared" si="16"/>
        <v>1000</v>
      </c>
      <c r="G210" s="162">
        <f t="shared" si="16"/>
        <v>993.67700000000002</v>
      </c>
      <c r="H210" s="163">
        <f t="shared" si="15"/>
        <v>0.99367700000000003</v>
      </c>
    </row>
    <row r="211" spans="1:8" ht="36" outlineLevel="1">
      <c r="A211" s="160" t="s">
        <v>1161</v>
      </c>
      <c r="B211" s="161" t="s">
        <v>1201</v>
      </c>
      <c r="C211" s="161" t="s">
        <v>1318</v>
      </c>
      <c r="D211" s="161" t="s">
        <v>1322</v>
      </c>
      <c r="E211" s="161" t="s">
        <v>1162</v>
      </c>
      <c r="F211" s="165">
        <v>1000</v>
      </c>
      <c r="G211" s="162">
        <v>993.67700000000002</v>
      </c>
      <c r="H211" s="163">
        <f t="shared" si="15"/>
        <v>0.99367700000000003</v>
      </c>
    </row>
    <row r="212" spans="1:8" outlineLevel="1">
      <c r="A212" s="160" t="s">
        <v>1323</v>
      </c>
      <c r="B212" s="161" t="s">
        <v>1201</v>
      </c>
      <c r="C212" s="161" t="s">
        <v>1324</v>
      </c>
      <c r="D212" s="161" t="s">
        <v>1146</v>
      </c>
      <c r="E212" s="161" t="s">
        <v>1147</v>
      </c>
      <c r="F212" s="162">
        <f>F213</f>
        <v>28759.539999999997</v>
      </c>
      <c r="G212" s="162">
        <f>G213</f>
        <v>28429.752999999997</v>
      </c>
      <c r="H212" s="163">
        <f t="shared" si="15"/>
        <v>0.98853295289145793</v>
      </c>
    </row>
    <row r="213" spans="1:8" ht="54" outlineLevel="1">
      <c r="A213" s="160" t="s">
        <v>1295</v>
      </c>
      <c r="B213" s="161" t="s">
        <v>1201</v>
      </c>
      <c r="C213" s="161" t="s">
        <v>1324</v>
      </c>
      <c r="D213" s="161" t="s">
        <v>1296</v>
      </c>
      <c r="E213" s="161" t="s">
        <v>1147</v>
      </c>
      <c r="F213" s="162">
        <f>F214</f>
        <v>28759.539999999997</v>
      </c>
      <c r="G213" s="162">
        <f>G214</f>
        <v>28429.752999999997</v>
      </c>
      <c r="H213" s="163">
        <f t="shared" si="15"/>
        <v>0.98853295289145793</v>
      </c>
    </row>
    <row r="214" spans="1:8" ht="36" outlineLevel="1">
      <c r="A214" s="160" t="s">
        <v>1319</v>
      </c>
      <c r="B214" s="161" t="s">
        <v>1201</v>
      </c>
      <c r="C214" s="161" t="s">
        <v>1324</v>
      </c>
      <c r="D214" s="161" t="s">
        <v>1320</v>
      </c>
      <c r="E214" s="161" t="s">
        <v>1147</v>
      </c>
      <c r="F214" s="162">
        <f>F215+F218+F223+F226+F229+F232</f>
        <v>28759.539999999997</v>
      </c>
      <c r="G214" s="162">
        <f>G215+G218+G223+G226+G229+G232</f>
        <v>28429.752999999997</v>
      </c>
      <c r="H214" s="163">
        <f t="shared" si="15"/>
        <v>0.98853295289145793</v>
      </c>
    </row>
    <row r="215" spans="1:8" outlineLevel="1">
      <c r="A215" s="175" t="s">
        <v>1325</v>
      </c>
      <c r="B215" s="161" t="s">
        <v>1201</v>
      </c>
      <c r="C215" s="161" t="s">
        <v>1324</v>
      </c>
      <c r="D215" s="161" t="s">
        <v>1326</v>
      </c>
      <c r="E215" s="161" t="s">
        <v>1147</v>
      </c>
      <c r="F215" s="162">
        <f>F216</f>
        <v>5093.0709999999999</v>
      </c>
      <c r="G215" s="162">
        <f>G216</f>
        <v>5057.1540000000005</v>
      </c>
      <c r="H215" s="163">
        <f t="shared" si="15"/>
        <v>0.99294786976266391</v>
      </c>
    </row>
    <row r="216" spans="1:8" ht="20.25" customHeight="1" outlineLevel="1">
      <c r="A216" s="160" t="s">
        <v>1160</v>
      </c>
      <c r="B216" s="161" t="s">
        <v>1201</v>
      </c>
      <c r="C216" s="161" t="s">
        <v>1324</v>
      </c>
      <c r="D216" s="161" t="s">
        <v>1326</v>
      </c>
      <c r="E216" s="161" t="s">
        <v>320</v>
      </c>
      <c r="F216" s="162">
        <f>F217</f>
        <v>5093.0709999999999</v>
      </c>
      <c r="G216" s="162">
        <f>G217</f>
        <v>5057.1540000000005</v>
      </c>
      <c r="H216" s="163">
        <f t="shared" si="15"/>
        <v>0.99294786976266391</v>
      </c>
    </row>
    <row r="217" spans="1:8" ht="36" outlineLevel="1">
      <c r="A217" s="160" t="s">
        <v>1161</v>
      </c>
      <c r="B217" s="161" t="s">
        <v>1201</v>
      </c>
      <c r="C217" s="161" t="s">
        <v>1324</v>
      </c>
      <c r="D217" s="161" t="s">
        <v>1326</v>
      </c>
      <c r="E217" s="161" t="s">
        <v>1162</v>
      </c>
      <c r="F217" s="162">
        <v>5093.0709999999999</v>
      </c>
      <c r="G217" s="162">
        <v>5057.1540000000005</v>
      </c>
      <c r="H217" s="163">
        <f t="shared" si="15"/>
        <v>0.99294786976266391</v>
      </c>
    </row>
    <row r="218" spans="1:8" ht="57" customHeight="1" outlineLevel="1">
      <c r="A218" s="174" t="s">
        <v>1327</v>
      </c>
      <c r="B218" s="161" t="s">
        <v>1201</v>
      </c>
      <c r="C218" s="161" t="s">
        <v>1324</v>
      </c>
      <c r="D218" s="161" t="s">
        <v>1328</v>
      </c>
      <c r="E218" s="161" t="s">
        <v>1147</v>
      </c>
      <c r="F218" s="162">
        <f>F219+F221</f>
        <v>8201.7180000000008</v>
      </c>
      <c r="G218" s="162">
        <f>G219+G221</f>
        <v>7927.2579999999998</v>
      </c>
      <c r="H218" s="163">
        <f t="shared" si="15"/>
        <v>0.9665362793502531</v>
      </c>
    </row>
    <row r="219" spans="1:8" ht="23.25" customHeight="1" outlineLevel="1">
      <c r="A219" s="160" t="s">
        <v>1160</v>
      </c>
      <c r="B219" s="161" t="s">
        <v>1201</v>
      </c>
      <c r="C219" s="161" t="s">
        <v>1324</v>
      </c>
      <c r="D219" s="161" t="s">
        <v>1328</v>
      </c>
      <c r="E219" s="161" t="s">
        <v>320</v>
      </c>
      <c r="F219" s="162">
        <f>F220</f>
        <v>5602.7179999999998</v>
      </c>
      <c r="G219" s="162">
        <f>G220</f>
        <v>5328.2579999999998</v>
      </c>
      <c r="H219" s="163">
        <f t="shared" si="15"/>
        <v>0.95101306187461154</v>
      </c>
    </row>
    <row r="220" spans="1:8" ht="39" customHeight="1" outlineLevel="1">
      <c r="A220" s="160" t="s">
        <v>1161</v>
      </c>
      <c r="B220" s="161" t="s">
        <v>1201</v>
      </c>
      <c r="C220" s="161" t="s">
        <v>1324</v>
      </c>
      <c r="D220" s="161" t="s">
        <v>1328</v>
      </c>
      <c r="E220" s="161" t="s">
        <v>1162</v>
      </c>
      <c r="F220" s="165">
        <v>5602.7179999999998</v>
      </c>
      <c r="G220" s="162">
        <v>5328.2579999999998</v>
      </c>
      <c r="H220" s="163">
        <f t="shared" si="15"/>
        <v>0.95101306187461154</v>
      </c>
    </row>
    <row r="221" spans="1:8" ht="18" customHeight="1" outlineLevel="1">
      <c r="A221" s="160" t="s">
        <v>1163</v>
      </c>
      <c r="B221" s="161" t="s">
        <v>1201</v>
      </c>
      <c r="C221" s="161" t="s">
        <v>1324</v>
      </c>
      <c r="D221" s="161" t="s">
        <v>1328</v>
      </c>
      <c r="E221" s="161" t="s">
        <v>1164</v>
      </c>
      <c r="F221" s="165">
        <f>F222</f>
        <v>2599</v>
      </c>
      <c r="G221" s="162">
        <f>G222</f>
        <v>2599</v>
      </c>
      <c r="H221" s="163">
        <f t="shared" si="15"/>
        <v>1</v>
      </c>
    </row>
    <row r="222" spans="1:8" ht="39" customHeight="1" outlineLevel="1">
      <c r="A222" s="160" t="s">
        <v>1329</v>
      </c>
      <c r="B222" s="161" t="s">
        <v>1201</v>
      </c>
      <c r="C222" s="161" t="s">
        <v>1324</v>
      </c>
      <c r="D222" s="161" t="s">
        <v>1328</v>
      </c>
      <c r="E222" s="161" t="s">
        <v>1330</v>
      </c>
      <c r="F222" s="165">
        <v>2599</v>
      </c>
      <c r="G222" s="162">
        <v>2599</v>
      </c>
      <c r="H222" s="163">
        <f t="shared" si="15"/>
        <v>1</v>
      </c>
    </row>
    <row r="223" spans="1:8" ht="39" customHeight="1" outlineLevel="1">
      <c r="A223" s="160" t="s">
        <v>1331</v>
      </c>
      <c r="B223" s="161" t="s">
        <v>1201</v>
      </c>
      <c r="C223" s="161" t="s">
        <v>1324</v>
      </c>
      <c r="D223" s="161" t="s">
        <v>1332</v>
      </c>
      <c r="E223" s="161" t="s">
        <v>1147</v>
      </c>
      <c r="F223" s="165">
        <f>F224</f>
        <v>4000.6709999999998</v>
      </c>
      <c r="G223" s="162">
        <f>G224</f>
        <v>4000.6709999999998</v>
      </c>
      <c r="H223" s="163">
        <f t="shared" si="15"/>
        <v>1</v>
      </c>
    </row>
    <row r="224" spans="1:8" outlineLevel="1">
      <c r="A224" s="160" t="s">
        <v>1163</v>
      </c>
      <c r="B224" s="161" t="s">
        <v>1201</v>
      </c>
      <c r="C224" s="161" t="s">
        <v>1324</v>
      </c>
      <c r="D224" s="161" t="s">
        <v>1332</v>
      </c>
      <c r="E224" s="161" t="s">
        <v>1164</v>
      </c>
      <c r="F224" s="165">
        <f>F225</f>
        <v>4000.6709999999998</v>
      </c>
      <c r="G224" s="162">
        <f>G225</f>
        <v>4000.6709999999998</v>
      </c>
      <c r="H224" s="163">
        <f t="shared" si="15"/>
        <v>1</v>
      </c>
    </row>
    <row r="225" spans="1:8" ht="37.5" customHeight="1" outlineLevel="1">
      <c r="A225" s="160" t="s">
        <v>1329</v>
      </c>
      <c r="B225" s="161" t="s">
        <v>1201</v>
      </c>
      <c r="C225" s="161" t="s">
        <v>1324</v>
      </c>
      <c r="D225" s="161" t="s">
        <v>1332</v>
      </c>
      <c r="E225" s="161" t="s">
        <v>1330</v>
      </c>
      <c r="F225" s="165">
        <v>4000.6709999999998</v>
      </c>
      <c r="G225" s="162">
        <v>4000.6709999999998</v>
      </c>
      <c r="H225" s="163">
        <f t="shared" si="15"/>
        <v>1</v>
      </c>
    </row>
    <row r="226" spans="1:8" ht="37.5" customHeight="1" outlineLevel="1">
      <c r="A226" s="160" t="s">
        <v>1333</v>
      </c>
      <c r="B226" s="161" t="s">
        <v>1201</v>
      </c>
      <c r="C226" s="161" t="s">
        <v>1324</v>
      </c>
      <c r="D226" s="161" t="s">
        <v>1334</v>
      </c>
      <c r="E226" s="161" t="s">
        <v>1147</v>
      </c>
      <c r="F226" s="165">
        <f>F227</f>
        <v>4486.9750000000004</v>
      </c>
      <c r="G226" s="162">
        <f>G227</f>
        <v>4486.9750000000004</v>
      </c>
      <c r="H226" s="163">
        <f t="shared" si="15"/>
        <v>1</v>
      </c>
    </row>
    <row r="227" spans="1:8" ht="18" customHeight="1" outlineLevel="1">
      <c r="A227" s="160" t="s">
        <v>1163</v>
      </c>
      <c r="B227" s="161" t="s">
        <v>1201</v>
      </c>
      <c r="C227" s="161" t="s">
        <v>1324</v>
      </c>
      <c r="D227" s="161" t="s">
        <v>1334</v>
      </c>
      <c r="E227" s="161" t="s">
        <v>1164</v>
      </c>
      <c r="F227" s="165">
        <f>F228</f>
        <v>4486.9750000000004</v>
      </c>
      <c r="G227" s="162">
        <f>G228</f>
        <v>4486.9750000000004</v>
      </c>
      <c r="H227" s="163">
        <f t="shared" si="15"/>
        <v>1</v>
      </c>
    </row>
    <row r="228" spans="1:8" ht="37.5" customHeight="1" outlineLevel="1">
      <c r="A228" s="160" t="s">
        <v>1329</v>
      </c>
      <c r="B228" s="161" t="s">
        <v>1201</v>
      </c>
      <c r="C228" s="161" t="s">
        <v>1324</v>
      </c>
      <c r="D228" s="161" t="s">
        <v>1334</v>
      </c>
      <c r="E228" s="161" t="s">
        <v>1330</v>
      </c>
      <c r="F228" s="165">
        <v>4486.9750000000004</v>
      </c>
      <c r="G228" s="162">
        <v>4486.9750000000004</v>
      </c>
      <c r="H228" s="163">
        <f t="shared" si="15"/>
        <v>1</v>
      </c>
    </row>
    <row r="229" spans="1:8" ht="37.5" customHeight="1" outlineLevel="1">
      <c r="A229" s="175" t="s">
        <v>1335</v>
      </c>
      <c r="B229" s="161" t="s">
        <v>1201</v>
      </c>
      <c r="C229" s="161" t="s">
        <v>1324</v>
      </c>
      <c r="D229" s="161" t="s">
        <v>1336</v>
      </c>
      <c r="E229" s="161" t="s">
        <v>1147</v>
      </c>
      <c r="F229" s="165">
        <f>F230</f>
        <v>5583.107</v>
      </c>
      <c r="G229" s="162">
        <f>G230</f>
        <v>5566.1559999999999</v>
      </c>
      <c r="H229" s="163">
        <f t="shared" si="15"/>
        <v>0.99696387692372723</v>
      </c>
    </row>
    <row r="230" spans="1:8" ht="20.25" customHeight="1" outlineLevel="1">
      <c r="A230" s="160" t="s">
        <v>1160</v>
      </c>
      <c r="B230" s="161" t="s">
        <v>1201</v>
      </c>
      <c r="C230" s="161" t="s">
        <v>1324</v>
      </c>
      <c r="D230" s="161" t="s">
        <v>1336</v>
      </c>
      <c r="E230" s="161" t="s">
        <v>320</v>
      </c>
      <c r="F230" s="165">
        <f>F231</f>
        <v>5583.107</v>
      </c>
      <c r="G230" s="162">
        <f>G231</f>
        <v>5566.1559999999999</v>
      </c>
      <c r="H230" s="163">
        <f t="shared" si="15"/>
        <v>0.99696387692372723</v>
      </c>
    </row>
    <row r="231" spans="1:8" ht="37.5" customHeight="1" outlineLevel="1">
      <c r="A231" s="160" t="s">
        <v>1161</v>
      </c>
      <c r="B231" s="161" t="s">
        <v>1201</v>
      </c>
      <c r="C231" s="161" t="s">
        <v>1324</v>
      </c>
      <c r="D231" s="161" t="s">
        <v>1336</v>
      </c>
      <c r="E231" s="161" t="s">
        <v>1162</v>
      </c>
      <c r="F231" s="165">
        <v>5583.107</v>
      </c>
      <c r="G231" s="162">
        <v>5566.1559999999999</v>
      </c>
      <c r="H231" s="163">
        <f t="shared" si="15"/>
        <v>0.99696387692372723</v>
      </c>
    </row>
    <row r="232" spans="1:8" ht="58.5" customHeight="1" outlineLevel="1">
      <c r="A232" s="172" t="s">
        <v>1337</v>
      </c>
      <c r="B232" s="161" t="s">
        <v>1201</v>
      </c>
      <c r="C232" s="161" t="s">
        <v>1324</v>
      </c>
      <c r="D232" s="161" t="s">
        <v>1338</v>
      </c>
      <c r="E232" s="161" t="s">
        <v>1147</v>
      </c>
      <c r="F232" s="165">
        <f>F233</f>
        <v>1393.998</v>
      </c>
      <c r="G232" s="162">
        <f>G233</f>
        <v>1391.539</v>
      </c>
      <c r="H232" s="163">
        <f t="shared" si="15"/>
        <v>0.9982360089469281</v>
      </c>
    </row>
    <row r="233" spans="1:8" ht="18.75" customHeight="1" outlineLevel="1">
      <c r="A233" s="160" t="s">
        <v>1160</v>
      </c>
      <c r="B233" s="161" t="s">
        <v>1201</v>
      </c>
      <c r="C233" s="161" t="s">
        <v>1324</v>
      </c>
      <c r="D233" s="161" t="s">
        <v>1338</v>
      </c>
      <c r="E233" s="161" t="s">
        <v>320</v>
      </c>
      <c r="F233" s="165">
        <f>F234</f>
        <v>1393.998</v>
      </c>
      <c r="G233" s="162">
        <f>G234</f>
        <v>1391.539</v>
      </c>
      <c r="H233" s="163">
        <f t="shared" si="15"/>
        <v>0.9982360089469281</v>
      </c>
    </row>
    <row r="234" spans="1:8" ht="37.5" customHeight="1" outlineLevel="1">
      <c r="A234" s="160" t="s">
        <v>1161</v>
      </c>
      <c r="B234" s="161" t="s">
        <v>1201</v>
      </c>
      <c r="C234" s="161" t="s">
        <v>1324</v>
      </c>
      <c r="D234" s="161" t="s">
        <v>1338</v>
      </c>
      <c r="E234" s="161" t="s">
        <v>1162</v>
      </c>
      <c r="F234" s="165">
        <v>1393.998</v>
      </c>
      <c r="G234" s="162">
        <v>1391.539</v>
      </c>
      <c r="H234" s="163">
        <f t="shared" si="15"/>
        <v>0.9982360089469281</v>
      </c>
    </row>
    <row r="235" spans="1:8" outlineLevel="1">
      <c r="A235" s="160" t="s">
        <v>1339</v>
      </c>
      <c r="B235" s="161" t="s">
        <v>1201</v>
      </c>
      <c r="C235" s="161" t="s">
        <v>1340</v>
      </c>
      <c r="D235" s="161" t="s">
        <v>1146</v>
      </c>
      <c r="E235" s="161" t="s">
        <v>1147</v>
      </c>
      <c r="F235" s="162">
        <f>F236+F240</f>
        <v>229.11199999999999</v>
      </c>
      <c r="G235" s="162">
        <f>G236+G240</f>
        <v>200.20699999999999</v>
      </c>
      <c r="H235" s="163">
        <f t="shared" si="15"/>
        <v>0.87383899577499213</v>
      </c>
    </row>
    <row r="236" spans="1:8" ht="54" outlineLevel="1">
      <c r="A236" s="160" t="s">
        <v>1295</v>
      </c>
      <c r="B236" s="161" t="s">
        <v>1201</v>
      </c>
      <c r="C236" s="161" t="s">
        <v>1340</v>
      </c>
      <c r="D236" s="161" t="s">
        <v>1296</v>
      </c>
      <c r="E236" s="161" t="s">
        <v>1147</v>
      </c>
      <c r="F236" s="162">
        <f t="shared" ref="F236:G238" si="17">F237</f>
        <v>210.11199999999999</v>
      </c>
      <c r="G236" s="162">
        <f t="shared" si="17"/>
        <v>181.20699999999999</v>
      </c>
      <c r="H236" s="163">
        <f t="shared" si="15"/>
        <v>0.86243051325007614</v>
      </c>
    </row>
    <row r="237" spans="1:8" ht="18" customHeight="1" outlineLevel="1">
      <c r="A237" s="174" t="s">
        <v>1341</v>
      </c>
      <c r="B237" s="161" t="s">
        <v>1201</v>
      </c>
      <c r="C237" s="161" t="s">
        <v>1340</v>
      </c>
      <c r="D237" s="161" t="s">
        <v>1342</v>
      </c>
      <c r="E237" s="161" t="s">
        <v>1147</v>
      </c>
      <c r="F237" s="162">
        <f t="shared" si="17"/>
        <v>210.11199999999999</v>
      </c>
      <c r="G237" s="162">
        <f t="shared" si="17"/>
        <v>181.20699999999999</v>
      </c>
      <c r="H237" s="163">
        <f t="shared" si="15"/>
        <v>0.86243051325007614</v>
      </c>
    </row>
    <row r="238" spans="1:8" ht="18.75" customHeight="1" outlineLevel="1">
      <c r="A238" s="160" t="s">
        <v>1160</v>
      </c>
      <c r="B238" s="161" t="s">
        <v>1201</v>
      </c>
      <c r="C238" s="161" t="s">
        <v>1340</v>
      </c>
      <c r="D238" s="161" t="s">
        <v>1342</v>
      </c>
      <c r="E238" s="161" t="s">
        <v>320</v>
      </c>
      <c r="F238" s="162">
        <f t="shared" si="17"/>
        <v>210.11199999999999</v>
      </c>
      <c r="G238" s="162">
        <f t="shared" si="17"/>
        <v>181.20699999999999</v>
      </c>
      <c r="H238" s="163">
        <f t="shared" si="15"/>
        <v>0.86243051325007614</v>
      </c>
    </row>
    <row r="239" spans="1:8" ht="36" outlineLevel="1">
      <c r="A239" s="160" t="s">
        <v>1161</v>
      </c>
      <c r="B239" s="161" t="s">
        <v>1201</v>
      </c>
      <c r="C239" s="161" t="s">
        <v>1340</v>
      </c>
      <c r="D239" s="161" t="s">
        <v>1342</v>
      </c>
      <c r="E239" s="161" t="s">
        <v>1162</v>
      </c>
      <c r="F239" s="165">
        <v>210.11199999999999</v>
      </c>
      <c r="G239" s="162">
        <v>181.20699999999999</v>
      </c>
      <c r="H239" s="163">
        <f t="shared" si="15"/>
        <v>0.86243051325007614</v>
      </c>
    </row>
    <row r="240" spans="1:8" ht="21" customHeight="1" outlineLevel="1">
      <c r="A240" s="160" t="s">
        <v>1152</v>
      </c>
      <c r="B240" s="161" t="s">
        <v>1201</v>
      </c>
      <c r="C240" s="161" t="s">
        <v>1340</v>
      </c>
      <c r="D240" s="161" t="s">
        <v>1153</v>
      </c>
      <c r="E240" s="161" t="s">
        <v>1147</v>
      </c>
      <c r="F240" s="165">
        <f t="shared" ref="F240:G243" si="18">F241</f>
        <v>19</v>
      </c>
      <c r="G240" s="162">
        <f t="shared" si="18"/>
        <v>19</v>
      </c>
      <c r="H240" s="163">
        <f t="shared" si="15"/>
        <v>1</v>
      </c>
    </row>
    <row r="241" spans="1:8" ht="21" customHeight="1" outlineLevel="1">
      <c r="A241" s="160" t="s">
        <v>1181</v>
      </c>
      <c r="B241" s="161" t="s">
        <v>1201</v>
      </c>
      <c r="C241" s="161" t="s">
        <v>1340</v>
      </c>
      <c r="D241" s="161" t="s">
        <v>1182</v>
      </c>
      <c r="E241" s="161" t="s">
        <v>1147</v>
      </c>
      <c r="F241" s="165">
        <f t="shared" si="18"/>
        <v>19</v>
      </c>
      <c r="G241" s="162">
        <f t="shared" si="18"/>
        <v>19</v>
      </c>
      <c r="H241" s="163">
        <f t="shared" si="15"/>
        <v>1</v>
      </c>
    </row>
    <row r="242" spans="1:8" ht="35.25" customHeight="1" outlineLevel="1">
      <c r="A242" s="176" t="s">
        <v>1343</v>
      </c>
      <c r="B242" s="161" t="s">
        <v>1201</v>
      </c>
      <c r="C242" s="161" t="s">
        <v>1340</v>
      </c>
      <c r="D242" s="161" t="s">
        <v>1344</v>
      </c>
      <c r="E242" s="161" t="s">
        <v>1147</v>
      </c>
      <c r="F242" s="165">
        <f t="shared" si="18"/>
        <v>19</v>
      </c>
      <c r="G242" s="162">
        <f t="shared" si="18"/>
        <v>19</v>
      </c>
      <c r="H242" s="163">
        <f t="shared" si="15"/>
        <v>1</v>
      </c>
    </row>
    <row r="243" spans="1:8" outlineLevel="1">
      <c r="A243" s="160" t="s">
        <v>1184</v>
      </c>
      <c r="B243" s="161" t="s">
        <v>1201</v>
      </c>
      <c r="C243" s="161" t="s">
        <v>1340</v>
      </c>
      <c r="D243" s="161" t="s">
        <v>1344</v>
      </c>
      <c r="E243" s="161" t="s">
        <v>1185</v>
      </c>
      <c r="F243" s="165">
        <f t="shared" si="18"/>
        <v>19</v>
      </c>
      <c r="G243" s="162">
        <f t="shared" si="18"/>
        <v>19</v>
      </c>
      <c r="H243" s="163">
        <f t="shared" si="15"/>
        <v>1</v>
      </c>
    </row>
    <row r="244" spans="1:8" outlineLevel="1">
      <c r="A244" s="160" t="s">
        <v>1345</v>
      </c>
      <c r="B244" s="161" t="s">
        <v>1201</v>
      </c>
      <c r="C244" s="161" t="s">
        <v>1340</v>
      </c>
      <c r="D244" s="161" t="s">
        <v>1344</v>
      </c>
      <c r="E244" s="161" t="s">
        <v>1346</v>
      </c>
      <c r="F244" s="165">
        <v>19</v>
      </c>
      <c r="G244" s="162">
        <v>19</v>
      </c>
      <c r="H244" s="163">
        <f t="shared" si="15"/>
        <v>1</v>
      </c>
    </row>
    <row r="245" spans="1:8" outlineLevel="1">
      <c r="A245" s="160" t="s">
        <v>1347</v>
      </c>
      <c r="B245" s="161" t="s">
        <v>1201</v>
      </c>
      <c r="C245" s="161" t="s">
        <v>1348</v>
      </c>
      <c r="D245" s="161" t="s">
        <v>1146</v>
      </c>
      <c r="E245" s="161" t="s">
        <v>1147</v>
      </c>
      <c r="F245" s="162">
        <f>F246</f>
        <v>5842.424</v>
      </c>
      <c r="G245" s="162">
        <f>G246</f>
        <v>1180.2830000000001</v>
      </c>
      <c r="H245" s="163">
        <f t="shared" si="15"/>
        <v>0.20201940153607478</v>
      </c>
    </row>
    <row r="246" spans="1:8" ht="54" outlineLevel="1">
      <c r="A246" s="160" t="s">
        <v>1295</v>
      </c>
      <c r="B246" s="161" t="s">
        <v>1201</v>
      </c>
      <c r="C246" s="161" t="s">
        <v>1348</v>
      </c>
      <c r="D246" s="161" t="s">
        <v>1296</v>
      </c>
      <c r="E246" s="161" t="s">
        <v>1147</v>
      </c>
      <c r="F246" s="162">
        <f>F247</f>
        <v>5842.424</v>
      </c>
      <c r="G246" s="162">
        <f>G247</f>
        <v>1180.2830000000001</v>
      </c>
      <c r="H246" s="163">
        <f t="shared" si="15"/>
        <v>0.20201940153607478</v>
      </c>
    </row>
    <row r="247" spans="1:8" ht="36" outlineLevel="1">
      <c r="A247" s="160" t="s">
        <v>1319</v>
      </c>
      <c r="B247" s="161" t="s">
        <v>1201</v>
      </c>
      <c r="C247" s="161" t="s">
        <v>1348</v>
      </c>
      <c r="D247" s="161" t="s">
        <v>1320</v>
      </c>
      <c r="E247" s="161" t="s">
        <v>1147</v>
      </c>
      <c r="F247" s="162">
        <f>F248+F251</f>
        <v>5842.424</v>
      </c>
      <c r="G247" s="162">
        <f>G248+G251</f>
        <v>1180.2830000000001</v>
      </c>
      <c r="H247" s="163">
        <f t="shared" si="15"/>
        <v>0.20201940153607478</v>
      </c>
    </row>
    <row r="248" spans="1:8" ht="36" outlineLevel="1">
      <c r="A248" s="160" t="s">
        <v>1349</v>
      </c>
      <c r="B248" s="161" t="s">
        <v>1201</v>
      </c>
      <c r="C248" s="161" t="s">
        <v>1348</v>
      </c>
      <c r="D248" s="161" t="s">
        <v>1350</v>
      </c>
      <c r="E248" s="161" t="s">
        <v>1147</v>
      </c>
      <c r="F248" s="162">
        <f>F249</f>
        <v>58.423999999999999</v>
      </c>
      <c r="G248" s="162">
        <f>G249</f>
        <v>11.803000000000001</v>
      </c>
      <c r="H248" s="163">
        <f t="shared" si="15"/>
        <v>0.20202314117485967</v>
      </c>
    </row>
    <row r="249" spans="1:8" outlineLevel="1">
      <c r="A249" s="160" t="s">
        <v>1163</v>
      </c>
      <c r="B249" s="161" t="s">
        <v>1201</v>
      </c>
      <c r="C249" s="161" t="s">
        <v>1348</v>
      </c>
      <c r="D249" s="161" t="s">
        <v>1350</v>
      </c>
      <c r="E249" s="161" t="s">
        <v>1164</v>
      </c>
      <c r="F249" s="162">
        <f>F250</f>
        <v>58.423999999999999</v>
      </c>
      <c r="G249" s="162">
        <f>G250</f>
        <v>11.803000000000001</v>
      </c>
      <c r="H249" s="163">
        <f t="shared" si="15"/>
        <v>0.20202314117485967</v>
      </c>
    </row>
    <row r="250" spans="1:8" ht="36" outlineLevel="1">
      <c r="A250" s="160" t="s">
        <v>1329</v>
      </c>
      <c r="B250" s="161" t="s">
        <v>1201</v>
      </c>
      <c r="C250" s="161" t="s">
        <v>1348</v>
      </c>
      <c r="D250" s="161" t="s">
        <v>1350</v>
      </c>
      <c r="E250" s="161" t="s">
        <v>1330</v>
      </c>
      <c r="F250" s="162">
        <v>58.423999999999999</v>
      </c>
      <c r="G250" s="162">
        <v>11.803000000000001</v>
      </c>
      <c r="H250" s="163">
        <f t="shared" si="15"/>
        <v>0.20202314117485967</v>
      </c>
    </row>
    <row r="251" spans="1:8" ht="36" outlineLevel="1">
      <c r="A251" s="166" t="s">
        <v>1351</v>
      </c>
      <c r="B251" s="161" t="s">
        <v>1201</v>
      </c>
      <c r="C251" s="161" t="s">
        <v>1348</v>
      </c>
      <c r="D251" s="161" t="s">
        <v>1352</v>
      </c>
      <c r="E251" s="161" t="s">
        <v>1147</v>
      </c>
      <c r="F251" s="162">
        <f>F252</f>
        <v>5784</v>
      </c>
      <c r="G251" s="162">
        <f>G252</f>
        <v>1168.48</v>
      </c>
      <c r="H251" s="163">
        <f t="shared" si="15"/>
        <v>0.20201936376210236</v>
      </c>
    </row>
    <row r="252" spans="1:8" outlineLevel="1">
      <c r="A252" s="160" t="s">
        <v>1163</v>
      </c>
      <c r="B252" s="161" t="s">
        <v>1201</v>
      </c>
      <c r="C252" s="161" t="s">
        <v>1348</v>
      </c>
      <c r="D252" s="161" t="s">
        <v>1352</v>
      </c>
      <c r="E252" s="161" t="s">
        <v>1164</v>
      </c>
      <c r="F252" s="162">
        <f>F253</f>
        <v>5784</v>
      </c>
      <c r="G252" s="162">
        <f>G253</f>
        <v>1168.48</v>
      </c>
      <c r="H252" s="163">
        <f t="shared" si="15"/>
        <v>0.20201936376210236</v>
      </c>
    </row>
    <row r="253" spans="1:8" ht="36" outlineLevel="1">
      <c r="A253" s="160" t="s">
        <v>1329</v>
      </c>
      <c r="B253" s="161" t="s">
        <v>1201</v>
      </c>
      <c r="C253" s="161" t="s">
        <v>1348</v>
      </c>
      <c r="D253" s="161" t="s">
        <v>1352</v>
      </c>
      <c r="E253" s="161" t="s">
        <v>1330</v>
      </c>
      <c r="F253" s="162">
        <v>5784</v>
      </c>
      <c r="G253" s="162">
        <v>1168.48</v>
      </c>
      <c r="H253" s="163">
        <f t="shared" si="15"/>
        <v>0.20201936376210236</v>
      </c>
    </row>
    <row r="254" spans="1:8" outlineLevel="1">
      <c r="A254" s="160" t="s">
        <v>1353</v>
      </c>
      <c r="B254" s="161" t="s">
        <v>1201</v>
      </c>
      <c r="C254" s="161" t="s">
        <v>1354</v>
      </c>
      <c r="D254" s="161" t="s">
        <v>1146</v>
      </c>
      <c r="E254" s="161" t="s">
        <v>1147</v>
      </c>
      <c r="F254" s="162">
        <f>F255</f>
        <v>513.83799999999997</v>
      </c>
      <c r="G254" s="162">
        <f>G255</f>
        <v>513.83799999999997</v>
      </c>
      <c r="H254" s="163">
        <f t="shared" si="15"/>
        <v>1</v>
      </c>
    </row>
    <row r="255" spans="1:8" outlineLevel="2">
      <c r="A255" s="160" t="s">
        <v>1355</v>
      </c>
      <c r="B255" s="161" t="s">
        <v>1201</v>
      </c>
      <c r="C255" s="161" t="s">
        <v>1356</v>
      </c>
      <c r="D255" s="161" t="s">
        <v>1146</v>
      </c>
      <c r="E255" s="161" t="s">
        <v>1147</v>
      </c>
      <c r="F255" s="162">
        <f>F256</f>
        <v>513.83799999999997</v>
      </c>
      <c r="G255" s="162">
        <f>G256</f>
        <v>513.83799999999997</v>
      </c>
      <c r="H255" s="163">
        <f t="shared" si="15"/>
        <v>1</v>
      </c>
    </row>
    <row r="256" spans="1:8" ht="36" outlineLevel="3">
      <c r="A256" s="160" t="s">
        <v>1357</v>
      </c>
      <c r="B256" s="161" t="s">
        <v>1201</v>
      </c>
      <c r="C256" s="161" t="s">
        <v>1356</v>
      </c>
      <c r="D256" s="161" t="s">
        <v>1358</v>
      </c>
      <c r="E256" s="161" t="s">
        <v>1147</v>
      </c>
      <c r="F256" s="162">
        <f>F257+F261+F264</f>
        <v>513.83799999999997</v>
      </c>
      <c r="G256" s="162">
        <f>G257+G261+G264</f>
        <v>513.83799999999997</v>
      </c>
      <c r="H256" s="163">
        <f t="shared" si="15"/>
        <v>1</v>
      </c>
    </row>
    <row r="257" spans="1:12" ht="36.75" customHeight="1" outlineLevel="3">
      <c r="A257" s="160" t="s">
        <v>1359</v>
      </c>
      <c r="B257" s="161" t="s">
        <v>1201</v>
      </c>
      <c r="C257" s="161" t="s">
        <v>1356</v>
      </c>
      <c r="D257" s="161" t="s">
        <v>1360</v>
      </c>
      <c r="E257" s="161" t="s">
        <v>1147</v>
      </c>
      <c r="F257" s="162">
        <f t="shared" ref="F257:G259" si="19">F258</f>
        <v>439.63299999999998</v>
      </c>
      <c r="G257" s="162">
        <f t="shared" si="19"/>
        <v>439.63299999999998</v>
      </c>
      <c r="H257" s="163">
        <f t="shared" si="15"/>
        <v>1</v>
      </c>
    </row>
    <row r="258" spans="1:12" ht="18" customHeight="1" outlineLevel="3">
      <c r="A258" s="160" t="s">
        <v>1361</v>
      </c>
      <c r="B258" s="161" t="s">
        <v>1201</v>
      </c>
      <c r="C258" s="161" t="s">
        <v>1356</v>
      </c>
      <c r="D258" s="161" t="s">
        <v>1362</v>
      </c>
      <c r="E258" s="161" t="s">
        <v>1147</v>
      </c>
      <c r="F258" s="162">
        <f t="shared" si="19"/>
        <v>439.63299999999998</v>
      </c>
      <c r="G258" s="162">
        <f t="shared" si="19"/>
        <v>439.63299999999998</v>
      </c>
      <c r="H258" s="163">
        <f t="shared" si="15"/>
        <v>1</v>
      </c>
    </row>
    <row r="259" spans="1:12" ht="18.75" customHeight="1" outlineLevel="3">
      <c r="A259" s="160" t="s">
        <v>1160</v>
      </c>
      <c r="B259" s="161" t="s">
        <v>1201</v>
      </c>
      <c r="C259" s="161" t="s">
        <v>1356</v>
      </c>
      <c r="D259" s="161" t="s">
        <v>1362</v>
      </c>
      <c r="E259" s="161" t="s">
        <v>320</v>
      </c>
      <c r="F259" s="162">
        <f t="shared" si="19"/>
        <v>439.63299999999998</v>
      </c>
      <c r="G259" s="162">
        <f t="shared" si="19"/>
        <v>439.63299999999998</v>
      </c>
      <c r="H259" s="163">
        <f t="shared" si="15"/>
        <v>1</v>
      </c>
    </row>
    <row r="260" spans="1:12" ht="36" outlineLevel="3">
      <c r="A260" s="160" t="s">
        <v>1161</v>
      </c>
      <c r="B260" s="161" t="s">
        <v>1201</v>
      </c>
      <c r="C260" s="161" t="s">
        <v>1356</v>
      </c>
      <c r="D260" s="161" t="s">
        <v>1362</v>
      </c>
      <c r="E260" s="161" t="s">
        <v>1162</v>
      </c>
      <c r="F260" s="162">
        <v>439.63299999999998</v>
      </c>
      <c r="G260" s="162">
        <v>439.63299999999998</v>
      </c>
      <c r="H260" s="163">
        <f t="shared" si="15"/>
        <v>1</v>
      </c>
    </row>
    <row r="261" spans="1:12" ht="19.5" customHeight="1" outlineLevel="5">
      <c r="A261" s="160" t="s">
        <v>1363</v>
      </c>
      <c r="B261" s="161" t="s">
        <v>1201</v>
      </c>
      <c r="C261" s="161" t="s">
        <v>1356</v>
      </c>
      <c r="D261" s="161" t="s">
        <v>1364</v>
      </c>
      <c r="E261" s="161" t="s">
        <v>1147</v>
      </c>
      <c r="F261" s="162">
        <f>F262</f>
        <v>44.204999999999998</v>
      </c>
      <c r="G261" s="162">
        <f>G262</f>
        <v>44.204999999999998</v>
      </c>
      <c r="H261" s="163">
        <f t="shared" si="15"/>
        <v>1</v>
      </c>
    </row>
    <row r="262" spans="1:12" ht="21.75" customHeight="1" outlineLevel="6">
      <c r="A262" s="160" t="s">
        <v>1160</v>
      </c>
      <c r="B262" s="161" t="s">
        <v>1201</v>
      </c>
      <c r="C262" s="161" t="s">
        <v>1356</v>
      </c>
      <c r="D262" s="161" t="s">
        <v>1364</v>
      </c>
      <c r="E262" s="161" t="s">
        <v>320</v>
      </c>
      <c r="F262" s="162">
        <f>F263</f>
        <v>44.204999999999998</v>
      </c>
      <c r="G262" s="162">
        <f>G263</f>
        <v>44.204999999999998</v>
      </c>
      <c r="H262" s="163">
        <f t="shared" si="15"/>
        <v>1</v>
      </c>
    </row>
    <row r="263" spans="1:12" ht="36" outlineLevel="7">
      <c r="A263" s="160" t="s">
        <v>1161</v>
      </c>
      <c r="B263" s="161" t="s">
        <v>1201</v>
      </c>
      <c r="C263" s="161" t="s">
        <v>1356</v>
      </c>
      <c r="D263" s="161" t="s">
        <v>1364</v>
      </c>
      <c r="E263" s="161" t="s">
        <v>1162</v>
      </c>
      <c r="F263" s="165">
        <v>44.204999999999998</v>
      </c>
      <c r="G263" s="162">
        <v>44.204999999999998</v>
      </c>
      <c r="H263" s="163">
        <f t="shared" si="15"/>
        <v>1</v>
      </c>
    </row>
    <row r="264" spans="1:12" outlineLevel="5">
      <c r="A264" s="160" t="s">
        <v>1365</v>
      </c>
      <c r="B264" s="161" t="s">
        <v>1201</v>
      </c>
      <c r="C264" s="161" t="s">
        <v>1356</v>
      </c>
      <c r="D264" s="161" t="s">
        <v>1366</v>
      </c>
      <c r="E264" s="161" t="s">
        <v>1147</v>
      </c>
      <c r="F264" s="162">
        <f>F265</f>
        <v>30</v>
      </c>
      <c r="G264" s="162">
        <f>G265</f>
        <v>30</v>
      </c>
      <c r="H264" s="163">
        <f t="shared" si="15"/>
        <v>1</v>
      </c>
    </row>
    <row r="265" spans="1:12" ht="18.75" customHeight="1" outlineLevel="6">
      <c r="A265" s="160" t="s">
        <v>1160</v>
      </c>
      <c r="B265" s="161" t="s">
        <v>1201</v>
      </c>
      <c r="C265" s="161" t="s">
        <v>1356</v>
      </c>
      <c r="D265" s="161" t="s">
        <v>1366</v>
      </c>
      <c r="E265" s="161" t="s">
        <v>320</v>
      </c>
      <c r="F265" s="162">
        <f>F266</f>
        <v>30</v>
      </c>
      <c r="G265" s="162">
        <f>G266</f>
        <v>30</v>
      </c>
      <c r="H265" s="163">
        <f t="shared" si="15"/>
        <v>1</v>
      </c>
    </row>
    <row r="266" spans="1:12" ht="36" outlineLevel="7">
      <c r="A266" s="160" t="s">
        <v>1161</v>
      </c>
      <c r="B266" s="161" t="s">
        <v>1201</v>
      </c>
      <c r="C266" s="161" t="s">
        <v>1356</v>
      </c>
      <c r="D266" s="161" t="s">
        <v>1366</v>
      </c>
      <c r="E266" s="161" t="s">
        <v>1162</v>
      </c>
      <c r="F266" s="165">
        <v>30</v>
      </c>
      <c r="G266" s="162">
        <v>30</v>
      </c>
      <c r="H266" s="163">
        <f t="shared" ref="H266:H329" si="20">G266/F266</f>
        <v>1</v>
      </c>
    </row>
    <row r="267" spans="1:12" outlineLevel="1">
      <c r="A267" s="160" t="s">
        <v>1367</v>
      </c>
      <c r="B267" s="161" t="s">
        <v>1201</v>
      </c>
      <c r="C267" s="161" t="s">
        <v>1368</v>
      </c>
      <c r="D267" s="161" t="s">
        <v>1146</v>
      </c>
      <c r="E267" s="161" t="s">
        <v>1147</v>
      </c>
      <c r="F267" s="162">
        <f t="shared" ref="F267:G271" si="21">F268</f>
        <v>13978.539000000001</v>
      </c>
      <c r="G267" s="162">
        <f t="shared" si="21"/>
        <v>13978.539000000001</v>
      </c>
      <c r="H267" s="163">
        <f t="shared" si="20"/>
        <v>1</v>
      </c>
      <c r="K267" s="170">
        <f>F267+F365</f>
        <v>510338.48600000003</v>
      </c>
      <c r="L267" s="170">
        <f>G267+G365</f>
        <v>482144.98699999996</v>
      </c>
    </row>
    <row r="268" spans="1:12" outlineLevel="2">
      <c r="A268" s="160" t="s">
        <v>1369</v>
      </c>
      <c r="B268" s="161" t="s">
        <v>1201</v>
      </c>
      <c r="C268" s="161" t="s">
        <v>1370</v>
      </c>
      <c r="D268" s="161" t="s">
        <v>1146</v>
      </c>
      <c r="E268" s="161" t="s">
        <v>1147</v>
      </c>
      <c r="F268" s="162">
        <f t="shared" si="21"/>
        <v>13978.539000000001</v>
      </c>
      <c r="G268" s="162">
        <f t="shared" si="21"/>
        <v>13978.539000000001</v>
      </c>
      <c r="H268" s="163">
        <f t="shared" si="20"/>
        <v>1</v>
      </c>
    </row>
    <row r="269" spans="1:12" ht="36" outlineLevel="3">
      <c r="A269" s="160" t="s">
        <v>1371</v>
      </c>
      <c r="B269" s="161" t="s">
        <v>1201</v>
      </c>
      <c r="C269" s="161" t="s">
        <v>1370</v>
      </c>
      <c r="D269" s="161" t="s">
        <v>1372</v>
      </c>
      <c r="E269" s="161" t="s">
        <v>1147</v>
      </c>
      <c r="F269" s="162">
        <f t="shared" si="21"/>
        <v>13978.539000000001</v>
      </c>
      <c r="G269" s="162">
        <f t="shared" si="21"/>
        <v>13978.539000000001</v>
      </c>
      <c r="H269" s="163">
        <f t="shared" si="20"/>
        <v>1</v>
      </c>
    </row>
    <row r="270" spans="1:12" ht="38.25" customHeight="1" outlineLevel="5">
      <c r="A270" s="160" t="s">
        <v>1373</v>
      </c>
      <c r="B270" s="161" t="s">
        <v>1201</v>
      </c>
      <c r="C270" s="161" t="s">
        <v>1370</v>
      </c>
      <c r="D270" s="161" t="s">
        <v>1374</v>
      </c>
      <c r="E270" s="161" t="s">
        <v>1147</v>
      </c>
      <c r="F270" s="162">
        <f t="shared" si="21"/>
        <v>13978.539000000001</v>
      </c>
      <c r="G270" s="162">
        <f t="shared" si="21"/>
        <v>13978.539000000001</v>
      </c>
      <c r="H270" s="163">
        <f t="shared" si="20"/>
        <v>1</v>
      </c>
    </row>
    <row r="271" spans="1:12" ht="36" outlineLevel="6">
      <c r="A271" s="160" t="s">
        <v>1245</v>
      </c>
      <c r="B271" s="161" t="s">
        <v>1201</v>
      </c>
      <c r="C271" s="161" t="s">
        <v>1370</v>
      </c>
      <c r="D271" s="161" t="s">
        <v>1374</v>
      </c>
      <c r="E271" s="161" t="s">
        <v>1246</v>
      </c>
      <c r="F271" s="162">
        <f t="shared" si="21"/>
        <v>13978.539000000001</v>
      </c>
      <c r="G271" s="162">
        <f t="shared" si="21"/>
        <v>13978.539000000001</v>
      </c>
      <c r="H271" s="163">
        <f t="shared" si="20"/>
        <v>1</v>
      </c>
    </row>
    <row r="272" spans="1:12" outlineLevel="7">
      <c r="A272" s="160" t="s">
        <v>1375</v>
      </c>
      <c r="B272" s="161" t="s">
        <v>1201</v>
      </c>
      <c r="C272" s="161" t="s">
        <v>1370</v>
      </c>
      <c r="D272" s="161" t="s">
        <v>1374</v>
      </c>
      <c r="E272" s="161" t="s">
        <v>1376</v>
      </c>
      <c r="F272" s="165">
        <v>13978.539000000001</v>
      </c>
      <c r="G272" s="162">
        <v>13978.539000000001</v>
      </c>
      <c r="H272" s="163">
        <f t="shared" si="20"/>
        <v>1</v>
      </c>
    </row>
    <row r="273" spans="1:8" outlineLevel="1">
      <c r="A273" s="160" t="s">
        <v>1377</v>
      </c>
      <c r="B273" s="161" t="s">
        <v>1201</v>
      </c>
      <c r="C273" s="161" t="s">
        <v>1378</v>
      </c>
      <c r="D273" s="161" t="s">
        <v>1146</v>
      </c>
      <c r="E273" s="161" t="s">
        <v>1147</v>
      </c>
      <c r="F273" s="162">
        <f>F274</f>
        <v>8749.1949999999997</v>
      </c>
      <c r="G273" s="162">
        <f>G274</f>
        <v>8749.1949999999997</v>
      </c>
      <c r="H273" s="163">
        <f t="shared" si="20"/>
        <v>1</v>
      </c>
    </row>
    <row r="274" spans="1:8" outlineLevel="2">
      <c r="A274" s="160" t="s">
        <v>1379</v>
      </c>
      <c r="B274" s="161" t="s">
        <v>1201</v>
      </c>
      <c r="C274" s="161" t="s">
        <v>1380</v>
      </c>
      <c r="D274" s="161" t="s">
        <v>1146</v>
      </c>
      <c r="E274" s="161" t="s">
        <v>1147</v>
      </c>
      <c r="F274" s="162">
        <f>F275</f>
        <v>8749.1949999999997</v>
      </c>
      <c r="G274" s="162">
        <f>G275</f>
        <v>8749.1949999999997</v>
      </c>
      <c r="H274" s="163">
        <f t="shared" si="20"/>
        <v>1</v>
      </c>
    </row>
    <row r="275" spans="1:8" ht="36" outlineLevel="3">
      <c r="A275" s="160" t="s">
        <v>1371</v>
      </c>
      <c r="B275" s="161" t="s">
        <v>1201</v>
      </c>
      <c r="C275" s="161" t="s">
        <v>1380</v>
      </c>
      <c r="D275" s="161" t="s">
        <v>1372</v>
      </c>
      <c r="E275" s="161" t="s">
        <v>1147</v>
      </c>
      <c r="F275" s="162">
        <f>F276+F285+F282+F279</f>
        <v>8749.1949999999997</v>
      </c>
      <c r="G275" s="162">
        <f>G276+G285+G282+G279</f>
        <v>8749.1949999999997</v>
      </c>
      <c r="H275" s="163">
        <f t="shared" si="20"/>
        <v>1</v>
      </c>
    </row>
    <row r="276" spans="1:8" ht="54" outlineLevel="3">
      <c r="A276" s="160" t="s">
        <v>1381</v>
      </c>
      <c r="B276" s="161" t="s">
        <v>1201</v>
      </c>
      <c r="C276" s="161" t="s">
        <v>1380</v>
      </c>
      <c r="D276" s="161" t="s">
        <v>1382</v>
      </c>
      <c r="E276" s="161" t="s">
        <v>1147</v>
      </c>
      <c r="F276" s="162">
        <f>F277</f>
        <v>1.476</v>
      </c>
      <c r="G276" s="162">
        <f>G277</f>
        <v>1.476</v>
      </c>
      <c r="H276" s="163">
        <f t="shared" si="20"/>
        <v>1</v>
      </c>
    </row>
    <row r="277" spans="1:8" ht="36" outlineLevel="3">
      <c r="A277" s="160" t="s">
        <v>1245</v>
      </c>
      <c r="B277" s="161" t="s">
        <v>1201</v>
      </c>
      <c r="C277" s="161" t="s">
        <v>1380</v>
      </c>
      <c r="D277" s="161" t="s">
        <v>1382</v>
      </c>
      <c r="E277" s="161" t="s">
        <v>1246</v>
      </c>
      <c r="F277" s="162">
        <f>F278</f>
        <v>1.476</v>
      </c>
      <c r="G277" s="162">
        <f>G278</f>
        <v>1.476</v>
      </c>
      <c r="H277" s="163">
        <f t="shared" si="20"/>
        <v>1</v>
      </c>
    </row>
    <row r="278" spans="1:8" outlineLevel="3">
      <c r="A278" s="160" t="s">
        <v>1375</v>
      </c>
      <c r="B278" s="161" t="s">
        <v>1201</v>
      </c>
      <c r="C278" s="161" t="s">
        <v>1380</v>
      </c>
      <c r="D278" s="161" t="s">
        <v>1382</v>
      </c>
      <c r="E278" s="161" t="s">
        <v>1376</v>
      </c>
      <c r="F278" s="162">
        <v>1.476</v>
      </c>
      <c r="G278" s="162">
        <v>1.476</v>
      </c>
      <c r="H278" s="163">
        <f t="shared" si="20"/>
        <v>1</v>
      </c>
    </row>
    <row r="279" spans="1:8" ht="36" customHeight="1" outlineLevel="7">
      <c r="A279" s="177" t="s">
        <v>1383</v>
      </c>
      <c r="B279" s="161" t="s">
        <v>1201</v>
      </c>
      <c r="C279" s="161" t="s">
        <v>1380</v>
      </c>
      <c r="D279" s="161" t="s">
        <v>1384</v>
      </c>
      <c r="E279" s="161" t="s">
        <v>1147</v>
      </c>
      <c r="F279" s="162">
        <f>F280</f>
        <v>7695.5230000000001</v>
      </c>
      <c r="G279" s="162">
        <f>G280</f>
        <v>7695.5230000000001</v>
      </c>
      <c r="H279" s="163">
        <f t="shared" si="20"/>
        <v>1</v>
      </c>
    </row>
    <row r="280" spans="1:8" ht="36" outlineLevel="7">
      <c r="A280" s="160" t="s">
        <v>1245</v>
      </c>
      <c r="B280" s="161" t="s">
        <v>1201</v>
      </c>
      <c r="C280" s="161" t="s">
        <v>1380</v>
      </c>
      <c r="D280" s="161" t="s">
        <v>1384</v>
      </c>
      <c r="E280" s="161" t="s">
        <v>1246</v>
      </c>
      <c r="F280" s="162">
        <f>F281</f>
        <v>7695.5230000000001</v>
      </c>
      <c r="G280" s="162">
        <f>G281</f>
        <v>7695.5230000000001</v>
      </c>
      <c r="H280" s="163">
        <f t="shared" si="20"/>
        <v>1</v>
      </c>
    </row>
    <row r="281" spans="1:8" outlineLevel="7">
      <c r="A281" s="160" t="s">
        <v>1375</v>
      </c>
      <c r="B281" s="161" t="s">
        <v>1201</v>
      </c>
      <c r="C281" s="161" t="s">
        <v>1380</v>
      </c>
      <c r="D281" s="161" t="s">
        <v>1384</v>
      </c>
      <c r="E281" s="161" t="s">
        <v>1376</v>
      </c>
      <c r="F281" s="165">
        <v>7695.5230000000001</v>
      </c>
      <c r="G281" s="162">
        <v>7695.5230000000001</v>
      </c>
      <c r="H281" s="163">
        <f t="shared" si="20"/>
        <v>1</v>
      </c>
    </row>
    <row r="282" spans="1:8" ht="54" outlineLevel="7">
      <c r="A282" s="166" t="s">
        <v>1385</v>
      </c>
      <c r="B282" s="161" t="s">
        <v>1201</v>
      </c>
      <c r="C282" s="161" t="s">
        <v>1380</v>
      </c>
      <c r="D282" s="161" t="s">
        <v>1386</v>
      </c>
      <c r="E282" s="161" t="s">
        <v>1147</v>
      </c>
      <c r="F282" s="165">
        <f>F283</f>
        <v>146.096</v>
      </c>
      <c r="G282" s="162">
        <f>G283</f>
        <v>146.096</v>
      </c>
      <c r="H282" s="163">
        <f t="shared" si="20"/>
        <v>1</v>
      </c>
    </row>
    <row r="283" spans="1:8" ht="36" outlineLevel="7">
      <c r="A283" s="160" t="s">
        <v>1245</v>
      </c>
      <c r="B283" s="161" t="s">
        <v>1201</v>
      </c>
      <c r="C283" s="161" t="s">
        <v>1380</v>
      </c>
      <c r="D283" s="161" t="s">
        <v>1386</v>
      </c>
      <c r="E283" s="161" t="s">
        <v>1246</v>
      </c>
      <c r="F283" s="165">
        <f>F284</f>
        <v>146.096</v>
      </c>
      <c r="G283" s="162">
        <f>G284</f>
        <v>146.096</v>
      </c>
      <c r="H283" s="163">
        <f t="shared" si="20"/>
        <v>1</v>
      </c>
    </row>
    <row r="284" spans="1:8" outlineLevel="7">
      <c r="A284" s="160" t="s">
        <v>1375</v>
      </c>
      <c r="B284" s="161" t="s">
        <v>1201</v>
      </c>
      <c r="C284" s="161" t="s">
        <v>1380</v>
      </c>
      <c r="D284" s="161" t="s">
        <v>1386</v>
      </c>
      <c r="E284" s="161" t="s">
        <v>1376</v>
      </c>
      <c r="F284" s="165">
        <v>146.096</v>
      </c>
      <c r="G284" s="162">
        <v>146.096</v>
      </c>
      <c r="H284" s="163">
        <f t="shared" si="20"/>
        <v>1</v>
      </c>
    </row>
    <row r="285" spans="1:8" outlineLevel="5">
      <c r="A285" s="160" t="s">
        <v>1387</v>
      </c>
      <c r="B285" s="161" t="s">
        <v>1201</v>
      </c>
      <c r="C285" s="161" t="s">
        <v>1380</v>
      </c>
      <c r="D285" s="161" t="s">
        <v>1388</v>
      </c>
      <c r="E285" s="161" t="s">
        <v>1147</v>
      </c>
      <c r="F285" s="162">
        <f>F286</f>
        <v>906.1</v>
      </c>
      <c r="G285" s="162">
        <f>G286</f>
        <v>906.1</v>
      </c>
      <c r="H285" s="163">
        <f t="shared" si="20"/>
        <v>1</v>
      </c>
    </row>
    <row r="286" spans="1:8" ht="36" outlineLevel="6">
      <c r="A286" s="160" t="s">
        <v>1245</v>
      </c>
      <c r="B286" s="161" t="s">
        <v>1201</v>
      </c>
      <c r="C286" s="161" t="s">
        <v>1380</v>
      </c>
      <c r="D286" s="161" t="s">
        <v>1388</v>
      </c>
      <c r="E286" s="161" t="s">
        <v>1246</v>
      </c>
      <c r="F286" s="162">
        <f>F287+F288</f>
        <v>906.1</v>
      </c>
      <c r="G286" s="162">
        <f>G287+G288</f>
        <v>906.1</v>
      </c>
      <c r="H286" s="163">
        <f t="shared" si="20"/>
        <v>1</v>
      </c>
    </row>
    <row r="287" spans="1:8" outlineLevel="7">
      <c r="A287" s="160" t="s">
        <v>1375</v>
      </c>
      <c r="B287" s="161" t="s">
        <v>1201</v>
      </c>
      <c r="C287" s="161" t="s">
        <v>1380</v>
      </c>
      <c r="D287" s="161" t="s">
        <v>1388</v>
      </c>
      <c r="E287" s="161" t="s">
        <v>1376</v>
      </c>
      <c r="F287" s="165">
        <v>792.1</v>
      </c>
      <c r="G287" s="162">
        <v>792.1</v>
      </c>
      <c r="H287" s="163">
        <f t="shared" si="20"/>
        <v>1</v>
      </c>
    </row>
    <row r="288" spans="1:8" ht="37.5" customHeight="1" outlineLevel="7">
      <c r="A288" s="160" t="s">
        <v>1389</v>
      </c>
      <c r="B288" s="161" t="s">
        <v>1201</v>
      </c>
      <c r="C288" s="161" t="s">
        <v>1380</v>
      </c>
      <c r="D288" s="161" t="s">
        <v>1388</v>
      </c>
      <c r="E288" s="161" t="s">
        <v>1390</v>
      </c>
      <c r="F288" s="165">
        <v>114</v>
      </c>
      <c r="G288" s="162">
        <v>114</v>
      </c>
      <c r="H288" s="163">
        <f t="shared" si="20"/>
        <v>1</v>
      </c>
    </row>
    <row r="289" spans="1:8" outlineLevel="1">
      <c r="A289" s="160" t="s">
        <v>1391</v>
      </c>
      <c r="B289" s="161" t="s">
        <v>1201</v>
      </c>
      <c r="C289" s="161" t="s">
        <v>1392</v>
      </c>
      <c r="D289" s="161" t="s">
        <v>1146</v>
      </c>
      <c r="E289" s="161" t="s">
        <v>1147</v>
      </c>
      <c r="F289" s="162">
        <f>F290+F295+F305</f>
        <v>21520.886999999999</v>
      </c>
      <c r="G289" s="162">
        <f>G290+G295+G305</f>
        <v>14485.505000000001</v>
      </c>
      <c r="H289" s="163">
        <f t="shared" si="20"/>
        <v>0.67309051899208439</v>
      </c>
    </row>
    <row r="290" spans="1:8" outlineLevel="2">
      <c r="A290" s="160" t="s">
        <v>1393</v>
      </c>
      <c r="B290" s="161" t="s">
        <v>1201</v>
      </c>
      <c r="C290" s="161" t="s">
        <v>1394</v>
      </c>
      <c r="D290" s="161" t="s">
        <v>1146</v>
      </c>
      <c r="E290" s="161" t="s">
        <v>1147</v>
      </c>
      <c r="F290" s="162">
        <f t="shared" ref="F290:G293" si="22">F291</f>
        <v>3320.694</v>
      </c>
      <c r="G290" s="162">
        <f t="shared" si="22"/>
        <v>3320.694</v>
      </c>
      <c r="H290" s="163">
        <f t="shared" si="20"/>
        <v>1</v>
      </c>
    </row>
    <row r="291" spans="1:8" ht="19.5" customHeight="1" outlineLevel="4">
      <c r="A291" s="160" t="s">
        <v>1152</v>
      </c>
      <c r="B291" s="161" t="s">
        <v>1201</v>
      </c>
      <c r="C291" s="161" t="s">
        <v>1394</v>
      </c>
      <c r="D291" s="161" t="s">
        <v>1153</v>
      </c>
      <c r="E291" s="161" t="s">
        <v>1147</v>
      </c>
      <c r="F291" s="162">
        <f t="shared" si="22"/>
        <v>3320.694</v>
      </c>
      <c r="G291" s="162">
        <f t="shared" si="22"/>
        <v>3320.694</v>
      </c>
      <c r="H291" s="163">
        <f t="shared" si="20"/>
        <v>1</v>
      </c>
    </row>
    <row r="292" spans="1:8" outlineLevel="5">
      <c r="A292" s="160" t="s">
        <v>1395</v>
      </c>
      <c r="B292" s="161" t="s">
        <v>1201</v>
      </c>
      <c r="C292" s="161" t="s">
        <v>1394</v>
      </c>
      <c r="D292" s="161" t="s">
        <v>1396</v>
      </c>
      <c r="E292" s="161" t="s">
        <v>1147</v>
      </c>
      <c r="F292" s="162">
        <f t="shared" si="22"/>
        <v>3320.694</v>
      </c>
      <c r="G292" s="162">
        <f t="shared" si="22"/>
        <v>3320.694</v>
      </c>
      <c r="H292" s="163">
        <f t="shared" si="20"/>
        <v>1</v>
      </c>
    </row>
    <row r="293" spans="1:8" outlineLevel="6">
      <c r="A293" s="160" t="s">
        <v>1237</v>
      </c>
      <c r="B293" s="161" t="s">
        <v>1201</v>
      </c>
      <c r="C293" s="161" t="s">
        <v>1394</v>
      </c>
      <c r="D293" s="161" t="s">
        <v>1396</v>
      </c>
      <c r="E293" s="161" t="s">
        <v>1238</v>
      </c>
      <c r="F293" s="162">
        <f t="shared" si="22"/>
        <v>3320.694</v>
      </c>
      <c r="G293" s="162">
        <f t="shared" si="22"/>
        <v>3320.694</v>
      </c>
      <c r="H293" s="163">
        <f t="shared" si="20"/>
        <v>1</v>
      </c>
    </row>
    <row r="294" spans="1:8" outlineLevel="7">
      <c r="A294" s="160" t="s">
        <v>1397</v>
      </c>
      <c r="B294" s="161" t="s">
        <v>1201</v>
      </c>
      <c r="C294" s="161" t="s">
        <v>1394</v>
      </c>
      <c r="D294" s="161" t="s">
        <v>1396</v>
      </c>
      <c r="E294" s="161" t="s">
        <v>1398</v>
      </c>
      <c r="F294" s="165">
        <v>3320.694</v>
      </c>
      <c r="G294" s="162">
        <v>3320.694</v>
      </c>
      <c r="H294" s="163">
        <f t="shared" si="20"/>
        <v>1</v>
      </c>
    </row>
    <row r="295" spans="1:8" outlineLevel="7">
      <c r="A295" s="160" t="s">
        <v>1399</v>
      </c>
      <c r="B295" s="161" t="s">
        <v>1201</v>
      </c>
      <c r="C295" s="161" t="s">
        <v>1400</v>
      </c>
      <c r="D295" s="161" t="s">
        <v>1146</v>
      </c>
      <c r="E295" s="161" t="s">
        <v>1147</v>
      </c>
      <c r="F295" s="162">
        <f>F296+F301</f>
        <v>341.12</v>
      </c>
      <c r="G295" s="162">
        <f>G296+G301</f>
        <v>291.12</v>
      </c>
      <c r="H295" s="163">
        <f t="shared" si="20"/>
        <v>0.85342401500938081</v>
      </c>
    </row>
    <row r="296" spans="1:8" ht="37.5" customHeight="1" outlineLevel="7">
      <c r="A296" s="160" t="s">
        <v>1290</v>
      </c>
      <c r="B296" s="161" t="s">
        <v>1201</v>
      </c>
      <c r="C296" s="161" t="s">
        <v>1400</v>
      </c>
      <c r="D296" s="161" t="s">
        <v>1193</v>
      </c>
      <c r="E296" s="161" t="s">
        <v>1147</v>
      </c>
      <c r="F296" s="162">
        <f t="shared" ref="F296:G299" si="23">F297</f>
        <v>141.12</v>
      </c>
      <c r="G296" s="162">
        <f t="shared" si="23"/>
        <v>141.12</v>
      </c>
      <c r="H296" s="163">
        <f t="shared" si="20"/>
        <v>1</v>
      </c>
    </row>
    <row r="297" spans="1:8" ht="17.25" customHeight="1" outlineLevel="7">
      <c r="A297" s="160" t="s">
        <v>1401</v>
      </c>
      <c r="B297" s="161" t="s">
        <v>1201</v>
      </c>
      <c r="C297" s="161" t="s">
        <v>1400</v>
      </c>
      <c r="D297" s="161" t="s">
        <v>1402</v>
      </c>
      <c r="E297" s="161" t="s">
        <v>1147</v>
      </c>
      <c r="F297" s="162">
        <f t="shared" si="23"/>
        <v>141.12</v>
      </c>
      <c r="G297" s="162">
        <f t="shared" si="23"/>
        <v>141.12</v>
      </c>
      <c r="H297" s="163">
        <f t="shared" si="20"/>
        <v>1</v>
      </c>
    </row>
    <row r="298" spans="1:8" ht="36" outlineLevel="7">
      <c r="A298" s="160" t="s">
        <v>1403</v>
      </c>
      <c r="B298" s="161" t="s">
        <v>1201</v>
      </c>
      <c r="C298" s="161" t="s">
        <v>1400</v>
      </c>
      <c r="D298" s="161" t="s">
        <v>1404</v>
      </c>
      <c r="E298" s="161" t="s">
        <v>1147</v>
      </c>
      <c r="F298" s="162">
        <f t="shared" si="23"/>
        <v>141.12</v>
      </c>
      <c r="G298" s="162">
        <f t="shared" si="23"/>
        <v>141.12</v>
      </c>
      <c r="H298" s="163">
        <f t="shared" si="20"/>
        <v>1</v>
      </c>
    </row>
    <row r="299" spans="1:8" outlineLevel="7">
      <c r="A299" s="160" t="s">
        <v>1237</v>
      </c>
      <c r="B299" s="161" t="s">
        <v>1201</v>
      </c>
      <c r="C299" s="161" t="s">
        <v>1400</v>
      </c>
      <c r="D299" s="161" t="s">
        <v>1404</v>
      </c>
      <c r="E299" s="161" t="s">
        <v>1238</v>
      </c>
      <c r="F299" s="162">
        <f t="shared" si="23"/>
        <v>141.12</v>
      </c>
      <c r="G299" s="162">
        <f t="shared" si="23"/>
        <v>141.12</v>
      </c>
      <c r="H299" s="163">
        <f t="shared" si="20"/>
        <v>1</v>
      </c>
    </row>
    <row r="300" spans="1:8" ht="18.75" customHeight="1" outlineLevel="7">
      <c r="A300" s="160" t="s">
        <v>1239</v>
      </c>
      <c r="B300" s="161" t="s">
        <v>1201</v>
      </c>
      <c r="C300" s="161" t="s">
        <v>1400</v>
      </c>
      <c r="D300" s="161" t="s">
        <v>1404</v>
      </c>
      <c r="E300" s="161" t="s">
        <v>1240</v>
      </c>
      <c r="F300" s="165">
        <v>141.12</v>
      </c>
      <c r="G300" s="162">
        <v>141.12</v>
      </c>
      <c r="H300" s="163">
        <f t="shared" si="20"/>
        <v>1</v>
      </c>
    </row>
    <row r="301" spans="1:8" ht="18.75" customHeight="1" outlineLevel="7">
      <c r="A301" s="160" t="s">
        <v>1152</v>
      </c>
      <c r="B301" s="161" t="s">
        <v>1201</v>
      </c>
      <c r="C301" s="161" t="s">
        <v>1400</v>
      </c>
      <c r="D301" s="161" t="s">
        <v>1153</v>
      </c>
      <c r="E301" s="161" t="s">
        <v>1147</v>
      </c>
      <c r="F301" s="165">
        <f t="shared" ref="F301:G303" si="24">F302</f>
        <v>200</v>
      </c>
      <c r="G301" s="162">
        <f t="shared" si="24"/>
        <v>150</v>
      </c>
      <c r="H301" s="163">
        <f t="shared" si="20"/>
        <v>0.75</v>
      </c>
    </row>
    <row r="302" spans="1:8" ht="18.75" customHeight="1" outlineLevel="7">
      <c r="A302" s="160" t="s">
        <v>1222</v>
      </c>
      <c r="B302" s="161" t="s">
        <v>1201</v>
      </c>
      <c r="C302" s="161" t="s">
        <v>1400</v>
      </c>
      <c r="D302" s="161" t="s">
        <v>1223</v>
      </c>
      <c r="E302" s="161" t="s">
        <v>1147</v>
      </c>
      <c r="F302" s="165">
        <f t="shared" si="24"/>
        <v>200</v>
      </c>
      <c r="G302" s="162">
        <f t="shared" si="24"/>
        <v>150</v>
      </c>
      <c r="H302" s="163">
        <f t="shared" si="20"/>
        <v>0.75</v>
      </c>
    </row>
    <row r="303" spans="1:8" ht="18.75" customHeight="1" outlineLevel="7">
      <c r="A303" s="160" t="s">
        <v>1237</v>
      </c>
      <c r="B303" s="161" t="s">
        <v>1201</v>
      </c>
      <c r="C303" s="161" t="s">
        <v>1400</v>
      </c>
      <c r="D303" s="161" t="s">
        <v>1223</v>
      </c>
      <c r="E303" s="161" t="s">
        <v>1238</v>
      </c>
      <c r="F303" s="165">
        <f t="shared" si="24"/>
        <v>200</v>
      </c>
      <c r="G303" s="162">
        <f t="shared" si="24"/>
        <v>150</v>
      </c>
      <c r="H303" s="163">
        <f t="shared" si="20"/>
        <v>0.75</v>
      </c>
    </row>
    <row r="304" spans="1:8" ht="18.75" customHeight="1" outlineLevel="7">
      <c r="A304" s="160" t="s">
        <v>1405</v>
      </c>
      <c r="B304" s="161" t="s">
        <v>1201</v>
      </c>
      <c r="C304" s="161" t="s">
        <v>1400</v>
      </c>
      <c r="D304" s="161" t="s">
        <v>1223</v>
      </c>
      <c r="E304" s="161" t="s">
        <v>1406</v>
      </c>
      <c r="F304" s="165">
        <v>200</v>
      </c>
      <c r="G304" s="162">
        <v>150</v>
      </c>
      <c r="H304" s="163">
        <f t="shared" si="20"/>
        <v>0.75</v>
      </c>
    </row>
    <row r="305" spans="1:8" ht="20.25" customHeight="1" outlineLevel="1">
      <c r="A305" s="160" t="s">
        <v>1407</v>
      </c>
      <c r="B305" s="161" t="s">
        <v>1201</v>
      </c>
      <c r="C305" s="161" t="s">
        <v>1408</v>
      </c>
      <c r="D305" s="161" t="s">
        <v>1146</v>
      </c>
      <c r="E305" s="161" t="s">
        <v>1147</v>
      </c>
      <c r="F305" s="165">
        <f t="shared" ref="F305:G309" si="25">F306</f>
        <v>17859.073</v>
      </c>
      <c r="G305" s="162">
        <f t="shared" si="25"/>
        <v>10873.691000000001</v>
      </c>
      <c r="H305" s="163">
        <f t="shared" si="20"/>
        <v>0.60886088544461414</v>
      </c>
    </row>
    <row r="306" spans="1:8" ht="19.5" customHeight="1" outlineLevel="1">
      <c r="A306" s="160" t="s">
        <v>1152</v>
      </c>
      <c r="B306" s="161" t="s">
        <v>1201</v>
      </c>
      <c r="C306" s="161" t="s">
        <v>1408</v>
      </c>
      <c r="D306" s="161" t="s">
        <v>1153</v>
      </c>
      <c r="E306" s="161" t="s">
        <v>1147</v>
      </c>
      <c r="F306" s="165">
        <f t="shared" si="25"/>
        <v>17859.073</v>
      </c>
      <c r="G306" s="162">
        <f t="shared" si="25"/>
        <v>10873.691000000001</v>
      </c>
      <c r="H306" s="163">
        <f t="shared" si="20"/>
        <v>0.60886088544461414</v>
      </c>
    </row>
    <row r="307" spans="1:8" ht="20.25" customHeight="1" outlineLevel="1">
      <c r="A307" s="160" t="s">
        <v>1181</v>
      </c>
      <c r="B307" s="161" t="s">
        <v>1201</v>
      </c>
      <c r="C307" s="161" t="s">
        <v>1408</v>
      </c>
      <c r="D307" s="161" t="s">
        <v>1182</v>
      </c>
      <c r="E307" s="161" t="s">
        <v>1147</v>
      </c>
      <c r="F307" s="165">
        <f t="shared" si="25"/>
        <v>17859.073</v>
      </c>
      <c r="G307" s="162">
        <f t="shared" si="25"/>
        <v>10873.691000000001</v>
      </c>
      <c r="H307" s="163">
        <f t="shared" si="20"/>
        <v>0.60886088544461414</v>
      </c>
    </row>
    <row r="308" spans="1:8" ht="54" outlineLevel="1">
      <c r="A308" s="166" t="s">
        <v>1261</v>
      </c>
      <c r="B308" s="161" t="s">
        <v>1201</v>
      </c>
      <c r="C308" s="161" t="s">
        <v>1408</v>
      </c>
      <c r="D308" s="161" t="s">
        <v>1262</v>
      </c>
      <c r="E308" s="161" t="s">
        <v>1147</v>
      </c>
      <c r="F308" s="165">
        <f t="shared" si="25"/>
        <v>17859.073</v>
      </c>
      <c r="G308" s="162">
        <f t="shared" si="25"/>
        <v>10873.691000000001</v>
      </c>
      <c r="H308" s="163">
        <f t="shared" si="20"/>
        <v>0.60886088544461414</v>
      </c>
    </row>
    <row r="309" spans="1:8" ht="20.25" customHeight="1" outlineLevel="1">
      <c r="A309" s="160" t="s">
        <v>1229</v>
      </c>
      <c r="B309" s="161" t="s">
        <v>1201</v>
      </c>
      <c r="C309" s="161" t="s">
        <v>1408</v>
      </c>
      <c r="D309" s="161" t="s">
        <v>1262</v>
      </c>
      <c r="E309" s="161" t="s">
        <v>1230</v>
      </c>
      <c r="F309" s="165">
        <f t="shared" si="25"/>
        <v>17859.073</v>
      </c>
      <c r="G309" s="162">
        <f t="shared" si="25"/>
        <v>10873.691000000001</v>
      </c>
      <c r="H309" s="163">
        <f t="shared" si="20"/>
        <v>0.60886088544461414</v>
      </c>
    </row>
    <row r="310" spans="1:8" outlineLevel="1">
      <c r="A310" s="160" t="s">
        <v>1231</v>
      </c>
      <c r="B310" s="161" t="s">
        <v>1201</v>
      </c>
      <c r="C310" s="161" t="s">
        <v>1408</v>
      </c>
      <c r="D310" s="161" t="s">
        <v>1262</v>
      </c>
      <c r="E310" s="161" t="s">
        <v>1232</v>
      </c>
      <c r="F310" s="165">
        <v>17859.073</v>
      </c>
      <c r="G310" s="162">
        <v>10873.691000000001</v>
      </c>
      <c r="H310" s="163">
        <f t="shared" si="20"/>
        <v>0.60886088544461414</v>
      </c>
    </row>
    <row r="311" spans="1:8" outlineLevel="1">
      <c r="A311" s="160" t="s">
        <v>1409</v>
      </c>
      <c r="B311" s="161" t="s">
        <v>1201</v>
      </c>
      <c r="C311" s="161" t="s">
        <v>1410</v>
      </c>
      <c r="D311" s="161" t="s">
        <v>1146</v>
      </c>
      <c r="E311" s="161" t="s">
        <v>1147</v>
      </c>
      <c r="F311" s="165">
        <f>F312</f>
        <v>8708.8829999999998</v>
      </c>
      <c r="G311" s="162">
        <f>G312</f>
        <v>5805.5550000000003</v>
      </c>
      <c r="H311" s="163">
        <f t="shared" si="20"/>
        <v>0.66662452578591314</v>
      </c>
    </row>
    <row r="312" spans="1:8" outlineLevel="1">
      <c r="A312" s="160" t="s">
        <v>1411</v>
      </c>
      <c r="B312" s="161" t="s">
        <v>1201</v>
      </c>
      <c r="C312" s="161" t="s">
        <v>1412</v>
      </c>
      <c r="D312" s="161" t="s">
        <v>1146</v>
      </c>
      <c r="E312" s="161" t="s">
        <v>1147</v>
      </c>
      <c r="F312" s="165">
        <f>F313</f>
        <v>8708.8829999999998</v>
      </c>
      <c r="G312" s="162">
        <f>G313</f>
        <v>5805.5550000000003</v>
      </c>
      <c r="H312" s="163">
        <f t="shared" si="20"/>
        <v>0.66662452578591314</v>
      </c>
    </row>
    <row r="313" spans="1:8" ht="36" outlineLevel="1">
      <c r="A313" s="160" t="s">
        <v>1413</v>
      </c>
      <c r="B313" s="161" t="s">
        <v>1201</v>
      </c>
      <c r="C313" s="161" t="s">
        <v>1412</v>
      </c>
      <c r="D313" s="161" t="s">
        <v>1414</v>
      </c>
      <c r="E313" s="161" t="s">
        <v>1147</v>
      </c>
      <c r="F313" s="165">
        <f>F317+F314+F322</f>
        <v>8708.8829999999998</v>
      </c>
      <c r="G313" s="162">
        <f>G317+G314+G322</f>
        <v>5805.5550000000003</v>
      </c>
      <c r="H313" s="163">
        <f t="shared" si="20"/>
        <v>0.66662452578591314</v>
      </c>
    </row>
    <row r="314" spans="1:8" ht="36" outlineLevel="1">
      <c r="A314" s="160" t="s">
        <v>1415</v>
      </c>
      <c r="B314" s="161" t="s">
        <v>1201</v>
      </c>
      <c r="C314" s="161" t="s">
        <v>1412</v>
      </c>
      <c r="D314" s="161" t="s">
        <v>1416</v>
      </c>
      <c r="E314" s="161" t="s">
        <v>1147</v>
      </c>
      <c r="F314" s="165">
        <f>F315</f>
        <v>2870.7629999999999</v>
      </c>
      <c r="G314" s="162">
        <f>G315</f>
        <v>2870.7629999999999</v>
      </c>
      <c r="H314" s="163">
        <f t="shared" si="20"/>
        <v>1</v>
      </c>
    </row>
    <row r="315" spans="1:8" ht="36" outlineLevel="1">
      <c r="A315" s="160" t="s">
        <v>1229</v>
      </c>
      <c r="B315" s="161" t="s">
        <v>1201</v>
      </c>
      <c r="C315" s="161" t="s">
        <v>1412</v>
      </c>
      <c r="D315" s="161" t="s">
        <v>1416</v>
      </c>
      <c r="E315" s="161" t="s">
        <v>1230</v>
      </c>
      <c r="F315" s="165">
        <f>F316</f>
        <v>2870.7629999999999</v>
      </c>
      <c r="G315" s="162">
        <f>G316</f>
        <v>2870.7629999999999</v>
      </c>
      <c r="H315" s="163">
        <f t="shared" si="20"/>
        <v>1</v>
      </c>
    </row>
    <row r="316" spans="1:8" outlineLevel="1">
      <c r="A316" s="160" t="s">
        <v>1231</v>
      </c>
      <c r="B316" s="161" t="s">
        <v>1201</v>
      </c>
      <c r="C316" s="161" t="s">
        <v>1412</v>
      </c>
      <c r="D316" s="161" t="s">
        <v>1416</v>
      </c>
      <c r="E316" s="161" t="s">
        <v>1232</v>
      </c>
      <c r="F316" s="165">
        <v>2870.7629999999999</v>
      </c>
      <c r="G316" s="162">
        <v>2870.7629999999999</v>
      </c>
      <c r="H316" s="163">
        <f t="shared" si="20"/>
        <v>1</v>
      </c>
    </row>
    <row r="317" spans="1:8" outlineLevel="1">
      <c r="A317" s="160" t="s">
        <v>1417</v>
      </c>
      <c r="B317" s="161" t="s">
        <v>1201</v>
      </c>
      <c r="C317" s="161" t="s">
        <v>1412</v>
      </c>
      <c r="D317" s="161" t="s">
        <v>1418</v>
      </c>
      <c r="E317" s="161" t="s">
        <v>1147</v>
      </c>
      <c r="F317" s="165">
        <f>F318+F320</f>
        <v>510</v>
      </c>
      <c r="G317" s="162">
        <f>G318+G320</f>
        <v>509.29199999999997</v>
      </c>
      <c r="H317" s="163">
        <f t="shared" si="20"/>
        <v>0.99861176470588231</v>
      </c>
    </row>
    <row r="318" spans="1:8" ht="19.5" customHeight="1" outlineLevel="1">
      <c r="A318" s="160" t="s">
        <v>1160</v>
      </c>
      <c r="B318" s="161" t="s">
        <v>1201</v>
      </c>
      <c r="C318" s="161" t="s">
        <v>1412</v>
      </c>
      <c r="D318" s="161" t="s">
        <v>1418</v>
      </c>
      <c r="E318" s="161" t="s">
        <v>320</v>
      </c>
      <c r="F318" s="165">
        <f>F319</f>
        <v>480</v>
      </c>
      <c r="G318" s="162">
        <f>G319</f>
        <v>479.29199999999997</v>
      </c>
      <c r="H318" s="163">
        <f t="shared" si="20"/>
        <v>0.998525</v>
      </c>
    </row>
    <row r="319" spans="1:8" ht="36" outlineLevel="1">
      <c r="A319" s="160" t="s">
        <v>1161</v>
      </c>
      <c r="B319" s="161" t="s">
        <v>1201</v>
      </c>
      <c r="C319" s="161" t="s">
        <v>1412</v>
      </c>
      <c r="D319" s="161" t="s">
        <v>1418</v>
      </c>
      <c r="E319" s="161" t="s">
        <v>1162</v>
      </c>
      <c r="F319" s="165">
        <v>480</v>
      </c>
      <c r="G319" s="162">
        <v>479.29199999999997</v>
      </c>
      <c r="H319" s="163">
        <f t="shared" si="20"/>
        <v>0.998525</v>
      </c>
    </row>
    <row r="320" spans="1:8" ht="17.25" customHeight="1" outlineLevel="1">
      <c r="A320" s="160" t="s">
        <v>1419</v>
      </c>
      <c r="B320" s="161" t="s">
        <v>1201</v>
      </c>
      <c r="C320" s="161" t="s">
        <v>1412</v>
      </c>
      <c r="D320" s="161" t="s">
        <v>1418</v>
      </c>
      <c r="E320" s="161" t="s">
        <v>1164</v>
      </c>
      <c r="F320" s="165">
        <f>F321</f>
        <v>30</v>
      </c>
      <c r="G320" s="162">
        <f>G321</f>
        <v>30</v>
      </c>
      <c r="H320" s="163">
        <f t="shared" si="20"/>
        <v>1</v>
      </c>
    </row>
    <row r="321" spans="1:8" ht="17.25" customHeight="1" outlineLevel="1">
      <c r="A321" s="160" t="s">
        <v>1420</v>
      </c>
      <c r="B321" s="161" t="s">
        <v>1201</v>
      </c>
      <c r="C321" s="161" t="s">
        <v>1412</v>
      </c>
      <c r="D321" s="161" t="s">
        <v>1418</v>
      </c>
      <c r="E321" s="161" t="s">
        <v>1166</v>
      </c>
      <c r="F321" s="165">
        <v>30</v>
      </c>
      <c r="G321" s="162">
        <v>30</v>
      </c>
      <c r="H321" s="163">
        <f t="shared" si="20"/>
        <v>1</v>
      </c>
    </row>
    <row r="322" spans="1:8" ht="54" outlineLevel="1">
      <c r="A322" s="166" t="s">
        <v>1421</v>
      </c>
      <c r="B322" s="161" t="s">
        <v>1201</v>
      </c>
      <c r="C322" s="161" t="s">
        <v>1412</v>
      </c>
      <c r="D322" s="161" t="s">
        <v>1422</v>
      </c>
      <c r="E322" s="161" t="s">
        <v>1147</v>
      </c>
      <c r="F322" s="165">
        <f>F323</f>
        <v>5328.12</v>
      </c>
      <c r="G322" s="162">
        <f>G323</f>
        <v>2425.5</v>
      </c>
      <c r="H322" s="163">
        <f t="shared" si="20"/>
        <v>0.45522623364338644</v>
      </c>
    </row>
    <row r="323" spans="1:8" ht="20.25" customHeight="1" outlineLevel="1">
      <c r="A323" s="160" t="s">
        <v>1229</v>
      </c>
      <c r="B323" s="161" t="s">
        <v>1201</v>
      </c>
      <c r="C323" s="161" t="s">
        <v>1412</v>
      </c>
      <c r="D323" s="161" t="s">
        <v>1422</v>
      </c>
      <c r="E323" s="161" t="s">
        <v>1230</v>
      </c>
      <c r="F323" s="165">
        <f>F324</f>
        <v>5328.12</v>
      </c>
      <c r="G323" s="162">
        <f>G324</f>
        <v>2425.5</v>
      </c>
      <c r="H323" s="163">
        <f t="shared" si="20"/>
        <v>0.45522623364338644</v>
      </c>
    </row>
    <row r="324" spans="1:8" outlineLevel="1">
      <c r="A324" s="160" t="s">
        <v>1231</v>
      </c>
      <c r="B324" s="161" t="s">
        <v>1201</v>
      </c>
      <c r="C324" s="161" t="s">
        <v>1412</v>
      </c>
      <c r="D324" s="161" t="s">
        <v>1422</v>
      </c>
      <c r="E324" s="161" t="s">
        <v>1232</v>
      </c>
      <c r="F324" s="165">
        <v>5328.12</v>
      </c>
      <c r="G324" s="162">
        <v>2425.5</v>
      </c>
      <c r="H324" s="163">
        <f t="shared" si="20"/>
        <v>0.45522623364338644</v>
      </c>
    </row>
    <row r="325" spans="1:8" outlineLevel="1">
      <c r="A325" s="160" t="s">
        <v>1423</v>
      </c>
      <c r="B325" s="161" t="s">
        <v>1201</v>
      </c>
      <c r="C325" s="161" t="s">
        <v>1424</v>
      </c>
      <c r="D325" s="161" t="s">
        <v>1146</v>
      </c>
      <c r="E325" s="161" t="s">
        <v>1147</v>
      </c>
      <c r="F325" s="162">
        <f t="shared" ref="F325:G330" si="26">F326</f>
        <v>1762.5</v>
      </c>
      <c r="G325" s="162">
        <f t="shared" si="26"/>
        <v>1762.5</v>
      </c>
      <c r="H325" s="163">
        <f t="shared" si="20"/>
        <v>1</v>
      </c>
    </row>
    <row r="326" spans="1:8" outlineLevel="2">
      <c r="A326" s="160" t="s">
        <v>1425</v>
      </c>
      <c r="B326" s="161" t="s">
        <v>1201</v>
      </c>
      <c r="C326" s="161" t="s">
        <v>1426</v>
      </c>
      <c r="D326" s="161" t="s">
        <v>1146</v>
      </c>
      <c r="E326" s="161" t="s">
        <v>1147</v>
      </c>
      <c r="F326" s="162">
        <f t="shared" si="26"/>
        <v>1762.5</v>
      </c>
      <c r="G326" s="162">
        <f t="shared" si="26"/>
        <v>1762.5</v>
      </c>
      <c r="H326" s="163">
        <f t="shared" si="20"/>
        <v>1</v>
      </c>
    </row>
    <row r="327" spans="1:8" ht="36.75" customHeight="1" outlineLevel="3">
      <c r="A327" s="160" t="s">
        <v>1169</v>
      </c>
      <c r="B327" s="161" t="s">
        <v>1201</v>
      </c>
      <c r="C327" s="161" t="s">
        <v>1426</v>
      </c>
      <c r="D327" s="161" t="s">
        <v>1170</v>
      </c>
      <c r="E327" s="161" t="s">
        <v>1147</v>
      </c>
      <c r="F327" s="162">
        <f>F328</f>
        <v>1762.5</v>
      </c>
      <c r="G327" s="162">
        <f>G328</f>
        <v>1762.5</v>
      </c>
      <c r="H327" s="163">
        <f t="shared" si="20"/>
        <v>1</v>
      </c>
    </row>
    <row r="328" spans="1:8" ht="38.25" customHeight="1" outlineLevel="4">
      <c r="A328" s="172" t="s">
        <v>1427</v>
      </c>
      <c r="B328" s="161" t="s">
        <v>1201</v>
      </c>
      <c r="C328" s="161" t="s">
        <v>1426</v>
      </c>
      <c r="D328" s="161" t="s">
        <v>1428</v>
      </c>
      <c r="E328" s="161" t="s">
        <v>1147</v>
      </c>
      <c r="F328" s="162">
        <f t="shared" si="26"/>
        <v>1762.5</v>
      </c>
      <c r="G328" s="162">
        <f t="shared" si="26"/>
        <v>1762.5</v>
      </c>
      <c r="H328" s="163">
        <f t="shared" si="20"/>
        <v>1</v>
      </c>
    </row>
    <row r="329" spans="1:8" ht="35.25" customHeight="1" outlineLevel="5">
      <c r="A329" s="160" t="s">
        <v>1429</v>
      </c>
      <c r="B329" s="161" t="s">
        <v>1201</v>
      </c>
      <c r="C329" s="161" t="s">
        <v>1426</v>
      </c>
      <c r="D329" s="161" t="s">
        <v>1430</v>
      </c>
      <c r="E329" s="161" t="s">
        <v>1147</v>
      </c>
      <c r="F329" s="162">
        <f t="shared" si="26"/>
        <v>1762.5</v>
      </c>
      <c r="G329" s="162">
        <f t="shared" si="26"/>
        <v>1762.5</v>
      </c>
      <c r="H329" s="163">
        <f t="shared" si="20"/>
        <v>1</v>
      </c>
    </row>
    <row r="330" spans="1:8" ht="36" outlineLevel="6">
      <c r="A330" s="160" t="s">
        <v>1245</v>
      </c>
      <c r="B330" s="161" t="s">
        <v>1201</v>
      </c>
      <c r="C330" s="161" t="s">
        <v>1426</v>
      </c>
      <c r="D330" s="161" t="s">
        <v>1430</v>
      </c>
      <c r="E330" s="161" t="s">
        <v>1246</v>
      </c>
      <c r="F330" s="162">
        <f t="shared" si="26"/>
        <v>1762.5</v>
      </c>
      <c r="G330" s="162">
        <f t="shared" si="26"/>
        <v>1762.5</v>
      </c>
      <c r="H330" s="163">
        <f t="shared" ref="H330:H393" si="27">G330/F330</f>
        <v>1</v>
      </c>
    </row>
    <row r="331" spans="1:8" outlineLevel="7">
      <c r="A331" s="160" t="s">
        <v>1247</v>
      </c>
      <c r="B331" s="161" t="s">
        <v>1201</v>
      </c>
      <c r="C331" s="161" t="s">
        <v>1426</v>
      </c>
      <c r="D331" s="161" t="s">
        <v>1430</v>
      </c>
      <c r="E331" s="161" t="s">
        <v>1248</v>
      </c>
      <c r="F331" s="165">
        <v>1762.5</v>
      </c>
      <c r="G331" s="162">
        <v>1762.5</v>
      </c>
      <c r="H331" s="163">
        <f t="shared" si="27"/>
        <v>1</v>
      </c>
    </row>
    <row r="332" spans="1:8" s="159" customFormat="1" ht="20.25" customHeight="1">
      <c r="A332" s="155" t="s">
        <v>1431</v>
      </c>
      <c r="B332" s="156" t="s">
        <v>1432</v>
      </c>
      <c r="C332" s="156" t="s">
        <v>1145</v>
      </c>
      <c r="D332" s="156" t="s">
        <v>1146</v>
      </c>
      <c r="E332" s="156" t="s">
        <v>1147</v>
      </c>
      <c r="F332" s="157">
        <f>F333</f>
        <v>5390.4030000000002</v>
      </c>
      <c r="G332" s="157">
        <f>G333</f>
        <v>5326.2629999999999</v>
      </c>
      <c r="H332" s="169">
        <f t="shared" si="27"/>
        <v>0.98810107518862689</v>
      </c>
    </row>
    <row r="333" spans="1:8" outlineLevel="1">
      <c r="A333" s="160" t="s">
        <v>1148</v>
      </c>
      <c r="B333" s="161" t="s">
        <v>1432</v>
      </c>
      <c r="C333" s="161" t="s">
        <v>1149</v>
      </c>
      <c r="D333" s="161" t="s">
        <v>1146</v>
      </c>
      <c r="E333" s="161" t="s">
        <v>1147</v>
      </c>
      <c r="F333" s="162">
        <f>F334+F349+F354</f>
        <v>5390.4030000000002</v>
      </c>
      <c r="G333" s="162">
        <f>G334+G349+G354</f>
        <v>5326.2629999999999</v>
      </c>
      <c r="H333" s="163">
        <f t="shared" si="27"/>
        <v>0.98810107518862689</v>
      </c>
    </row>
    <row r="334" spans="1:8" ht="38.25" customHeight="1" outlineLevel="2">
      <c r="A334" s="160" t="s">
        <v>1433</v>
      </c>
      <c r="B334" s="161" t="s">
        <v>1432</v>
      </c>
      <c r="C334" s="161" t="s">
        <v>1434</v>
      </c>
      <c r="D334" s="161" t="s">
        <v>1146</v>
      </c>
      <c r="E334" s="161" t="s">
        <v>1147</v>
      </c>
      <c r="F334" s="162">
        <f>F335</f>
        <v>4203.732</v>
      </c>
      <c r="G334" s="162">
        <f>G335</f>
        <v>4148.3729999999996</v>
      </c>
      <c r="H334" s="163">
        <f t="shared" si="27"/>
        <v>0.98683098732269314</v>
      </c>
    </row>
    <row r="335" spans="1:8" ht="21" customHeight="1" outlineLevel="4">
      <c r="A335" s="160" t="s">
        <v>1152</v>
      </c>
      <c r="B335" s="161" t="s">
        <v>1432</v>
      </c>
      <c r="C335" s="161" t="s">
        <v>1434</v>
      </c>
      <c r="D335" s="161" t="s">
        <v>1153</v>
      </c>
      <c r="E335" s="161" t="s">
        <v>1147</v>
      </c>
      <c r="F335" s="162">
        <f>F336+F339+F346</f>
        <v>4203.732</v>
      </c>
      <c r="G335" s="162">
        <f>G336+G339+G346</f>
        <v>4148.3729999999996</v>
      </c>
      <c r="H335" s="163">
        <f t="shared" si="27"/>
        <v>0.98683098732269314</v>
      </c>
    </row>
    <row r="336" spans="1:8" ht="18.75" customHeight="1" outlineLevel="5">
      <c r="A336" s="160" t="s">
        <v>1435</v>
      </c>
      <c r="B336" s="161" t="s">
        <v>1432</v>
      </c>
      <c r="C336" s="161" t="s">
        <v>1434</v>
      </c>
      <c r="D336" s="161" t="s">
        <v>1436</v>
      </c>
      <c r="E336" s="161" t="s">
        <v>1147</v>
      </c>
      <c r="F336" s="162">
        <f>F337</f>
        <v>1926.5419999999999</v>
      </c>
      <c r="G336" s="162">
        <f>G337</f>
        <v>1926.5409999999999</v>
      </c>
      <c r="H336" s="163">
        <f t="shared" si="27"/>
        <v>0.99999948093527158</v>
      </c>
    </row>
    <row r="337" spans="1:8" ht="53.25" customHeight="1" outlineLevel="6">
      <c r="A337" s="160" t="s">
        <v>1156</v>
      </c>
      <c r="B337" s="161" t="s">
        <v>1432</v>
      </c>
      <c r="C337" s="161" t="s">
        <v>1434</v>
      </c>
      <c r="D337" s="161" t="s">
        <v>1436</v>
      </c>
      <c r="E337" s="161" t="s">
        <v>1157</v>
      </c>
      <c r="F337" s="162">
        <f>F338</f>
        <v>1926.5419999999999</v>
      </c>
      <c r="G337" s="162">
        <f>G338</f>
        <v>1926.5409999999999</v>
      </c>
      <c r="H337" s="163">
        <f t="shared" si="27"/>
        <v>0.99999948093527158</v>
      </c>
    </row>
    <row r="338" spans="1:8" ht="20.25" customHeight="1" outlineLevel="7">
      <c r="A338" s="160" t="s">
        <v>1158</v>
      </c>
      <c r="B338" s="161" t="s">
        <v>1432</v>
      </c>
      <c r="C338" s="161" t="s">
        <v>1434</v>
      </c>
      <c r="D338" s="161" t="s">
        <v>1436</v>
      </c>
      <c r="E338" s="161" t="s">
        <v>1159</v>
      </c>
      <c r="F338" s="165">
        <v>1926.5419999999999</v>
      </c>
      <c r="G338" s="162">
        <v>1926.5409999999999</v>
      </c>
      <c r="H338" s="163">
        <f t="shared" si="27"/>
        <v>0.99999948093527158</v>
      </c>
    </row>
    <row r="339" spans="1:8" ht="38.25" customHeight="1" outlineLevel="5">
      <c r="A339" s="160" t="s">
        <v>1154</v>
      </c>
      <c r="B339" s="161" t="s">
        <v>1432</v>
      </c>
      <c r="C339" s="161" t="s">
        <v>1434</v>
      </c>
      <c r="D339" s="161" t="s">
        <v>1155</v>
      </c>
      <c r="E339" s="161" t="s">
        <v>1147</v>
      </c>
      <c r="F339" s="162">
        <f>F340+F342+F344</f>
        <v>2097.19</v>
      </c>
      <c r="G339" s="162">
        <f>G340+G342+G344</f>
        <v>2056.8319999999999</v>
      </c>
      <c r="H339" s="163">
        <f t="shared" si="27"/>
        <v>0.98075615466409805</v>
      </c>
    </row>
    <row r="340" spans="1:8" ht="54.75" customHeight="1" outlineLevel="6">
      <c r="A340" s="160" t="s">
        <v>1156</v>
      </c>
      <c r="B340" s="161" t="s">
        <v>1432</v>
      </c>
      <c r="C340" s="161" t="s">
        <v>1434</v>
      </c>
      <c r="D340" s="161" t="s">
        <v>1155</v>
      </c>
      <c r="E340" s="161" t="s">
        <v>1157</v>
      </c>
      <c r="F340" s="162">
        <f>F341</f>
        <v>1948.69</v>
      </c>
      <c r="G340" s="162">
        <f>G341</f>
        <v>1948.6880000000001</v>
      </c>
      <c r="H340" s="163">
        <f t="shared" si="27"/>
        <v>0.99999897366949086</v>
      </c>
    </row>
    <row r="341" spans="1:8" ht="18" customHeight="1" outlineLevel="7">
      <c r="A341" s="160" t="s">
        <v>1158</v>
      </c>
      <c r="B341" s="161" t="s">
        <v>1432</v>
      </c>
      <c r="C341" s="161" t="s">
        <v>1434</v>
      </c>
      <c r="D341" s="161" t="s">
        <v>1155</v>
      </c>
      <c r="E341" s="161" t="s">
        <v>1159</v>
      </c>
      <c r="F341" s="165">
        <v>1948.69</v>
      </c>
      <c r="G341" s="162">
        <v>1948.6880000000001</v>
      </c>
      <c r="H341" s="163">
        <f t="shared" si="27"/>
        <v>0.99999897366949086</v>
      </c>
    </row>
    <row r="342" spans="1:8" ht="18" customHeight="1" outlineLevel="6">
      <c r="A342" s="160" t="s">
        <v>1160</v>
      </c>
      <c r="B342" s="161" t="s">
        <v>1432</v>
      </c>
      <c r="C342" s="161" t="s">
        <v>1434</v>
      </c>
      <c r="D342" s="161" t="s">
        <v>1155</v>
      </c>
      <c r="E342" s="161" t="s">
        <v>320</v>
      </c>
      <c r="F342" s="162">
        <f>F343</f>
        <v>143</v>
      </c>
      <c r="G342" s="162">
        <f>G343</f>
        <v>105.624</v>
      </c>
      <c r="H342" s="163">
        <f t="shared" si="27"/>
        <v>0.73862937062937062</v>
      </c>
    </row>
    <row r="343" spans="1:8" ht="36" outlineLevel="7">
      <c r="A343" s="160" t="s">
        <v>1161</v>
      </c>
      <c r="B343" s="161" t="s">
        <v>1432</v>
      </c>
      <c r="C343" s="161" t="s">
        <v>1434</v>
      </c>
      <c r="D343" s="161" t="s">
        <v>1155</v>
      </c>
      <c r="E343" s="161" t="s">
        <v>1162</v>
      </c>
      <c r="F343" s="165">
        <v>143</v>
      </c>
      <c r="G343" s="162">
        <v>105.624</v>
      </c>
      <c r="H343" s="163">
        <f t="shared" si="27"/>
        <v>0.73862937062937062</v>
      </c>
    </row>
    <row r="344" spans="1:8" outlineLevel="6">
      <c r="A344" s="160" t="s">
        <v>1163</v>
      </c>
      <c r="B344" s="161" t="s">
        <v>1432</v>
      </c>
      <c r="C344" s="161" t="s">
        <v>1434</v>
      </c>
      <c r="D344" s="161" t="s">
        <v>1155</v>
      </c>
      <c r="E344" s="161" t="s">
        <v>1164</v>
      </c>
      <c r="F344" s="162">
        <f>F345</f>
        <v>5.5</v>
      </c>
      <c r="G344" s="162">
        <f>G345</f>
        <v>2.52</v>
      </c>
      <c r="H344" s="163">
        <f t="shared" si="27"/>
        <v>0.45818181818181819</v>
      </c>
    </row>
    <row r="345" spans="1:8" outlineLevel="7">
      <c r="A345" s="160" t="s">
        <v>1165</v>
      </c>
      <c r="B345" s="161" t="s">
        <v>1432</v>
      </c>
      <c r="C345" s="161" t="s">
        <v>1434</v>
      </c>
      <c r="D345" s="161" t="s">
        <v>1155</v>
      </c>
      <c r="E345" s="161" t="s">
        <v>1166</v>
      </c>
      <c r="F345" s="165">
        <v>5.5</v>
      </c>
      <c r="G345" s="162">
        <v>2.52</v>
      </c>
      <c r="H345" s="163">
        <f t="shared" si="27"/>
        <v>0.45818181818181819</v>
      </c>
    </row>
    <row r="346" spans="1:8" outlineLevel="5">
      <c r="A346" s="160" t="s">
        <v>1437</v>
      </c>
      <c r="B346" s="161" t="s">
        <v>1432</v>
      </c>
      <c r="C346" s="161" t="s">
        <v>1434</v>
      </c>
      <c r="D346" s="161" t="s">
        <v>1438</v>
      </c>
      <c r="E346" s="161" t="s">
        <v>1147</v>
      </c>
      <c r="F346" s="162">
        <f>F347</f>
        <v>180</v>
      </c>
      <c r="G346" s="162">
        <f>G347</f>
        <v>165</v>
      </c>
      <c r="H346" s="163">
        <f t="shared" si="27"/>
        <v>0.91666666666666663</v>
      </c>
    </row>
    <row r="347" spans="1:8" ht="55.5" customHeight="1" outlineLevel="6">
      <c r="A347" s="160" t="s">
        <v>1156</v>
      </c>
      <c r="B347" s="161" t="s">
        <v>1432</v>
      </c>
      <c r="C347" s="161" t="s">
        <v>1434</v>
      </c>
      <c r="D347" s="161" t="s">
        <v>1438</v>
      </c>
      <c r="E347" s="161" t="s">
        <v>1157</v>
      </c>
      <c r="F347" s="162">
        <f>F348</f>
        <v>180</v>
      </c>
      <c r="G347" s="162">
        <f>G348</f>
        <v>165</v>
      </c>
      <c r="H347" s="163">
        <f t="shared" si="27"/>
        <v>0.91666666666666663</v>
      </c>
    </row>
    <row r="348" spans="1:8" ht="17.25" customHeight="1" outlineLevel="7">
      <c r="A348" s="160" t="s">
        <v>1158</v>
      </c>
      <c r="B348" s="161" t="s">
        <v>1432</v>
      </c>
      <c r="C348" s="161" t="s">
        <v>1434</v>
      </c>
      <c r="D348" s="161" t="s">
        <v>1438</v>
      </c>
      <c r="E348" s="161" t="s">
        <v>1159</v>
      </c>
      <c r="F348" s="165">
        <v>180</v>
      </c>
      <c r="G348" s="162">
        <v>165</v>
      </c>
      <c r="H348" s="163">
        <f t="shared" si="27"/>
        <v>0.91666666666666663</v>
      </c>
    </row>
    <row r="349" spans="1:8" ht="36.75" customHeight="1" outlineLevel="2">
      <c r="A349" s="160" t="s">
        <v>1150</v>
      </c>
      <c r="B349" s="161" t="s">
        <v>1432</v>
      </c>
      <c r="C349" s="161" t="s">
        <v>1151</v>
      </c>
      <c r="D349" s="161" t="s">
        <v>1146</v>
      </c>
      <c r="E349" s="161" t="s">
        <v>1147</v>
      </c>
      <c r="F349" s="162">
        <f t="shared" ref="F349:G352" si="28">F350</f>
        <v>1067.671</v>
      </c>
      <c r="G349" s="162">
        <f t="shared" si="28"/>
        <v>1067.671</v>
      </c>
      <c r="H349" s="163">
        <f t="shared" si="27"/>
        <v>1</v>
      </c>
    </row>
    <row r="350" spans="1:8" ht="19.5" customHeight="1" outlineLevel="4">
      <c r="A350" s="160" t="s">
        <v>1152</v>
      </c>
      <c r="B350" s="161" t="s">
        <v>1432</v>
      </c>
      <c r="C350" s="161" t="s">
        <v>1151</v>
      </c>
      <c r="D350" s="161" t="s">
        <v>1153</v>
      </c>
      <c r="E350" s="161" t="s">
        <v>1147</v>
      </c>
      <c r="F350" s="162">
        <f t="shared" si="28"/>
        <v>1067.671</v>
      </c>
      <c r="G350" s="162">
        <f t="shared" si="28"/>
        <v>1067.671</v>
      </c>
      <c r="H350" s="163">
        <f t="shared" si="27"/>
        <v>1</v>
      </c>
    </row>
    <row r="351" spans="1:8" outlineLevel="5">
      <c r="A351" s="160" t="s">
        <v>1439</v>
      </c>
      <c r="B351" s="161" t="s">
        <v>1432</v>
      </c>
      <c r="C351" s="161" t="s">
        <v>1151</v>
      </c>
      <c r="D351" s="161" t="s">
        <v>1440</v>
      </c>
      <c r="E351" s="161" t="s">
        <v>1147</v>
      </c>
      <c r="F351" s="162">
        <f t="shared" si="28"/>
        <v>1067.671</v>
      </c>
      <c r="G351" s="162">
        <f t="shared" si="28"/>
        <v>1067.671</v>
      </c>
      <c r="H351" s="163">
        <f t="shared" si="27"/>
        <v>1</v>
      </c>
    </row>
    <row r="352" spans="1:8" ht="55.5" customHeight="1" outlineLevel="6">
      <c r="A352" s="160" t="s">
        <v>1156</v>
      </c>
      <c r="B352" s="161" t="s">
        <v>1432</v>
      </c>
      <c r="C352" s="161" t="s">
        <v>1151</v>
      </c>
      <c r="D352" s="161" t="s">
        <v>1440</v>
      </c>
      <c r="E352" s="161" t="s">
        <v>1157</v>
      </c>
      <c r="F352" s="162">
        <f t="shared" si="28"/>
        <v>1067.671</v>
      </c>
      <c r="G352" s="162">
        <f t="shared" si="28"/>
        <v>1067.671</v>
      </c>
      <c r="H352" s="163">
        <f t="shared" si="27"/>
        <v>1</v>
      </c>
    </row>
    <row r="353" spans="1:11" ht="19.5" customHeight="1" outlineLevel="7">
      <c r="A353" s="160" t="s">
        <v>1158</v>
      </c>
      <c r="B353" s="161" t="s">
        <v>1432</v>
      </c>
      <c r="C353" s="161" t="s">
        <v>1151</v>
      </c>
      <c r="D353" s="161" t="s">
        <v>1440</v>
      </c>
      <c r="E353" s="161" t="s">
        <v>1159</v>
      </c>
      <c r="F353" s="165">
        <v>1067.671</v>
      </c>
      <c r="G353" s="162">
        <v>1067.671</v>
      </c>
      <c r="H353" s="163">
        <f t="shared" si="27"/>
        <v>1</v>
      </c>
    </row>
    <row r="354" spans="1:11" outlineLevel="2">
      <c r="A354" s="160" t="s">
        <v>1167</v>
      </c>
      <c r="B354" s="161" t="s">
        <v>1432</v>
      </c>
      <c r="C354" s="161" t="s">
        <v>1168</v>
      </c>
      <c r="D354" s="161" t="s">
        <v>1146</v>
      </c>
      <c r="E354" s="161" t="s">
        <v>1147</v>
      </c>
      <c r="F354" s="162">
        <f>F355+F360</f>
        <v>119</v>
      </c>
      <c r="G354" s="162">
        <f>G355+G360</f>
        <v>110.21899999999999</v>
      </c>
      <c r="H354" s="163">
        <f t="shared" si="27"/>
        <v>0.92621008403361338</v>
      </c>
    </row>
    <row r="355" spans="1:11" ht="38.25" customHeight="1" outlineLevel="3">
      <c r="A355" s="160" t="s">
        <v>1169</v>
      </c>
      <c r="B355" s="161" t="s">
        <v>1432</v>
      </c>
      <c r="C355" s="161" t="s">
        <v>1168</v>
      </c>
      <c r="D355" s="161" t="s">
        <v>1170</v>
      </c>
      <c r="E355" s="161" t="s">
        <v>1147</v>
      </c>
      <c r="F355" s="162">
        <f t="shared" ref="F355:G358" si="29">F356</f>
        <v>19</v>
      </c>
      <c r="G355" s="162">
        <f t="shared" si="29"/>
        <v>19</v>
      </c>
      <c r="H355" s="163">
        <f t="shared" si="27"/>
        <v>1</v>
      </c>
    </row>
    <row r="356" spans="1:11" ht="36" outlineLevel="4">
      <c r="A356" s="160" t="s">
        <v>1441</v>
      </c>
      <c r="B356" s="161" t="s">
        <v>1432</v>
      </c>
      <c r="C356" s="161" t="s">
        <v>1168</v>
      </c>
      <c r="D356" s="161" t="s">
        <v>1226</v>
      </c>
      <c r="E356" s="161" t="s">
        <v>1147</v>
      </c>
      <c r="F356" s="162">
        <f t="shared" si="29"/>
        <v>19</v>
      </c>
      <c r="G356" s="162">
        <f t="shared" si="29"/>
        <v>19</v>
      </c>
      <c r="H356" s="163">
        <f t="shared" si="27"/>
        <v>1</v>
      </c>
    </row>
    <row r="357" spans="1:11" outlineLevel="5">
      <c r="A357" s="160" t="s">
        <v>1175</v>
      </c>
      <c r="B357" s="161" t="s">
        <v>1432</v>
      </c>
      <c r="C357" s="161" t="s">
        <v>1168</v>
      </c>
      <c r="D357" s="161" t="s">
        <v>1176</v>
      </c>
      <c r="E357" s="161" t="s">
        <v>1147</v>
      </c>
      <c r="F357" s="162">
        <f t="shared" si="29"/>
        <v>19</v>
      </c>
      <c r="G357" s="162">
        <f t="shared" si="29"/>
        <v>19</v>
      </c>
      <c r="H357" s="163">
        <f t="shared" si="27"/>
        <v>1</v>
      </c>
    </row>
    <row r="358" spans="1:11" ht="20.25" customHeight="1" outlineLevel="6">
      <c r="A358" s="160" t="s">
        <v>1160</v>
      </c>
      <c r="B358" s="161" t="s">
        <v>1432</v>
      </c>
      <c r="C358" s="161" t="s">
        <v>1168</v>
      </c>
      <c r="D358" s="161" t="s">
        <v>1176</v>
      </c>
      <c r="E358" s="161" t="s">
        <v>320</v>
      </c>
      <c r="F358" s="162">
        <f t="shared" si="29"/>
        <v>19</v>
      </c>
      <c r="G358" s="162">
        <f t="shared" si="29"/>
        <v>19</v>
      </c>
      <c r="H358" s="163">
        <f t="shared" si="27"/>
        <v>1</v>
      </c>
    </row>
    <row r="359" spans="1:11" ht="34.5" customHeight="1" outlineLevel="7">
      <c r="A359" s="160" t="s">
        <v>1161</v>
      </c>
      <c r="B359" s="161" t="s">
        <v>1432</v>
      </c>
      <c r="C359" s="161" t="s">
        <v>1168</v>
      </c>
      <c r="D359" s="161" t="s">
        <v>1176</v>
      </c>
      <c r="E359" s="161" t="s">
        <v>1162</v>
      </c>
      <c r="F359" s="165">
        <v>19</v>
      </c>
      <c r="G359" s="162">
        <v>19</v>
      </c>
      <c r="H359" s="163">
        <f t="shared" si="27"/>
        <v>1</v>
      </c>
    </row>
    <row r="360" spans="1:11" ht="18.75" customHeight="1" outlineLevel="7">
      <c r="A360" s="160" t="s">
        <v>1152</v>
      </c>
      <c r="B360" s="161" t="s">
        <v>1432</v>
      </c>
      <c r="C360" s="161" t="s">
        <v>1168</v>
      </c>
      <c r="D360" s="161" t="s">
        <v>1153</v>
      </c>
      <c r="E360" s="161" t="s">
        <v>1147</v>
      </c>
      <c r="F360" s="165">
        <f t="shared" ref="F360:G362" si="30">F361</f>
        <v>100</v>
      </c>
      <c r="G360" s="162">
        <f t="shared" si="30"/>
        <v>91.218999999999994</v>
      </c>
      <c r="H360" s="163">
        <f t="shared" si="27"/>
        <v>0.91218999999999995</v>
      </c>
    </row>
    <row r="361" spans="1:11" outlineLevel="7">
      <c r="A361" s="160" t="s">
        <v>1442</v>
      </c>
      <c r="B361" s="161" t="s">
        <v>1432</v>
      </c>
      <c r="C361" s="161" t="s">
        <v>1168</v>
      </c>
      <c r="D361" s="178">
        <v>9909970200</v>
      </c>
      <c r="E361" s="161" t="s">
        <v>1147</v>
      </c>
      <c r="F361" s="165">
        <f t="shared" si="30"/>
        <v>100</v>
      </c>
      <c r="G361" s="162">
        <f t="shared" si="30"/>
        <v>91.218999999999994</v>
      </c>
      <c r="H361" s="163">
        <f t="shared" si="27"/>
        <v>0.91218999999999995</v>
      </c>
    </row>
    <row r="362" spans="1:11" ht="18" customHeight="1" outlineLevel="7">
      <c r="A362" s="160" t="s">
        <v>1160</v>
      </c>
      <c r="B362" s="161" t="s">
        <v>1432</v>
      </c>
      <c r="C362" s="161" t="s">
        <v>1168</v>
      </c>
      <c r="D362" s="178">
        <v>9909970200</v>
      </c>
      <c r="E362" s="161" t="s">
        <v>320</v>
      </c>
      <c r="F362" s="165">
        <f t="shared" si="30"/>
        <v>100</v>
      </c>
      <c r="G362" s="162">
        <f t="shared" si="30"/>
        <v>91.218999999999994</v>
      </c>
      <c r="H362" s="163">
        <f t="shared" si="27"/>
        <v>0.91218999999999995</v>
      </c>
    </row>
    <row r="363" spans="1:11" ht="36" outlineLevel="7">
      <c r="A363" s="160" t="s">
        <v>1161</v>
      </c>
      <c r="B363" s="161" t="s">
        <v>1432</v>
      </c>
      <c r="C363" s="161" t="s">
        <v>1168</v>
      </c>
      <c r="D363" s="178">
        <v>9909970200</v>
      </c>
      <c r="E363" s="161" t="s">
        <v>1162</v>
      </c>
      <c r="F363" s="165">
        <v>100</v>
      </c>
      <c r="G363" s="162">
        <v>91.218999999999994</v>
      </c>
      <c r="H363" s="163">
        <f t="shared" si="27"/>
        <v>0.91218999999999995</v>
      </c>
    </row>
    <row r="364" spans="1:11" s="159" customFormat="1" ht="34.799999999999997">
      <c r="A364" s="155" t="s">
        <v>1443</v>
      </c>
      <c r="B364" s="156" t="s">
        <v>1444</v>
      </c>
      <c r="C364" s="156" t="s">
        <v>1145</v>
      </c>
      <c r="D364" s="156" t="s">
        <v>1146</v>
      </c>
      <c r="E364" s="156" t="s">
        <v>1147</v>
      </c>
      <c r="F364" s="157">
        <f>F365+F473</f>
        <v>502708.94700000004</v>
      </c>
      <c r="G364" s="157">
        <f>G365+G473</f>
        <v>473398.94199999998</v>
      </c>
      <c r="H364" s="169">
        <f t="shared" si="27"/>
        <v>0.94169587556594636</v>
      </c>
    </row>
    <row r="365" spans="1:11" outlineLevel="1">
      <c r="A365" s="160" t="s">
        <v>1367</v>
      </c>
      <c r="B365" s="161" t="s">
        <v>1444</v>
      </c>
      <c r="C365" s="161" t="s">
        <v>1368</v>
      </c>
      <c r="D365" s="161" t="s">
        <v>1146</v>
      </c>
      <c r="E365" s="161" t="s">
        <v>1147</v>
      </c>
      <c r="F365" s="162">
        <f>F366+F393+F438+F452+F420</f>
        <v>496359.94700000004</v>
      </c>
      <c r="G365" s="162">
        <f>G366+G393+G438+G452+G420</f>
        <v>468166.44799999997</v>
      </c>
      <c r="H365" s="163">
        <f t="shared" si="27"/>
        <v>0.94319948825363209</v>
      </c>
      <c r="K365" s="170">
        <f>G365+G267</f>
        <v>482144.98699999996</v>
      </c>
    </row>
    <row r="366" spans="1:11" outlineLevel="2">
      <c r="A366" s="160" t="s">
        <v>1445</v>
      </c>
      <c r="B366" s="161" t="s">
        <v>1444</v>
      </c>
      <c r="C366" s="161" t="s">
        <v>1446</v>
      </c>
      <c r="D366" s="161" t="s">
        <v>1146</v>
      </c>
      <c r="E366" s="161" t="s">
        <v>1147</v>
      </c>
      <c r="F366" s="162">
        <f>F367</f>
        <v>132177.51999999999</v>
      </c>
      <c r="G366" s="162">
        <f>G367</f>
        <v>116352.442</v>
      </c>
      <c r="H366" s="163">
        <f t="shared" si="27"/>
        <v>0.88027405870529274</v>
      </c>
    </row>
    <row r="367" spans="1:11" ht="36" outlineLevel="3">
      <c r="A367" s="160" t="s">
        <v>1447</v>
      </c>
      <c r="B367" s="161" t="s">
        <v>1444</v>
      </c>
      <c r="C367" s="161" t="s">
        <v>1446</v>
      </c>
      <c r="D367" s="161" t="s">
        <v>1448</v>
      </c>
      <c r="E367" s="161" t="s">
        <v>1147</v>
      </c>
      <c r="F367" s="162">
        <f>F368</f>
        <v>132177.51999999999</v>
      </c>
      <c r="G367" s="162">
        <f>G368</f>
        <v>116352.442</v>
      </c>
      <c r="H367" s="163">
        <f t="shared" si="27"/>
        <v>0.88027405870529274</v>
      </c>
    </row>
    <row r="368" spans="1:11" ht="36" outlineLevel="4">
      <c r="A368" s="160" t="s">
        <v>1449</v>
      </c>
      <c r="B368" s="161" t="s">
        <v>1444</v>
      </c>
      <c r="C368" s="161" t="s">
        <v>1446</v>
      </c>
      <c r="D368" s="161" t="s">
        <v>1450</v>
      </c>
      <c r="E368" s="161" t="s">
        <v>1147</v>
      </c>
      <c r="F368" s="162">
        <f>F369+F384+F375+F378+F381+F372+F387+F390</f>
        <v>132177.51999999999</v>
      </c>
      <c r="G368" s="162">
        <f>G369+G384+G375+G378+G381+G372+G387+G390</f>
        <v>116352.442</v>
      </c>
      <c r="H368" s="163">
        <f t="shared" si="27"/>
        <v>0.88027405870529274</v>
      </c>
    </row>
    <row r="369" spans="1:8" ht="37.5" customHeight="1" outlineLevel="5">
      <c r="A369" s="160" t="s">
        <v>1451</v>
      </c>
      <c r="B369" s="161" t="s">
        <v>1444</v>
      </c>
      <c r="C369" s="161" t="s">
        <v>1446</v>
      </c>
      <c r="D369" s="161" t="s">
        <v>1452</v>
      </c>
      <c r="E369" s="161" t="s">
        <v>1147</v>
      </c>
      <c r="F369" s="162">
        <f>F370</f>
        <v>39911.341</v>
      </c>
      <c r="G369" s="162">
        <f>G370</f>
        <v>38661.341999999997</v>
      </c>
      <c r="H369" s="163">
        <f t="shared" si="27"/>
        <v>0.96868060634695274</v>
      </c>
    </row>
    <row r="370" spans="1:8" ht="36" outlineLevel="6">
      <c r="A370" s="160" t="s">
        <v>1245</v>
      </c>
      <c r="B370" s="161" t="s">
        <v>1444</v>
      </c>
      <c r="C370" s="161" t="s">
        <v>1446</v>
      </c>
      <c r="D370" s="161" t="s">
        <v>1452</v>
      </c>
      <c r="E370" s="161" t="s">
        <v>1246</v>
      </c>
      <c r="F370" s="162">
        <f>F371</f>
        <v>39911.341</v>
      </c>
      <c r="G370" s="162">
        <f>G371</f>
        <v>38661.341999999997</v>
      </c>
      <c r="H370" s="163">
        <f t="shared" si="27"/>
        <v>0.96868060634695274</v>
      </c>
    </row>
    <row r="371" spans="1:8" outlineLevel="7">
      <c r="A371" s="160" t="s">
        <v>1375</v>
      </c>
      <c r="B371" s="161" t="s">
        <v>1444</v>
      </c>
      <c r="C371" s="161" t="s">
        <v>1446</v>
      </c>
      <c r="D371" s="161" t="s">
        <v>1452</v>
      </c>
      <c r="E371" s="161" t="s">
        <v>1376</v>
      </c>
      <c r="F371" s="165">
        <v>39911.341</v>
      </c>
      <c r="G371" s="165">
        <v>38661.341999999997</v>
      </c>
      <c r="H371" s="163">
        <f t="shared" si="27"/>
        <v>0.96868060634695274</v>
      </c>
    </row>
    <row r="372" spans="1:8" ht="75" customHeight="1" outlineLevel="7">
      <c r="A372" s="172" t="s">
        <v>1453</v>
      </c>
      <c r="B372" s="161" t="s">
        <v>1444</v>
      </c>
      <c r="C372" s="161" t="s">
        <v>1446</v>
      </c>
      <c r="D372" s="161" t="s">
        <v>1454</v>
      </c>
      <c r="E372" s="161" t="s">
        <v>1147</v>
      </c>
      <c r="F372" s="162">
        <f>F373</f>
        <v>72007</v>
      </c>
      <c r="G372" s="165">
        <f>G373</f>
        <v>62281.974999999999</v>
      </c>
      <c r="H372" s="163">
        <f t="shared" si="27"/>
        <v>0.86494333884205699</v>
      </c>
    </row>
    <row r="373" spans="1:8" ht="36" outlineLevel="7">
      <c r="A373" s="160" t="s">
        <v>1245</v>
      </c>
      <c r="B373" s="161" t="s">
        <v>1444</v>
      </c>
      <c r="C373" s="161" t="s">
        <v>1446</v>
      </c>
      <c r="D373" s="161" t="s">
        <v>1454</v>
      </c>
      <c r="E373" s="161" t="s">
        <v>1246</v>
      </c>
      <c r="F373" s="162">
        <f>F374</f>
        <v>72007</v>
      </c>
      <c r="G373" s="165">
        <f>G374</f>
        <v>62281.974999999999</v>
      </c>
      <c r="H373" s="163">
        <f t="shared" si="27"/>
        <v>0.86494333884205699</v>
      </c>
    </row>
    <row r="374" spans="1:8" outlineLevel="7">
      <c r="A374" s="160" t="s">
        <v>1375</v>
      </c>
      <c r="B374" s="161" t="s">
        <v>1444</v>
      </c>
      <c r="C374" s="161" t="s">
        <v>1446</v>
      </c>
      <c r="D374" s="161" t="s">
        <v>1454</v>
      </c>
      <c r="E374" s="161" t="s">
        <v>1376</v>
      </c>
      <c r="F374" s="165">
        <v>72007</v>
      </c>
      <c r="G374" s="165">
        <v>62281.974999999999</v>
      </c>
      <c r="H374" s="163">
        <f t="shared" si="27"/>
        <v>0.86494333884205699</v>
      </c>
    </row>
    <row r="375" spans="1:8" ht="36" outlineLevel="7">
      <c r="A375" s="175" t="s">
        <v>1455</v>
      </c>
      <c r="B375" s="161" t="s">
        <v>1444</v>
      </c>
      <c r="C375" s="161" t="s">
        <v>1446</v>
      </c>
      <c r="D375" s="161" t="s">
        <v>1456</v>
      </c>
      <c r="E375" s="161" t="s">
        <v>1147</v>
      </c>
      <c r="F375" s="165">
        <f>F376</f>
        <v>965.96</v>
      </c>
      <c r="G375" s="165">
        <f>G376</f>
        <v>965.923</v>
      </c>
      <c r="H375" s="163">
        <f t="shared" si="27"/>
        <v>0.999961696136486</v>
      </c>
    </row>
    <row r="376" spans="1:8" ht="36" outlineLevel="7">
      <c r="A376" s="160" t="s">
        <v>1245</v>
      </c>
      <c r="B376" s="161" t="s">
        <v>1444</v>
      </c>
      <c r="C376" s="161" t="s">
        <v>1446</v>
      </c>
      <c r="D376" s="161" t="s">
        <v>1456</v>
      </c>
      <c r="E376" s="161" t="s">
        <v>1246</v>
      </c>
      <c r="F376" s="165">
        <f>F377</f>
        <v>965.96</v>
      </c>
      <c r="G376" s="165">
        <f>G377</f>
        <v>965.923</v>
      </c>
      <c r="H376" s="163">
        <f t="shared" si="27"/>
        <v>0.999961696136486</v>
      </c>
    </row>
    <row r="377" spans="1:8" outlineLevel="7">
      <c r="A377" s="160" t="s">
        <v>1375</v>
      </c>
      <c r="B377" s="161" t="s">
        <v>1444</v>
      </c>
      <c r="C377" s="161" t="s">
        <v>1446</v>
      </c>
      <c r="D377" s="161" t="s">
        <v>1456</v>
      </c>
      <c r="E377" s="161" t="s">
        <v>1376</v>
      </c>
      <c r="F377" s="165">
        <v>965.96</v>
      </c>
      <c r="G377" s="165">
        <v>965.923</v>
      </c>
      <c r="H377" s="163">
        <f t="shared" si="27"/>
        <v>0.999961696136486</v>
      </c>
    </row>
    <row r="378" spans="1:8" ht="72" outlineLevel="7">
      <c r="A378" s="166" t="s">
        <v>1457</v>
      </c>
      <c r="B378" s="161" t="s">
        <v>1444</v>
      </c>
      <c r="C378" s="161" t="s">
        <v>1446</v>
      </c>
      <c r="D378" s="161" t="s">
        <v>1458</v>
      </c>
      <c r="E378" s="161" t="s">
        <v>1147</v>
      </c>
      <c r="F378" s="165">
        <f>F379</f>
        <v>37.5</v>
      </c>
      <c r="G378" s="165">
        <f>G379</f>
        <v>22.312999999999999</v>
      </c>
      <c r="H378" s="163">
        <f t="shared" si="27"/>
        <v>0.59501333333333328</v>
      </c>
    </row>
    <row r="379" spans="1:8" ht="36" outlineLevel="7">
      <c r="A379" s="160" t="s">
        <v>1229</v>
      </c>
      <c r="B379" s="161" t="s">
        <v>1444</v>
      </c>
      <c r="C379" s="161" t="s">
        <v>1446</v>
      </c>
      <c r="D379" s="161" t="s">
        <v>1458</v>
      </c>
      <c r="E379" s="161" t="s">
        <v>1230</v>
      </c>
      <c r="F379" s="165">
        <f>F380</f>
        <v>37.5</v>
      </c>
      <c r="G379" s="165">
        <f>G380</f>
        <v>22.312999999999999</v>
      </c>
      <c r="H379" s="163">
        <f t="shared" si="27"/>
        <v>0.59501333333333328</v>
      </c>
    </row>
    <row r="380" spans="1:8" outlineLevel="7">
      <c r="A380" s="160" t="s">
        <v>1231</v>
      </c>
      <c r="B380" s="161" t="s">
        <v>1444</v>
      </c>
      <c r="C380" s="161" t="s">
        <v>1446</v>
      </c>
      <c r="D380" s="161" t="s">
        <v>1458</v>
      </c>
      <c r="E380" s="161" t="s">
        <v>1232</v>
      </c>
      <c r="F380" s="165">
        <v>37.5</v>
      </c>
      <c r="G380" s="165">
        <v>22.312999999999999</v>
      </c>
      <c r="H380" s="163">
        <f t="shared" si="27"/>
        <v>0.59501333333333328</v>
      </c>
    </row>
    <row r="381" spans="1:8" ht="54" outlineLevel="7">
      <c r="A381" s="160" t="s">
        <v>1459</v>
      </c>
      <c r="B381" s="161" t="s">
        <v>1444</v>
      </c>
      <c r="C381" s="161" t="s">
        <v>1446</v>
      </c>
      <c r="D381" s="161" t="s">
        <v>1460</v>
      </c>
      <c r="E381" s="161" t="s">
        <v>1147</v>
      </c>
      <c r="F381" s="165">
        <f>F382</f>
        <v>117.482</v>
      </c>
      <c r="G381" s="165">
        <f>G382</f>
        <v>108.38200000000001</v>
      </c>
      <c r="H381" s="163">
        <f t="shared" si="27"/>
        <v>0.92254132547964796</v>
      </c>
    </row>
    <row r="382" spans="1:8" ht="36" outlineLevel="7">
      <c r="A382" s="160" t="s">
        <v>1245</v>
      </c>
      <c r="B382" s="161" t="s">
        <v>1444</v>
      </c>
      <c r="C382" s="161" t="s">
        <v>1446</v>
      </c>
      <c r="D382" s="161" t="s">
        <v>1460</v>
      </c>
      <c r="E382" s="161" t="s">
        <v>1246</v>
      </c>
      <c r="F382" s="165">
        <f>F383</f>
        <v>117.482</v>
      </c>
      <c r="G382" s="165">
        <f>G383</f>
        <v>108.38200000000001</v>
      </c>
      <c r="H382" s="163">
        <f t="shared" si="27"/>
        <v>0.92254132547964796</v>
      </c>
    </row>
    <row r="383" spans="1:8" outlineLevel="7">
      <c r="A383" s="160" t="s">
        <v>1375</v>
      </c>
      <c r="B383" s="161" t="s">
        <v>1444</v>
      </c>
      <c r="C383" s="161" t="s">
        <v>1446</v>
      </c>
      <c r="D383" s="161" t="s">
        <v>1460</v>
      </c>
      <c r="E383" s="161" t="s">
        <v>1376</v>
      </c>
      <c r="F383" s="165">
        <v>117.482</v>
      </c>
      <c r="G383" s="165">
        <v>108.38200000000001</v>
      </c>
      <c r="H383" s="163">
        <f t="shared" si="27"/>
        <v>0.92254132547964796</v>
      </c>
    </row>
    <row r="384" spans="1:8" outlineLevel="7">
      <c r="A384" s="160" t="s">
        <v>1461</v>
      </c>
      <c r="B384" s="161" t="s">
        <v>1444</v>
      </c>
      <c r="C384" s="161" t="s">
        <v>1446</v>
      </c>
      <c r="D384" s="161" t="s">
        <v>1462</v>
      </c>
      <c r="E384" s="161" t="s">
        <v>1147</v>
      </c>
      <c r="F384" s="165">
        <f>F385</f>
        <v>45</v>
      </c>
      <c r="G384" s="165">
        <f>G385</f>
        <v>42.155999999999999</v>
      </c>
      <c r="H384" s="163">
        <f t="shared" si="27"/>
        <v>0.93679999999999997</v>
      </c>
    </row>
    <row r="385" spans="1:8" ht="36" outlineLevel="7">
      <c r="A385" s="160" t="s">
        <v>1245</v>
      </c>
      <c r="B385" s="161" t="s">
        <v>1444</v>
      </c>
      <c r="C385" s="161" t="s">
        <v>1446</v>
      </c>
      <c r="D385" s="161" t="s">
        <v>1462</v>
      </c>
      <c r="E385" s="161" t="s">
        <v>1246</v>
      </c>
      <c r="F385" s="165">
        <f>F386</f>
        <v>45</v>
      </c>
      <c r="G385" s="165">
        <f>G386</f>
        <v>42.155999999999999</v>
      </c>
      <c r="H385" s="163">
        <f t="shared" si="27"/>
        <v>0.93679999999999997</v>
      </c>
    </row>
    <row r="386" spans="1:8" outlineLevel="7">
      <c r="A386" s="160" t="s">
        <v>1375</v>
      </c>
      <c r="B386" s="161" t="s">
        <v>1444</v>
      </c>
      <c r="C386" s="161" t="s">
        <v>1446</v>
      </c>
      <c r="D386" s="161" t="s">
        <v>1462</v>
      </c>
      <c r="E386" s="161" t="s">
        <v>1376</v>
      </c>
      <c r="F386" s="165">
        <v>45</v>
      </c>
      <c r="G386" s="165">
        <v>42.155999999999999</v>
      </c>
      <c r="H386" s="163">
        <f t="shared" si="27"/>
        <v>0.93679999999999997</v>
      </c>
    </row>
    <row r="387" spans="1:8" ht="90" outlineLevel="7">
      <c r="A387" s="166" t="s">
        <v>1463</v>
      </c>
      <c r="B387" s="161" t="s">
        <v>1444</v>
      </c>
      <c r="C387" s="161" t="s">
        <v>1446</v>
      </c>
      <c r="D387" s="161" t="s">
        <v>1464</v>
      </c>
      <c r="E387" s="161" t="s">
        <v>1147</v>
      </c>
      <c r="F387" s="165">
        <f>F388</f>
        <v>7462.5</v>
      </c>
      <c r="G387" s="165">
        <f>G388</f>
        <v>3540.5259999999998</v>
      </c>
      <c r="H387" s="163">
        <f t="shared" si="27"/>
        <v>0.47444234505862642</v>
      </c>
    </row>
    <row r="388" spans="1:8" ht="36" outlineLevel="7">
      <c r="A388" s="160" t="s">
        <v>1229</v>
      </c>
      <c r="B388" s="161" t="s">
        <v>1444</v>
      </c>
      <c r="C388" s="161" t="s">
        <v>1446</v>
      </c>
      <c r="D388" s="161" t="s">
        <v>1464</v>
      </c>
      <c r="E388" s="161" t="s">
        <v>1230</v>
      </c>
      <c r="F388" s="165">
        <f>F389</f>
        <v>7462.5</v>
      </c>
      <c r="G388" s="165">
        <f>G389</f>
        <v>3540.5259999999998</v>
      </c>
      <c r="H388" s="163">
        <f t="shared" si="27"/>
        <v>0.47444234505862642</v>
      </c>
    </row>
    <row r="389" spans="1:8" outlineLevel="7">
      <c r="A389" s="160" t="s">
        <v>1231</v>
      </c>
      <c r="B389" s="161" t="s">
        <v>1444</v>
      </c>
      <c r="C389" s="161" t="s">
        <v>1446</v>
      </c>
      <c r="D389" s="161" t="s">
        <v>1464</v>
      </c>
      <c r="E389" s="161" t="s">
        <v>1232</v>
      </c>
      <c r="F389" s="165">
        <v>7462.5</v>
      </c>
      <c r="G389" s="165">
        <v>3540.5259999999998</v>
      </c>
      <c r="H389" s="163">
        <f t="shared" si="27"/>
        <v>0.47444234505862642</v>
      </c>
    </row>
    <row r="390" spans="1:8" ht="72" outlineLevel="7">
      <c r="A390" s="160" t="s">
        <v>1465</v>
      </c>
      <c r="B390" s="161" t="s">
        <v>1444</v>
      </c>
      <c r="C390" s="161" t="s">
        <v>1446</v>
      </c>
      <c r="D390" s="161" t="s">
        <v>1466</v>
      </c>
      <c r="E390" s="161" t="s">
        <v>1147</v>
      </c>
      <c r="F390" s="165">
        <f>F391</f>
        <v>11630.736999999999</v>
      </c>
      <c r="G390" s="165">
        <f>G391</f>
        <v>10729.825000000001</v>
      </c>
      <c r="H390" s="163">
        <f t="shared" si="27"/>
        <v>0.92254042026743455</v>
      </c>
    </row>
    <row r="391" spans="1:8" ht="36" outlineLevel="7">
      <c r="A391" s="160" t="s">
        <v>1245</v>
      </c>
      <c r="B391" s="161" t="s">
        <v>1444</v>
      </c>
      <c r="C391" s="161" t="s">
        <v>1446</v>
      </c>
      <c r="D391" s="161" t="s">
        <v>1466</v>
      </c>
      <c r="E391" s="161" t="s">
        <v>1246</v>
      </c>
      <c r="F391" s="165">
        <f>F392</f>
        <v>11630.736999999999</v>
      </c>
      <c r="G391" s="165">
        <f>G392</f>
        <v>10729.825000000001</v>
      </c>
      <c r="H391" s="163">
        <f t="shared" si="27"/>
        <v>0.92254042026743455</v>
      </c>
    </row>
    <row r="392" spans="1:8" outlineLevel="7">
      <c r="A392" s="160" t="s">
        <v>1375</v>
      </c>
      <c r="B392" s="161" t="s">
        <v>1444</v>
      </c>
      <c r="C392" s="161" t="s">
        <v>1446</v>
      </c>
      <c r="D392" s="161" t="s">
        <v>1466</v>
      </c>
      <c r="E392" s="161" t="s">
        <v>1376</v>
      </c>
      <c r="F392" s="165">
        <v>11630.736999999999</v>
      </c>
      <c r="G392" s="165">
        <v>10729.825000000001</v>
      </c>
      <c r="H392" s="163">
        <f t="shared" si="27"/>
        <v>0.92254042026743455</v>
      </c>
    </row>
    <row r="393" spans="1:8" outlineLevel="2">
      <c r="A393" s="160" t="s">
        <v>1467</v>
      </c>
      <c r="B393" s="161" t="s">
        <v>1444</v>
      </c>
      <c r="C393" s="161" t="s">
        <v>1468</v>
      </c>
      <c r="D393" s="161" t="s">
        <v>1146</v>
      </c>
      <c r="E393" s="161" t="s">
        <v>1147</v>
      </c>
      <c r="F393" s="162">
        <f>F394</f>
        <v>322722.14500000002</v>
      </c>
      <c r="G393" s="165">
        <f>G394</f>
        <v>311005.37599999999</v>
      </c>
      <c r="H393" s="163">
        <f t="shared" si="27"/>
        <v>0.96369394173430512</v>
      </c>
    </row>
    <row r="394" spans="1:8" ht="36" outlineLevel="3">
      <c r="A394" s="160" t="s">
        <v>1447</v>
      </c>
      <c r="B394" s="161" t="s">
        <v>1444</v>
      </c>
      <c r="C394" s="161" t="s">
        <v>1468</v>
      </c>
      <c r="D394" s="161" t="s">
        <v>1448</v>
      </c>
      <c r="E394" s="161" t="s">
        <v>1147</v>
      </c>
      <c r="F394" s="162">
        <f>F395</f>
        <v>322722.14500000002</v>
      </c>
      <c r="G394" s="165">
        <f>G395</f>
        <v>311005.37599999999</v>
      </c>
      <c r="H394" s="163">
        <f t="shared" ref="H394:H457" si="31">G394/F394</f>
        <v>0.96369394173430512</v>
      </c>
    </row>
    <row r="395" spans="1:8" ht="36" customHeight="1" outlineLevel="4">
      <c r="A395" s="160" t="s">
        <v>1469</v>
      </c>
      <c r="B395" s="161" t="s">
        <v>1444</v>
      </c>
      <c r="C395" s="161" t="s">
        <v>1468</v>
      </c>
      <c r="D395" s="161" t="s">
        <v>1470</v>
      </c>
      <c r="E395" s="161" t="s">
        <v>1147</v>
      </c>
      <c r="F395" s="162">
        <f>+F396+F405+F408+F402+F414+F417+F411+F399</f>
        <v>322722.14500000002</v>
      </c>
      <c r="G395" s="165">
        <f>+G396+G405+G408+G402+G414+G417+G411+G399</f>
        <v>311005.37599999999</v>
      </c>
      <c r="H395" s="163">
        <f t="shared" si="31"/>
        <v>0.96369394173430512</v>
      </c>
    </row>
    <row r="396" spans="1:8" ht="36.75" customHeight="1" outlineLevel="5">
      <c r="A396" s="160" t="s">
        <v>1471</v>
      </c>
      <c r="B396" s="161" t="s">
        <v>1444</v>
      </c>
      <c r="C396" s="161" t="s">
        <v>1468</v>
      </c>
      <c r="D396" s="161" t="s">
        <v>1472</v>
      </c>
      <c r="E396" s="161" t="s">
        <v>1147</v>
      </c>
      <c r="F396" s="162">
        <f>F397</f>
        <v>82082.354000000007</v>
      </c>
      <c r="G396" s="165">
        <f>G397</f>
        <v>79902.838000000003</v>
      </c>
      <c r="H396" s="163">
        <f t="shared" si="31"/>
        <v>0.97344720401171725</v>
      </c>
    </row>
    <row r="397" spans="1:8" ht="36" outlineLevel="6">
      <c r="A397" s="160" t="s">
        <v>1245</v>
      </c>
      <c r="B397" s="161" t="s">
        <v>1444</v>
      </c>
      <c r="C397" s="161" t="s">
        <v>1468</v>
      </c>
      <c r="D397" s="161" t="s">
        <v>1472</v>
      </c>
      <c r="E397" s="161" t="s">
        <v>1246</v>
      </c>
      <c r="F397" s="162">
        <f>F398</f>
        <v>82082.354000000007</v>
      </c>
      <c r="G397" s="165">
        <f>G398</f>
        <v>79902.838000000003</v>
      </c>
      <c r="H397" s="163">
        <f t="shared" si="31"/>
        <v>0.97344720401171725</v>
      </c>
    </row>
    <row r="398" spans="1:8" outlineLevel="7">
      <c r="A398" s="160" t="s">
        <v>1375</v>
      </c>
      <c r="B398" s="161" t="s">
        <v>1444</v>
      </c>
      <c r="C398" s="161" t="s">
        <v>1468</v>
      </c>
      <c r="D398" s="161" t="s">
        <v>1472</v>
      </c>
      <c r="E398" s="161" t="s">
        <v>1376</v>
      </c>
      <c r="F398" s="165">
        <v>82082.354000000007</v>
      </c>
      <c r="G398" s="165">
        <v>79902.838000000003</v>
      </c>
      <c r="H398" s="163">
        <f t="shared" si="31"/>
        <v>0.97344720401171725</v>
      </c>
    </row>
    <row r="399" spans="1:8" ht="93" customHeight="1" outlineLevel="5">
      <c r="A399" s="172" t="s">
        <v>1473</v>
      </c>
      <c r="B399" s="161" t="s">
        <v>1444</v>
      </c>
      <c r="C399" s="161" t="s">
        <v>1468</v>
      </c>
      <c r="D399" s="161" t="s">
        <v>1474</v>
      </c>
      <c r="E399" s="161" t="s">
        <v>1147</v>
      </c>
      <c r="F399" s="162">
        <f>F400</f>
        <v>217508</v>
      </c>
      <c r="G399" s="165">
        <f>G400</f>
        <v>209528</v>
      </c>
      <c r="H399" s="163">
        <f t="shared" si="31"/>
        <v>0.96331169428250918</v>
      </c>
    </row>
    <row r="400" spans="1:8" ht="36" outlineLevel="5">
      <c r="A400" s="160" t="s">
        <v>1245</v>
      </c>
      <c r="B400" s="161" t="s">
        <v>1444</v>
      </c>
      <c r="C400" s="161" t="s">
        <v>1468</v>
      </c>
      <c r="D400" s="161" t="s">
        <v>1474</v>
      </c>
      <c r="E400" s="161" t="s">
        <v>1246</v>
      </c>
      <c r="F400" s="162">
        <f>F401</f>
        <v>217508</v>
      </c>
      <c r="G400" s="165">
        <f>G401</f>
        <v>209528</v>
      </c>
      <c r="H400" s="163">
        <f t="shared" si="31"/>
        <v>0.96331169428250918</v>
      </c>
    </row>
    <row r="401" spans="1:8" outlineLevel="5">
      <c r="A401" s="160" t="s">
        <v>1375</v>
      </c>
      <c r="B401" s="161" t="s">
        <v>1444</v>
      </c>
      <c r="C401" s="161" t="s">
        <v>1468</v>
      </c>
      <c r="D401" s="161" t="s">
        <v>1474</v>
      </c>
      <c r="E401" s="161" t="s">
        <v>1376</v>
      </c>
      <c r="F401" s="165">
        <v>217508</v>
      </c>
      <c r="G401" s="165">
        <v>209528</v>
      </c>
      <c r="H401" s="163">
        <f t="shared" si="31"/>
        <v>0.96331169428250918</v>
      </c>
    </row>
    <row r="402" spans="1:8" ht="20.25" customHeight="1" outlineLevel="5">
      <c r="A402" s="160" t="s">
        <v>1475</v>
      </c>
      <c r="B402" s="161" t="s">
        <v>1444</v>
      </c>
      <c r="C402" s="161" t="s">
        <v>1468</v>
      </c>
      <c r="D402" s="161" t="s">
        <v>1476</v>
      </c>
      <c r="E402" s="161" t="s">
        <v>1147</v>
      </c>
      <c r="F402" s="165">
        <f>F403</f>
        <v>45.1</v>
      </c>
      <c r="G402" s="165">
        <f>G403</f>
        <v>28.327999999999999</v>
      </c>
      <c r="H402" s="163">
        <f t="shared" si="31"/>
        <v>0.62811529933481147</v>
      </c>
    </row>
    <row r="403" spans="1:8" ht="36" outlineLevel="5">
      <c r="A403" s="160" t="s">
        <v>1245</v>
      </c>
      <c r="B403" s="161" t="s">
        <v>1444</v>
      </c>
      <c r="C403" s="161" t="s">
        <v>1468</v>
      </c>
      <c r="D403" s="161" t="s">
        <v>1476</v>
      </c>
      <c r="E403" s="161" t="s">
        <v>1246</v>
      </c>
      <c r="F403" s="165">
        <f>F404</f>
        <v>45.1</v>
      </c>
      <c r="G403" s="165">
        <f>G404</f>
        <v>28.327999999999999</v>
      </c>
      <c r="H403" s="163">
        <f t="shared" si="31"/>
        <v>0.62811529933481147</v>
      </c>
    </row>
    <row r="404" spans="1:8" outlineLevel="5">
      <c r="A404" s="160" t="s">
        <v>1375</v>
      </c>
      <c r="B404" s="161" t="s">
        <v>1444</v>
      </c>
      <c r="C404" s="161" t="s">
        <v>1468</v>
      </c>
      <c r="D404" s="161" t="s">
        <v>1476</v>
      </c>
      <c r="E404" s="161" t="s">
        <v>1376</v>
      </c>
      <c r="F404" s="165">
        <v>45.1</v>
      </c>
      <c r="G404" s="165">
        <v>28.327999999999999</v>
      </c>
      <c r="H404" s="163">
        <f t="shared" si="31"/>
        <v>0.62811529933481147</v>
      </c>
    </row>
    <row r="405" spans="1:8" outlineLevel="5">
      <c r="A405" s="160" t="s">
        <v>1461</v>
      </c>
      <c r="B405" s="161" t="s">
        <v>1444</v>
      </c>
      <c r="C405" s="161" t="s">
        <v>1468</v>
      </c>
      <c r="D405" s="161" t="s">
        <v>1477</v>
      </c>
      <c r="E405" s="161" t="s">
        <v>1147</v>
      </c>
      <c r="F405" s="165">
        <f>F406</f>
        <v>287</v>
      </c>
      <c r="G405" s="165">
        <f>G406</f>
        <v>283.90800000000002</v>
      </c>
      <c r="H405" s="163">
        <f t="shared" si="31"/>
        <v>0.98922648083623699</v>
      </c>
    </row>
    <row r="406" spans="1:8" ht="35.25" customHeight="1" outlineLevel="5">
      <c r="A406" s="160" t="s">
        <v>1245</v>
      </c>
      <c r="B406" s="161" t="s">
        <v>1444</v>
      </c>
      <c r="C406" s="161" t="s">
        <v>1468</v>
      </c>
      <c r="D406" s="161" t="s">
        <v>1477</v>
      </c>
      <c r="E406" s="161" t="s">
        <v>1246</v>
      </c>
      <c r="F406" s="165">
        <f>F407</f>
        <v>287</v>
      </c>
      <c r="G406" s="165">
        <f>G407</f>
        <v>283.90800000000002</v>
      </c>
      <c r="H406" s="163">
        <f t="shared" si="31"/>
        <v>0.98922648083623699</v>
      </c>
    </row>
    <row r="407" spans="1:8" outlineLevel="5">
      <c r="A407" s="160" t="s">
        <v>1375</v>
      </c>
      <c r="B407" s="161" t="s">
        <v>1444</v>
      </c>
      <c r="C407" s="161" t="s">
        <v>1468</v>
      </c>
      <c r="D407" s="161" t="s">
        <v>1477</v>
      </c>
      <c r="E407" s="161" t="s">
        <v>1376</v>
      </c>
      <c r="F407" s="165">
        <v>287</v>
      </c>
      <c r="G407" s="165">
        <v>283.90800000000002</v>
      </c>
      <c r="H407" s="163">
        <f t="shared" si="31"/>
        <v>0.98922648083623699</v>
      </c>
    </row>
    <row r="408" spans="1:8" outlineLevel="5">
      <c r="A408" s="179" t="s">
        <v>1478</v>
      </c>
      <c r="B408" s="161" t="s">
        <v>1444</v>
      </c>
      <c r="C408" s="161" t="s">
        <v>1468</v>
      </c>
      <c r="D408" s="161" t="s">
        <v>1479</v>
      </c>
      <c r="E408" s="161" t="s">
        <v>1147</v>
      </c>
      <c r="F408" s="165">
        <f>F409</f>
        <v>4202.058</v>
      </c>
      <c r="G408" s="165">
        <f>G409</f>
        <v>4098.3860000000004</v>
      </c>
      <c r="H408" s="163">
        <f t="shared" si="31"/>
        <v>0.97532827961917723</v>
      </c>
    </row>
    <row r="409" spans="1:8" ht="36" outlineLevel="5">
      <c r="A409" s="160" t="s">
        <v>1245</v>
      </c>
      <c r="B409" s="161" t="s">
        <v>1444</v>
      </c>
      <c r="C409" s="161" t="s">
        <v>1468</v>
      </c>
      <c r="D409" s="161" t="s">
        <v>1479</v>
      </c>
      <c r="E409" s="161" t="s">
        <v>1246</v>
      </c>
      <c r="F409" s="165">
        <f>F410</f>
        <v>4202.058</v>
      </c>
      <c r="G409" s="165">
        <f>G410</f>
        <v>4098.3860000000004</v>
      </c>
      <c r="H409" s="163">
        <f t="shared" si="31"/>
        <v>0.97532827961917723</v>
      </c>
    </row>
    <row r="410" spans="1:8" outlineLevel="5">
      <c r="A410" s="160" t="s">
        <v>1375</v>
      </c>
      <c r="B410" s="161" t="s">
        <v>1444</v>
      </c>
      <c r="C410" s="161" t="s">
        <v>1468</v>
      </c>
      <c r="D410" s="161" t="s">
        <v>1479</v>
      </c>
      <c r="E410" s="161" t="s">
        <v>1376</v>
      </c>
      <c r="F410" s="165">
        <v>4202.058</v>
      </c>
      <c r="G410" s="165">
        <v>4098.3860000000004</v>
      </c>
      <c r="H410" s="163">
        <f t="shared" si="31"/>
        <v>0.97532827961917723</v>
      </c>
    </row>
    <row r="411" spans="1:8" ht="34.5" customHeight="1" outlineLevel="5">
      <c r="A411" s="176" t="s">
        <v>1480</v>
      </c>
      <c r="B411" s="161" t="s">
        <v>1444</v>
      </c>
      <c r="C411" s="161" t="s">
        <v>1468</v>
      </c>
      <c r="D411" s="161" t="s">
        <v>1481</v>
      </c>
      <c r="E411" s="161" t="s">
        <v>1147</v>
      </c>
      <c r="F411" s="165">
        <f>F412</f>
        <v>2804.4189999999999</v>
      </c>
      <c r="G411" s="165">
        <f>G412</f>
        <v>2804.4189999999999</v>
      </c>
      <c r="H411" s="163">
        <f t="shared" si="31"/>
        <v>1</v>
      </c>
    </row>
    <row r="412" spans="1:8" ht="36" outlineLevel="5">
      <c r="A412" s="160" t="s">
        <v>1245</v>
      </c>
      <c r="B412" s="161" t="s">
        <v>1444</v>
      </c>
      <c r="C412" s="161" t="s">
        <v>1468</v>
      </c>
      <c r="D412" s="161" t="s">
        <v>1481</v>
      </c>
      <c r="E412" s="161" t="s">
        <v>1246</v>
      </c>
      <c r="F412" s="165">
        <f>F413</f>
        <v>2804.4189999999999</v>
      </c>
      <c r="G412" s="165">
        <f>G413</f>
        <v>2804.4189999999999</v>
      </c>
      <c r="H412" s="163">
        <f t="shared" si="31"/>
        <v>1</v>
      </c>
    </row>
    <row r="413" spans="1:8" outlineLevel="5">
      <c r="A413" s="160" t="s">
        <v>1375</v>
      </c>
      <c r="B413" s="161" t="s">
        <v>1444</v>
      </c>
      <c r="C413" s="161" t="s">
        <v>1468</v>
      </c>
      <c r="D413" s="161" t="s">
        <v>1481</v>
      </c>
      <c r="E413" s="161" t="s">
        <v>1376</v>
      </c>
      <c r="F413" s="165">
        <v>2804.4189999999999</v>
      </c>
      <c r="G413" s="165">
        <v>2804.4189999999999</v>
      </c>
      <c r="H413" s="163">
        <f t="shared" si="31"/>
        <v>1</v>
      </c>
    </row>
    <row r="414" spans="1:8" ht="75" customHeight="1" outlineLevel="5">
      <c r="A414" s="176" t="s">
        <v>1482</v>
      </c>
      <c r="B414" s="161" t="s">
        <v>1444</v>
      </c>
      <c r="C414" s="161" t="s">
        <v>1468</v>
      </c>
      <c r="D414" s="161" t="s">
        <v>1483</v>
      </c>
      <c r="E414" s="161" t="s">
        <v>1147</v>
      </c>
      <c r="F414" s="162">
        <f>F415</f>
        <v>13013.745999999999</v>
      </c>
      <c r="G414" s="165">
        <f>G415</f>
        <v>11580.067999999999</v>
      </c>
      <c r="H414" s="163">
        <f t="shared" si="31"/>
        <v>0.88983356521634893</v>
      </c>
    </row>
    <row r="415" spans="1:8" ht="36" outlineLevel="5">
      <c r="A415" s="160" t="s">
        <v>1245</v>
      </c>
      <c r="B415" s="161" t="s">
        <v>1444</v>
      </c>
      <c r="C415" s="161" t="s">
        <v>1468</v>
      </c>
      <c r="D415" s="161" t="s">
        <v>1483</v>
      </c>
      <c r="E415" s="161" t="s">
        <v>1246</v>
      </c>
      <c r="F415" s="162">
        <f>F416</f>
        <v>13013.745999999999</v>
      </c>
      <c r="G415" s="165">
        <f>G416</f>
        <v>11580.067999999999</v>
      </c>
      <c r="H415" s="163">
        <f t="shared" si="31"/>
        <v>0.88983356521634893</v>
      </c>
    </row>
    <row r="416" spans="1:8" outlineLevel="5">
      <c r="A416" s="160" t="s">
        <v>1375</v>
      </c>
      <c r="B416" s="161" t="s">
        <v>1444</v>
      </c>
      <c r="C416" s="161" t="s">
        <v>1468</v>
      </c>
      <c r="D416" s="161" t="s">
        <v>1483</v>
      </c>
      <c r="E416" s="161" t="s">
        <v>1376</v>
      </c>
      <c r="F416" s="165">
        <v>13013.745999999999</v>
      </c>
      <c r="G416" s="165">
        <v>11580.067999999999</v>
      </c>
      <c r="H416" s="163">
        <f t="shared" si="31"/>
        <v>0.88983356521634893</v>
      </c>
    </row>
    <row r="417" spans="1:11" ht="37.5" customHeight="1" outlineLevel="5">
      <c r="A417" s="160" t="s">
        <v>1484</v>
      </c>
      <c r="B417" s="161" t="s">
        <v>1444</v>
      </c>
      <c r="C417" s="161" t="s">
        <v>1468</v>
      </c>
      <c r="D417" s="161" t="s">
        <v>1485</v>
      </c>
      <c r="E417" s="161" t="s">
        <v>1147</v>
      </c>
      <c r="F417" s="165">
        <f>F418</f>
        <v>2779.4679999999998</v>
      </c>
      <c r="G417" s="165">
        <f>G418</f>
        <v>2779.4290000000001</v>
      </c>
      <c r="H417" s="163">
        <f t="shared" si="31"/>
        <v>0.99998596853786414</v>
      </c>
    </row>
    <row r="418" spans="1:11" ht="36" outlineLevel="5">
      <c r="A418" s="160" t="s">
        <v>1245</v>
      </c>
      <c r="B418" s="161" t="s">
        <v>1444</v>
      </c>
      <c r="C418" s="161" t="s">
        <v>1468</v>
      </c>
      <c r="D418" s="161" t="s">
        <v>1485</v>
      </c>
      <c r="E418" s="161" t="s">
        <v>1246</v>
      </c>
      <c r="F418" s="165">
        <f>F419</f>
        <v>2779.4679999999998</v>
      </c>
      <c r="G418" s="165">
        <f>G419</f>
        <v>2779.4290000000001</v>
      </c>
      <c r="H418" s="163">
        <f t="shared" si="31"/>
        <v>0.99998596853786414</v>
      </c>
    </row>
    <row r="419" spans="1:11" outlineLevel="5">
      <c r="A419" s="160" t="s">
        <v>1375</v>
      </c>
      <c r="B419" s="161" t="s">
        <v>1444</v>
      </c>
      <c r="C419" s="161" t="s">
        <v>1468</v>
      </c>
      <c r="D419" s="161" t="s">
        <v>1485</v>
      </c>
      <c r="E419" s="161" t="s">
        <v>1376</v>
      </c>
      <c r="F419" s="165">
        <v>2779.4679999999998</v>
      </c>
      <c r="G419" s="165">
        <v>2779.4290000000001</v>
      </c>
      <c r="H419" s="163">
        <f t="shared" si="31"/>
        <v>0.99998596853786414</v>
      </c>
    </row>
    <row r="420" spans="1:11" outlineLevel="5">
      <c r="A420" s="160" t="s">
        <v>1369</v>
      </c>
      <c r="B420" s="161" t="s">
        <v>1444</v>
      </c>
      <c r="C420" s="161" t="s">
        <v>1370</v>
      </c>
      <c r="D420" s="161" t="s">
        <v>1146</v>
      </c>
      <c r="E420" s="161" t="s">
        <v>1147</v>
      </c>
      <c r="F420" s="165">
        <f>F421</f>
        <v>20053.890000000003</v>
      </c>
      <c r="G420" s="165">
        <f>G421</f>
        <v>19841.524000000001</v>
      </c>
      <c r="H420" s="163">
        <f t="shared" si="31"/>
        <v>0.98941023412415241</v>
      </c>
      <c r="K420" s="170">
        <f>G420+G268</f>
        <v>33820.063000000002</v>
      </c>
    </row>
    <row r="421" spans="1:11" ht="36" outlineLevel="5">
      <c r="A421" s="160" t="s">
        <v>1447</v>
      </c>
      <c r="B421" s="161" t="s">
        <v>1444</v>
      </c>
      <c r="C421" s="161" t="s">
        <v>1370</v>
      </c>
      <c r="D421" s="161" t="s">
        <v>1448</v>
      </c>
      <c r="E421" s="161" t="s">
        <v>1147</v>
      </c>
      <c r="F421" s="165">
        <f>F422</f>
        <v>20053.890000000003</v>
      </c>
      <c r="G421" s="165">
        <f>G422</f>
        <v>19841.524000000001</v>
      </c>
      <c r="H421" s="163">
        <f t="shared" si="31"/>
        <v>0.98941023412415241</v>
      </c>
    </row>
    <row r="422" spans="1:11" ht="36" customHeight="1" outlineLevel="4">
      <c r="A422" s="160" t="s">
        <v>1486</v>
      </c>
      <c r="B422" s="161" t="s">
        <v>1444</v>
      </c>
      <c r="C422" s="161" t="s">
        <v>1370</v>
      </c>
      <c r="D422" s="161" t="s">
        <v>1487</v>
      </c>
      <c r="E422" s="161" t="s">
        <v>1147</v>
      </c>
      <c r="F422" s="162">
        <f>F429+F426+F423+F432+F435</f>
        <v>20053.890000000003</v>
      </c>
      <c r="G422" s="165">
        <f>G429+G426+G423+G432+G435</f>
        <v>19841.524000000001</v>
      </c>
      <c r="H422" s="163">
        <f t="shared" si="31"/>
        <v>0.98941023412415241</v>
      </c>
    </row>
    <row r="423" spans="1:11" ht="37.5" customHeight="1" outlineLevel="5">
      <c r="A423" s="160" t="s">
        <v>1488</v>
      </c>
      <c r="B423" s="161" t="s">
        <v>1444</v>
      </c>
      <c r="C423" s="161" t="s">
        <v>1370</v>
      </c>
      <c r="D423" s="161" t="s">
        <v>1489</v>
      </c>
      <c r="E423" s="161" t="s">
        <v>1147</v>
      </c>
      <c r="F423" s="162">
        <f>F424</f>
        <v>19833.810000000001</v>
      </c>
      <c r="G423" s="165">
        <f>G424</f>
        <v>19625.569</v>
      </c>
      <c r="H423" s="163">
        <f t="shared" si="31"/>
        <v>0.98950070611748309</v>
      </c>
    </row>
    <row r="424" spans="1:11" ht="36.75" customHeight="1" outlineLevel="6">
      <c r="A424" s="160" t="s">
        <v>1245</v>
      </c>
      <c r="B424" s="161" t="s">
        <v>1444</v>
      </c>
      <c r="C424" s="161" t="s">
        <v>1370</v>
      </c>
      <c r="D424" s="161" t="s">
        <v>1489</v>
      </c>
      <c r="E424" s="161" t="s">
        <v>1246</v>
      </c>
      <c r="F424" s="162">
        <f>F425</f>
        <v>19833.810000000001</v>
      </c>
      <c r="G424" s="165">
        <f>G425</f>
        <v>19625.569</v>
      </c>
      <c r="H424" s="163">
        <f t="shared" si="31"/>
        <v>0.98950070611748309</v>
      </c>
    </row>
    <row r="425" spans="1:11" outlineLevel="7">
      <c r="A425" s="160" t="s">
        <v>1375</v>
      </c>
      <c r="B425" s="161" t="s">
        <v>1444</v>
      </c>
      <c r="C425" s="161" t="s">
        <v>1370</v>
      </c>
      <c r="D425" s="161" t="s">
        <v>1489</v>
      </c>
      <c r="E425" s="161" t="s">
        <v>1376</v>
      </c>
      <c r="F425" s="165">
        <v>19833.810000000001</v>
      </c>
      <c r="G425" s="165">
        <v>19625.569</v>
      </c>
      <c r="H425" s="163">
        <f t="shared" si="31"/>
        <v>0.98950070611748309</v>
      </c>
    </row>
    <row r="426" spans="1:11" outlineLevel="7">
      <c r="A426" s="160" t="s">
        <v>1461</v>
      </c>
      <c r="B426" s="161" t="s">
        <v>1444</v>
      </c>
      <c r="C426" s="161" t="s">
        <v>1370</v>
      </c>
      <c r="D426" s="161" t="s">
        <v>1490</v>
      </c>
      <c r="E426" s="161" t="s">
        <v>1147</v>
      </c>
      <c r="F426" s="165">
        <f>F427</f>
        <v>50</v>
      </c>
      <c r="G426" s="165">
        <f>G427</f>
        <v>46.783999999999999</v>
      </c>
      <c r="H426" s="163">
        <f t="shared" si="31"/>
        <v>0.93567999999999996</v>
      </c>
    </row>
    <row r="427" spans="1:11" ht="36" outlineLevel="7">
      <c r="A427" s="160" t="s">
        <v>1245</v>
      </c>
      <c r="B427" s="161" t="s">
        <v>1444</v>
      </c>
      <c r="C427" s="161" t="s">
        <v>1370</v>
      </c>
      <c r="D427" s="161" t="s">
        <v>1490</v>
      </c>
      <c r="E427" s="161" t="s">
        <v>1246</v>
      </c>
      <c r="F427" s="165">
        <f>F428</f>
        <v>50</v>
      </c>
      <c r="G427" s="165">
        <f>G428</f>
        <v>46.783999999999999</v>
      </c>
      <c r="H427" s="163">
        <f t="shared" si="31"/>
        <v>0.93567999999999996</v>
      </c>
    </row>
    <row r="428" spans="1:11" outlineLevel="7">
      <c r="A428" s="160" t="s">
        <v>1375</v>
      </c>
      <c r="B428" s="161" t="s">
        <v>1444</v>
      </c>
      <c r="C428" s="161" t="s">
        <v>1370</v>
      </c>
      <c r="D428" s="161" t="s">
        <v>1490</v>
      </c>
      <c r="E428" s="161" t="s">
        <v>1376</v>
      </c>
      <c r="F428" s="165">
        <v>50</v>
      </c>
      <c r="G428" s="165">
        <v>46.783999999999999</v>
      </c>
      <c r="H428" s="163">
        <f t="shared" si="31"/>
        <v>0.93567999999999996</v>
      </c>
    </row>
    <row r="429" spans="1:11" outlineLevel="5">
      <c r="A429" s="160" t="s">
        <v>1491</v>
      </c>
      <c r="B429" s="161" t="s">
        <v>1444</v>
      </c>
      <c r="C429" s="161" t="s">
        <v>1370</v>
      </c>
      <c r="D429" s="161" t="s">
        <v>1492</v>
      </c>
      <c r="E429" s="161" t="s">
        <v>1147</v>
      </c>
      <c r="F429" s="162">
        <f>F430</f>
        <v>79.900000000000006</v>
      </c>
      <c r="G429" s="165">
        <f>G430</f>
        <v>79.09</v>
      </c>
      <c r="H429" s="163">
        <f t="shared" si="31"/>
        <v>0.98986232790988737</v>
      </c>
    </row>
    <row r="430" spans="1:11" ht="36" customHeight="1" outlineLevel="6">
      <c r="A430" s="160" t="s">
        <v>1245</v>
      </c>
      <c r="B430" s="161" t="s">
        <v>1444</v>
      </c>
      <c r="C430" s="161" t="s">
        <v>1370</v>
      </c>
      <c r="D430" s="161" t="s">
        <v>1492</v>
      </c>
      <c r="E430" s="161" t="s">
        <v>1246</v>
      </c>
      <c r="F430" s="162">
        <f>F431</f>
        <v>79.900000000000006</v>
      </c>
      <c r="G430" s="165">
        <f>G431</f>
        <v>79.09</v>
      </c>
      <c r="H430" s="163">
        <f t="shared" si="31"/>
        <v>0.98986232790988737</v>
      </c>
    </row>
    <row r="431" spans="1:11" outlineLevel="7">
      <c r="A431" s="160" t="s">
        <v>1375</v>
      </c>
      <c r="B431" s="161" t="s">
        <v>1444</v>
      </c>
      <c r="C431" s="161" t="s">
        <v>1370</v>
      </c>
      <c r="D431" s="161" t="s">
        <v>1492</v>
      </c>
      <c r="E431" s="161" t="s">
        <v>1376</v>
      </c>
      <c r="F431" s="165">
        <v>79.900000000000006</v>
      </c>
      <c r="G431" s="165">
        <v>79.09</v>
      </c>
      <c r="H431" s="163">
        <f t="shared" si="31"/>
        <v>0.98986232790988737</v>
      </c>
    </row>
    <row r="432" spans="1:11" ht="61.5" customHeight="1" outlineLevel="7">
      <c r="A432" s="176" t="s">
        <v>1493</v>
      </c>
      <c r="B432" s="161" t="s">
        <v>1444</v>
      </c>
      <c r="C432" s="161" t="s">
        <v>1370</v>
      </c>
      <c r="D432" s="161" t="s">
        <v>1494</v>
      </c>
      <c r="E432" s="161" t="s">
        <v>1147</v>
      </c>
      <c r="F432" s="165">
        <f>F433</f>
        <v>1</v>
      </c>
      <c r="G432" s="165">
        <f>G433</f>
        <v>0.90100000000000002</v>
      </c>
      <c r="H432" s="163">
        <f t="shared" si="31"/>
        <v>0.90100000000000002</v>
      </c>
    </row>
    <row r="433" spans="1:8" ht="36" outlineLevel="7">
      <c r="A433" s="160" t="s">
        <v>1245</v>
      </c>
      <c r="B433" s="161" t="s">
        <v>1444</v>
      </c>
      <c r="C433" s="161" t="s">
        <v>1370</v>
      </c>
      <c r="D433" s="161" t="s">
        <v>1494</v>
      </c>
      <c r="E433" s="161" t="s">
        <v>1246</v>
      </c>
      <c r="F433" s="165">
        <f>F434</f>
        <v>1</v>
      </c>
      <c r="G433" s="165">
        <f>G434</f>
        <v>0.90100000000000002</v>
      </c>
      <c r="H433" s="163">
        <f t="shared" si="31"/>
        <v>0.90100000000000002</v>
      </c>
    </row>
    <row r="434" spans="1:8" outlineLevel="7">
      <c r="A434" s="160" t="s">
        <v>1375</v>
      </c>
      <c r="B434" s="161" t="s">
        <v>1444</v>
      </c>
      <c r="C434" s="161" t="s">
        <v>1370</v>
      </c>
      <c r="D434" s="161" t="s">
        <v>1494</v>
      </c>
      <c r="E434" s="161" t="s">
        <v>1376</v>
      </c>
      <c r="F434" s="165">
        <v>1</v>
      </c>
      <c r="G434" s="165">
        <v>0.90100000000000002</v>
      </c>
      <c r="H434" s="163">
        <f t="shared" si="31"/>
        <v>0.90100000000000002</v>
      </c>
    </row>
    <row r="435" spans="1:8" ht="72" outlineLevel="7">
      <c r="A435" s="176" t="s">
        <v>1495</v>
      </c>
      <c r="B435" s="161" t="s">
        <v>1444</v>
      </c>
      <c r="C435" s="161" t="s">
        <v>1370</v>
      </c>
      <c r="D435" s="161" t="s">
        <v>1496</v>
      </c>
      <c r="E435" s="161" t="s">
        <v>1147</v>
      </c>
      <c r="F435" s="165">
        <f>F436</f>
        <v>89.18</v>
      </c>
      <c r="G435" s="165">
        <f>G436</f>
        <v>89.18</v>
      </c>
      <c r="H435" s="163">
        <f t="shared" si="31"/>
        <v>1</v>
      </c>
    </row>
    <row r="436" spans="1:8" ht="36" outlineLevel="7">
      <c r="A436" s="160" t="s">
        <v>1245</v>
      </c>
      <c r="B436" s="161" t="s">
        <v>1444</v>
      </c>
      <c r="C436" s="161" t="s">
        <v>1370</v>
      </c>
      <c r="D436" s="161" t="s">
        <v>1496</v>
      </c>
      <c r="E436" s="161" t="s">
        <v>1246</v>
      </c>
      <c r="F436" s="165">
        <f>F437</f>
        <v>89.18</v>
      </c>
      <c r="G436" s="165">
        <f>G437</f>
        <v>89.18</v>
      </c>
      <c r="H436" s="163">
        <f t="shared" si="31"/>
        <v>1</v>
      </c>
    </row>
    <row r="437" spans="1:8" outlineLevel="7">
      <c r="A437" s="160" t="s">
        <v>1375</v>
      </c>
      <c r="B437" s="161" t="s">
        <v>1444</v>
      </c>
      <c r="C437" s="161" t="s">
        <v>1370</v>
      </c>
      <c r="D437" s="161" t="s">
        <v>1496</v>
      </c>
      <c r="E437" s="161" t="s">
        <v>1376</v>
      </c>
      <c r="F437" s="165">
        <v>89.18</v>
      </c>
      <c r="G437" s="165">
        <v>89.18</v>
      </c>
      <c r="H437" s="163">
        <f t="shared" si="31"/>
        <v>1</v>
      </c>
    </row>
    <row r="438" spans="1:8" outlineLevel="2">
      <c r="A438" s="160" t="s">
        <v>1497</v>
      </c>
      <c r="B438" s="161" t="s">
        <v>1444</v>
      </c>
      <c r="C438" s="161" t="s">
        <v>1498</v>
      </c>
      <c r="D438" s="161" t="s">
        <v>1146</v>
      </c>
      <c r="E438" s="161" t="s">
        <v>1147</v>
      </c>
      <c r="F438" s="162">
        <f>F439</f>
        <v>3502.058</v>
      </c>
      <c r="G438" s="165">
        <f>G439</f>
        <v>3439.998</v>
      </c>
      <c r="H438" s="163">
        <f t="shared" si="31"/>
        <v>0.98227899138163899</v>
      </c>
    </row>
    <row r="439" spans="1:8" ht="36" outlineLevel="3">
      <c r="A439" s="160" t="s">
        <v>1447</v>
      </c>
      <c r="B439" s="161" t="s">
        <v>1444</v>
      </c>
      <c r="C439" s="161" t="s">
        <v>1498</v>
      </c>
      <c r="D439" s="161" t="s">
        <v>1448</v>
      </c>
      <c r="E439" s="161" t="s">
        <v>1147</v>
      </c>
      <c r="F439" s="162">
        <f>F440+F449</f>
        <v>3502.058</v>
      </c>
      <c r="G439" s="165">
        <f>G440+G449</f>
        <v>3439.998</v>
      </c>
      <c r="H439" s="163">
        <f t="shared" si="31"/>
        <v>0.98227899138163899</v>
      </c>
    </row>
    <row r="440" spans="1:8" ht="36" outlineLevel="3">
      <c r="A440" s="160" t="s">
        <v>1469</v>
      </c>
      <c r="B440" s="161" t="s">
        <v>1444</v>
      </c>
      <c r="C440" s="161" t="s">
        <v>1498</v>
      </c>
      <c r="D440" s="161" t="s">
        <v>1470</v>
      </c>
      <c r="E440" s="161" t="s">
        <v>1147</v>
      </c>
      <c r="F440" s="162">
        <f>F444+F441</f>
        <v>3428.058</v>
      </c>
      <c r="G440" s="165">
        <f>G444+G441</f>
        <v>3365.998</v>
      </c>
      <c r="H440" s="163">
        <f t="shared" si="31"/>
        <v>0.98189645566090189</v>
      </c>
    </row>
    <row r="441" spans="1:8" ht="17.25" customHeight="1" outlineLevel="3">
      <c r="A441" s="160" t="s">
        <v>1499</v>
      </c>
      <c r="B441" s="161" t="s">
        <v>1444</v>
      </c>
      <c r="C441" s="161" t="s">
        <v>1498</v>
      </c>
      <c r="D441" s="161" t="s">
        <v>1500</v>
      </c>
      <c r="E441" s="161" t="s">
        <v>1147</v>
      </c>
      <c r="F441" s="162">
        <f>F442</f>
        <v>70</v>
      </c>
      <c r="G441" s="165">
        <f>G442</f>
        <v>69.814999999999998</v>
      </c>
      <c r="H441" s="163">
        <f t="shared" si="31"/>
        <v>0.99735714285714283</v>
      </c>
    </row>
    <row r="442" spans="1:8" ht="18.75" customHeight="1" outlineLevel="3">
      <c r="A442" s="160" t="s">
        <v>1160</v>
      </c>
      <c r="B442" s="161" t="s">
        <v>1444</v>
      </c>
      <c r="C442" s="161" t="s">
        <v>1498</v>
      </c>
      <c r="D442" s="161" t="s">
        <v>1500</v>
      </c>
      <c r="E442" s="161" t="s">
        <v>320</v>
      </c>
      <c r="F442" s="162">
        <f>F443</f>
        <v>70</v>
      </c>
      <c r="G442" s="165">
        <f>G443</f>
        <v>69.814999999999998</v>
      </c>
      <c r="H442" s="163">
        <f t="shared" si="31"/>
        <v>0.99735714285714283</v>
      </c>
    </row>
    <row r="443" spans="1:8" ht="36" outlineLevel="3">
      <c r="A443" s="160" t="s">
        <v>1161</v>
      </c>
      <c r="B443" s="161" t="s">
        <v>1444</v>
      </c>
      <c r="C443" s="161" t="s">
        <v>1498</v>
      </c>
      <c r="D443" s="161" t="s">
        <v>1500</v>
      </c>
      <c r="E443" s="161" t="s">
        <v>1162</v>
      </c>
      <c r="F443" s="162">
        <v>70</v>
      </c>
      <c r="G443" s="165">
        <v>69.814999999999998</v>
      </c>
      <c r="H443" s="163">
        <f t="shared" si="31"/>
        <v>0.99735714285714283</v>
      </c>
    </row>
    <row r="444" spans="1:8" ht="72.75" customHeight="1" outlineLevel="3">
      <c r="A444" s="166" t="s">
        <v>1501</v>
      </c>
      <c r="B444" s="161" t="s">
        <v>1444</v>
      </c>
      <c r="C444" s="161" t="s">
        <v>1498</v>
      </c>
      <c r="D444" s="161" t="s">
        <v>1502</v>
      </c>
      <c r="E444" s="161" t="s">
        <v>1147</v>
      </c>
      <c r="F444" s="162">
        <f>F447+F445</f>
        <v>3358.058</v>
      </c>
      <c r="G444" s="165">
        <f>G447+G445</f>
        <v>3296.183</v>
      </c>
      <c r="H444" s="163">
        <f t="shared" si="31"/>
        <v>0.98157417173854655</v>
      </c>
    </row>
    <row r="445" spans="1:8" outlineLevel="3">
      <c r="A445" s="160" t="s">
        <v>1237</v>
      </c>
      <c r="B445" s="161" t="s">
        <v>1444</v>
      </c>
      <c r="C445" s="161" t="s">
        <v>1498</v>
      </c>
      <c r="D445" s="161" t="s">
        <v>1502</v>
      </c>
      <c r="E445" s="161" t="s">
        <v>1238</v>
      </c>
      <c r="F445" s="162">
        <f>F446</f>
        <v>400</v>
      </c>
      <c r="G445" s="165">
        <f>G446</f>
        <v>338.53</v>
      </c>
      <c r="H445" s="163">
        <f t="shared" si="31"/>
        <v>0.84632499999999988</v>
      </c>
    </row>
    <row r="446" spans="1:8" ht="16.5" customHeight="1" outlineLevel="3">
      <c r="A446" s="160" t="s">
        <v>1239</v>
      </c>
      <c r="B446" s="161" t="s">
        <v>1444</v>
      </c>
      <c r="C446" s="161" t="s">
        <v>1498</v>
      </c>
      <c r="D446" s="161" t="s">
        <v>1502</v>
      </c>
      <c r="E446" s="161" t="s">
        <v>1240</v>
      </c>
      <c r="F446" s="162">
        <v>400</v>
      </c>
      <c r="G446" s="165">
        <v>338.53</v>
      </c>
      <c r="H446" s="163">
        <f t="shared" si="31"/>
        <v>0.84632499999999988</v>
      </c>
    </row>
    <row r="447" spans="1:8" ht="36.75" customHeight="1" outlineLevel="3">
      <c r="A447" s="160" t="s">
        <v>1245</v>
      </c>
      <c r="B447" s="161" t="s">
        <v>1444</v>
      </c>
      <c r="C447" s="161" t="s">
        <v>1498</v>
      </c>
      <c r="D447" s="161" t="s">
        <v>1502</v>
      </c>
      <c r="E447" s="161" t="s">
        <v>1246</v>
      </c>
      <c r="F447" s="162">
        <f>F448</f>
        <v>2958.058</v>
      </c>
      <c r="G447" s="165">
        <f>G448</f>
        <v>2957.6529999999998</v>
      </c>
      <c r="H447" s="163">
        <f t="shared" si="31"/>
        <v>0.99986308584889139</v>
      </c>
    </row>
    <row r="448" spans="1:8" outlineLevel="3">
      <c r="A448" s="160" t="s">
        <v>1375</v>
      </c>
      <c r="B448" s="161" t="s">
        <v>1444</v>
      </c>
      <c r="C448" s="161" t="s">
        <v>1498</v>
      </c>
      <c r="D448" s="161" t="s">
        <v>1502</v>
      </c>
      <c r="E448" s="161" t="s">
        <v>1376</v>
      </c>
      <c r="F448" s="162">
        <v>2958.058</v>
      </c>
      <c r="G448" s="165">
        <v>2957.6529999999998</v>
      </c>
      <c r="H448" s="163">
        <f t="shared" si="31"/>
        <v>0.99986308584889139</v>
      </c>
    </row>
    <row r="449" spans="1:8" outlineLevel="7">
      <c r="A449" s="160" t="s">
        <v>1503</v>
      </c>
      <c r="B449" s="161" t="s">
        <v>1444</v>
      </c>
      <c r="C449" s="161" t="s">
        <v>1498</v>
      </c>
      <c r="D449" s="161" t="s">
        <v>1504</v>
      </c>
      <c r="E449" s="161" t="s">
        <v>1147</v>
      </c>
      <c r="F449" s="162">
        <f>F450</f>
        <v>74</v>
      </c>
      <c r="G449" s="165">
        <f>G450</f>
        <v>74</v>
      </c>
      <c r="H449" s="163">
        <f t="shared" si="31"/>
        <v>1</v>
      </c>
    </row>
    <row r="450" spans="1:8" ht="18.75" customHeight="1" outlineLevel="7">
      <c r="A450" s="160" t="s">
        <v>1160</v>
      </c>
      <c r="B450" s="161" t="s">
        <v>1444</v>
      </c>
      <c r="C450" s="161" t="s">
        <v>1498</v>
      </c>
      <c r="D450" s="161" t="s">
        <v>1504</v>
      </c>
      <c r="E450" s="161" t="s">
        <v>320</v>
      </c>
      <c r="F450" s="162">
        <f>F451</f>
        <v>74</v>
      </c>
      <c r="G450" s="165">
        <f>G451</f>
        <v>74</v>
      </c>
      <c r="H450" s="163">
        <f t="shared" si="31"/>
        <v>1</v>
      </c>
    </row>
    <row r="451" spans="1:8" ht="36" outlineLevel="7">
      <c r="A451" s="160" t="s">
        <v>1161</v>
      </c>
      <c r="B451" s="161" t="s">
        <v>1444</v>
      </c>
      <c r="C451" s="161" t="s">
        <v>1498</v>
      </c>
      <c r="D451" s="161" t="s">
        <v>1504</v>
      </c>
      <c r="E451" s="161" t="s">
        <v>1162</v>
      </c>
      <c r="F451" s="165">
        <v>74</v>
      </c>
      <c r="G451" s="165">
        <v>74</v>
      </c>
      <c r="H451" s="163">
        <f t="shared" si="31"/>
        <v>1</v>
      </c>
    </row>
    <row r="452" spans="1:8" outlineLevel="2">
      <c r="A452" s="160" t="s">
        <v>1505</v>
      </c>
      <c r="B452" s="161" t="s">
        <v>1444</v>
      </c>
      <c r="C452" s="161" t="s">
        <v>1506</v>
      </c>
      <c r="D452" s="161" t="s">
        <v>1146</v>
      </c>
      <c r="E452" s="161" t="s">
        <v>1147</v>
      </c>
      <c r="F452" s="162">
        <f>F453</f>
        <v>17904.333999999999</v>
      </c>
      <c r="G452" s="165">
        <f>G453</f>
        <v>17527.108</v>
      </c>
      <c r="H452" s="163">
        <f t="shared" si="31"/>
        <v>0.97893102306960988</v>
      </c>
    </row>
    <row r="453" spans="1:8" ht="38.25" customHeight="1" outlineLevel="3">
      <c r="A453" s="160" t="s">
        <v>1507</v>
      </c>
      <c r="B453" s="161" t="s">
        <v>1444</v>
      </c>
      <c r="C453" s="161" t="s">
        <v>1506</v>
      </c>
      <c r="D453" s="161" t="s">
        <v>1448</v>
      </c>
      <c r="E453" s="161" t="s">
        <v>1147</v>
      </c>
      <c r="F453" s="162">
        <f>F454+F461+F470</f>
        <v>17904.333999999999</v>
      </c>
      <c r="G453" s="165">
        <f>G454+G461+G470</f>
        <v>17527.108</v>
      </c>
      <c r="H453" s="163">
        <f t="shared" si="31"/>
        <v>0.97893102306960988</v>
      </c>
    </row>
    <row r="454" spans="1:8" ht="38.25" customHeight="1" outlineLevel="5">
      <c r="A454" s="160" t="s">
        <v>1154</v>
      </c>
      <c r="B454" s="161" t="s">
        <v>1444</v>
      </c>
      <c r="C454" s="161" t="s">
        <v>1506</v>
      </c>
      <c r="D454" s="161" t="s">
        <v>1508</v>
      </c>
      <c r="E454" s="161" t="s">
        <v>1147</v>
      </c>
      <c r="F454" s="162">
        <f>F455+F457+F459</f>
        <v>3453.806</v>
      </c>
      <c r="G454" s="165">
        <f>G455+G457+G459</f>
        <v>3370.0720000000001</v>
      </c>
      <c r="H454" s="163">
        <f t="shared" si="31"/>
        <v>0.9757560210388192</v>
      </c>
    </row>
    <row r="455" spans="1:8" ht="51.75" customHeight="1" outlineLevel="6">
      <c r="A455" s="160" t="s">
        <v>1156</v>
      </c>
      <c r="B455" s="161" t="s">
        <v>1444</v>
      </c>
      <c r="C455" s="161" t="s">
        <v>1506</v>
      </c>
      <c r="D455" s="161" t="s">
        <v>1508</v>
      </c>
      <c r="E455" s="161" t="s">
        <v>1157</v>
      </c>
      <c r="F455" s="162">
        <f>F456</f>
        <v>2925.2060000000001</v>
      </c>
      <c r="G455" s="165">
        <f>G456</f>
        <v>2923.19</v>
      </c>
      <c r="H455" s="163">
        <f t="shared" si="31"/>
        <v>0.99931081776804775</v>
      </c>
    </row>
    <row r="456" spans="1:8" ht="18.75" customHeight="1" outlineLevel="7">
      <c r="A456" s="160" t="s">
        <v>1158</v>
      </c>
      <c r="B456" s="161" t="s">
        <v>1444</v>
      </c>
      <c r="C456" s="161" t="s">
        <v>1506</v>
      </c>
      <c r="D456" s="161" t="s">
        <v>1508</v>
      </c>
      <c r="E456" s="161" t="s">
        <v>1159</v>
      </c>
      <c r="F456" s="165">
        <v>2925.2060000000001</v>
      </c>
      <c r="G456" s="165">
        <v>2923.19</v>
      </c>
      <c r="H456" s="163">
        <f t="shared" si="31"/>
        <v>0.99931081776804775</v>
      </c>
    </row>
    <row r="457" spans="1:8" ht="18.75" customHeight="1" outlineLevel="6">
      <c r="A457" s="160" t="s">
        <v>1160</v>
      </c>
      <c r="B457" s="161" t="s">
        <v>1444</v>
      </c>
      <c r="C457" s="161" t="s">
        <v>1506</v>
      </c>
      <c r="D457" s="161" t="s">
        <v>1508</v>
      </c>
      <c r="E457" s="161" t="s">
        <v>320</v>
      </c>
      <c r="F457" s="162">
        <f>F458</f>
        <v>481.6</v>
      </c>
      <c r="G457" s="165">
        <f>G458</f>
        <v>400.01100000000002</v>
      </c>
      <c r="H457" s="163">
        <f t="shared" si="31"/>
        <v>0.83058762458471758</v>
      </c>
    </row>
    <row r="458" spans="1:8" ht="36" outlineLevel="7">
      <c r="A458" s="160" t="s">
        <v>1161</v>
      </c>
      <c r="B458" s="161" t="s">
        <v>1444</v>
      </c>
      <c r="C458" s="161" t="s">
        <v>1506</v>
      </c>
      <c r="D458" s="161" t="s">
        <v>1508</v>
      </c>
      <c r="E458" s="161" t="s">
        <v>1162</v>
      </c>
      <c r="F458" s="165">
        <v>481.6</v>
      </c>
      <c r="G458" s="165">
        <v>400.01100000000002</v>
      </c>
      <c r="H458" s="163">
        <f t="shared" ref="H458:H487" si="32">G458/F458</f>
        <v>0.83058762458471758</v>
      </c>
    </row>
    <row r="459" spans="1:8" outlineLevel="7">
      <c r="A459" s="160" t="s">
        <v>1163</v>
      </c>
      <c r="B459" s="161" t="s">
        <v>1444</v>
      </c>
      <c r="C459" s="161" t="s">
        <v>1506</v>
      </c>
      <c r="D459" s="161" t="s">
        <v>1508</v>
      </c>
      <c r="E459" s="161" t="s">
        <v>1164</v>
      </c>
      <c r="F459" s="165">
        <f>F460</f>
        <v>47</v>
      </c>
      <c r="G459" s="165">
        <f>G460</f>
        <v>46.871000000000002</v>
      </c>
      <c r="H459" s="163">
        <f t="shared" si="32"/>
        <v>0.99725531914893617</v>
      </c>
    </row>
    <row r="460" spans="1:8" outlineLevel="7">
      <c r="A460" s="160" t="s">
        <v>1165</v>
      </c>
      <c r="B460" s="161" t="s">
        <v>1444</v>
      </c>
      <c r="C460" s="161" t="s">
        <v>1506</v>
      </c>
      <c r="D460" s="161" t="s">
        <v>1508</v>
      </c>
      <c r="E460" s="161" t="s">
        <v>1166</v>
      </c>
      <c r="F460" s="165">
        <v>47</v>
      </c>
      <c r="G460" s="165">
        <v>46.871000000000002</v>
      </c>
      <c r="H460" s="163">
        <f t="shared" si="32"/>
        <v>0.99725531914893617</v>
      </c>
    </row>
    <row r="461" spans="1:8" ht="36" outlineLevel="5">
      <c r="A461" s="160" t="s">
        <v>1233</v>
      </c>
      <c r="B461" s="161" t="s">
        <v>1444</v>
      </c>
      <c r="C461" s="161" t="s">
        <v>1506</v>
      </c>
      <c r="D461" s="161" t="s">
        <v>1509</v>
      </c>
      <c r="E461" s="161" t="s">
        <v>1147</v>
      </c>
      <c r="F461" s="162">
        <f>F462+F464+F466+F468</f>
        <v>12756.737999999999</v>
      </c>
      <c r="G461" s="165">
        <f>G462+G464+G466+G468</f>
        <v>12463.246000000001</v>
      </c>
      <c r="H461" s="163">
        <f t="shared" si="32"/>
        <v>0.9769931780365797</v>
      </c>
    </row>
    <row r="462" spans="1:8" ht="54.75" customHeight="1" outlineLevel="6">
      <c r="A462" s="160" t="s">
        <v>1156</v>
      </c>
      <c r="B462" s="161" t="s">
        <v>1444</v>
      </c>
      <c r="C462" s="161" t="s">
        <v>1506</v>
      </c>
      <c r="D462" s="161" t="s">
        <v>1509</v>
      </c>
      <c r="E462" s="161" t="s">
        <v>1157</v>
      </c>
      <c r="F462" s="162">
        <f>F463</f>
        <v>10241.5</v>
      </c>
      <c r="G462" s="165">
        <f>G463</f>
        <v>10179.313</v>
      </c>
      <c r="H462" s="163">
        <f t="shared" si="32"/>
        <v>0.99392794024312847</v>
      </c>
    </row>
    <row r="463" spans="1:8" outlineLevel="7">
      <c r="A463" s="160" t="s">
        <v>1235</v>
      </c>
      <c r="B463" s="161" t="s">
        <v>1444</v>
      </c>
      <c r="C463" s="161" t="s">
        <v>1506</v>
      </c>
      <c r="D463" s="161" t="s">
        <v>1509</v>
      </c>
      <c r="E463" s="161" t="s">
        <v>1236</v>
      </c>
      <c r="F463" s="165">
        <f>10242.8-1.3</f>
        <v>10241.5</v>
      </c>
      <c r="G463" s="165">
        <v>10179.313</v>
      </c>
      <c r="H463" s="163">
        <f t="shared" si="32"/>
        <v>0.99392794024312847</v>
      </c>
    </row>
    <row r="464" spans="1:8" ht="19.5" customHeight="1" outlineLevel="6">
      <c r="A464" s="160" t="s">
        <v>1160</v>
      </c>
      <c r="B464" s="161" t="s">
        <v>1444</v>
      </c>
      <c r="C464" s="161" t="s">
        <v>1506</v>
      </c>
      <c r="D464" s="161" t="s">
        <v>1509</v>
      </c>
      <c r="E464" s="161" t="s">
        <v>320</v>
      </c>
      <c r="F464" s="162">
        <f>F465</f>
        <v>2462.1999999999998</v>
      </c>
      <c r="G464" s="165">
        <f>G465</f>
        <v>2238.1889999999999</v>
      </c>
      <c r="H464" s="163">
        <f t="shared" si="32"/>
        <v>0.90901998212980262</v>
      </c>
    </row>
    <row r="465" spans="1:8" ht="36" outlineLevel="7">
      <c r="A465" s="160" t="s">
        <v>1161</v>
      </c>
      <c r="B465" s="161" t="s">
        <v>1444</v>
      </c>
      <c r="C465" s="161" t="s">
        <v>1506</v>
      </c>
      <c r="D465" s="161" t="s">
        <v>1509</v>
      </c>
      <c r="E465" s="161" t="s">
        <v>1162</v>
      </c>
      <c r="F465" s="165">
        <v>2462.1999999999998</v>
      </c>
      <c r="G465" s="165">
        <v>2238.1889999999999</v>
      </c>
      <c r="H465" s="163">
        <f t="shared" si="32"/>
        <v>0.90901998212980262</v>
      </c>
    </row>
    <row r="466" spans="1:8" outlineLevel="7">
      <c r="A466" s="160" t="s">
        <v>1237</v>
      </c>
      <c r="B466" s="161" t="s">
        <v>1444</v>
      </c>
      <c r="C466" s="161" t="s">
        <v>1506</v>
      </c>
      <c r="D466" s="161" t="s">
        <v>1509</v>
      </c>
      <c r="E466" s="161" t="s">
        <v>1238</v>
      </c>
      <c r="F466" s="165">
        <f>F467</f>
        <v>1.3</v>
      </c>
      <c r="G466" s="165">
        <f>G467</f>
        <v>1.2949999999999999</v>
      </c>
      <c r="H466" s="163">
        <f t="shared" si="32"/>
        <v>0.99615384615384606</v>
      </c>
    </row>
    <row r="467" spans="1:8" ht="36" outlineLevel="7">
      <c r="A467" s="160" t="s">
        <v>1239</v>
      </c>
      <c r="B467" s="161" t="s">
        <v>1444</v>
      </c>
      <c r="C467" s="161" t="s">
        <v>1506</v>
      </c>
      <c r="D467" s="161" t="s">
        <v>1509</v>
      </c>
      <c r="E467" s="161" t="s">
        <v>1240</v>
      </c>
      <c r="F467" s="165">
        <v>1.3</v>
      </c>
      <c r="G467" s="165">
        <v>1.2949999999999999</v>
      </c>
      <c r="H467" s="163">
        <f t="shared" si="32"/>
        <v>0.99615384615384606</v>
      </c>
    </row>
    <row r="468" spans="1:8" outlineLevel="6">
      <c r="A468" s="160" t="s">
        <v>1163</v>
      </c>
      <c r="B468" s="161" t="s">
        <v>1444</v>
      </c>
      <c r="C468" s="161" t="s">
        <v>1506</v>
      </c>
      <c r="D468" s="161" t="s">
        <v>1509</v>
      </c>
      <c r="E468" s="161" t="s">
        <v>1164</v>
      </c>
      <c r="F468" s="162">
        <f>F469</f>
        <v>51.738</v>
      </c>
      <c r="G468" s="165">
        <f>G469</f>
        <v>44.448999999999998</v>
      </c>
      <c r="H468" s="163">
        <f t="shared" si="32"/>
        <v>0.85911708995322589</v>
      </c>
    </row>
    <row r="469" spans="1:8" outlineLevel="7">
      <c r="A469" s="160" t="s">
        <v>1165</v>
      </c>
      <c r="B469" s="161" t="s">
        <v>1444</v>
      </c>
      <c r="C469" s="161" t="s">
        <v>1506</v>
      </c>
      <c r="D469" s="161" t="s">
        <v>1509</v>
      </c>
      <c r="E469" s="161" t="s">
        <v>1166</v>
      </c>
      <c r="F469" s="165">
        <v>51.738</v>
      </c>
      <c r="G469" s="165">
        <v>44.448999999999998</v>
      </c>
      <c r="H469" s="163">
        <f t="shared" si="32"/>
        <v>0.85911708995322589</v>
      </c>
    </row>
    <row r="470" spans="1:8" ht="36" customHeight="1" outlineLevel="3">
      <c r="A470" s="177" t="s">
        <v>1510</v>
      </c>
      <c r="B470" s="161" t="s">
        <v>1444</v>
      </c>
      <c r="C470" s="161" t="s">
        <v>1506</v>
      </c>
      <c r="D470" s="161" t="s">
        <v>1511</v>
      </c>
      <c r="E470" s="161" t="s">
        <v>1147</v>
      </c>
      <c r="F470" s="162">
        <f>F471</f>
        <v>1693.79</v>
      </c>
      <c r="G470" s="165">
        <f>G471</f>
        <v>1693.79</v>
      </c>
      <c r="H470" s="163">
        <f t="shared" si="32"/>
        <v>1</v>
      </c>
    </row>
    <row r="471" spans="1:8" ht="36.75" customHeight="1" outlineLevel="3">
      <c r="A471" s="160" t="s">
        <v>1245</v>
      </c>
      <c r="B471" s="161" t="s">
        <v>1444</v>
      </c>
      <c r="C471" s="161" t="s">
        <v>1506</v>
      </c>
      <c r="D471" s="161" t="s">
        <v>1511</v>
      </c>
      <c r="E471" s="161" t="s">
        <v>1246</v>
      </c>
      <c r="F471" s="162">
        <f>F472</f>
        <v>1693.79</v>
      </c>
      <c r="G471" s="165">
        <f>G472</f>
        <v>1693.79</v>
      </c>
      <c r="H471" s="163">
        <f t="shared" si="32"/>
        <v>1</v>
      </c>
    </row>
    <row r="472" spans="1:8" outlineLevel="3">
      <c r="A472" s="160" t="s">
        <v>1247</v>
      </c>
      <c r="B472" s="161" t="s">
        <v>1444</v>
      </c>
      <c r="C472" s="161" t="s">
        <v>1506</v>
      </c>
      <c r="D472" s="161" t="s">
        <v>1511</v>
      </c>
      <c r="E472" s="161" t="s">
        <v>1248</v>
      </c>
      <c r="F472" s="165">
        <v>1693.79</v>
      </c>
      <c r="G472" s="165">
        <v>1693.79</v>
      </c>
      <c r="H472" s="163">
        <f t="shared" si="32"/>
        <v>1</v>
      </c>
    </row>
    <row r="473" spans="1:8" outlineLevel="3">
      <c r="A473" s="160" t="s">
        <v>1391</v>
      </c>
      <c r="B473" s="161" t="s">
        <v>1444</v>
      </c>
      <c r="C473" s="161" t="s">
        <v>1392</v>
      </c>
      <c r="D473" s="161" t="s">
        <v>1146</v>
      </c>
      <c r="E473" s="161" t="s">
        <v>1147</v>
      </c>
      <c r="F473" s="162">
        <f>F474+F479</f>
        <v>6349</v>
      </c>
      <c r="G473" s="165">
        <f>G474+G479</f>
        <v>5232.4939999999997</v>
      </c>
      <c r="H473" s="163">
        <f t="shared" si="32"/>
        <v>0.82414458969916515</v>
      </c>
    </row>
    <row r="474" spans="1:8" outlineLevel="3">
      <c r="A474" s="160" t="s">
        <v>1399</v>
      </c>
      <c r="B474" s="161" t="s">
        <v>1444</v>
      </c>
      <c r="C474" s="161" t="s">
        <v>1400</v>
      </c>
      <c r="D474" s="161" t="s">
        <v>1146</v>
      </c>
      <c r="E474" s="161" t="s">
        <v>1147</v>
      </c>
      <c r="F474" s="162">
        <f t="shared" ref="F474:G477" si="33">F475</f>
        <v>2255</v>
      </c>
      <c r="G474" s="165">
        <f t="shared" si="33"/>
        <v>2230</v>
      </c>
      <c r="H474" s="163">
        <f t="shared" si="32"/>
        <v>0.98891352549889133</v>
      </c>
    </row>
    <row r="475" spans="1:8" ht="36" outlineLevel="3">
      <c r="A475" s="160" t="s">
        <v>1447</v>
      </c>
      <c r="B475" s="161" t="s">
        <v>1444</v>
      </c>
      <c r="C475" s="161" t="s">
        <v>1400</v>
      </c>
      <c r="D475" s="161" t="s">
        <v>1448</v>
      </c>
      <c r="E475" s="161" t="s">
        <v>1147</v>
      </c>
      <c r="F475" s="162">
        <f t="shared" si="33"/>
        <v>2255</v>
      </c>
      <c r="G475" s="165">
        <f t="shared" si="33"/>
        <v>2230</v>
      </c>
      <c r="H475" s="163">
        <f t="shared" si="32"/>
        <v>0.98891352549889133</v>
      </c>
    </row>
    <row r="476" spans="1:8" ht="72" outlineLevel="3">
      <c r="A476" s="166" t="s">
        <v>1512</v>
      </c>
      <c r="B476" s="161" t="s">
        <v>1444</v>
      </c>
      <c r="C476" s="161" t="s">
        <v>1400</v>
      </c>
      <c r="D476" s="161" t="s">
        <v>1513</v>
      </c>
      <c r="E476" s="161" t="s">
        <v>1147</v>
      </c>
      <c r="F476" s="162">
        <f t="shared" si="33"/>
        <v>2255</v>
      </c>
      <c r="G476" s="165">
        <f t="shared" si="33"/>
        <v>2230</v>
      </c>
      <c r="H476" s="163">
        <f t="shared" si="32"/>
        <v>0.98891352549889133</v>
      </c>
    </row>
    <row r="477" spans="1:8" outlineLevel="3">
      <c r="A477" s="160" t="s">
        <v>1237</v>
      </c>
      <c r="B477" s="161" t="s">
        <v>1444</v>
      </c>
      <c r="C477" s="161" t="s">
        <v>1400</v>
      </c>
      <c r="D477" s="161" t="s">
        <v>1513</v>
      </c>
      <c r="E477" s="161" t="s">
        <v>1238</v>
      </c>
      <c r="F477" s="162">
        <f t="shared" si="33"/>
        <v>2255</v>
      </c>
      <c r="G477" s="165">
        <f t="shared" si="33"/>
        <v>2230</v>
      </c>
      <c r="H477" s="163">
        <f t="shared" si="32"/>
        <v>0.98891352549889133</v>
      </c>
    </row>
    <row r="478" spans="1:8" ht="35.25" customHeight="1" outlineLevel="3">
      <c r="A478" s="160" t="s">
        <v>1239</v>
      </c>
      <c r="B478" s="161" t="s">
        <v>1444</v>
      </c>
      <c r="C478" s="161" t="s">
        <v>1400</v>
      </c>
      <c r="D478" s="161" t="s">
        <v>1513</v>
      </c>
      <c r="E478" s="161" t="s">
        <v>1240</v>
      </c>
      <c r="F478" s="162">
        <v>2255</v>
      </c>
      <c r="G478" s="165">
        <v>2230</v>
      </c>
      <c r="H478" s="163">
        <f t="shared" si="32"/>
        <v>0.98891352549889133</v>
      </c>
    </row>
    <row r="479" spans="1:8" outlineLevel="3">
      <c r="A479" s="160" t="s">
        <v>1407</v>
      </c>
      <c r="B479" s="161" t="s">
        <v>1444</v>
      </c>
      <c r="C479" s="161" t="s">
        <v>1408</v>
      </c>
      <c r="D479" s="161" t="s">
        <v>1146</v>
      </c>
      <c r="E479" s="161" t="s">
        <v>1147</v>
      </c>
      <c r="F479" s="162">
        <f t="shared" ref="F479:G481" si="34">F480</f>
        <v>4094</v>
      </c>
      <c r="G479" s="165">
        <f t="shared" si="34"/>
        <v>3002.4939999999997</v>
      </c>
      <c r="H479" s="163">
        <f t="shared" si="32"/>
        <v>0.73338886174890072</v>
      </c>
    </row>
    <row r="480" spans="1:8" ht="36" outlineLevel="3">
      <c r="A480" s="160" t="s">
        <v>1507</v>
      </c>
      <c r="B480" s="161" t="s">
        <v>1444</v>
      </c>
      <c r="C480" s="161" t="s">
        <v>1408</v>
      </c>
      <c r="D480" s="161" t="s">
        <v>1448</v>
      </c>
      <c r="E480" s="161" t="s">
        <v>1147</v>
      </c>
      <c r="F480" s="162">
        <f t="shared" si="34"/>
        <v>4094</v>
      </c>
      <c r="G480" s="165">
        <f t="shared" si="34"/>
        <v>3002.4939999999997</v>
      </c>
      <c r="H480" s="163">
        <f t="shared" si="32"/>
        <v>0.73338886174890072</v>
      </c>
    </row>
    <row r="481" spans="1:8" ht="36" outlineLevel="3">
      <c r="A481" s="160" t="s">
        <v>1449</v>
      </c>
      <c r="B481" s="161" t="s">
        <v>1444</v>
      </c>
      <c r="C481" s="161" t="s">
        <v>1408</v>
      </c>
      <c r="D481" s="161" t="s">
        <v>1450</v>
      </c>
      <c r="E481" s="161" t="s">
        <v>1147</v>
      </c>
      <c r="F481" s="162">
        <f t="shared" si="34"/>
        <v>4094</v>
      </c>
      <c r="G481" s="165">
        <f t="shared" si="34"/>
        <v>3002.4939999999997</v>
      </c>
      <c r="H481" s="163">
        <f t="shared" si="32"/>
        <v>0.73338886174890072</v>
      </c>
    </row>
    <row r="482" spans="1:8" ht="109.5" customHeight="1" outlineLevel="3">
      <c r="A482" s="160" t="s">
        <v>1514</v>
      </c>
      <c r="B482" s="161" t="s">
        <v>1444</v>
      </c>
      <c r="C482" s="161" t="s">
        <v>1408</v>
      </c>
      <c r="D482" s="161" t="s">
        <v>1515</v>
      </c>
      <c r="E482" s="161" t="s">
        <v>1147</v>
      </c>
      <c r="F482" s="162">
        <f>F483+F485</f>
        <v>4094</v>
      </c>
      <c r="G482" s="165">
        <f>G483+G485</f>
        <v>3002.4939999999997</v>
      </c>
      <c r="H482" s="163">
        <f t="shared" si="32"/>
        <v>0.73338886174890072</v>
      </c>
    </row>
    <row r="483" spans="1:8" ht="17.25" customHeight="1" outlineLevel="3">
      <c r="A483" s="160" t="s">
        <v>1160</v>
      </c>
      <c r="B483" s="161" t="s">
        <v>1444</v>
      </c>
      <c r="C483" s="161" t="s">
        <v>1408</v>
      </c>
      <c r="D483" s="161" t="s">
        <v>1515</v>
      </c>
      <c r="E483" s="161" t="s">
        <v>320</v>
      </c>
      <c r="F483" s="162">
        <f>F484</f>
        <v>24</v>
      </c>
      <c r="G483" s="165">
        <f>G484</f>
        <v>22.466000000000001</v>
      </c>
      <c r="H483" s="163">
        <f t="shared" si="32"/>
        <v>0.93608333333333338</v>
      </c>
    </row>
    <row r="484" spans="1:8" ht="19.5" customHeight="1" outlineLevel="3">
      <c r="A484" s="160" t="s">
        <v>1161</v>
      </c>
      <c r="B484" s="161" t="s">
        <v>1444</v>
      </c>
      <c r="C484" s="161" t="s">
        <v>1408</v>
      </c>
      <c r="D484" s="161" t="s">
        <v>1515</v>
      </c>
      <c r="E484" s="161" t="s">
        <v>1162</v>
      </c>
      <c r="F484" s="165">
        <v>24</v>
      </c>
      <c r="G484" s="165">
        <v>22.466000000000001</v>
      </c>
      <c r="H484" s="163">
        <f t="shared" si="32"/>
        <v>0.93608333333333338</v>
      </c>
    </row>
    <row r="485" spans="1:8" outlineLevel="3">
      <c r="A485" s="160" t="s">
        <v>1237</v>
      </c>
      <c r="B485" s="161" t="s">
        <v>1444</v>
      </c>
      <c r="C485" s="161" t="s">
        <v>1408</v>
      </c>
      <c r="D485" s="161" t="s">
        <v>1515</v>
      </c>
      <c r="E485" s="161" t="s">
        <v>1238</v>
      </c>
      <c r="F485" s="162">
        <f>F486</f>
        <v>4070</v>
      </c>
      <c r="G485" s="165">
        <f>G486</f>
        <v>2980.0279999999998</v>
      </c>
      <c r="H485" s="163">
        <f t="shared" si="32"/>
        <v>0.73219361179361175</v>
      </c>
    </row>
    <row r="486" spans="1:8" ht="36" outlineLevel="3">
      <c r="A486" s="160" t="s">
        <v>1239</v>
      </c>
      <c r="B486" s="161" t="s">
        <v>1444</v>
      </c>
      <c r="C486" s="161" t="s">
        <v>1408</v>
      </c>
      <c r="D486" s="161" t="s">
        <v>1515</v>
      </c>
      <c r="E486" s="161" t="s">
        <v>1240</v>
      </c>
      <c r="F486" s="165">
        <v>4070</v>
      </c>
      <c r="G486" s="165">
        <v>2980.0279999999998</v>
      </c>
      <c r="H486" s="163">
        <f t="shared" si="32"/>
        <v>0.73219361179361175</v>
      </c>
    </row>
    <row r="487" spans="1:8" s="159" customFormat="1" ht="17.399999999999999">
      <c r="A487" s="322" t="s">
        <v>1516</v>
      </c>
      <c r="B487" s="322"/>
      <c r="C487" s="322"/>
      <c r="D487" s="322"/>
      <c r="E487" s="322"/>
      <c r="F487" s="157">
        <f>F8+F332+F364+F44</f>
        <v>727603.58600000001</v>
      </c>
      <c r="G487" s="157">
        <f>G8+G332+G364+G44</f>
        <v>660650.56599999999</v>
      </c>
      <c r="H487" s="169">
        <f t="shared" si="32"/>
        <v>0.90798145956361465</v>
      </c>
    </row>
    <row r="488" spans="1:8" s="159" customFormat="1" ht="17.399999999999999">
      <c r="A488" s="180"/>
      <c r="B488" s="181"/>
      <c r="C488" s="181"/>
      <c r="D488" s="181"/>
      <c r="E488" s="181"/>
      <c r="F488" s="182"/>
    </row>
    <row r="489" spans="1:8">
      <c r="A489" s="183"/>
      <c r="C489" s="184"/>
      <c r="F489" s="185"/>
      <c r="G489" s="170"/>
    </row>
    <row r="490" spans="1:8">
      <c r="C490" s="186"/>
      <c r="D490" s="186"/>
      <c r="E490" s="186"/>
      <c r="F490" s="185"/>
      <c r="G490" s="170"/>
    </row>
    <row r="491" spans="1:8">
      <c r="C491" s="184"/>
      <c r="F491" s="187"/>
      <c r="G491" s="170"/>
    </row>
    <row r="492" spans="1:8">
      <c r="C492" s="184"/>
      <c r="F492" s="187"/>
      <c r="G492" s="170"/>
    </row>
    <row r="493" spans="1:8">
      <c r="C493" s="184"/>
      <c r="F493" s="187"/>
      <c r="G493" s="170"/>
    </row>
    <row r="494" spans="1:8">
      <c r="C494" s="184"/>
      <c r="F494" s="187"/>
      <c r="G494" s="170"/>
    </row>
    <row r="495" spans="1:8">
      <c r="C495" s="184"/>
      <c r="F495" s="187"/>
      <c r="G495" s="170"/>
    </row>
    <row r="496" spans="1:8">
      <c r="C496" s="184"/>
      <c r="F496" s="187"/>
      <c r="G496" s="170"/>
    </row>
    <row r="497" spans="3:8" s="146" customFormat="1">
      <c r="C497" s="184"/>
      <c r="D497" s="144"/>
      <c r="E497" s="144"/>
      <c r="F497" s="187"/>
      <c r="G497" s="170"/>
    </row>
    <row r="498" spans="3:8" s="146" customFormat="1">
      <c r="C498" s="184"/>
      <c r="D498" s="144"/>
      <c r="E498" s="144"/>
      <c r="F498" s="187"/>
      <c r="G498" s="170"/>
    </row>
    <row r="499" spans="3:8" s="146" customFormat="1">
      <c r="C499" s="184"/>
      <c r="D499" s="144"/>
      <c r="E499" s="144"/>
      <c r="F499" s="187"/>
      <c r="G499" s="170"/>
    </row>
    <row r="500" spans="3:8" s="146" customFormat="1">
      <c r="C500" s="184"/>
      <c r="D500" s="144"/>
      <c r="E500" s="144"/>
      <c r="F500" s="187"/>
      <c r="G500" s="170"/>
    </row>
    <row r="501" spans="3:8" s="146" customFormat="1">
      <c r="C501" s="184"/>
      <c r="D501" s="144"/>
      <c r="E501" s="144"/>
      <c r="F501" s="187"/>
      <c r="G501" s="170"/>
    </row>
    <row r="502" spans="3:8" s="146" customFormat="1">
      <c r="C502" s="184"/>
      <c r="D502" s="144"/>
      <c r="E502" s="144"/>
      <c r="F502" s="187"/>
      <c r="G502" s="170"/>
    </row>
    <row r="503" spans="3:8" s="146" customFormat="1">
      <c r="C503" s="184"/>
      <c r="D503" s="144"/>
      <c r="E503" s="144"/>
      <c r="F503" s="187"/>
      <c r="G503" s="170"/>
    </row>
    <row r="504" spans="3:8" s="146" customFormat="1">
      <c r="C504" s="184"/>
      <c r="D504" s="144"/>
      <c r="E504" s="144"/>
      <c r="F504" s="185"/>
      <c r="G504" s="170"/>
    </row>
    <row r="505" spans="3:8" s="146" customFormat="1">
      <c r="C505" s="144"/>
      <c r="D505" s="184"/>
      <c r="E505" s="144"/>
      <c r="F505" s="187"/>
      <c r="G505" s="170"/>
    </row>
    <row r="506" spans="3:8" s="146" customFormat="1">
      <c r="C506" s="144"/>
      <c r="D506" s="184"/>
      <c r="E506" s="144"/>
      <c r="F506" s="187"/>
      <c r="G506" s="170"/>
    </row>
    <row r="507" spans="3:8" s="146" customFormat="1">
      <c r="C507" s="144"/>
      <c r="D507" s="184"/>
      <c r="E507" s="144"/>
      <c r="F507" s="187"/>
      <c r="G507" s="170"/>
    </row>
    <row r="508" spans="3:8" s="146" customFormat="1">
      <c r="C508" s="144"/>
      <c r="D508" s="184"/>
      <c r="E508" s="144"/>
      <c r="F508" s="187"/>
      <c r="G508" s="170"/>
    </row>
    <row r="509" spans="3:8" s="146" customFormat="1">
      <c r="C509" s="144"/>
      <c r="D509" s="184"/>
      <c r="E509" s="144"/>
      <c r="F509" s="187"/>
      <c r="G509" s="170"/>
    </row>
    <row r="510" spans="3:8" s="146" customFormat="1">
      <c r="C510" s="144"/>
      <c r="D510" s="184"/>
      <c r="E510" s="144"/>
      <c r="F510" s="187"/>
      <c r="G510" s="170"/>
    </row>
    <row r="511" spans="3:8" s="146" customFormat="1">
      <c r="C511" s="144"/>
      <c r="D511" s="184"/>
      <c r="E511" s="144"/>
      <c r="F511" s="187"/>
      <c r="G511" s="170"/>
    </row>
    <row r="512" spans="3:8" s="146" customFormat="1">
      <c r="C512" s="144"/>
      <c r="D512" s="184"/>
      <c r="E512" s="144"/>
      <c r="F512" s="187"/>
      <c r="G512" s="170"/>
      <c r="H512" s="170"/>
    </row>
    <row r="513" spans="4:7" s="146" customFormat="1">
      <c r="D513" s="184"/>
      <c r="E513" s="144"/>
      <c r="F513" s="187"/>
      <c r="G513" s="170"/>
    </row>
    <row r="514" spans="4:7" s="146" customFormat="1">
      <c r="D514" s="184"/>
      <c r="E514" s="144"/>
      <c r="F514" s="187"/>
      <c r="G514" s="170"/>
    </row>
    <row r="515" spans="4:7" s="146" customFormat="1">
      <c r="D515" s="184"/>
      <c r="E515" s="144"/>
      <c r="F515" s="185"/>
      <c r="G515" s="170"/>
    </row>
    <row r="516" spans="4:7" s="146" customFormat="1">
      <c r="D516" s="184"/>
      <c r="E516" s="144"/>
      <c r="F516" s="185"/>
      <c r="G516" s="170"/>
    </row>
    <row r="517" spans="4:7" s="146" customFormat="1">
      <c r="D517" s="184"/>
      <c r="E517" s="188"/>
      <c r="F517" s="187"/>
      <c r="G517" s="170"/>
    </row>
    <row r="518" spans="4:7" s="146" customFormat="1">
      <c r="D518" s="144"/>
      <c r="E518" s="144"/>
      <c r="F518" s="185"/>
      <c r="G518" s="170"/>
    </row>
    <row r="519" spans="4:7" s="146" customFormat="1">
      <c r="D519" s="144"/>
      <c r="E519" s="144"/>
      <c r="F519" s="185"/>
      <c r="G519" s="170"/>
    </row>
    <row r="520" spans="4:7" s="146" customFormat="1">
      <c r="D520" s="144"/>
      <c r="E520" s="144"/>
      <c r="F520" s="185"/>
      <c r="G520" s="170"/>
    </row>
    <row r="521" spans="4:7" s="146" customFormat="1">
      <c r="D521" s="144"/>
      <c r="E521" s="144"/>
      <c r="F521" s="185">
        <f>F519-F517</f>
        <v>0</v>
      </c>
      <c r="G521" s="170"/>
    </row>
    <row r="522" spans="4:7" s="146" customFormat="1">
      <c r="D522" s="144"/>
      <c r="E522" s="144"/>
      <c r="F522" s="185"/>
      <c r="G522" s="170"/>
    </row>
    <row r="523" spans="4:7" s="146" customFormat="1">
      <c r="D523" s="144"/>
      <c r="E523" s="144"/>
      <c r="F523" s="185"/>
      <c r="G523" s="170"/>
    </row>
  </sheetData>
  <mergeCells count="4">
    <mergeCell ref="A5:H5"/>
    <mergeCell ref="A487:E487"/>
    <mergeCell ref="G2:H2"/>
    <mergeCell ref="G4:H4"/>
  </mergeCells>
  <pageMargins left="0.7" right="0.7" top="0.75" bottom="0.75" header="0.3" footer="0.3"/>
  <pageSetup paperSize="9" scale="49" orientation="portrait" r:id="rId1"/>
  <colBreaks count="1" manualBreakCount="1">
    <brk id="8" max="522" man="1"/>
  </colBreaks>
  <drawing r:id="rId2"/>
</worksheet>
</file>

<file path=xl/worksheets/sheet6.xml><?xml version="1.0" encoding="utf-8"?>
<worksheet xmlns="http://schemas.openxmlformats.org/spreadsheetml/2006/main" xmlns:r="http://schemas.openxmlformats.org/officeDocument/2006/relationships">
  <dimension ref="A1:I523"/>
  <sheetViews>
    <sheetView view="pageBreakPreview" zoomScale="50" zoomScaleNormal="100" zoomScaleSheetLayoutView="50" workbookViewId="0">
      <selection activeCell="J17" sqref="J17"/>
    </sheetView>
  </sheetViews>
  <sheetFormatPr defaultRowHeight="18" outlineLevelRow="6"/>
  <cols>
    <col min="1" max="1" width="109.44140625" style="189" customWidth="1"/>
    <col min="2" max="2" width="8.44140625" style="189" customWidth="1"/>
    <col min="3" max="3" width="15.109375" style="189" customWidth="1"/>
    <col min="4" max="4" width="7.109375" style="189" customWidth="1"/>
    <col min="5" max="5" width="14.5546875" style="189" customWidth="1"/>
    <col min="6" max="6" width="14.44140625" style="148" customWidth="1"/>
    <col min="7" max="7" width="14.44140625" style="192" customWidth="1"/>
    <col min="8" max="256" width="9.109375" style="148"/>
    <col min="257" max="257" width="76.33203125" style="148" customWidth="1"/>
    <col min="258" max="258" width="7.6640625" style="148" customWidth="1"/>
    <col min="259" max="259" width="9.6640625" style="148" customWidth="1"/>
    <col min="260" max="260" width="7.6640625" style="148" customWidth="1"/>
    <col min="261" max="261" width="14.33203125" style="148" customWidth="1"/>
    <col min="262" max="512" width="9.109375" style="148"/>
    <col min="513" max="513" width="76.33203125" style="148" customWidth="1"/>
    <col min="514" max="514" width="7.6640625" style="148" customWidth="1"/>
    <col min="515" max="515" width="9.6640625" style="148" customWidth="1"/>
    <col min="516" max="516" width="7.6640625" style="148" customWidth="1"/>
    <col min="517" max="517" width="14.33203125" style="148" customWidth="1"/>
    <col min="518" max="768" width="9.109375" style="148"/>
    <col min="769" max="769" width="76.33203125" style="148" customWidth="1"/>
    <col min="770" max="770" width="7.6640625" style="148" customWidth="1"/>
    <col min="771" max="771" width="9.6640625" style="148" customWidth="1"/>
    <col min="772" max="772" width="7.6640625" style="148" customWidth="1"/>
    <col min="773" max="773" width="14.33203125" style="148" customWidth="1"/>
    <col min="774" max="1024" width="9.109375" style="148"/>
    <col min="1025" max="1025" width="76.33203125" style="148" customWidth="1"/>
    <col min="1026" max="1026" width="7.6640625" style="148" customWidth="1"/>
    <col min="1027" max="1027" width="9.6640625" style="148" customWidth="1"/>
    <col min="1028" max="1028" width="7.6640625" style="148" customWidth="1"/>
    <col min="1029" max="1029" width="14.33203125" style="148" customWidth="1"/>
    <col min="1030" max="1280" width="9.109375" style="148"/>
    <col min="1281" max="1281" width="76.33203125" style="148" customWidth="1"/>
    <col min="1282" max="1282" width="7.6640625" style="148" customWidth="1"/>
    <col min="1283" max="1283" width="9.6640625" style="148" customWidth="1"/>
    <col min="1284" max="1284" width="7.6640625" style="148" customWidth="1"/>
    <col min="1285" max="1285" width="14.33203125" style="148" customWidth="1"/>
    <col min="1286" max="1536" width="9.109375" style="148"/>
    <col min="1537" max="1537" width="76.33203125" style="148" customWidth="1"/>
    <col min="1538" max="1538" width="7.6640625" style="148" customWidth="1"/>
    <col min="1539" max="1539" width="9.6640625" style="148" customWidth="1"/>
    <col min="1540" max="1540" width="7.6640625" style="148" customWidth="1"/>
    <col min="1541" max="1541" width="14.33203125" style="148" customWidth="1"/>
    <col min="1542" max="1792" width="9.109375" style="148"/>
    <col min="1793" max="1793" width="76.33203125" style="148" customWidth="1"/>
    <col min="1794" max="1794" width="7.6640625" style="148" customWidth="1"/>
    <col min="1795" max="1795" width="9.6640625" style="148" customWidth="1"/>
    <col min="1796" max="1796" width="7.6640625" style="148" customWidth="1"/>
    <col min="1797" max="1797" width="14.33203125" style="148" customWidth="1"/>
    <col min="1798" max="2048" width="9.109375" style="148"/>
    <col min="2049" max="2049" width="76.33203125" style="148" customWidth="1"/>
    <col min="2050" max="2050" width="7.6640625" style="148" customWidth="1"/>
    <col min="2051" max="2051" width="9.6640625" style="148" customWidth="1"/>
    <col min="2052" max="2052" width="7.6640625" style="148" customWidth="1"/>
    <col min="2053" max="2053" width="14.33203125" style="148" customWidth="1"/>
    <col min="2054" max="2304" width="9.109375" style="148"/>
    <col min="2305" max="2305" width="76.33203125" style="148" customWidth="1"/>
    <col min="2306" max="2306" width="7.6640625" style="148" customWidth="1"/>
    <col min="2307" max="2307" width="9.6640625" style="148" customWidth="1"/>
    <col min="2308" max="2308" width="7.6640625" style="148" customWidth="1"/>
    <col min="2309" max="2309" width="14.33203125" style="148" customWidth="1"/>
    <col min="2310" max="2560" width="9.109375" style="148"/>
    <col min="2561" max="2561" width="76.33203125" style="148" customWidth="1"/>
    <col min="2562" max="2562" width="7.6640625" style="148" customWidth="1"/>
    <col min="2563" max="2563" width="9.6640625" style="148" customWidth="1"/>
    <col min="2564" max="2564" width="7.6640625" style="148" customWidth="1"/>
    <col min="2565" max="2565" width="14.33203125" style="148" customWidth="1"/>
    <col min="2566" max="2816" width="9.109375" style="148"/>
    <col min="2817" max="2817" width="76.33203125" style="148" customWidth="1"/>
    <col min="2818" max="2818" width="7.6640625" style="148" customWidth="1"/>
    <col min="2819" max="2819" width="9.6640625" style="148" customWidth="1"/>
    <col min="2820" max="2820" width="7.6640625" style="148" customWidth="1"/>
    <col min="2821" max="2821" width="14.33203125" style="148" customWidth="1"/>
    <col min="2822" max="3072" width="9.109375" style="148"/>
    <col min="3073" max="3073" width="76.33203125" style="148" customWidth="1"/>
    <col min="3074" max="3074" width="7.6640625" style="148" customWidth="1"/>
    <col min="3075" max="3075" width="9.6640625" style="148" customWidth="1"/>
    <col min="3076" max="3076" width="7.6640625" style="148" customWidth="1"/>
    <col min="3077" max="3077" width="14.33203125" style="148" customWidth="1"/>
    <col min="3078" max="3328" width="9.109375" style="148"/>
    <col min="3329" max="3329" width="76.33203125" style="148" customWidth="1"/>
    <col min="3330" max="3330" width="7.6640625" style="148" customWidth="1"/>
    <col min="3331" max="3331" width="9.6640625" style="148" customWidth="1"/>
    <col min="3332" max="3332" width="7.6640625" style="148" customWidth="1"/>
    <col min="3333" max="3333" width="14.33203125" style="148" customWidth="1"/>
    <col min="3334" max="3584" width="9.109375" style="148"/>
    <col min="3585" max="3585" width="76.33203125" style="148" customWidth="1"/>
    <col min="3586" max="3586" width="7.6640625" style="148" customWidth="1"/>
    <col min="3587" max="3587" width="9.6640625" style="148" customWidth="1"/>
    <col min="3588" max="3588" width="7.6640625" style="148" customWidth="1"/>
    <col min="3589" max="3589" width="14.33203125" style="148" customWidth="1"/>
    <col min="3590" max="3840" width="9.109375" style="148"/>
    <col min="3841" max="3841" width="76.33203125" style="148" customWidth="1"/>
    <col min="3842" max="3842" width="7.6640625" style="148" customWidth="1"/>
    <col min="3843" max="3843" width="9.6640625" style="148" customWidth="1"/>
    <col min="3844" max="3844" width="7.6640625" style="148" customWidth="1"/>
    <col min="3845" max="3845" width="14.33203125" style="148" customWidth="1"/>
    <col min="3846" max="4096" width="9.109375" style="148"/>
    <col min="4097" max="4097" width="76.33203125" style="148" customWidth="1"/>
    <col min="4098" max="4098" width="7.6640625" style="148" customWidth="1"/>
    <col min="4099" max="4099" width="9.6640625" style="148" customWidth="1"/>
    <col min="4100" max="4100" width="7.6640625" style="148" customWidth="1"/>
    <col min="4101" max="4101" width="14.33203125" style="148" customWidth="1"/>
    <col min="4102" max="4352" width="9.109375" style="148"/>
    <col min="4353" max="4353" width="76.33203125" style="148" customWidth="1"/>
    <col min="4354" max="4354" width="7.6640625" style="148" customWidth="1"/>
    <col min="4355" max="4355" width="9.6640625" style="148" customWidth="1"/>
    <col min="4356" max="4356" width="7.6640625" style="148" customWidth="1"/>
    <col min="4357" max="4357" width="14.33203125" style="148" customWidth="1"/>
    <col min="4358" max="4608" width="9.109375" style="148"/>
    <col min="4609" max="4609" width="76.33203125" style="148" customWidth="1"/>
    <col min="4610" max="4610" width="7.6640625" style="148" customWidth="1"/>
    <col min="4611" max="4611" width="9.6640625" style="148" customWidth="1"/>
    <col min="4612" max="4612" width="7.6640625" style="148" customWidth="1"/>
    <col min="4613" max="4613" width="14.33203125" style="148" customWidth="1"/>
    <col min="4614" max="4864" width="9.109375" style="148"/>
    <col min="4865" max="4865" width="76.33203125" style="148" customWidth="1"/>
    <col min="4866" max="4866" width="7.6640625" style="148" customWidth="1"/>
    <col min="4867" max="4867" width="9.6640625" style="148" customWidth="1"/>
    <col min="4868" max="4868" width="7.6640625" style="148" customWidth="1"/>
    <col min="4869" max="4869" width="14.33203125" style="148" customWidth="1"/>
    <col min="4870" max="5120" width="9.109375" style="148"/>
    <col min="5121" max="5121" width="76.33203125" style="148" customWidth="1"/>
    <col min="5122" max="5122" width="7.6640625" style="148" customWidth="1"/>
    <col min="5123" max="5123" width="9.6640625" style="148" customWidth="1"/>
    <col min="5124" max="5124" width="7.6640625" style="148" customWidth="1"/>
    <col min="5125" max="5125" width="14.33203125" style="148" customWidth="1"/>
    <col min="5126" max="5376" width="9.109375" style="148"/>
    <col min="5377" max="5377" width="76.33203125" style="148" customWidth="1"/>
    <col min="5378" max="5378" width="7.6640625" style="148" customWidth="1"/>
    <col min="5379" max="5379" width="9.6640625" style="148" customWidth="1"/>
    <col min="5380" max="5380" width="7.6640625" style="148" customWidth="1"/>
    <col min="5381" max="5381" width="14.33203125" style="148" customWidth="1"/>
    <col min="5382" max="5632" width="9.109375" style="148"/>
    <col min="5633" max="5633" width="76.33203125" style="148" customWidth="1"/>
    <col min="5634" max="5634" width="7.6640625" style="148" customWidth="1"/>
    <col min="5635" max="5635" width="9.6640625" style="148" customWidth="1"/>
    <col min="5636" max="5636" width="7.6640625" style="148" customWidth="1"/>
    <col min="5637" max="5637" width="14.33203125" style="148" customWidth="1"/>
    <col min="5638" max="5888" width="9.109375" style="148"/>
    <col min="5889" max="5889" width="76.33203125" style="148" customWidth="1"/>
    <col min="5890" max="5890" width="7.6640625" style="148" customWidth="1"/>
    <col min="5891" max="5891" width="9.6640625" style="148" customWidth="1"/>
    <col min="5892" max="5892" width="7.6640625" style="148" customWidth="1"/>
    <col min="5893" max="5893" width="14.33203125" style="148" customWidth="1"/>
    <col min="5894" max="6144" width="9.109375" style="148"/>
    <col min="6145" max="6145" width="76.33203125" style="148" customWidth="1"/>
    <col min="6146" max="6146" width="7.6640625" style="148" customWidth="1"/>
    <col min="6147" max="6147" width="9.6640625" style="148" customWidth="1"/>
    <col min="6148" max="6148" width="7.6640625" style="148" customWidth="1"/>
    <col min="6149" max="6149" width="14.33203125" style="148" customWidth="1"/>
    <col min="6150" max="6400" width="9.109375" style="148"/>
    <col min="6401" max="6401" width="76.33203125" style="148" customWidth="1"/>
    <col min="6402" max="6402" width="7.6640625" style="148" customWidth="1"/>
    <col min="6403" max="6403" width="9.6640625" style="148" customWidth="1"/>
    <col min="6404" max="6404" width="7.6640625" style="148" customWidth="1"/>
    <col min="6405" max="6405" width="14.33203125" style="148" customWidth="1"/>
    <col min="6406" max="6656" width="9.109375" style="148"/>
    <col min="6657" max="6657" width="76.33203125" style="148" customWidth="1"/>
    <col min="6658" max="6658" width="7.6640625" style="148" customWidth="1"/>
    <col min="6659" max="6659" width="9.6640625" style="148" customWidth="1"/>
    <col min="6660" max="6660" width="7.6640625" style="148" customWidth="1"/>
    <col min="6661" max="6661" width="14.33203125" style="148" customWidth="1"/>
    <col min="6662" max="6912" width="9.109375" style="148"/>
    <col min="6913" max="6913" width="76.33203125" style="148" customWidth="1"/>
    <col min="6914" max="6914" width="7.6640625" style="148" customWidth="1"/>
    <col min="6915" max="6915" width="9.6640625" style="148" customWidth="1"/>
    <col min="6916" max="6916" width="7.6640625" style="148" customWidth="1"/>
    <col min="6917" max="6917" width="14.33203125" style="148" customWidth="1"/>
    <col min="6918" max="7168" width="9.109375" style="148"/>
    <col min="7169" max="7169" width="76.33203125" style="148" customWidth="1"/>
    <col min="7170" max="7170" width="7.6640625" style="148" customWidth="1"/>
    <col min="7171" max="7171" width="9.6640625" style="148" customWidth="1"/>
    <col min="7172" max="7172" width="7.6640625" style="148" customWidth="1"/>
    <col min="7173" max="7173" width="14.33203125" style="148" customWidth="1"/>
    <col min="7174" max="7424" width="9.109375" style="148"/>
    <col min="7425" max="7425" width="76.33203125" style="148" customWidth="1"/>
    <col min="7426" max="7426" width="7.6640625" style="148" customWidth="1"/>
    <col min="7427" max="7427" width="9.6640625" style="148" customWidth="1"/>
    <col min="7428" max="7428" width="7.6640625" style="148" customWidth="1"/>
    <col min="7429" max="7429" width="14.33203125" style="148" customWidth="1"/>
    <col min="7430" max="7680" width="9.109375" style="148"/>
    <col min="7681" max="7681" width="76.33203125" style="148" customWidth="1"/>
    <col min="7682" max="7682" width="7.6640625" style="148" customWidth="1"/>
    <col min="7683" max="7683" width="9.6640625" style="148" customWidth="1"/>
    <col min="7684" max="7684" width="7.6640625" style="148" customWidth="1"/>
    <col min="7685" max="7685" width="14.33203125" style="148" customWidth="1"/>
    <col min="7686" max="7936" width="9.109375" style="148"/>
    <col min="7937" max="7937" width="76.33203125" style="148" customWidth="1"/>
    <col min="7938" max="7938" width="7.6640625" style="148" customWidth="1"/>
    <col min="7939" max="7939" width="9.6640625" style="148" customWidth="1"/>
    <col min="7940" max="7940" width="7.6640625" style="148" customWidth="1"/>
    <col min="7941" max="7941" width="14.33203125" style="148" customWidth="1"/>
    <col min="7942" max="8192" width="9.109375" style="148"/>
    <col min="8193" max="8193" width="76.33203125" style="148" customWidth="1"/>
    <col min="8194" max="8194" width="7.6640625" style="148" customWidth="1"/>
    <col min="8195" max="8195" width="9.6640625" style="148" customWidth="1"/>
    <col min="8196" max="8196" width="7.6640625" style="148" customWidth="1"/>
    <col min="8197" max="8197" width="14.33203125" style="148" customWidth="1"/>
    <col min="8198" max="8448" width="9.109375" style="148"/>
    <col min="8449" max="8449" width="76.33203125" style="148" customWidth="1"/>
    <col min="8450" max="8450" width="7.6640625" style="148" customWidth="1"/>
    <col min="8451" max="8451" width="9.6640625" style="148" customWidth="1"/>
    <col min="8452" max="8452" width="7.6640625" style="148" customWidth="1"/>
    <col min="8453" max="8453" width="14.33203125" style="148" customWidth="1"/>
    <col min="8454" max="8704" width="9.109375" style="148"/>
    <col min="8705" max="8705" width="76.33203125" style="148" customWidth="1"/>
    <col min="8706" max="8706" width="7.6640625" style="148" customWidth="1"/>
    <col min="8707" max="8707" width="9.6640625" style="148" customWidth="1"/>
    <col min="8708" max="8708" width="7.6640625" style="148" customWidth="1"/>
    <col min="8709" max="8709" width="14.33203125" style="148" customWidth="1"/>
    <col min="8710" max="8960" width="9.109375" style="148"/>
    <col min="8961" max="8961" width="76.33203125" style="148" customWidth="1"/>
    <col min="8962" max="8962" width="7.6640625" style="148" customWidth="1"/>
    <col min="8963" max="8963" width="9.6640625" style="148" customWidth="1"/>
    <col min="8964" max="8964" width="7.6640625" style="148" customWidth="1"/>
    <col min="8965" max="8965" width="14.33203125" style="148" customWidth="1"/>
    <col min="8966" max="9216" width="9.109375" style="148"/>
    <col min="9217" max="9217" width="76.33203125" style="148" customWidth="1"/>
    <col min="9218" max="9218" width="7.6640625" style="148" customWidth="1"/>
    <col min="9219" max="9219" width="9.6640625" style="148" customWidth="1"/>
    <col min="9220" max="9220" width="7.6640625" style="148" customWidth="1"/>
    <col min="9221" max="9221" width="14.33203125" style="148" customWidth="1"/>
    <col min="9222" max="9472" width="9.109375" style="148"/>
    <col min="9473" max="9473" width="76.33203125" style="148" customWidth="1"/>
    <col min="9474" max="9474" width="7.6640625" style="148" customWidth="1"/>
    <col min="9475" max="9475" width="9.6640625" style="148" customWidth="1"/>
    <col min="9476" max="9476" width="7.6640625" style="148" customWidth="1"/>
    <col min="9477" max="9477" width="14.33203125" style="148" customWidth="1"/>
    <col min="9478" max="9728" width="9.109375" style="148"/>
    <col min="9729" max="9729" width="76.33203125" style="148" customWidth="1"/>
    <col min="9730" max="9730" width="7.6640625" style="148" customWidth="1"/>
    <col min="9731" max="9731" width="9.6640625" style="148" customWidth="1"/>
    <col min="9732" max="9732" width="7.6640625" style="148" customWidth="1"/>
    <col min="9733" max="9733" width="14.33203125" style="148" customWidth="1"/>
    <col min="9734" max="9984" width="9.109375" style="148"/>
    <col min="9985" max="9985" width="76.33203125" style="148" customWidth="1"/>
    <col min="9986" max="9986" width="7.6640625" style="148" customWidth="1"/>
    <col min="9987" max="9987" width="9.6640625" style="148" customWidth="1"/>
    <col min="9988" max="9988" width="7.6640625" style="148" customWidth="1"/>
    <col min="9989" max="9989" width="14.33203125" style="148" customWidth="1"/>
    <col min="9990" max="10240" width="9.109375" style="148"/>
    <col min="10241" max="10241" width="76.33203125" style="148" customWidth="1"/>
    <col min="10242" max="10242" width="7.6640625" style="148" customWidth="1"/>
    <col min="10243" max="10243" width="9.6640625" style="148" customWidth="1"/>
    <col min="10244" max="10244" width="7.6640625" style="148" customWidth="1"/>
    <col min="10245" max="10245" width="14.33203125" style="148" customWidth="1"/>
    <col min="10246" max="10496" width="9.109375" style="148"/>
    <col min="10497" max="10497" width="76.33203125" style="148" customWidth="1"/>
    <col min="10498" max="10498" width="7.6640625" style="148" customWidth="1"/>
    <col min="10499" max="10499" width="9.6640625" style="148" customWidth="1"/>
    <col min="10500" max="10500" width="7.6640625" style="148" customWidth="1"/>
    <col min="10501" max="10501" width="14.33203125" style="148" customWidth="1"/>
    <col min="10502" max="10752" width="9.109375" style="148"/>
    <col min="10753" max="10753" width="76.33203125" style="148" customWidth="1"/>
    <col min="10754" max="10754" width="7.6640625" style="148" customWidth="1"/>
    <col min="10755" max="10755" width="9.6640625" style="148" customWidth="1"/>
    <col min="10756" max="10756" width="7.6640625" style="148" customWidth="1"/>
    <col min="10757" max="10757" width="14.33203125" style="148" customWidth="1"/>
    <col min="10758" max="11008" width="9.109375" style="148"/>
    <col min="11009" max="11009" width="76.33203125" style="148" customWidth="1"/>
    <col min="11010" max="11010" width="7.6640625" style="148" customWidth="1"/>
    <col min="11011" max="11011" width="9.6640625" style="148" customWidth="1"/>
    <col min="11012" max="11012" width="7.6640625" style="148" customWidth="1"/>
    <col min="11013" max="11013" width="14.33203125" style="148" customWidth="1"/>
    <col min="11014" max="11264" width="9.109375" style="148"/>
    <col min="11265" max="11265" width="76.33203125" style="148" customWidth="1"/>
    <col min="11266" max="11266" width="7.6640625" style="148" customWidth="1"/>
    <col min="11267" max="11267" width="9.6640625" style="148" customWidth="1"/>
    <col min="11268" max="11268" width="7.6640625" style="148" customWidth="1"/>
    <col min="11269" max="11269" width="14.33203125" style="148" customWidth="1"/>
    <col min="11270" max="11520" width="9.109375" style="148"/>
    <col min="11521" max="11521" width="76.33203125" style="148" customWidth="1"/>
    <col min="11522" max="11522" width="7.6640625" style="148" customWidth="1"/>
    <col min="11523" max="11523" width="9.6640625" style="148" customWidth="1"/>
    <col min="11524" max="11524" width="7.6640625" style="148" customWidth="1"/>
    <col min="11525" max="11525" width="14.33203125" style="148" customWidth="1"/>
    <col min="11526" max="11776" width="9.109375" style="148"/>
    <col min="11777" max="11777" width="76.33203125" style="148" customWidth="1"/>
    <col min="11778" max="11778" width="7.6640625" style="148" customWidth="1"/>
    <col min="11779" max="11779" width="9.6640625" style="148" customWidth="1"/>
    <col min="11780" max="11780" width="7.6640625" style="148" customWidth="1"/>
    <col min="11781" max="11781" width="14.33203125" style="148" customWidth="1"/>
    <col min="11782" max="12032" width="9.109375" style="148"/>
    <col min="12033" max="12033" width="76.33203125" style="148" customWidth="1"/>
    <col min="12034" max="12034" width="7.6640625" style="148" customWidth="1"/>
    <col min="12035" max="12035" width="9.6640625" style="148" customWidth="1"/>
    <col min="12036" max="12036" width="7.6640625" style="148" customWidth="1"/>
    <col min="12037" max="12037" width="14.33203125" style="148" customWidth="1"/>
    <col min="12038" max="12288" width="9.109375" style="148"/>
    <col min="12289" max="12289" width="76.33203125" style="148" customWidth="1"/>
    <col min="12290" max="12290" width="7.6640625" style="148" customWidth="1"/>
    <col min="12291" max="12291" width="9.6640625" style="148" customWidth="1"/>
    <col min="12292" max="12292" width="7.6640625" style="148" customWidth="1"/>
    <col min="12293" max="12293" width="14.33203125" style="148" customWidth="1"/>
    <col min="12294" max="12544" width="9.109375" style="148"/>
    <col min="12545" max="12545" width="76.33203125" style="148" customWidth="1"/>
    <col min="12546" max="12546" width="7.6640625" style="148" customWidth="1"/>
    <col min="12547" max="12547" width="9.6640625" style="148" customWidth="1"/>
    <col min="12548" max="12548" width="7.6640625" style="148" customWidth="1"/>
    <col min="12549" max="12549" width="14.33203125" style="148" customWidth="1"/>
    <col min="12550" max="12800" width="9.109375" style="148"/>
    <col min="12801" max="12801" width="76.33203125" style="148" customWidth="1"/>
    <col min="12802" max="12802" width="7.6640625" style="148" customWidth="1"/>
    <col min="12803" max="12803" width="9.6640625" style="148" customWidth="1"/>
    <col min="12804" max="12804" width="7.6640625" style="148" customWidth="1"/>
    <col min="12805" max="12805" width="14.33203125" style="148" customWidth="1"/>
    <col min="12806" max="13056" width="9.109375" style="148"/>
    <col min="13057" max="13057" width="76.33203125" style="148" customWidth="1"/>
    <col min="13058" max="13058" width="7.6640625" style="148" customWidth="1"/>
    <col min="13059" max="13059" width="9.6640625" style="148" customWidth="1"/>
    <col min="13060" max="13060" width="7.6640625" style="148" customWidth="1"/>
    <col min="13061" max="13061" width="14.33203125" style="148" customWidth="1"/>
    <col min="13062" max="13312" width="9.109375" style="148"/>
    <col min="13313" max="13313" width="76.33203125" style="148" customWidth="1"/>
    <col min="13314" max="13314" width="7.6640625" style="148" customWidth="1"/>
    <col min="13315" max="13315" width="9.6640625" style="148" customWidth="1"/>
    <col min="13316" max="13316" width="7.6640625" style="148" customWidth="1"/>
    <col min="13317" max="13317" width="14.33203125" style="148" customWidth="1"/>
    <col min="13318" max="13568" width="9.109375" style="148"/>
    <col min="13569" max="13569" width="76.33203125" style="148" customWidth="1"/>
    <col min="13570" max="13570" width="7.6640625" style="148" customWidth="1"/>
    <col min="13571" max="13571" width="9.6640625" style="148" customWidth="1"/>
    <col min="13572" max="13572" width="7.6640625" style="148" customWidth="1"/>
    <col min="13573" max="13573" width="14.33203125" style="148" customWidth="1"/>
    <col min="13574" max="13824" width="9.109375" style="148"/>
    <col min="13825" max="13825" width="76.33203125" style="148" customWidth="1"/>
    <col min="13826" max="13826" width="7.6640625" style="148" customWidth="1"/>
    <col min="13827" max="13827" width="9.6640625" style="148" customWidth="1"/>
    <col min="13828" max="13828" width="7.6640625" style="148" customWidth="1"/>
    <col min="13829" max="13829" width="14.33203125" style="148" customWidth="1"/>
    <col min="13830" max="14080" width="9.109375" style="148"/>
    <col min="14081" max="14081" width="76.33203125" style="148" customWidth="1"/>
    <col min="14082" max="14082" width="7.6640625" style="148" customWidth="1"/>
    <col min="14083" max="14083" width="9.6640625" style="148" customWidth="1"/>
    <col min="14084" max="14084" width="7.6640625" style="148" customWidth="1"/>
    <col min="14085" max="14085" width="14.33203125" style="148" customWidth="1"/>
    <col min="14086" max="14336" width="9.109375" style="148"/>
    <col min="14337" max="14337" width="76.33203125" style="148" customWidth="1"/>
    <col min="14338" max="14338" width="7.6640625" style="148" customWidth="1"/>
    <col min="14339" max="14339" width="9.6640625" style="148" customWidth="1"/>
    <col min="14340" max="14340" width="7.6640625" style="148" customWidth="1"/>
    <col min="14341" max="14341" width="14.33203125" style="148" customWidth="1"/>
    <col min="14342" max="14592" width="9.109375" style="148"/>
    <col min="14593" max="14593" width="76.33203125" style="148" customWidth="1"/>
    <col min="14594" max="14594" width="7.6640625" style="148" customWidth="1"/>
    <col min="14595" max="14595" width="9.6640625" style="148" customWidth="1"/>
    <col min="14596" max="14596" width="7.6640625" style="148" customWidth="1"/>
    <col min="14597" max="14597" width="14.33203125" style="148" customWidth="1"/>
    <col min="14598" max="14848" width="9.109375" style="148"/>
    <col min="14849" max="14849" width="76.33203125" style="148" customWidth="1"/>
    <col min="14850" max="14850" width="7.6640625" style="148" customWidth="1"/>
    <col min="14851" max="14851" width="9.6640625" style="148" customWidth="1"/>
    <col min="14852" max="14852" width="7.6640625" style="148" customWidth="1"/>
    <col min="14853" max="14853" width="14.33203125" style="148" customWidth="1"/>
    <col min="14854" max="15104" width="9.109375" style="148"/>
    <col min="15105" max="15105" width="76.33203125" style="148" customWidth="1"/>
    <col min="15106" max="15106" width="7.6640625" style="148" customWidth="1"/>
    <col min="15107" max="15107" width="9.6640625" style="148" customWidth="1"/>
    <col min="15108" max="15108" width="7.6640625" style="148" customWidth="1"/>
    <col min="15109" max="15109" width="14.33203125" style="148" customWidth="1"/>
    <col min="15110" max="15360" width="9.109375" style="148"/>
    <col min="15361" max="15361" width="76.33203125" style="148" customWidth="1"/>
    <col min="15362" max="15362" width="7.6640625" style="148" customWidth="1"/>
    <col min="15363" max="15363" width="9.6640625" style="148" customWidth="1"/>
    <col min="15364" max="15364" width="7.6640625" style="148" customWidth="1"/>
    <col min="15365" max="15365" width="14.33203125" style="148" customWidth="1"/>
    <col min="15366" max="15616" width="9.109375" style="148"/>
    <col min="15617" max="15617" width="76.33203125" style="148" customWidth="1"/>
    <col min="15618" max="15618" width="7.6640625" style="148" customWidth="1"/>
    <col min="15619" max="15619" width="9.6640625" style="148" customWidth="1"/>
    <col min="15620" max="15620" width="7.6640625" style="148" customWidth="1"/>
    <col min="15621" max="15621" width="14.33203125" style="148" customWidth="1"/>
    <col min="15622" max="15872" width="9.109375" style="148"/>
    <col min="15873" max="15873" width="76.33203125" style="148" customWidth="1"/>
    <col min="15874" max="15874" width="7.6640625" style="148" customWidth="1"/>
    <col min="15875" max="15875" width="9.6640625" style="148" customWidth="1"/>
    <col min="15876" max="15876" width="7.6640625" style="148" customWidth="1"/>
    <col min="15877" max="15877" width="14.33203125" style="148" customWidth="1"/>
    <col min="15878" max="16128" width="9.109375" style="148"/>
    <col min="16129" max="16129" width="76.33203125" style="148" customWidth="1"/>
    <col min="16130" max="16130" width="7.6640625" style="148" customWidth="1"/>
    <col min="16131" max="16131" width="9.6640625" style="148" customWidth="1"/>
    <col min="16132" max="16132" width="7.6640625" style="148" customWidth="1"/>
    <col min="16133" max="16133" width="14.33203125" style="148" customWidth="1"/>
    <col min="16134" max="16384" width="9.109375" style="148"/>
  </cols>
  <sheetData>
    <row r="1" spans="1:7">
      <c r="E1" s="190"/>
      <c r="G1" s="191" t="s">
        <v>1517</v>
      </c>
    </row>
    <row r="2" spans="1:7">
      <c r="E2" s="359" t="s">
        <v>1609</v>
      </c>
      <c r="F2" s="346"/>
      <c r="G2" s="346"/>
    </row>
    <row r="3" spans="1:7">
      <c r="E3" s="147"/>
      <c r="G3" s="191" t="s">
        <v>1134</v>
      </c>
    </row>
    <row r="4" spans="1:7">
      <c r="E4" s="360" t="s">
        <v>1608</v>
      </c>
      <c r="F4" s="361"/>
      <c r="G4" s="361"/>
    </row>
    <row r="5" spans="1:7" ht="17.399999999999999">
      <c r="A5" s="323" t="s">
        <v>1518</v>
      </c>
      <c r="B5" s="323"/>
      <c r="C5" s="323"/>
      <c r="D5" s="323"/>
      <c r="E5" s="323"/>
      <c r="F5" s="323"/>
      <c r="G5" s="323"/>
    </row>
    <row r="6" spans="1:7" ht="18.75" customHeight="1">
      <c r="A6" s="324" t="s">
        <v>1519</v>
      </c>
      <c r="B6" s="324"/>
      <c r="C6" s="324"/>
      <c r="D6" s="324"/>
      <c r="E6" s="324"/>
      <c r="F6" s="324"/>
      <c r="G6" s="324"/>
    </row>
    <row r="7" spans="1:7" ht="18.75" customHeight="1">
      <c r="A7" s="324" t="s">
        <v>1520</v>
      </c>
      <c r="B7" s="324"/>
      <c r="C7" s="324"/>
      <c r="D7" s="324"/>
      <c r="E7" s="324"/>
      <c r="F7" s="324"/>
      <c r="G7" s="324"/>
    </row>
    <row r="8" spans="1:7">
      <c r="A8" s="150"/>
      <c r="B8" s="193"/>
      <c r="C8" s="193"/>
      <c r="D8" s="193"/>
      <c r="E8" s="148"/>
      <c r="G8" s="194" t="s">
        <v>1136</v>
      </c>
    </row>
    <row r="9" spans="1:7" ht="54">
      <c r="A9" s="153" t="s">
        <v>1137</v>
      </c>
      <c r="B9" s="153" t="s">
        <v>1139</v>
      </c>
      <c r="C9" s="153" t="s">
        <v>1140</v>
      </c>
      <c r="D9" s="153" t="s">
        <v>1141</v>
      </c>
      <c r="E9" s="153" t="s">
        <v>1142</v>
      </c>
      <c r="F9" s="153" t="s">
        <v>1004</v>
      </c>
      <c r="G9" s="152" t="s">
        <v>1005</v>
      </c>
    </row>
    <row r="10" spans="1:7" s="159" customFormat="1" ht="17.399999999999999">
      <c r="A10" s="155" t="s">
        <v>1148</v>
      </c>
      <c r="B10" s="156" t="s">
        <v>1149</v>
      </c>
      <c r="C10" s="156" t="s">
        <v>1146</v>
      </c>
      <c r="D10" s="156" t="s">
        <v>1147</v>
      </c>
      <c r="E10" s="157">
        <f>E11+E16+E38+E31+E44+E59+E64+E69</f>
        <v>85182.95199999999</v>
      </c>
      <c r="F10" s="157">
        <f>F11+F16+F38+F31+F44+F59+F64+F69</f>
        <v>66411.293999999994</v>
      </c>
      <c r="G10" s="158">
        <f>F10/E10</f>
        <v>0.77963128115118618</v>
      </c>
    </row>
    <row r="11" spans="1:7" ht="36" outlineLevel="1">
      <c r="A11" s="160" t="s">
        <v>1202</v>
      </c>
      <c r="B11" s="161" t="s">
        <v>1203</v>
      </c>
      <c r="C11" s="161" t="s">
        <v>1146</v>
      </c>
      <c r="D11" s="161" t="s">
        <v>1147</v>
      </c>
      <c r="E11" s="162">
        <f t="shared" ref="E11:F14" si="0">E12</f>
        <v>1667.367</v>
      </c>
      <c r="F11" s="162">
        <f t="shared" si="0"/>
        <v>1667.367</v>
      </c>
      <c r="G11" s="195">
        <f>F11/E11</f>
        <v>1</v>
      </c>
    </row>
    <row r="12" spans="1:7" outlineLevel="2">
      <c r="A12" s="160" t="s">
        <v>1273</v>
      </c>
      <c r="B12" s="161" t="s">
        <v>1203</v>
      </c>
      <c r="C12" s="161" t="s">
        <v>1153</v>
      </c>
      <c r="D12" s="161" t="s">
        <v>1147</v>
      </c>
      <c r="E12" s="162">
        <f t="shared" si="0"/>
        <v>1667.367</v>
      </c>
      <c r="F12" s="162">
        <f t="shared" si="0"/>
        <v>1667.367</v>
      </c>
      <c r="G12" s="195">
        <f t="shared" ref="G12:G75" si="1">F12/E12</f>
        <v>1</v>
      </c>
    </row>
    <row r="13" spans="1:7" outlineLevel="4">
      <c r="A13" s="160" t="s">
        <v>1204</v>
      </c>
      <c r="B13" s="161" t="s">
        <v>1203</v>
      </c>
      <c r="C13" s="161" t="s">
        <v>1205</v>
      </c>
      <c r="D13" s="161" t="s">
        <v>1147</v>
      </c>
      <c r="E13" s="162">
        <f t="shared" si="0"/>
        <v>1667.367</v>
      </c>
      <c r="F13" s="162">
        <f t="shared" si="0"/>
        <v>1667.367</v>
      </c>
      <c r="G13" s="195">
        <f t="shared" si="1"/>
        <v>1</v>
      </c>
    </row>
    <row r="14" spans="1:7" ht="54" outlineLevel="5">
      <c r="A14" s="160" t="s">
        <v>1156</v>
      </c>
      <c r="B14" s="161" t="s">
        <v>1203</v>
      </c>
      <c r="C14" s="161" t="s">
        <v>1205</v>
      </c>
      <c r="D14" s="161" t="s">
        <v>1157</v>
      </c>
      <c r="E14" s="162">
        <f t="shared" si="0"/>
        <v>1667.367</v>
      </c>
      <c r="F14" s="162">
        <f t="shared" si="0"/>
        <v>1667.367</v>
      </c>
      <c r="G14" s="195">
        <f t="shared" si="1"/>
        <v>1</v>
      </c>
    </row>
    <row r="15" spans="1:7" outlineLevel="6">
      <c r="A15" s="160" t="s">
        <v>1158</v>
      </c>
      <c r="B15" s="161" t="s">
        <v>1203</v>
      </c>
      <c r="C15" s="161" t="s">
        <v>1205</v>
      </c>
      <c r="D15" s="161" t="s">
        <v>1159</v>
      </c>
      <c r="E15" s="162">
        <v>1667.367</v>
      </c>
      <c r="F15" s="162">
        <v>1667.367</v>
      </c>
      <c r="G15" s="195">
        <f t="shared" si="1"/>
        <v>1</v>
      </c>
    </row>
    <row r="16" spans="1:7" ht="36" outlineLevel="1">
      <c r="A16" s="160" t="s">
        <v>1433</v>
      </c>
      <c r="B16" s="161" t="s">
        <v>1434</v>
      </c>
      <c r="C16" s="161" t="s">
        <v>1146</v>
      </c>
      <c r="D16" s="161" t="s">
        <v>1147</v>
      </c>
      <c r="E16" s="162">
        <f>E17</f>
        <v>4203.732</v>
      </c>
      <c r="F16" s="162">
        <f>F17</f>
        <v>4148.3729999999996</v>
      </c>
      <c r="G16" s="195">
        <f t="shared" si="1"/>
        <v>0.98683098732269314</v>
      </c>
    </row>
    <row r="17" spans="1:7" outlineLevel="3">
      <c r="A17" s="160" t="s">
        <v>1273</v>
      </c>
      <c r="B17" s="161" t="s">
        <v>1434</v>
      </c>
      <c r="C17" s="161" t="s">
        <v>1153</v>
      </c>
      <c r="D17" s="161" t="s">
        <v>1147</v>
      </c>
      <c r="E17" s="162">
        <f>E18+E21+E28</f>
        <v>4203.732</v>
      </c>
      <c r="F17" s="162">
        <f>F18+F21+F28</f>
        <v>4148.3729999999996</v>
      </c>
      <c r="G17" s="195">
        <f t="shared" si="1"/>
        <v>0.98683098732269314</v>
      </c>
    </row>
    <row r="18" spans="1:7" outlineLevel="4">
      <c r="A18" s="160" t="s">
        <v>1435</v>
      </c>
      <c r="B18" s="161" t="s">
        <v>1434</v>
      </c>
      <c r="C18" s="161" t="s">
        <v>1436</v>
      </c>
      <c r="D18" s="161" t="s">
        <v>1147</v>
      </c>
      <c r="E18" s="162">
        <f>E19</f>
        <v>1926.5419999999999</v>
      </c>
      <c r="F18" s="162">
        <f>F19</f>
        <v>1926.5409999999999</v>
      </c>
      <c r="G18" s="195">
        <f t="shared" si="1"/>
        <v>0.99999948093527158</v>
      </c>
    </row>
    <row r="19" spans="1:7" ht="54" outlineLevel="5">
      <c r="A19" s="160" t="s">
        <v>1156</v>
      </c>
      <c r="B19" s="161" t="s">
        <v>1434</v>
      </c>
      <c r="C19" s="161" t="s">
        <v>1436</v>
      </c>
      <c r="D19" s="161" t="s">
        <v>1157</v>
      </c>
      <c r="E19" s="162">
        <f>E20</f>
        <v>1926.5419999999999</v>
      </c>
      <c r="F19" s="162">
        <f>F20</f>
        <v>1926.5409999999999</v>
      </c>
      <c r="G19" s="195">
        <f t="shared" si="1"/>
        <v>0.99999948093527158</v>
      </c>
    </row>
    <row r="20" spans="1:7" outlineLevel="6">
      <c r="A20" s="160" t="s">
        <v>1158</v>
      </c>
      <c r="B20" s="161" t="s">
        <v>1434</v>
      </c>
      <c r="C20" s="161" t="s">
        <v>1436</v>
      </c>
      <c r="D20" s="161" t="s">
        <v>1159</v>
      </c>
      <c r="E20" s="162">
        <v>1926.5419999999999</v>
      </c>
      <c r="F20" s="162">
        <v>1926.5409999999999</v>
      </c>
      <c r="G20" s="195">
        <f t="shared" si="1"/>
        <v>0.99999948093527158</v>
      </c>
    </row>
    <row r="21" spans="1:7" ht="36" outlineLevel="4">
      <c r="A21" s="160" t="s">
        <v>1154</v>
      </c>
      <c r="B21" s="161" t="s">
        <v>1434</v>
      </c>
      <c r="C21" s="161" t="s">
        <v>1155</v>
      </c>
      <c r="D21" s="161" t="s">
        <v>1147</v>
      </c>
      <c r="E21" s="162">
        <f>E22+E24+E26</f>
        <v>2097.19</v>
      </c>
      <c r="F21" s="162">
        <f>F22+F24+F26</f>
        <v>2056.8319999999999</v>
      </c>
      <c r="G21" s="195">
        <f t="shared" si="1"/>
        <v>0.98075615466409805</v>
      </c>
    </row>
    <row r="22" spans="1:7" ht="54" outlineLevel="5">
      <c r="A22" s="160" t="s">
        <v>1156</v>
      </c>
      <c r="B22" s="161" t="s">
        <v>1434</v>
      </c>
      <c r="C22" s="161" t="s">
        <v>1155</v>
      </c>
      <c r="D22" s="161" t="s">
        <v>1157</v>
      </c>
      <c r="E22" s="162">
        <f>E23</f>
        <v>1948.69</v>
      </c>
      <c r="F22" s="162">
        <f>F23</f>
        <v>1948.6880000000001</v>
      </c>
      <c r="G22" s="195">
        <f t="shared" si="1"/>
        <v>0.99999897366949086</v>
      </c>
    </row>
    <row r="23" spans="1:7" outlineLevel="6">
      <c r="A23" s="160" t="s">
        <v>1158</v>
      </c>
      <c r="B23" s="161" t="s">
        <v>1434</v>
      </c>
      <c r="C23" s="161" t="s">
        <v>1155</v>
      </c>
      <c r="D23" s="161" t="s">
        <v>1159</v>
      </c>
      <c r="E23" s="162">
        <v>1948.69</v>
      </c>
      <c r="F23" s="162">
        <v>1948.6880000000001</v>
      </c>
      <c r="G23" s="195">
        <f t="shared" si="1"/>
        <v>0.99999897366949086</v>
      </c>
    </row>
    <row r="24" spans="1:7" ht="18" customHeight="1" outlineLevel="5">
      <c r="A24" s="160" t="s">
        <v>1160</v>
      </c>
      <c r="B24" s="161" t="s">
        <v>1434</v>
      </c>
      <c r="C24" s="161" t="s">
        <v>1155</v>
      </c>
      <c r="D24" s="161" t="s">
        <v>320</v>
      </c>
      <c r="E24" s="162">
        <f>E25</f>
        <v>143</v>
      </c>
      <c r="F24" s="162">
        <f>F25</f>
        <v>105.624</v>
      </c>
      <c r="G24" s="195">
        <f t="shared" si="1"/>
        <v>0.73862937062937062</v>
      </c>
    </row>
    <row r="25" spans="1:7" ht="20.25" customHeight="1" outlineLevel="6">
      <c r="A25" s="160" t="s">
        <v>1161</v>
      </c>
      <c r="B25" s="161" t="s">
        <v>1434</v>
      </c>
      <c r="C25" s="161" t="s">
        <v>1155</v>
      </c>
      <c r="D25" s="161" t="s">
        <v>1162</v>
      </c>
      <c r="E25" s="162">
        <v>143</v>
      </c>
      <c r="F25" s="162">
        <v>105.624</v>
      </c>
      <c r="G25" s="195">
        <f t="shared" si="1"/>
        <v>0.73862937062937062</v>
      </c>
    </row>
    <row r="26" spans="1:7" outlineLevel="5">
      <c r="A26" s="160" t="s">
        <v>1163</v>
      </c>
      <c r="B26" s="161" t="s">
        <v>1434</v>
      </c>
      <c r="C26" s="161" t="s">
        <v>1155</v>
      </c>
      <c r="D26" s="161" t="s">
        <v>1164</v>
      </c>
      <c r="E26" s="162">
        <f>E27</f>
        <v>5.5</v>
      </c>
      <c r="F26" s="162">
        <f>F27</f>
        <v>2.52</v>
      </c>
      <c r="G26" s="195">
        <f t="shared" si="1"/>
        <v>0.45818181818181819</v>
      </c>
    </row>
    <row r="27" spans="1:7" outlineLevel="6">
      <c r="A27" s="160" t="s">
        <v>1165</v>
      </c>
      <c r="B27" s="161" t="s">
        <v>1434</v>
      </c>
      <c r="C27" s="161" t="s">
        <v>1155</v>
      </c>
      <c r="D27" s="161" t="s">
        <v>1166</v>
      </c>
      <c r="E27" s="162">
        <v>5.5</v>
      </c>
      <c r="F27" s="162">
        <v>2.52</v>
      </c>
      <c r="G27" s="195">
        <f t="shared" si="1"/>
        <v>0.45818181818181819</v>
      </c>
    </row>
    <row r="28" spans="1:7" outlineLevel="4">
      <c r="A28" s="160" t="s">
        <v>1437</v>
      </c>
      <c r="B28" s="161" t="s">
        <v>1434</v>
      </c>
      <c r="C28" s="161" t="s">
        <v>1438</v>
      </c>
      <c r="D28" s="161" t="s">
        <v>1147</v>
      </c>
      <c r="E28" s="162">
        <f>E29</f>
        <v>180</v>
      </c>
      <c r="F28" s="162">
        <f>F29</f>
        <v>165</v>
      </c>
      <c r="G28" s="195">
        <f t="shared" si="1"/>
        <v>0.91666666666666663</v>
      </c>
    </row>
    <row r="29" spans="1:7" ht="54" outlineLevel="5">
      <c r="A29" s="160" t="s">
        <v>1156</v>
      </c>
      <c r="B29" s="161" t="s">
        <v>1434</v>
      </c>
      <c r="C29" s="161" t="s">
        <v>1438</v>
      </c>
      <c r="D29" s="161" t="s">
        <v>1157</v>
      </c>
      <c r="E29" s="162">
        <f>E30</f>
        <v>180</v>
      </c>
      <c r="F29" s="162">
        <f>F30</f>
        <v>165</v>
      </c>
      <c r="G29" s="195">
        <f t="shared" si="1"/>
        <v>0.91666666666666663</v>
      </c>
    </row>
    <row r="30" spans="1:7" outlineLevel="6">
      <c r="A30" s="160" t="s">
        <v>1158</v>
      </c>
      <c r="B30" s="161" t="s">
        <v>1434</v>
      </c>
      <c r="C30" s="161" t="s">
        <v>1438</v>
      </c>
      <c r="D30" s="161" t="s">
        <v>1159</v>
      </c>
      <c r="E30" s="162">
        <v>180</v>
      </c>
      <c r="F30" s="162">
        <v>165</v>
      </c>
      <c r="G30" s="195">
        <f t="shared" si="1"/>
        <v>0.91666666666666663</v>
      </c>
    </row>
    <row r="31" spans="1:7" ht="39.75" customHeight="1" outlineLevel="1">
      <c r="A31" s="160" t="s">
        <v>1206</v>
      </c>
      <c r="B31" s="161" t="s">
        <v>1207</v>
      </c>
      <c r="C31" s="161" t="s">
        <v>1146</v>
      </c>
      <c r="D31" s="161" t="s">
        <v>1147</v>
      </c>
      <c r="E31" s="162">
        <f>E32</f>
        <v>13197.358</v>
      </c>
      <c r="F31" s="162">
        <f>F32</f>
        <v>13191.003000000001</v>
      </c>
      <c r="G31" s="195">
        <f t="shared" si="1"/>
        <v>0.99951846422594581</v>
      </c>
    </row>
    <row r="32" spans="1:7" outlineLevel="3">
      <c r="A32" s="160" t="s">
        <v>1273</v>
      </c>
      <c r="B32" s="161" t="s">
        <v>1207</v>
      </c>
      <c r="C32" s="161" t="s">
        <v>1153</v>
      </c>
      <c r="D32" s="161" t="s">
        <v>1147</v>
      </c>
      <c r="E32" s="162">
        <f>E33</f>
        <v>13197.358</v>
      </c>
      <c r="F32" s="162">
        <f>F33</f>
        <v>13191.003000000001</v>
      </c>
      <c r="G32" s="195">
        <f t="shared" si="1"/>
        <v>0.99951846422594581</v>
      </c>
    </row>
    <row r="33" spans="1:7" ht="36" outlineLevel="4">
      <c r="A33" s="160" t="s">
        <v>1154</v>
      </c>
      <c r="B33" s="161" t="s">
        <v>1207</v>
      </c>
      <c r="C33" s="161" t="s">
        <v>1155</v>
      </c>
      <c r="D33" s="161" t="s">
        <v>1147</v>
      </c>
      <c r="E33" s="162">
        <f>E34+E36</f>
        <v>13197.358</v>
      </c>
      <c r="F33" s="162">
        <f>F34+F36</f>
        <v>13191.003000000001</v>
      </c>
      <c r="G33" s="195">
        <f t="shared" si="1"/>
        <v>0.99951846422594581</v>
      </c>
    </row>
    <row r="34" spans="1:7" ht="54" outlineLevel="5">
      <c r="A34" s="160" t="s">
        <v>1156</v>
      </c>
      <c r="B34" s="161" t="s">
        <v>1207</v>
      </c>
      <c r="C34" s="161" t="s">
        <v>1155</v>
      </c>
      <c r="D34" s="161" t="s">
        <v>1157</v>
      </c>
      <c r="E34" s="162">
        <f>E35</f>
        <v>13106.358</v>
      </c>
      <c r="F34" s="162">
        <f>F35</f>
        <v>13100.199000000001</v>
      </c>
      <c r="G34" s="195">
        <f t="shared" si="1"/>
        <v>0.99953007540309824</v>
      </c>
    </row>
    <row r="35" spans="1:7" outlineLevel="6">
      <c r="A35" s="160" t="s">
        <v>1158</v>
      </c>
      <c r="B35" s="161" t="s">
        <v>1207</v>
      </c>
      <c r="C35" s="161" t="s">
        <v>1155</v>
      </c>
      <c r="D35" s="161" t="s">
        <v>1159</v>
      </c>
      <c r="E35" s="162">
        <v>13106.358</v>
      </c>
      <c r="F35" s="162">
        <v>13100.199000000001</v>
      </c>
      <c r="G35" s="195">
        <f t="shared" si="1"/>
        <v>0.99953007540309824</v>
      </c>
    </row>
    <row r="36" spans="1:7" ht="18" customHeight="1" outlineLevel="5">
      <c r="A36" s="160" t="s">
        <v>1160</v>
      </c>
      <c r="B36" s="161" t="s">
        <v>1207</v>
      </c>
      <c r="C36" s="161" t="s">
        <v>1155</v>
      </c>
      <c r="D36" s="161" t="s">
        <v>320</v>
      </c>
      <c r="E36" s="162">
        <f>E37</f>
        <v>91</v>
      </c>
      <c r="F36" s="162">
        <f>F37</f>
        <v>90.804000000000002</v>
      </c>
      <c r="G36" s="195">
        <f t="shared" si="1"/>
        <v>0.99784615384615383</v>
      </c>
    </row>
    <row r="37" spans="1:7" ht="21" customHeight="1" outlineLevel="6">
      <c r="A37" s="160" t="s">
        <v>1161</v>
      </c>
      <c r="B37" s="161" t="s">
        <v>1207</v>
      </c>
      <c r="C37" s="161" t="s">
        <v>1155</v>
      </c>
      <c r="D37" s="161" t="s">
        <v>1162</v>
      </c>
      <c r="E37" s="162">
        <v>91</v>
      </c>
      <c r="F37" s="162">
        <v>90.804000000000002</v>
      </c>
      <c r="G37" s="195">
        <f t="shared" si="1"/>
        <v>0.99784615384615383</v>
      </c>
    </row>
    <row r="38" spans="1:7" outlineLevel="6">
      <c r="A38" s="160" t="s">
        <v>1208</v>
      </c>
      <c r="B38" s="161" t="s">
        <v>1209</v>
      </c>
      <c r="C38" s="161" t="s">
        <v>1146</v>
      </c>
      <c r="D38" s="161" t="s">
        <v>1147</v>
      </c>
      <c r="E38" s="162">
        <f t="shared" ref="E38:F42" si="2">E39</f>
        <v>21.016999999999999</v>
      </c>
      <c r="F38" s="162">
        <f t="shared" si="2"/>
        <v>1.054</v>
      </c>
      <c r="G38" s="195">
        <f t="shared" si="1"/>
        <v>5.014987866964838E-2</v>
      </c>
    </row>
    <row r="39" spans="1:7" ht="18.75" customHeight="1" outlineLevel="6">
      <c r="A39" s="160" t="s">
        <v>1152</v>
      </c>
      <c r="B39" s="161" t="s">
        <v>1209</v>
      </c>
      <c r="C39" s="161" t="s">
        <v>1153</v>
      </c>
      <c r="D39" s="161" t="s">
        <v>1147</v>
      </c>
      <c r="E39" s="162">
        <f t="shared" si="2"/>
        <v>21.016999999999999</v>
      </c>
      <c r="F39" s="162">
        <f t="shared" si="2"/>
        <v>1.054</v>
      </c>
      <c r="G39" s="195">
        <f t="shared" si="1"/>
        <v>5.014987866964838E-2</v>
      </c>
    </row>
    <row r="40" spans="1:7" ht="18.75" customHeight="1" outlineLevel="6">
      <c r="A40" s="160" t="s">
        <v>1181</v>
      </c>
      <c r="B40" s="161" t="s">
        <v>1209</v>
      </c>
      <c r="C40" s="161" t="s">
        <v>1182</v>
      </c>
      <c r="D40" s="161" t="s">
        <v>1147</v>
      </c>
      <c r="E40" s="162">
        <f t="shared" si="2"/>
        <v>21.016999999999999</v>
      </c>
      <c r="F40" s="162">
        <f t="shared" si="2"/>
        <v>1.054</v>
      </c>
      <c r="G40" s="195">
        <f t="shared" si="1"/>
        <v>5.014987866964838E-2</v>
      </c>
    </row>
    <row r="41" spans="1:7" ht="75" customHeight="1" outlineLevel="6">
      <c r="A41" s="160" t="s">
        <v>1210</v>
      </c>
      <c r="B41" s="161" t="s">
        <v>1209</v>
      </c>
      <c r="C41" s="161" t="s">
        <v>1211</v>
      </c>
      <c r="D41" s="161" t="s">
        <v>1147</v>
      </c>
      <c r="E41" s="162">
        <f t="shared" si="2"/>
        <v>21.016999999999999</v>
      </c>
      <c r="F41" s="162">
        <f t="shared" si="2"/>
        <v>1.054</v>
      </c>
      <c r="G41" s="195">
        <f t="shared" si="1"/>
        <v>5.014987866964838E-2</v>
      </c>
    </row>
    <row r="42" spans="1:7" ht="18.75" customHeight="1" outlineLevel="6">
      <c r="A42" s="160" t="s">
        <v>1160</v>
      </c>
      <c r="B42" s="161" t="s">
        <v>1209</v>
      </c>
      <c r="C42" s="161" t="s">
        <v>1211</v>
      </c>
      <c r="D42" s="161" t="s">
        <v>320</v>
      </c>
      <c r="E42" s="162">
        <f t="shared" si="2"/>
        <v>21.016999999999999</v>
      </c>
      <c r="F42" s="162">
        <f t="shared" si="2"/>
        <v>1.054</v>
      </c>
      <c r="G42" s="195">
        <f t="shared" si="1"/>
        <v>5.014987866964838E-2</v>
      </c>
    </row>
    <row r="43" spans="1:7" ht="20.25" customHeight="1" outlineLevel="6">
      <c r="A43" s="160" t="s">
        <v>1161</v>
      </c>
      <c r="B43" s="161" t="s">
        <v>1209</v>
      </c>
      <c r="C43" s="161" t="s">
        <v>1211</v>
      </c>
      <c r="D43" s="161" t="s">
        <v>1162</v>
      </c>
      <c r="E43" s="162">
        <v>21.016999999999999</v>
      </c>
      <c r="F43" s="162">
        <v>1.054</v>
      </c>
      <c r="G43" s="195">
        <f t="shared" si="1"/>
        <v>5.014987866964838E-2</v>
      </c>
    </row>
    <row r="44" spans="1:7" ht="36" outlineLevel="1">
      <c r="A44" s="160" t="s">
        <v>1150</v>
      </c>
      <c r="B44" s="161" t="s">
        <v>1151</v>
      </c>
      <c r="C44" s="161" t="s">
        <v>1146</v>
      </c>
      <c r="D44" s="161" t="s">
        <v>1147</v>
      </c>
      <c r="E44" s="162">
        <f>E45</f>
        <v>6970.9070000000002</v>
      </c>
      <c r="F44" s="162">
        <f>F45</f>
        <v>6944.6990000000005</v>
      </c>
      <c r="G44" s="195">
        <f t="shared" si="1"/>
        <v>0.99624037445916303</v>
      </c>
    </row>
    <row r="45" spans="1:7" outlineLevel="3">
      <c r="A45" s="160" t="s">
        <v>1273</v>
      </c>
      <c r="B45" s="161" t="s">
        <v>1151</v>
      </c>
      <c r="C45" s="161" t="s">
        <v>1153</v>
      </c>
      <c r="D45" s="161" t="s">
        <v>1147</v>
      </c>
      <c r="E45" s="162">
        <f>E46+E53+E56</f>
        <v>6970.9070000000002</v>
      </c>
      <c r="F45" s="162">
        <f>F46+F53+F56</f>
        <v>6944.6990000000005</v>
      </c>
      <c r="G45" s="195">
        <f t="shared" si="1"/>
        <v>0.99624037445916303</v>
      </c>
    </row>
    <row r="46" spans="1:7" ht="36" outlineLevel="4">
      <c r="A46" s="160" t="s">
        <v>1154</v>
      </c>
      <c r="B46" s="161" t="s">
        <v>1151</v>
      </c>
      <c r="C46" s="161" t="s">
        <v>1155</v>
      </c>
      <c r="D46" s="161" t="s">
        <v>1147</v>
      </c>
      <c r="E46" s="162">
        <f>E47+E49+E51</f>
        <v>5312.7349999999997</v>
      </c>
      <c r="F46" s="162">
        <f>F47+F49+F51</f>
        <v>5286.7380000000003</v>
      </c>
      <c r="G46" s="195">
        <f t="shared" si="1"/>
        <v>0.99510666351700217</v>
      </c>
    </row>
    <row r="47" spans="1:7" ht="54" outlineLevel="5">
      <c r="A47" s="160" t="s">
        <v>1156</v>
      </c>
      <c r="B47" s="161" t="s">
        <v>1151</v>
      </c>
      <c r="C47" s="161" t="s">
        <v>1155</v>
      </c>
      <c r="D47" s="161" t="s">
        <v>1157</v>
      </c>
      <c r="E47" s="162">
        <f>E48</f>
        <v>5141.335</v>
      </c>
      <c r="F47" s="162">
        <f>F48</f>
        <v>5138.1930000000002</v>
      </c>
      <c r="G47" s="195">
        <f t="shared" si="1"/>
        <v>0.99938887467943638</v>
      </c>
    </row>
    <row r="48" spans="1:7" outlineLevel="6">
      <c r="A48" s="160" t="s">
        <v>1158</v>
      </c>
      <c r="B48" s="161" t="s">
        <v>1151</v>
      </c>
      <c r="C48" s="161" t="s">
        <v>1155</v>
      </c>
      <c r="D48" s="161" t="s">
        <v>1159</v>
      </c>
      <c r="E48" s="162">
        <v>5141.335</v>
      </c>
      <c r="F48" s="162">
        <v>5138.1930000000002</v>
      </c>
      <c r="G48" s="195">
        <f t="shared" si="1"/>
        <v>0.99938887467943638</v>
      </c>
    </row>
    <row r="49" spans="1:7" ht="17.25" customHeight="1" outlineLevel="5">
      <c r="A49" s="160" t="s">
        <v>1160</v>
      </c>
      <c r="B49" s="161" t="s">
        <v>1151</v>
      </c>
      <c r="C49" s="161" t="s">
        <v>1155</v>
      </c>
      <c r="D49" s="161" t="s">
        <v>320</v>
      </c>
      <c r="E49" s="162">
        <f>E50</f>
        <v>170.4</v>
      </c>
      <c r="F49" s="162">
        <f>F50</f>
        <v>148.54499999999999</v>
      </c>
      <c r="G49" s="195">
        <f t="shared" si="1"/>
        <v>0.87174295774647881</v>
      </c>
    </row>
    <row r="50" spans="1:7" ht="21" customHeight="1" outlineLevel="6">
      <c r="A50" s="160" t="s">
        <v>1161</v>
      </c>
      <c r="B50" s="161" t="s">
        <v>1151</v>
      </c>
      <c r="C50" s="161" t="s">
        <v>1155</v>
      </c>
      <c r="D50" s="161" t="s">
        <v>1162</v>
      </c>
      <c r="E50" s="162">
        <v>170.4</v>
      </c>
      <c r="F50" s="162">
        <v>148.54499999999999</v>
      </c>
      <c r="G50" s="195">
        <f t="shared" si="1"/>
        <v>0.87174295774647881</v>
      </c>
    </row>
    <row r="51" spans="1:7" outlineLevel="5">
      <c r="A51" s="160" t="s">
        <v>1163</v>
      </c>
      <c r="B51" s="161" t="s">
        <v>1151</v>
      </c>
      <c r="C51" s="161" t="s">
        <v>1155</v>
      </c>
      <c r="D51" s="161" t="s">
        <v>1164</v>
      </c>
      <c r="E51" s="162">
        <f>E52</f>
        <v>1</v>
      </c>
      <c r="F51" s="162">
        <f>F52</f>
        <v>0</v>
      </c>
      <c r="G51" s="195">
        <f t="shared" si="1"/>
        <v>0</v>
      </c>
    </row>
    <row r="52" spans="1:7" outlineLevel="6">
      <c r="A52" s="160" t="s">
        <v>1165</v>
      </c>
      <c r="B52" s="161" t="s">
        <v>1151</v>
      </c>
      <c r="C52" s="161" t="s">
        <v>1155</v>
      </c>
      <c r="D52" s="161" t="s">
        <v>1166</v>
      </c>
      <c r="E52" s="162">
        <v>1</v>
      </c>
      <c r="F52" s="162">
        <v>0</v>
      </c>
      <c r="G52" s="195">
        <f t="shared" si="1"/>
        <v>0</v>
      </c>
    </row>
    <row r="53" spans="1:7" outlineLevel="4">
      <c r="A53" s="160" t="s">
        <v>1521</v>
      </c>
      <c r="B53" s="161" t="s">
        <v>1151</v>
      </c>
      <c r="C53" s="161" t="s">
        <v>1440</v>
      </c>
      <c r="D53" s="161" t="s">
        <v>1147</v>
      </c>
      <c r="E53" s="162">
        <f>E54</f>
        <v>1067.671</v>
      </c>
      <c r="F53" s="162">
        <f>F54</f>
        <v>1067.671</v>
      </c>
      <c r="G53" s="195">
        <f t="shared" si="1"/>
        <v>1</v>
      </c>
    </row>
    <row r="54" spans="1:7" ht="54" outlineLevel="5">
      <c r="A54" s="160" t="s">
        <v>1156</v>
      </c>
      <c r="B54" s="161" t="s">
        <v>1151</v>
      </c>
      <c r="C54" s="161" t="s">
        <v>1440</v>
      </c>
      <c r="D54" s="161" t="s">
        <v>1157</v>
      </c>
      <c r="E54" s="162">
        <f>E55</f>
        <v>1067.671</v>
      </c>
      <c r="F54" s="162">
        <f>F55</f>
        <v>1067.671</v>
      </c>
      <c r="G54" s="195">
        <f t="shared" si="1"/>
        <v>1</v>
      </c>
    </row>
    <row r="55" spans="1:7" outlineLevel="6">
      <c r="A55" s="160" t="s">
        <v>1158</v>
      </c>
      <c r="B55" s="161" t="s">
        <v>1151</v>
      </c>
      <c r="C55" s="161" t="s">
        <v>1440</v>
      </c>
      <c r="D55" s="161" t="s">
        <v>1159</v>
      </c>
      <c r="E55" s="162">
        <v>1067.671</v>
      </c>
      <c r="F55" s="162">
        <v>1067.671</v>
      </c>
      <c r="G55" s="195">
        <f t="shared" si="1"/>
        <v>1</v>
      </c>
    </row>
    <row r="56" spans="1:7" outlineLevel="4">
      <c r="A56" s="160" t="s">
        <v>1212</v>
      </c>
      <c r="B56" s="161" t="s">
        <v>1151</v>
      </c>
      <c r="C56" s="161" t="s">
        <v>1213</v>
      </c>
      <c r="D56" s="161" t="s">
        <v>1147</v>
      </c>
      <c r="E56" s="162">
        <f>E57</f>
        <v>590.50099999999998</v>
      </c>
      <c r="F56" s="162">
        <f>F57</f>
        <v>590.29</v>
      </c>
      <c r="G56" s="195">
        <f t="shared" si="1"/>
        <v>0.99964267630368109</v>
      </c>
    </row>
    <row r="57" spans="1:7" ht="54" outlineLevel="5">
      <c r="A57" s="160" t="s">
        <v>1156</v>
      </c>
      <c r="B57" s="161" t="s">
        <v>1151</v>
      </c>
      <c r="C57" s="161" t="s">
        <v>1213</v>
      </c>
      <c r="D57" s="161" t="s">
        <v>1157</v>
      </c>
      <c r="E57" s="162">
        <f>E58</f>
        <v>590.50099999999998</v>
      </c>
      <c r="F57" s="162">
        <f>F58</f>
        <v>590.29</v>
      </c>
      <c r="G57" s="195">
        <f t="shared" si="1"/>
        <v>0.99964267630368109</v>
      </c>
    </row>
    <row r="58" spans="1:7" outlineLevel="6">
      <c r="A58" s="160" t="s">
        <v>1158</v>
      </c>
      <c r="B58" s="161" t="s">
        <v>1151</v>
      </c>
      <c r="C58" s="161" t="s">
        <v>1213</v>
      </c>
      <c r="D58" s="161" t="s">
        <v>1159</v>
      </c>
      <c r="E58" s="162">
        <v>590.50099999999998</v>
      </c>
      <c r="F58" s="162">
        <v>590.29</v>
      </c>
      <c r="G58" s="195">
        <f t="shared" si="1"/>
        <v>0.99964267630368109</v>
      </c>
    </row>
    <row r="59" spans="1:7" ht="21.75" customHeight="1" outlineLevel="6">
      <c r="A59" s="160" t="s">
        <v>1214</v>
      </c>
      <c r="B59" s="161" t="s">
        <v>1215</v>
      </c>
      <c r="C59" s="161" t="s">
        <v>1146</v>
      </c>
      <c r="D59" s="161" t="s">
        <v>1147</v>
      </c>
      <c r="E59" s="162">
        <f t="shared" ref="E59:F62" si="3">E60</f>
        <v>695.26</v>
      </c>
      <c r="F59" s="162">
        <f t="shared" si="3"/>
        <v>695.26</v>
      </c>
      <c r="G59" s="195">
        <f t="shared" si="1"/>
        <v>1</v>
      </c>
    </row>
    <row r="60" spans="1:7" ht="21.75" customHeight="1" outlineLevel="6">
      <c r="A60" s="160" t="s">
        <v>1152</v>
      </c>
      <c r="B60" s="161" t="s">
        <v>1215</v>
      </c>
      <c r="C60" s="161" t="s">
        <v>1153</v>
      </c>
      <c r="D60" s="161" t="s">
        <v>1147</v>
      </c>
      <c r="E60" s="162">
        <f t="shared" si="3"/>
        <v>695.26</v>
      </c>
      <c r="F60" s="162">
        <f t="shared" si="3"/>
        <v>695.26</v>
      </c>
      <c r="G60" s="195">
        <f t="shared" si="1"/>
        <v>1</v>
      </c>
    </row>
    <row r="61" spans="1:7" ht="21.75" customHeight="1" outlineLevel="6">
      <c r="A61" s="160" t="s">
        <v>1216</v>
      </c>
      <c r="B61" s="161" t="s">
        <v>1215</v>
      </c>
      <c r="C61" s="161" t="s">
        <v>1217</v>
      </c>
      <c r="D61" s="161" t="s">
        <v>1147</v>
      </c>
      <c r="E61" s="162">
        <f t="shared" si="3"/>
        <v>695.26</v>
      </c>
      <c r="F61" s="162">
        <f t="shared" si="3"/>
        <v>695.26</v>
      </c>
      <c r="G61" s="195">
        <f t="shared" si="1"/>
        <v>1</v>
      </c>
    </row>
    <row r="62" spans="1:7" ht="21.75" customHeight="1" outlineLevel="6">
      <c r="A62" s="160" t="s">
        <v>1163</v>
      </c>
      <c r="B62" s="161" t="s">
        <v>1215</v>
      </c>
      <c r="C62" s="161" t="s">
        <v>1217</v>
      </c>
      <c r="D62" s="161" t="s">
        <v>1164</v>
      </c>
      <c r="E62" s="162">
        <f t="shared" si="3"/>
        <v>695.26</v>
      </c>
      <c r="F62" s="162">
        <f t="shared" si="3"/>
        <v>695.26</v>
      </c>
      <c r="G62" s="195">
        <f t="shared" si="1"/>
        <v>1</v>
      </c>
    </row>
    <row r="63" spans="1:7" ht="21.75" customHeight="1" outlineLevel="6">
      <c r="A63" s="160" t="s">
        <v>1218</v>
      </c>
      <c r="B63" s="161" t="s">
        <v>1215</v>
      </c>
      <c r="C63" s="161" t="s">
        <v>1217</v>
      </c>
      <c r="D63" s="161" t="s">
        <v>1219</v>
      </c>
      <c r="E63" s="162">
        <v>695.26</v>
      </c>
      <c r="F63" s="162">
        <v>695.26</v>
      </c>
      <c r="G63" s="195">
        <f t="shared" si="1"/>
        <v>1</v>
      </c>
    </row>
    <row r="64" spans="1:7" outlineLevel="6">
      <c r="A64" s="160" t="s">
        <v>1220</v>
      </c>
      <c r="B64" s="161" t="s">
        <v>1221</v>
      </c>
      <c r="C64" s="161" t="s">
        <v>1146</v>
      </c>
      <c r="D64" s="161" t="s">
        <v>1147</v>
      </c>
      <c r="E64" s="162">
        <f t="shared" ref="E64:F67" si="4">E65</f>
        <v>17490.456999999999</v>
      </c>
      <c r="F64" s="162">
        <f t="shared" si="4"/>
        <v>0</v>
      </c>
      <c r="G64" s="195">
        <f t="shared" si="1"/>
        <v>0</v>
      </c>
    </row>
    <row r="65" spans="1:7" outlineLevel="6">
      <c r="A65" s="160" t="s">
        <v>1273</v>
      </c>
      <c r="B65" s="161" t="s">
        <v>1221</v>
      </c>
      <c r="C65" s="161" t="s">
        <v>1153</v>
      </c>
      <c r="D65" s="161" t="s">
        <v>1147</v>
      </c>
      <c r="E65" s="162">
        <f t="shared" si="4"/>
        <v>17490.456999999999</v>
      </c>
      <c r="F65" s="162">
        <f t="shared" si="4"/>
        <v>0</v>
      </c>
      <c r="G65" s="195">
        <f t="shared" si="1"/>
        <v>0</v>
      </c>
    </row>
    <row r="66" spans="1:7" outlineLevel="6">
      <c r="A66" s="160" t="s">
        <v>1522</v>
      </c>
      <c r="B66" s="161" t="s">
        <v>1221</v>
      </c>
      <c r="C66" s="161" t="s">
        <v>1223</v>
      </c>
      <c r="D66" s="161" t="s">
        <v>1147</v>
      </c>
      <c r="E66" s="162">
        <f t="shared" si="4"/>
        <v>17490.456999999999</v>
      </c>
      <c r="F66" s="162">
        <f t="shared" si="4"/>
        <v>0</v>
      </c>
      <c r="G66" s="195">
        <f t="shared" si="1"/>
        <v>0</v>
      </c>
    </row>
    <row r="67" spans="1:7" outlineLevel="6">
      <c r="A67" s="160" t="s">
        <v>1163</v>
      </c>
      <c r="B67" s="161" t="s">
        <v>1221</v>
      </c>
      <c r="C67" s="161" t="s">
        <v>1223</v>
      </c>
      <c r="D67" s="161" t="s">
        <v>1164</v>
      </c>
      <c r="E67" s="162">
        <f t="shared" si="4"/>
        <v>17490.456999999999</v>
      </c>
      <c r="F67" s="162">
        <f t="shared" si="4"/>
        <v>0</v>
      </c>
      <c r="G67" s="195">
        <f t="shared" si="1"/>
        <v>0</v>
      </c>
    </row>
    <row r="68" spans="1:7" outlineLevel="6">
      <c r="A68" s="160" t="s">
        <v>1224</v>
      </c>
      <c r="B68" s="161" t="s">
        <v>1221</v>
      </c>
      <c r="C68" s="161" t="s">
        <v>1223</v>
      </c>
      <c r="D68" s="161" t="s">
        <v>1225</v>
      </c>
      <c r="E68" s="162">
        <v>17490.456999999999</v>
      </c>
      <c r="F68" s="162">
        <v>0</v>
      </c>
      <c r="G68" s="195">
        <f t="shared" si="1"/>
        <v>0</v>
      </c>
    </row>
    <row r="69" spans="1:7" outlineLevel="1">
      <c r="A69" s="160" t="s">
        <v>1167</v>
      </c>
      <c r="B69" s="161" t="s">
        <v>1168</v>
      </c>
      <c r="C69" s="161" t="s">
        <v>1146</v>
      </c>
      <c r="D69" s="161" t="s">
        <v>1147</v>
      </c>
      <c r="E69" s="162">
        <f>E70+E100+E96</f>
        <v>40936.853999999999</v>
      </c>
      <c r="F69" s="162">
        <f>F70+F100+F96</f>
        <v>39763.538</v>
      </c>
      <c r="G69" s="195">
        <f t="shared" si="1"/>
        <v>0.97133839351700058</v>
      </c>
    </row>
    <row r="70" spans="1:7" ht="36" outlineLevel="2">
      <c r="A70" s="160" t="s">
        <v>1169</v>
      </c>
      <c r="B70" s="161" t="s">
        <v>1168</v>
      </c>
      <c r="C70" s="161" t="s">
        <v>1170</v>
      </c>
      <c r="D70" s="161" t="s">
        <v>1147</v>
      </c>
      <c r="E70" s="162">
        <f>E71+E78+E87</f>
        <v>18591.851999999999</v>
      </c>
      <c r="F70" s="162">
        <f>F71+F78+F87</f>
        <v>17795.54</v>
      </c>
      <c r="G70" s="195">
        <f t="shared" si="1"/>
        <v>0.95716876403706319</v>
      </c>
    </row>
    <row r="71" spans="1:7" outlineLevel="3">
      <c r="A71" s="160" t="s">
        <v>1171</v>
      </c>
      <c r="B71" s="161" t="s">
        <v>1168</v>
      </c>
      <c r="C71" s="161" t="s">
        <v>1226</v>
      </c>
      <c r="D71" s="161" t="s">
        <v>1147</v>
      </c>
      <c r="E71" s="162">
        <f>E72+E75</f>
        <v>1010.914</v>
      </c>
      <c r="F71" s="162">
        <f>F72+F75</f>
        <v>953.19100000000003</v>
      </c>
      <c r="G71" s="195">
        <f t="shared" si="1"/>
        <v>0.94290018735520531</v>
      </c>
    </row>
    <row r="72" spans="1:7" ht="36" outlineLevel="4">
      <c r="A72" s="160" t="s">
        <v>1173</v>
      </c>
      <c r="B72" s="161" t="s">
        <v>1168</v>
      </c>
      <c r="C72" s="161" t="s">
        <v>1174</v>
      </c>
      <c r="D72" s="161" t="s">
        <v>1147</v>
      </c>
      <c r="E72" s="162">
        <f>E73</f>
        <v>637.81399999999996</v>
      </c>
      <c r="F72" s="162">
        <f>F73</f>
        <v>582.23599999999999</v>
      </c>
      <c r="G72" s="195">
        <f t="shared" si="1"/>
        <v>0.91286174339227422</v>
      </c>
    </row>
    <row r="73" spans="1:7" ht="17.25" customHeight="1" outlineLevel="5">
      <c r="A73" s="160" t="s">
        <v>1160</v>
      </c>
      <c r="B73" s="161" t="s">
        <v>1168</v>
      </c>
      <c r="C73" s="161" t="s">
        <v>1174</v>
      </c>
      <c r="D73" s="161" t="s">
        <v>320</v>
      </c>
      <c r="E73" s="162">
        <f>E74</f>
        <v>637.81399999999996</v>
      </c>
      <c r="F73" s="162">
        <f>F74</f>
        <v>582.23599999999999</v>
      </c>
      <c r="G73" s="195">
        <f t="shared" si="1"/>
        <v>0.91286174339227422</v>
      </c>
    </row>
    <row r="74" spans="1:7" ht="19.5" customHeight="1" outlineLevel="6">
      <c r="A74" s="160" t="s">
        <v>1161</v>
      </c>
      <c r="B74" s="161" t="s">
        <v>1168</v>
      </c>
      <c r="C74" s="161" t="s">
        <v>1174</v>
      </c>
      <c r="D74" s="161" t="s">
        <v>1162</v>
      </c>
      <c r="E74" s="162">
        <v>637.81399999999996</v>
      </c>
      <c r="F74" s="162">
        <v>582.23599999999999</v>
      </c>
      <c r="G74" s="195">
        <f t="shared" si="1"/>
        <v>0.91286174339227422</v>
      </c>
    </row>
    <row r="75" spans="1:7" outlineLevel="4">
      <c r="A75" s="160" t="s">
        <v>1175</v>
      </c>
      <c r="B75" s="161" t="s">
        <v>1168</v>
      </c>
      <c r="C75" s="161" t="s">
        <v>1176</v>
      </c>
      <c r="D75" s="161" t="s">
        <v>1147</v>
      </c>
      <c r="E75" s="162">
        <f>E76</f>
        <v>373.1</v>
      </c>
      <c r="F75" s="162">
        <f>F76</f>
        <v>370.95499999999998</v>
      </c>
      <c r="G75" s="195">
        <f t="shared" si="1"/>
        <v>0.99425087108013932</v>
      </c>
    </row>
    <row r="76" spans="1:7" ht="18" customHeight="1" outlineLevel="5">
      <c r="A76" s="160" t="s">
        <v>1160</v>
      </c>
      <c r="B76" s="161" t="s">
        <v>1168</v>
      </c>
      <c r="C76" s="161" t="s">
        <v>1176</v>
      </c>
      <c r="D76" s="161" t="s">
        <v>320</v>
      </c>
      <c r="E76" s="162">
        <f>E77</f>
        <v>373.1</v>
      </c>
      <c r="F76" s="162">
        <f>F77</f>
        <v>370.95499999999998</v>
      </c>
      <c r="G76" s="195">
        <f t="shared" ref="G76:G139" si="5">F76/E76</f>
        <v>0.99425087108013932</v>
      </c>
    </row>
    <row r="77" spans="1:7" ht="22.5" customHeight="1" outlineLevel="6">
      <c r="A77" s="160" t="s">
        <v>1161</v>
      </c>
      <c r="B77" s="161" t="s">
        <v>1168</v>
      </c>
      <c r="C77" s="161" t="s">
        <v>1176</v>
      </c>
      <c r="D77" s="161" t="s">
        <v>1162</v>
      </c>
      <c r="E77" s="162">
        <v>373.1</v>
      </c>
      <c r="F77" s="162">
        <v>370.95499999999998</v>
      </c>
      <c r="G77" s="195">
        <f t="shared" si="5"/>
        <v>0.99425087108013932</v>
      </c>
    </row>
    <row r="78" spans="1:7" ht="36.75" customHeight="1" outlineLevel="4">
      <c r="A78" s="160" t="s">
        <v>1227</v>
      </c>
      <c r="B78" s="161" t="s">
        <v>1168</v>
      </c>
      <c r="C78" s="161" t="s">
        <v>1228</v>
      </c>
      <c r="D78" s="161" t="s">
        <v>1147</v>
      </c>
      <c r="E78" s="162">
        <f>E79+E81+E83</f>
        <v>2780.4319999999998</v>
      </c>
      <c r="F78" s="162">
        <f>F79+F81+F83</f>
        <v>2779.9879999999998</v>
      </c>
      <c r="G78" s="195">
        <f t="shared" si="5"/>
        <v>0.99984031258451922</v>
      </c>
    </row>
    <row r="79" spans="1:7" ht="20.25" customHeight="1" outlineLevel="5">
      <c r="A79" s="160" t="s">
        <v>1160</v>
      </c>
      <c r="B79" s="161" t="s">
        <v>1168</v>
      </c>
      <c r="C79" s="161" t="s">
        <v>1228</v>
      </c>
      <c r="D79" s="161" t="s">
        <v>320</v>
      </c>
      <c r="E79" s="162">
        <f>E80</f>
        <v>714.35199999999998</v>
      </c>
      <c r="F79" s="162">
        <f>F80</f>
        <v>713.90800000000002</v>
      </c>
      <c r="G79" s="195">
        <f t="shared" si="5"/>
        <v>0.99937845767912747</v>
      </c>
    </row>
    <row r="80" spans="1:7" ht="22.5" customHeight="1" outlineLevel="6">
      <c r="A80" s="160" t="s">
        <v>1161</v>
      </c>
      <c r="B80" s="161" t="s">
        <v>1168</v>
      </c>
      <c r="C80" s="161" t="s">
        <v>1228</v>
      </c>
      <c r="D80" s="161" t="s">
        <v>1162</v>
      </c>
      <c r="E80" s="162">
        <v>714.35199999999998</v>
      </c>
      <c r="F80" s="162">
        <v>713.90800000000002</v>
      </c>
      <c r="G80" s="195">
        <f t="shared" si="5"/>
        <v>0.99937845767912747</v>
      </c>
    </row>
    <row r="81" spans="1:7" ht="36" outlineLevel="6">
      <c r="A81" s="160" t="s">
        <v>1229</v>
      </c>
      <c r="B81" s="161" t="s">
        <v>1168</v>
      </c>
      <c r="C81" s="161" t="s">
        <v>1228</v>
      </c>
      <c r="D81" s="161" t="s">
        <v>1230</v>
      </c>
      <c r="E81" s="162">
        <f>E82</f>
        <v>2000</v>
      </c>
      <c r="F81" s="162">
        <f>F82</f>
        <v>2000</v>
      </c>
      <c r="G81" s="195">
        <f t="shared" si="5"/>
        <v>1</v>
      </c>
    </row>
    <row r="82" spans="1:7" outlineLevel="6">
      <c r="A82" s="160" t="s">
        <v>1231</v>
      </c>
      <c r="B82" s="161" t="s">
        <v>1168</v>
      </c>
      <c r="C82" s="161" t="s">
        <v>1228</v>
      </c>
      <c r="D82" s="161" t="s">
        <v>1232</v>
      </c>
      <c r="E82" s="162">
        <v>2000</v>
      </c>
      <c r="F82" s="162">
        <v>2000</v>
      </c>
      <c r="G82" s="195">
        <f t="shared" si="5"/>
        <v>1</v>
      </c>
    </row>
    <row r="83" spans="1:7" outlineLevel="5">
      <c r="A83" s="160" t="s">
        <v>1163</v>
      </c>
      <c r="B83" s="161" t="s">
        <v>1168</v>
      </c>
      <c r="C83" s="161" t="s">
        <v>1228</v>
      </c>
      <c r="D83" s="161" t="s">
        <v>1164</v>
      </c>
      <c r="E83" s="162">
        <f>E84+E85+E86</f>
        <v>66.08</v>
      </c>
      <c r="F83" s="162">
        <f>F84+F85+F86</f>
        <v>66.08</v>
      </c>
      <c r="G83" s="195">
        <f t="shared" si="5"/>
        <v>1</v>
      </c>
    </row>
    <row r="84" spans="1:7" ht="17.25" hidden="1" customHeight="1" outlineLevel="5">
      <c r="A84" s="160" t="s">
        <v>1259</v>
      </c>
      <c r="B84" s="161" t="s">
        <v>1168</v>
      </c>
      <c r="C84" s="161" t="s">
        <v>1228</v>
      </c>
      <c r="D84" s="161" t="s">
        <v>1260</v>
      </c>
      <c r="E84" s="162"/>
      <c r="F84" s="162"/>
      <c r="G84" s="195" t="e">
        <f t="shared" si="5"/>
        <v>#DIV/0!</v>
      </c>
    </row>
    <row r="85" spans="1:7" outlineLevel="6">
      <c r="A85" s="160" t="s">
        <v>1165</v>
      </c>
      <c r="B85" s="161" t="s">
        <v>1168</v>
      </c>
      <c r="C85" s="161" t="s">
        <v>1228</v>
      </c>
      <c r="D85" s="161" t="s">
        <v>1166</v>
      </c>
      <c r="E85" s="162">
        <v>66.08</v>
      </c>
      <c r="F85" s="162">
        <v>66.08</v>
      </c>
      <c r="G85" s="195">
        <f t="shared" si="5"/>
        <v>1</v>
      </c>
    </row>
    <row r="86" spans="1:7" hidden="1" outlineLevel="6">
      <c r="A86" s="160" t="s">
        <v>1218</v>
      </c>
      <c r="B86" s="161" t="s">
        <v>1168</v>
      </c>
      <c r="C86" s="161" t="s">
        <v>1228</v>
      </c>
      <c r="D86" s="161" t="s">
        <v>1219</v>
      </c>
      <c r="E86" s="162"/>
      <c r="F86" s="162"/>
      <c r="G86" s="195" t="e">
        <f t="shared" si="5"/>
        <v>#DIV/0!</v>
      </c>
    </row>
    <row r="87" spans="1:7" ht="36" outlineLevel="4" collapsed="1">
      <c r="A87" s="160" t="s">
        <v>1233</v>
      </c>
      <c r="B87" s="161" t="s">
        <v>1168</v>
      </c>
      <c r="C87" s="161" t="s">
        <v>1234</v>
      </c>
      <c r="D87" s="161" t="s">
        <v>1147</v>
      </c>
      <c r="E87" s="162">
        <f>E88+E90+E92+E94</f>
        <v>14800.506000000001</v>
      </c>
      <c r="F87" s="162">
        <f>F88+F90+F92+F94</f>
        <v>14062.361000000001</v>
      </c>
      <c r="G87" s="195">
        <f t="shared" si="5"/>
        <v>0.95012704295380168</v>
      </c>
    </row>
    <row r="88" spans="1:7" ht="54" outlineLevel="5">
      <c r="A88" s="160" t="s">
        <v>1156</v>
      </c>
      <c r="B88" s="161" t="s">
        <v>1168</v>
      </c>
      <c r="C88" s="161" t="s">
        <v>1234</v>
      </c>
      <c r="D88" s="161" t="s">
        <v>1157</v>
      </c>
      <c r="E88" s="162">
        <f>E89</f>
        <v>6620.6</v>
      </c>
      <c r="F88" s="162">
        <f>F89</f>
        <v>6600.6090000000004</v>
      </c>
      <c r="G88" s="195">
        <f t="shared" si="5"/>
        <v>0.99698048515240312</v>
      </c>
    </row>
    <row r="89" spans="1:7" outlineLevel="6">
      <c r="A89" s="160" t="s">
        <v>1235</v>
      </c>
      <c r="B89" s="161" t="s">
        <v>1168</v>
      </c>
      <c r="C89" s="161" t="s">
        <v>1234</v>
      </c>
      <c r="D89" s="161" t="s">
        <v>1236</v>
      </c>
      <c r="E89" s="162">
        <v>6620.6</v>
      </c>
      <c r="F89" s="162">
        <v>6600.6090000000004</v>
      </c>
      <c r="G89" s="195">
        <f t="shared" si="5"/>
        <v>0.99698048515240312</v>
      </c>
    </row>
    <row r="90" spans="1:7" ht="17.25" customHeight="1" outlineLevel="5">
      <c r="A90" s="160" t="s">
        <v>1160</v>
      </c>
      <c r="B90" s="161" t="s">
        <v>1168</v>
      </c>
      <c r="C90" s="161" t="s">
        <v>1234</v>
      </c>
      <c r="D90" s="161" t="s">
        <v>320</v>
      </c>
      <c r="E90" s="162">
        <f>E91</f>
        <v>7517.3519999999999</v>
      </c>
      <c r="F90" s="162">
        <f>F91</f>
        <v>6799.1980000000003</v>
      </c>
      <c r="G90" s="195">
        <f t="shared" si="5"/>
        <v>0.90446715811631551</v>
      </c>
    </row>
    <row r="91" spans="1:7" ht="21.75" customHeight="1" outlineLevel="6">
      <c r="A91" s="160" t="s">
        <v>1161</v>
      </c>
      <c r="B91" s="161" t="s">
        <v>1168</v>
      </c>
      <c r="C91" s="161" t="s">
        <v>1234</v>
      </c>
      <c r="D91" s="161" t="s">
        <v>1162</v>
      </c>
      <c r="E91" s="162">
        <v>7517.3519999999999</v>
      </c>
      <c r="F91" s="162">
        <v>6799.1980000000003</v>
      </c>
      <c r="G91" s="195">
        <f t="shared" si="5"/>
        <v>0.90446715811631551</v>
      </c>
    </row>
    <row r="92" spans="1:7" outlineLevel="6">
      <c r="A92" s="160" t="s">
        <v>1237</v>
      </c>
      <c r="B92" s="161" t="s">
        <v>1168</v>
      </c>
      <c r="C92" s="161" t="s">
        <v>1234</v>
      </c>
      <c r="D92" s="161" t="s">
        <v>1238</v>
      </c>
      <c r="E92" s="162">
        <f>E93</f>
        <v>6</v>
      </c>
      <c r="F92" s="162">
        <f>F93</f>
        <v>6</v>
      </c>
      <c r="G92" s="195">
        <f t="shared" si="5"/>
        <v>1</v>
      </c>
    </row>
    <row r="93" spans="1:7" outlineLevel="6">
      <c r="A93" s="160" t="s">
        <v>1239</v>
      </c>
      <c r="B93" s="161" t="s">
        <v>1168</v>
      </c>
      <c r="C93" s="161" t="s">
        <v>1234</v>
      </c>
      <c r="D93" s="161" t="s">
        <v>1240</v>
      </c>
      <c r="E93" s="162">
        <v>6</v>
      </c>
      <c r="F93" s="162">
        <v>6</v>
      </c>
      <c r="G93" s="195">
        <f t="shared" si="5"/>
        <v>1</v>
      </c>
    </row>
    <row r="94" spans="1:7" outlineLevel="5">
      <c r="A94" s="160" t="s">
        <v>1163</v>
      </c>
      <c r="B94" s="161" t="s">
        <v>1168</v>
      </c>
      <c r="C94" s="161" t="s">
        <v>1234</v>
      </c>
      <c r="D94" s="161" t="s">
        <v>1164</v>
      </c>
      <c r="E94" s="162">
        <f>E95</f>
        <v>656.55399999999997</v>
      </c>
      <c r="F94" s="162">
        <f>F95</f>
        <v>656.55399999999997</v>
      </c>
      <c r="G94" s="195">
        <f t="shared" si="5"/>
        <v>1</v>
      </c>
    </row>
    <row r="95" spans="1:7" outlineLevel="6">
      <c r="A95" s="160" t="s">
        <v>1165</v>
      </c>
      <c r="B95" s="161" t="s">
        <v>1168</v>
      </c>
      <c r="C95" s="161" t="s">
        <v>1234</v>
      </c>
      <c r="D95" s="161" t="s">
        <v>1166</v>
      </c>
      <c r="E95" s="162">
        <v>656.55399999999997</v>
      </c>
      <c r="F95" s="162">
        <v>656.55399999999997</v>
      </c>
      <c r="G95" s="195">
        <f t="shared" si="5"/>
        <v>1</v>
      </c>
    </row>
    <row r="96" spans="1:7" ht="54.75" customHeight="1" outlineLevel="6">
      <c r="A96" s="196" t="s">
        <v>1241</v>
      </c>
      <c r="B96" s="197" t="s">
        <v>1168</v>
      </c>
      <c r="C96" s="197" t="s">
        <v>1242</v>
      </c>
      <c r="D96" s="197" t="s">
        <v>1147</v>
      </c>
      <c r="E96" s="162">
        <f t="shared" ref="E96:F98" si="6">E97</f>
        <v>84.519000000000005</v>
      </c>
      <c r="F96" s="162">
        <f t="shared" si="6"/>
        <v>84.519000000000005</v>
      </c>
      <c r="G96" s="195">
        <f t="shared" si="5"/>
        <v>1</v>
      </c>
    </row>
    <row r="97" spans="1:7" ht="36" outlineLevel="6">
      <c r="A97" s="196" t="s">
        <v>1243</v>
      </c>
      <c r="B97" s="197" t="s">
        <v>1168</v>
      </c>
      <c r="C97" s="197" t="s">
        <v>1244</v>
      </c>
      <c r="D97" s="197" t="s">
        <v>1147</v>
      </c>
      <c r="E97" s="162">
        <f t="shared" si="6"/>
        <v>84.519000000000005</v>
      </c>
      <c r="F97" s="162">
        <f t="shared" si="6"/>
        <v>84.519000000000005</v>
      </c>
      <c r="G97" s="195">
        <f t="shared" si="5"/>
        <v>1</v>
      </c>
    </row>
    <row r="98" spans="1:7" ht="36" outlineLevel="6">
      <c r="A98" s="196" t="s">
        <v>1245</v>
      </c>
      <c r="B98" s="197" t="s">
        <v>1168</v>
      </c>
      <c r="C98" s="197" t="s">
        <v>1244</v>
      </c>
      <c r="D98" s="197" t="s">
        <v>1246</v>
      </c>
      <c r="E98" s="162">
        <f t="shared" si="6"/>
        <v>84.519000000000005</v>
      </c>
      <c r="F98" s="162">
        <f t="shared" si="6"/>
        <v>84.519000000000005</v>
      </c>
      <c r="G98" s="195">
        <f t="shared" si="5"/>
        <v>1</v>
      </c>
    </row>
    <row r="99" spans="1:7" outlineLevel="6">
      <c r="A99" s="196" t="s">
        <v>1247</v>
      </c>
      <c r="B99" s="197" t="s">
        <v>1168</v>
      </c>
      <c r="C99" s="197" t="s">
        <v>1244</v>
      </c>
      <c r="D99" s="197" t="s">
        <v>1248</v>
      </c>
      <c r="E99" s="162">
        <v>84.519000000000005</v>
      </c>
      <c r="F99" s="162">
        <v>84.519000000000005</v>
      </c>
      <c r="G99" s="195">
        <f t="shared" si="5"/>
        <v>1</v>
      </c>
    </row>
    <row r="100" spans="1:7" outlineLevel="2">
      <c r="A100" s="160" t="s">
        <v>1273</v>
      </c>
      <c r="B100" s="161" t="s">
        <v>1168</v>
      </c>
      <c r="C100" s="161" t="s">
        <v>1153</v>
      </c>
      <c r="D100" s="161" t="s">
        <v>1147</v>
      </c>
      <c r="E100" s="162">
        <f>E101+E108+E117+E111+E114+E120+E126+E123</f>
        <v>22260.483</v>
      </c>
      <c r="F100" s="162">
        <f>F101+F108+F117+F111+F114+F120+F126+F123</f>
        <v>21883.478999999999</v>
      </c>
      <c r="G100" s="195">
        <f t="shared" si="5"/>
        <v>0.98306397933953182</v>
      </c>
    </row>
    <row r="101" spans="1:7" ht="36" outlineLevel="4">
      <c r="A101" s="160" t="s">
        <v>1154</v>
      </c>
      <c r="B101" s="161" t="s">
        <v>1168</v>
      </c>
      <c r="C101" s="161" t="s">
        <v>1155</v>
      </c>
      <c r="D101" s="161" t="s">
        <v>1147</v>
      </c>
      <c r="E101" s="162">
        <f>E102+E104+E106</f>
        <v>16613.263000000003</v>
      </c>
      <c r="F101" s="162">
        <f>F102+F104+F106</f>
        <v>16542.483</v>
      </c>
      <c r="G101" s="195">
        <f t="shared" si="5"/>
        <v>0.99573954857633917</v>
      </c>
    </row>
    <row r="102" spans="1:7" ht="54" outlineLevel="5">
      <c r="A102" s="160" t="s">
        <v>1156</v>
      </c>
      <c r="B102" s="161" t="s">
        <v>1168</v>
      </c>
      <c r="C102" s="161" t="s">
        <v>1155</v>
      </c>
      <c r="D102" s="161" t="s">
        <v>1157</v>
      </c>
      <c r="E102" s="162">
        <f>E103</f>
        <v>16598.436000000002</v>
      </c>
      <c r="F102" s="162">
        <f>F103</f>
        <v>16527.655999999999</v>
      </c>
      <c r="G102" s="195">
        <f t="shared" si="5"/>
        <v>0.99573574281335886</v>
      </c>
    </row>
    <row r="103" spans="1:7" outlineLevel="6">
      <c r="A103" s="160" t="s">
        <v>1158</v>
      </c>
      <c r="B103" s="161" t="s">
        <v>1168</v>
      </c>
      <c r="C103" s="161" t="s">
        <v>1155</v>
      </c>
      <c r="D103" s="161" t="s">
        <v>1159</v>
      </c>
      <c r="E103" s="162">
        <v>16598.436000000002</v>
      </c>
      <c r="F103" s="162">
        <v>16527.655999999999</v>
      </c>
      <c r="G103" s="195">
        <f t="shared" si="5"/>
        <v>0.99573574281335886</v>
      </c>
    </row>
    <row r="104" spans="1:7" ht="21" customHeight="1" outlineLevel="6">
      <c r="A104" s="160" t="s">
        <v>1160</v>
      </c>
      <c r="B104" s="161" t="s">
        <v>1168</v>
      </c>
      <c r="C104" s="161" t="s">
        <v>1155</v>
      </c>
      <c r="D104" s="161" t="s">
        <v>320</v>
      </c>
      <c r="E104" s="162">
        <f>E105</f>
        <v>10.827</v>
      </c>
      <c r="F104" s="162">
        <f>F105</f>
        <v>10.827</v>
      </c>
      <c r="G104" s="195">
        <f t="shared" si="5"/>
        <v>1</v>
      </c>
    </row>
    <row r="105" spans="1:7" ht="21.75" customHeight="1" outlineLevel="6">
      <c r="A105" s="160" t="s">
        <v>1161</v>
      </c>
      <c r="B105" s="161" t="s">
        <v>1168</v>
      </c>
      <c r="C105" s="161" t="s">
        <v>1155</v>
      </c>
      <c r="D105" s="161" t="s">
        <v>1162</v>
      </c>
      <c r="E105" s="162">
        <v>10.827</v>
      </c>
      <c r="F105" s="162">
        <v>10.827</v>
      </c>
      <c r="G105" s="195">
        <f t="shared" si="5"/>
        <v>1</v>
      </c>
    </row>
    <row r="106" spans="1:7" outlineLevel="6">
      <c r="A106" s="160" t="s">
        <v>1237</v>
      </c>
      <c r="B106" s="161" t="s">
        <v>1168</v>
      </c>
      <c r="C106" s="161" t="s">
        <v>1155</v>
      </c>
      <c r="D106" s="161" t="s">
        <v>1238</v>
      </c>
      <c r="E106" s="162">
        <f>E107</f>
        <v>4</v>
      </c>
      <c r="F106" s="162">
        <f>F107</f>
        <v>4</v>
      </c>
      <c r="G106" s="195">
        <f t="shared" si="5"/>
        <v>1</v>
      </c>
    </row>
    <row r="107" spans="1:7" outlineLevel="6">
      <c r="A107" s="160" t="s">
        <v>1239</v>
      </c>
      <c r="B107" s="161" t="s">
        <v>1168</v>
      </c>
      <c r="C107" s="161" t="s">
        <v>1155</v>
      </c>
      <c r="D107" s="161" t="s">
        <v>1240</v>
      </c>
      <c r="E107" s="162">
        <v>4</v>
      </c>
      <c r="F107" s="162">
        <v>4</v>
      </c>
      <c r="G107" s="195">
        <f t="shared" si="5"/>
        <v>1</v>
      </c>
    </row>
    <row r="108" spans="1:7" outlineLevel="6">
      <c r="A108" s="160" t="s">
        <v>1249</v>
      </c>
      <c r="B108" s="161" t="s">
        <v>1168</v>
      </c>
      <c r="C108" s="161" t="s">
        <v>1250</v>
      </c>
      <c r="D108" s="161" t="s">
        <v>1147</v>
      </c>
      <c r="E108" s="162">
        <f>E109</f>
        <v>44.145000000000003</v>
      </c>
      <c r="F108" s="162">
        <f>F109</f>
        <v>44.145000000000003</v>
      </c>
      <c r="G108" s="195">
        <f t="shared" si="5"/>
        <v>1</v>
      </c>
    </row>
    <row r="109" spans="1:7" outlineLevel="6">
      <c r="A109" s="160" t="s">
        <v>1237</v>
      </c>
      <c r="B109" s="161" t="s">
        <v>1168</v>
      </c>
      <c r="C109" s="161" t="s">
        <v>1250</v>
      </c>
      <c r="D109" s="161" t="s">
        <v>1238</v>
      </c>
      <c r="E109" s="162">
        <f>E110</f>
        <v>44.145000000000003</v>
      </c>
      <c r="F109" s="162">
        <f>F110</f>
        <v>44.145000000000003</v>
      </c>
      <c r="G109" s="195">
        <f t="shared" si="5"/>
        <v>1</v>
      </c>
    </row>
    <row r="110" spans="1:7" outlineLevel="6">
      <c r="A110" s="160" t="s">
        <v>1239</v>
      </c>
      <c r="B110" s="161" t="s">
        <v>1168</v>
      </c>
      <c r="C110" s="161" t="s">
        <v>1250</v>
      </c>
      <c r="D110" s="161" t="s">
        <v>1240</v>
      </c>
      <c r="E110" s="162">
        <v>44.145000000000003</v>
      </c>
      <c r="F110" s="162">
        <v>44.145000000000003</v>
      </c>
      <c r="G110" s="195">
        <f t="shared" si="5"/>
        <v>1</v>
      </c>
    </row>
    <row r="111" spans="1:7" ht="36" outlineLevel="6">
      <c r="A111" s="160" t="s">
        <v>1251</v>
      </c>
      <c r="B111" s="161" t="s">
        <v>1168</v>
      </c>
      <c r="C111" s="161" t="s">
        <v>1252</v>
      </c>
      <c r="D111" s="161" t="s">
        <v>1147</v>
      </c>
      <c r="E111" s="162">
        <f>E112</f>
        <v>76.349999999999994</v>
      </c>
      <c r="F111" s="162">
        <f>F112</f>
        <v>67.492999999999995</v>
      </c>
      <c r="G111" s="195">
        <f t="shared" si="5"/>
        <v>0.88399476096922069</v>
      </c>
    </row>
    <row r="112" spans="1:7" ht="54" outlineLevel="6">
      <c r="A112" s="160" t="s">
        <v>1156</v>
      </c>
      <c r="B112" s="161" t="s">
        <v>1168</v>
      </c>
      <c r="C112" s="161" t="s">
        <v>1252</v>
      </c>
      <c r="D112" s="161" t="s">
        <v>1157</v>
      </c>
      <c r="E112" s="162">
        <f>E113</f>
        <v>76.349999999999994</v>
      </c>
      <c r="F112" s="162">
        <f>F113</f>
        <v>67.492999999999995</v>
      </c>
      <c r="G112" s="195">
        <f t="shared" si="5"/>
        <v>0.88399476096922069</v>
      </c>
    </row>
    <row r="113" spans="1:7" outlineLevel="6">
      <c r="A113" s="160" t="s">
        <v>1158</v>
      </c>
      <c r="B113" s="161" t="s">
        <v>1168</v>
      </c>
      <c r="C113" s="161" t="s">
        <v>1252</v>
      </c>
      <c r="D113" s="161" t="s">
        <v>1159</v>
      </c>
      <c r="E113" s="162">
        <v>76.349999999999994</v>
      </c>
      <c r="F113" s="162">
        <v>67.492999999999995</v>
      </c>
      <c r="G113" s="195">
        <f t="shared" si="5"/>
        <v>0.88399476096922069</v>
      </c>
    </row>
    <row r="114" spans="1:7" outlineLevel="6">
      <c r="A114" s="160" t="s">
        <v>1523</v>
      </c>
      <c r="B114" s="161" t="s">
        <v>1168</v>
      </c>
      <c r="C114" s="161" t="s">
        <v>1254</v>
      </c>
      <c r="D114" s="161" t="s">
        <v>1147</v>
      </c>
      <c r="E114" s="162">
        <f>E115</f>
        <v>158</v>
      </c>
      <c r="F114" s="162">
        <f>F115</f>
        <v>151.82400000000001</v>
      </c>
      <c r="G114" s="195">
        <f t="shared" si="5"/>
        <v>0.9609113924050634</v>
      </c>
    </row>
    <row r="115" spans="1:7" outlineLevel="6">
      <c r="A115" s="160" t="s">
        <v>1160</v>
      </c>
      <c r="B115" s="161" t="s">
        <v>1168</v>
      </c>
      <c r="C115" s="161" t="s">
        <v>1254</v>
      </c>
      <c r="D115" s="161" t="s">
        <v>320</v>
      </c>
      <c r="E115" s="162">
        <f>E116</f>
        <v>158</v>
      </c>
      <c r="F115" s="162">
        <f>F116</f>
        <v>151.82400000000001</v>
      </c>
      <c r="G115" s="195">
        <f t="shared" si="5"/>
        <v>0.9609113924050634</v>
      </c>
    </row>
    <row r="116" spans="1:7" ht="21" customHeight="1" outlineLevel="6">
      <c r="A116" s="160" t="s">
        <v>1161</v>
      </c>
      <c r="B116" s="161" t="s">
        <v>1168</v>
      </c>
      <c r="C116" s="161" t="s">
        <v>1254</v>
      </c>
      <c r="D116" s="161" t="s">
        <v>1162</v>
      </c>
      <c r="E116" s="162">
        <v>158</v>
      </c>
      <c r="F116" s="162">
        <v>151.82400000000001</v>
      </c>
      <c r="G116" s="195">
        <f t="shared" si="5"/>
        <v>0.9609113924050634</v>
      </c>
    </row>
    <row r="117" spans="1:7" outlineLevel="6">
      <c r="A117" s="160" t="s">
        <v>1442</v>
      </c>
      <c r="B117" s="161" t="s">
        <v>1168</v>
      </c>
      <c r="C117" s="161" t="s">
        <v>1524</v>
      </c>
      <c r="D117" s="161" t="s">
        <v>1147</v>
      </c>
      <c r="E117" s="162">
        <f>E118</f>
        <v>100</v>
      </c>
      <c r="F117" s="162">
        <f>F118</f>
        <v>91.218999999999994</v>
      </c>
      <c r="G117" s="195">
        <f t="shared" si="5"/>
        <v>0.91218999999999995</v>
      </c>
    </row>
    <row r="118" spans="1:7" outlineLevel="6">
      <c r="A118" s="160" t="s">
        <v>1160</v>
      </c>
      <c r="B118" s="161" t="s">
        <v>1168</v>
      </c>
      <c r="C118" s="161" t="s">
        <v>1524</v>
      </c>
      <c r="D118" s="161" t="s">
        <v>320</v>
      </c>
      <c r="E118" s="162">
        <f>E119</f>
        <v>100</v>
      </c>
      <c r="F118" s="162">
        <f>F119</f>
        <v>91.218999999999994</v>
      </c>
      <c r="G118" s="195">
        <f t="shared" si="5"/>
        <v>0.91218999999999995</v>
      </c>
    </row>
    <row r="119" spans="1:7" ht="21.75" customHeight="1" outlineLevel="6">
      <c r="A119" s="160" t="s">
        <v>1161</v>
      </c>
      <c r="B119" s="161" t="s">
        <v>1168</v>
      </c>
      <c r="C119" s="161" t="s">
        <v>1524</v>
      </c>
      <c r="D119" s="161" t="s">
        <v>1162</v>
      </c>
      <c r="E119" s="162">
        <v>100</v>
      </c>
      <c r="F119" s="162">
        <v>91.218999999999994</v>
      </c>
      <c r="G119" s="195">
        <f t="shared" si="5"/>
        <v>0.91218999999999995</v>
      </c>
    </row>
    <row r="120" spans="1:7" outlineLevel="6">
      <c r="A120" s="160" t="s">
        <v>1255</v>
      </c>
      <c r="B120" s="161" t="s">
        <v>1168</v>
      </c>
      <c r="C120" s="161" t="s">
        <v>1256</v>
      </c>
      <c r="D120" s="161" t="s">
        <v>1147</v>
      </c>
      <c r="E120" s="162">
        <f>E121</f>
        <v>78.965999999999994</v>
      </c>
      <c r="F120" s="162">
        <f>F121</f>
        <v>78.965999999999994</v>
      </c>
      <c r="G120" s="195">
        <f t="shared" si="5"/>
        <v>1</v>
      </c>
    </row>
    <row r="121" spans="1:7" ht="21" customHeight="1" outlineLevel="6">
      <c r="A121" s="160" t="s">
        <v>1160</v>
      </c>
      <c r="B121" s="161" t="s">
        <v>1168</v>
      </c>
      <c r="C121" s="161" t="s">
        <v>1256</v>
      </c>
      <c r="D121" s="161" t="s">
        <v>320</v>
      </c>
      <c r="E121" s="162">
        <f>E122</f>
        <v>78.965999999999994</v>
      </c>
      <c r="F121" s="162">
        <f>F122</f>
        <v>78.965999999999994</v>
      </c>
      <c r="G121" s="195">
        <f t="shared" si="5"/>
        <v>1</v>
      </c>
    </row>
    <row r="122" spans="1:7" ht="20.25" customHeight="1" outlineLevel="6">
      <c r="A122" s="160" t="s">
        <v>1161</v>
      </c>
      <c r="B122" s="161" t="s">
        <v>1168</v>
      </c>
      <c r="C122" s="161" t="s">
        <v>1256</v>
      </c>
      <c r="D122" s="161" t="s">
        <v>1162</v>
      </c>
      <c r="E122" s="162">
        <v>78.965999999999994</v>
      </c>
      <c r="F122" s="162">
        <v>78.965999999999994</v>
      </c>
      <c r="G122" s="195">
        <f t="shared" si="5"/>
        <v>1</v>
      </c>
    </row>
    <row r="123" spans="1:7" outlineLevel="6">
      <c r="A123" s="160" t="s">
        <v>1257</v>
      </c>
      <c r="B123" s="161" t="s">
        <v>1168</v>
      </c>
      <c r="C123" s="161" t="s">
        <v>1258</v>
      </c>
      <c r="D123" s="161" t="s">
        <v>1147</v>
      </c>
      <c r="E123" s="162">
        <f>E124</f>
        <v>55.5</v>
      </c>
      <c r="F123" s="162">
        <f>F124</f>
        <v>55.5</v>
      </c>
      <c r="G123" s="195">
        <f t="shared" si="5"/>
        <v>1</v>
      </c>
    </row>
    <row r="124" spans="1:7" outlineLevel="6">
      <c r="A124" s="160" t="s">
        <v>1163</v>
      </c>
      <c r="B124" s="161" t="s">
        <v>1168</v>
      </c>
      <c r="C124" s="161" t="s">
        <v>1258</v>
      </c>
      <c r="D124" s="161" t="s">
        <v>1164</v>
      </c>
      <c r="E124" s="162">
        <f>E125</f>
        <v>55.5</v>
      </c>
      <c r="F124" s="162">
        <f>F125</f>
        <v>55.5</v>
      </c>
      <c r="G124" s="195">
        <f t="shared" si="5"/>
        <v>1</v>
      </c>
    </row>
    <row r="125" spans="1:7" ht="18.75" customHeight="1" outlineLevel="6">
      <c r="A125" s="160" t="s">
        <v>1259</v>
      </c>
      <c r="B125" s="161" t="s">
        <v>1168</v>
      </c>
      <c r="C125" s="161" t="s">
        <v>1258</v>
      </c>
      <c r="D125" s="161" t="s">
        <v>1260</v>
      </c>
      <c r="E125" s="162">
        <v>55.5</v>
      </c>
      <c r="F125" s="162">
        <v>55.5</v>
      </c>
      <c r="G125" s="195">
        <f t="shared" si="5"/>
        <v>1</v>
      </c>
    </row>
    <row r="126" spans="1:7" outlineLevel="6">
      <c r="A126" s="160" t="s">
        <v>1181</v>
      </c>
      <c r="B126" s="161" t="s">
        <v>1168</v>
      </c>
      <c r="C126" s="161" t="s">
        <v>1182</v>
      </c>
      <c r="D126" s="161" t="s">
        <v>1147</v>
      </c>
      <c r="E126" s="162">
        <f>E127+E130+E135+E140+E145</f>
        <v>5134.259</v>
      </c>
      <c r="F126" s="162">
        <f>F127+F130+F135+F140+F145</f>
        <v>4851.8489999999993</v>
      </c>
      <c r="G126" s="195">
        <f t="shared" si="5"/>
        <v>0.94499498369677093</v>
      </c>
    </row>
    <row r="127" spans="1:7" ht="38.25" customHeight="1" outlineLevel="6">
      <c r="A127" s="166" t="s">
        <v>1261</v>
      </c>
      <c r="B127" s="161" t="s">
        <v>1168</v>
      </c>
      <c r="C127" s="161" t="s">
        <v>1262</v>
      </c>
      <c r="D127" s="161" t="s">
        <v>1147</v>
      </c>
      <c r="E127" s="162">
        <f>E128</f>
        <v>552.34299999999996</v>
      </c>
      <c r="F127" s="162">
        <f>F128</f>
        <v>409.40199999999999</v>
      </c>
      <c r="G127" s="195">
        <f t="shared" si="5"/>
        <v>0.74120971932295698</v>
      </c>
    </row>
    <row r="128" spans="1:7" ht="54" outlineLevel="6">
      <c r="A128" s="160" t="s">
        <v>1156</v>
      </c>
      <c r="B128" s="161" t="s">
        <v>1168</v>
      </c>
      <c r="C128" s="161" t="s">
        <v>1262</v>
      </c>
      <c r="D128" s="161" t="s">
        <v>1157</v>
      </c>
      <c r="E128" s="162">
        <f>E129</f>
        <v>552.34299999999996</v>
      </c>
      <c r="F128" s="162">
        <f>F129</f>
        <v>409.40199999999999</v>
      </c>
      <c r="G128" s="195">
        <f t="shared" si="5"/>
        <v>0.74120971932295698</v>
      </c>
    </row>
    <row r="129" spans="1:7" outlineLevel="6">
      <c r="A129" s="160" t="s">
        <v>1158</v>
      </c>
      <c r="B129" s="161" t="s">
        <v>1168</v>
      </c>
      <c r="C129" s="161" t="s">
        <v>1262</v>
      </c>
      <c r="D129" s="161" t="s">
        <v>1159</v>
      </c>
      <c r="E129" s="162">
        <v>552.34299999999996</v>
      </c>
      <c r="F129" s="162">
        <v>409.40199999999999</v>
      </c>
      <c r="G129" s="195">
        <f t="shared" si="5"/>
        <v>0.74120971932295698</v>
      </c>
    </row>
    <row r="130" spans="1:7" ht="54" outlineLevel="4">
      <c r="A130" s="166" t="s">
        <v>1263</v>
      </c>
      <c r="B130" s="161" t="s">
        <v>1168</v>
      </c>
      <c r="C130" s="161" t="s">
        <v>1525</v>
      </c>
      <c r="D130" s="161" t="s">
        <v>1147</v>
      </c>
      <c r="E130" s="162">
        <f>E131+E133</f>
        <v>1958.98</v>
      </c>
      <c r="F130" s="162">
        <f>F131+F133</f>
        <v>1931.6200000000001</v>
      </c>
      <c r="G130" s="195">
        <f t="shared" si="5"/>
        <v>0.98603354807093491</v>
      </c>
    </row>
    <row r="131" spans="1:7" ht="54" outlineLevel="5">
      <c r="A131" s="160" t="s">
        <v>1156</v>
      </c>
      <c r="B131" s="161" t="s">
        <v>1168</v>
      </c>
      <c r="C131" s="161" t="s">
        <v>1525</v>
      </c>
      <c r="D131" s="161" t="s">
        <v>1157</v>
      </c>
      <c r="E131" s="162">
        <f>E132</f>
        <v>1785.64</v>
      </c>
      <c r="F131" s="162">
        <f>F132</f>
        <v>1759.979</v>
      </c>
      <c r="G131" s="195">
        <f t="shared" si="5"/>
        <v>0.98562924217647452</v>
      </c>
    </row>
    <row r="132" spans="1:7" outlineLevel="6">
      <c r="A132" s="160" t="s">
        <v>1158</v>
      </c>
      <c r="B132" s="161" t="s">
        <v>1168</v>
      </c>
      <c r="C132" s="161" t="s">
        <v>1525</v>
      </c>
      <c r="D132" s="161" t="s">
        <v>1159</v>
      </c>
      <c r="E132" s="162">
        <v>1785.64</v>
      </c>
      <c r="F132" s="162">
        <v>1759.979</v>
      </c>
      <c r="G132" s="195">
        <f t="shared" si="5"/>
        <v>0.98562924217647452</v>
      </c>
    </row>
    <row r="133" spans="1:7" ht="18" customHeight="1" outlineLevel="5">
      <c r="A133" s="160" t="s">
        <v>1160</v>
      </c>
      <c r="B133" s="161" t="s">
        <v>1168</v>
      </c>
      <c r="C133" s="161" t="s">
        <v>1525</v>
      </c>
      <c r="D133" s="161" t="s">
        <v>320</v>
      </c>
      <c r="E133" s="162">
        <f>E134</f>
        <v>173.34</v>
      </c>
      <c r="F133" s="162">
        <f>F134</f>
        <v>171.64099999999999</v>
      </c>
      <c r="G133" s="195">
        <f t="shared" si="5"/>
        <v>0.99019845390561889</v>
      </c>
    </row>
    <row r="134" spans="1:7" ht="20.25" customHeight="1" outlineLevel="6">
      <c r="A134" s="160" t="s">
        <v>1161</v>
      </c>
      <c r="B134" s="161" t="s">
        <v>1168</v>
      </c>
      <c r="C134" s="161" t="s">
        <v>1525</v>
      </c>
      <c r="D134" s="161" t="s">
        <v>1162</v>
      </c>
      <c r="E134" s="162">
        <v>173.34</v>
      </c>
      <c r="F134" s="162">
        <v>171.64099999999999</v>
      </c>
      <c r="G134" s="195">
        <f t="shared" si="5"/>
        <v>0.99019845390561889</v>
      </c>
    </row>
    <row r="135" spans="1:7" ht="55.5" customHeight="1" outlineLevel="4">
      <c r="A135" s="166" t="s">
        <v>1265</v>
      </c>
      <c r="B135" s="161" t="s">
        <v>1168</v>
      </c>
      <c r="C135" s="161" t="s">
        <v>1526</v>
      </c>
      <c r="D135" s="161" t="s">
        <v>1147</v>
      </c>
      <c r="E135" s="162">
        <f>E136+E138</f>
        <v>1137.9060000000002</v>
      </c>
      <c r="F135" s="162">
        <f>F136+F138</f>
        <v>1137.9060000000002</v>
      </c>
      <c r="G135" s="195">
        <f t="shared" si="5"/>
        <v>1</v>
      </c>
    </row>
    <row r="136" spans="1:7" ht="54" outlineLevel="5">
      <c r="A136" s="160" t="s">
        <v>1156</v>
      </c>
      <c r="B136" s="161" t="s">
        <v>1168</v>
      </c>
      <c r="C136" s="161" t="s">
        <v>1526</v>
      </c>
      <c r="D136" s="161" t="s">
        <v>1157</v>
      </c>
      <c r="E136" s="162">
        <f>E137</f>
        <v>1128.6110000000001</v>
      </c>
      <c r="F136" s="162">
        <f>F137</f>
        <v>1128.6110000000001</v>
      </c>
      <c r="G136" s="195">
        <f t="shared" si="5"/>
        <v>1</v>
      </c>
    </row>
    <row r="137" spans="1:7" outlineLevel="6">
      <c r="A137" s="160" t="s">
        <v>1158</v>
      </c>
      <c r="B137" s="161" t="s">
        <v>1168</v>
      </c>
      <c r="C137" s="161" t="s">
        <v>1526</v>
      </c>
      <c r="D137" s="161" t="s">
        <v>1159</v>
      </c>
      <c r="E137" s="162">
        <v>1128.6110000000001</v>
      </c>
      <c r="F137" s="162">
        <v>1128.6110000000001</v>
      </c>
      <c r="G137" s="195">
        <f t="shared" si="5"/>
        <v>1</v>
      </c>
    </row>
    <row r="138" spans="1:7" ht="18" customHeight="1" outlineLevel="5">
      <c r="A138" s="160" t="s">
        <v>1160</v>
      </c>
      <c r="B138" s="161" t="s">
        <v>1168</v>
      </c>
      <c r="C138" s="161" t="s">
        <v>1526</v>
      </c>
      <c r="D138" s="161" t="s">
        <v>320</v>
      </c>
      <c r="E138" s="162">
        <f>E139</f>
        <v>9.2949999999999999</v>
      </c>
      <c r="F138" s="162">
        <f>F139</f>
        <v>9.2949999999999999</v>
      </c>
      <c r="G138" s="195">
        <f t="shared" si="5"/>
        <v>1</v>
      </c>
    </row>
    <row r="139" spans="1:7" ht="19.5" customHeight="1" outlineLevel="6">
      <c r="A139" s="160" t="s">
        <v>1161</v>
      </c>
      <c r="B139" s="161" t="s">
        <v>1168</v>
      </c>
      <c r="C139" s="161" t="s">
        <v>1526</v>
      </c>
      <c r="D139" s="161" t="s">
        <v>1162</v>
      </c>
      <c r="E139" s="162">
        <v>9.2949999999999999</v>
      </c>
      <c r="F139" s="162">
        <v>9.2949999999999999</v>
      </c>
      <c r="G139" s="195">
        <f t="shared" si="5"/>
        <v>1</v>
      </c>
    </row>
    <row r="140" spans="1:7" ht="36" outlineLevel="4">
      <c r="A140" s="166" t="s">
        <v>1267</v>
      </c>
      <c r="B140" s="161" t="s">
        <v>1168</v>
      </c>
      <c r="C140" s="161" t="s">
        <v>1527</v>
      </c>
      <c r="D140" s="161" t="s">
        <v>1147</v>
      </c>
      <c r="E140" s="162">
        <f>E141+E143</f>
        <v>737.87299999999993</v>
      </c>
      <c r="F140" s="162">
        <f>F141+F143</f>
        <v>737.87299999999993</v>
      </c>
      <c r="G140" s="195">
        <f t="shared" ref="G140:G205" si="7">F140/E140</f>
        <v>1</v>
      </c>
    </row>
    <row r="141" spans="1:7" ht="54" outlineLevel="5">
      <c r="A141" s="160" t="s">
        <v>1156</v>
      </c>
      <c r="B141" s="161" t="s">
        <v>1168</v>
      </c>
      <c r="C141" s="161" t="s">
        <v>1527</v>
      </c>
      <c r="D141" s="161" t="s">
        <v>1157</v>
      </c>
      <c r="E141" s="162">
        <f>E142</f>
        <v>737.10699999999997</v>
      </c>
      <c r="F141" s="162">
        <f>F142</f>
        <v>737.10699999999997</v>
      </c>
      <c r="G141" s="195">
        <f t="shared" si="7"/>
        <v>1</v>
      </c>
    </row>
    <row r="142" spans="1:7" outlineLevel="6">
      <c r="A142" s="160" t="s">
        <v>1158</v>
      </c>
      <c r="B142" s="161" t="s">
        <v>1168</v>
      </c>
      <c r="C142" s="161" t="s">
        <v>1527</v>
      </c>
      <c r="D142" s="161" t="s">
        <v>1159</v>
      </c>
      <c r="E142" s="162">
        <v>737.10699999999997</v>
      </c>
      <c r="F142" s="162">
        <v>737.10699999999997</v>
      </c>
      <c r="G142" s="195">
        <f t="shared" si="7"/>
        <v>1</v>
      </c>
    </row>
    <row r="143" spans="1:7" outlineLevel="6">
      <c r="A143" s="160" t="s">
        <v>1160</v>
      </c>
      <c r="B143" s="161" t="s">
        <v>1168</v>
      </c>
      <c r="C143" s="161" t="s">
        <v>1268</v>
      </c>
      <c r="D143" s="161" t="s">
        <v>320</v>
      </c>
      <c r="E143" s="162">
        <f>E144</f>
        <v>0.76600000000000001</v>
      </c>
      <c r="F143" s="162">
        <f>F144</f>
        <v>0.76600000000000001</v>
      </c>
      <c r="G143" s="195">
        <f t="shared" si="7"/>
        <v>1</v>
      </c>
    </row>
    <row r="144" spans="1:7" ht="19.5" customHeight="1" outlineLevel="6">
      <c r="A144" s="160" t="s">
        <v>1161</v>
      </c>
      <c r="B144" s="161" t="s">
        <v>1168</v>
      </c>
      <c r="C144" s="161" t="s">
        <v>1268</v>
      </c>
      <c r="D144" s="161" t="s">
        <v>1162</v>
      </c>
      <c r="E144" s="162">
        <v>0.76600000000000001</v>
      </c>
      <c r="F144" s="162">
        <v>0.76600000000000001</v>
      </c>
      <c r="G144" s="195">
        <f t="shared" si="7"/>
        <v>1</v>
      </c>
    </row>
    <row r="145" spans="1:7" ht="54" outlineLevel="4">
      <c r="A145" s="166" t="s">
        <v>1269</v>
      </c>
      <c r="B145" s="161" t="s">
        <v>1168</v>
      </c>
      <c r="C145" s="161" t="s">
        <v>1528</v>
      </c>
      <c r="D145" s="161" t="s">
        <v>1147</v>
      </c>
      <c r="E145" s="162">
        <f>E146+E148</f>
        <v>747.15699999999993</v>
      </c>
      <c r="F145" s="162">
        <f>F146+F148</f>
        <v>635.048</v>
      </c>
      <c r="G145" s="195">
        <f t="shared" si="7"/>
        <v>0.84995255347938925</v>
      </c>
    </row>
    <row r="146" spans="1:7" ht="54" outlineLevel="5">
      <c r="A146" s="160" t="s">
        <v>1156</v>
      </c>
      <c r="B146" s="161" t="s">
        <v>1168</v>
      </c>
      <c r="C146" s="161" t="s">
        <v>1528</v>
      </c>
      <c r="D146" s="161" t="s">
        <v>1157</v>
      </c>
      <c r="E146" s="162">
        <f>E147</f>
        <v>712.33399999999995</v>
      </c>
      <c r="F146" s="162">
        <f>F147</f>
        <v>605.16800000000001</v>
      </c>
      <c r="G146" s="195">
        <f t="shared" si="7"/>
        <v>0.84955652825781169</v>
      </c>
    </row>
    <row r="147" spans="1:7" outlineLevel="6">
      <c r="A147" s="160" t="s">
        <v>1158</v>
      </c>
      <c r="B147" s="161" t="s">
        <v>1168</v>
      </c>
      <c r="C147" s="161" t="s">
        <v>1528</v>
      </c>
      <c r="D147" s="161" t="s">
        <v>1159</v>
      </c>
      <c r="E147" s="162">
        <v>712.33399999999995</v>
      </c>
      <c r="F147" s="162">
        <v>605.16800000000001</v>
      </c>
      <c r="G147" s="195">
        <f t="shared" si="7"/>
        <v>0.84955652825781169</v>
      </c>
    </row>
    <row r="148" spans="1:7" ht="18" customHeight="1" outlineLevel="5">
      <c r="A148" s="160" t="s">
        <v>1160</v>
      </c>
      <c r="B148" s="161" t="s">
        <v>1168</v>
      </c>
      <c r="C148" s="161" t="s">
        <v>1528</v>
      </c>
      <c r="D148" s="161" t="s">
        <v>320</v>
      </c>
      <c r="E148" s="162">
        <f>E149</f>
        <v>34.823</v>
      </c>
      <c r="F148" s="162">
        <f>F149</f>
        <v>29.88</v>
      </c>
      <c r="G148" s="195">
        <f t="shared" si="7"/>
        <v>0.85805358527410036</v>
      </c>
    </row>
    <row r="149" spans="1:7" ht="19.5" customHeight="1" outlineLevel="6">
      <c r="A149" s="160" t="s">
        <v>1161</v>
      </c>
      <c r="B149" s="161" t="s">
        <v>1168</v>
      </c>
      <c r="C149" s="161" t="s">
        <v>1528</v>
      </c>
      <c r="D149" s="161" t="s">
        <v>1162</v>
      </c>
      <c r="E149" s="162">
        <v>34.823</v>
      </c>
      <c r="F149" s="162">
        <v>29.88</v>
      </c>
      <c r="G149" s="195">
        <f t="shared" si="7"/>
        <v>0.85805358527410036</v>
      </c>
    </row>
    <row r="150" spans="1:7" s="159" customFormat="1" ht="17.399999999999999">
      <c r="A150" s="155" t="s">
        <v>1177</v>
      </c>
      <c r="B150" s="156" t="s">
        <v>1178</v>
      </c>
      <c r="C150" s="156" t="s">
        <v>1146</v>
      </c>
      <c r="D150" s="156" t="s">
        <v>1147</v>
      </c>
      <c r="E150" s="157">
        <f>E151+E157</f>
        <v>1260.6479999999999</v>
      </c>
      <c r="F150" s="157">
        <f>F151+F157</f>
        <v>1260.6479999999999</v>
      </c>
      <c r="G150" s="158">
        <f t="shared" si="7"/>
        <v>1</v>
      </c>
    </row>
    <row r="151" spans="1:7" outlineLevel="1">
      <c r="A151" s="160" t="s">
        <v>1179</v>
      </c>
      <c r="B151" s="161" t="s">
        <v>1180</v>
      </c>
      <c r="C151" s="161" t="s">
        <v>1146</v>
      </c>
      <c r="D151" s="161" t="s">
        <v>1147</v>
      </c>
      <c r="E151" s="162">
        <f t="shared" ref="E151:F155" si="8">E152</f>
        <v>1110.6479999999999</v>
      </c>
      <c r="F151" s="162">
        <f t="shared" si="8"/>
        <v>1110.6479999999999</v>
      </c>
      <c r="G151" s="195">
        <f t="shared" si="7"/>
        <v>1</v>
      </c>
    </row>
    <row r="152" spans="1:7" outlineLevel="3">
      <c r="A152" s="160" t="s">
        <v>1273</v>
      </c>
      <c r="B152" s="161" t="s">
        <v>1180</v>
      </c>
      <c r="C152" s="161" t="s">
        <v>1153</v>
      </c>
      <c r="D152" s="161" t="s">
        <v>1147</v>
      </c>
      <c r="E152" s="162">
        <f t="shared" si="8"/>
        <v>1110.6479999999999</v>
      </c>
      <c r="F152" s="162">
        <f t="shared" si="8"/>
        <v>1110.6479999999999</v>
      </c>
      <c r="G152" s="195">
        <f t="shared" si="7"/>
        <v>1</v>
      </c>
    </row>
    <row r="153" spans="1:7" outlineLevel="3">
      <c r="A153" s="160" t="s">
        <v>1181</v>
      </c>
      <c r="B153" s="161" t="s">
        <v>1180</v>
      </c>
      <c r="C153" s="161" t="s">
        <v>1182</v>
      </c>
      <c r="D153" s="161" t="s">
        <v>1147</v>
      </c>
      <c r="E153" s="162">
        <f t="shared" si="8"/>
        <v>1110.6479999999999</v>
      </c>
      <c r="F153" s="162">
        <f t="shared" si="8"/>
        <v>1110.6479999999999</v>
      </c>
      <c r="G153" s="195">
        <f t="shared" si="7"/>
        <v>1</v>
      </c>
    </row>
    <row r="154" spans="1:7" ht="56.25" customHeight="1" outlineLevel="4">
      <c r="A154" s="166" t="s">
        <v>1183</v>
      </c>
      <c r="B154" s="161" t="s">
        <v>1180</v>
      </c>
      <c r="C154" s="161" t="s">
        <v>1529</v>
      </c>
      <c r="D154" s="161" t="s">
        <v>1147</v>
      </c>
      <c r="E154" s="162">
        <f t="shared" si="8"/>
        <v>1110.6479999999999</v>
      </c>
      <c r="F154" s="162">
        <f t="shared" si="8"/>
        <v>1110.6479999999999</v>
      </c>
      <c r="G154" s="195">
        <f t="shared" si="7"/>
        <v>1</v>
      </c>
    </row>
    <row r="155" spans="1:7" outlineLevel="5">
      <c r="A155" s="160" t="s">
        <v>1184</v>
      </c>
      <c r="B155" s="161" t="s">
        <v>1180</v>
      </c>
      <c r="C155" s="161" t="s">
        <v>1529</v>
      </c>
      <c r="D155" s="161" t="s">
        <v>1185</v>
      </c>
      <c r="E155" s="162">
        <f t="shared" si="8"/>
        <v>1110.6479999999999</v>
      </c>
      <c r="F155" s="162">
        <f t="shared" si="8"/>
        <v>1110.6479999999999</v>
      </c>
      <c r="G155" s="195">
        <f t="shared" si="7"/>
        <v>1</v>
      </c>
    </row>
    <row r="156" spans="1:7" outlineLevel="6">
      <c r="A156" s="160" t="s">
        <v>1186</v>
      </c>
      <c r="B156" s="161" t="s">
        <v>1180</v>
      </c>
      <c r="C156" s="161" t="s">
        <v>1529</v>
      </c>
      <c r="D156" s="161" t="s">
        <v>1187</v>
      </c>
      <c r="E156" s="162">
        <v>1110.6479999999999</v>
      </c>
      <c r="F156" s="162">
        <v>1110.6479999999999</v>
      </c>
      <c r="G156" s="195">
        <f t="shared" si="7"/>
        <v>1</v>
      </c>
    </row>
    <row r="157" spans="1:7" outlineLevel="6">
      <c r="A157" s="160" t="s">
        <v>1271</v>
      </c>
      <c r="B157" s="161" t="s">
        <v>1272</v>
      </c>
      <c r="C157" s="161" t="s">
        <v>1146</v>
      </c>
      <c r="D157" s="161" t="s">
        <v>1147</v>
      </c>
      <c r="E157" s="162">
        <f t="shared" ref="E157:F160" si="9">E158</f>
        <v>150</v>
      </c>
      <c r="F157" s="162">
        <f t="shared" si="9"/>
        <v>150</v>
      </c>
      <c r="G157" s="195">
        <f t="shared" si="7"/>
        <v>1</v>
      </c>
    </row>
    <row r="158" spans="1:7" outlineLevel="6">
      <c r="A158" s="160" t="s">
        <v>1273</v>
      </c>
      <c r="B158" s="161" t="s">
        <v>1272</v>
      </c>
      <c r="C158" s="161" t="s">
        <v>1153</v>
      </c>
      <c r="D158" s="161" t="s">
        <v>1147</v>
      </c>
      <c r="E158" s="162">
        <f t="shared" si="9"/>
        <v>150</v>
      </c>
      <c r="F158" s="162">
        <f t="shared" si="9"/>
        <v>150</v>
      </c>
      <c r="G158" s="195">
        <f t="shared" si="7"/>
        <v>1</v>
      </c>
    </row>
    <row r="159" spans="1:7" outlineLevel="6">
      <c r="A159" s="160" t="s">
        <v>1274</v>
      </c>
      <c r="B159" s="161" t="s">
        <v>1272</v>
      </c>
      <c r="C159" s="161" t="s">
        <v>1275</v>
      </c>
      <c r="D159" s="161" t="s">
        <v>1147</v>
      </c>
      <c r="E159" s="162">
        <f t="shared" si="9"/>
        <v>150</v>
      </c>
      <c r="F159" s="162">
        <f t="shared" si="9"/>
        <v>150</v>
      </c>
      <c r="G159" s="195">
        <f t="shared" si="7"/>
        <v>1</v>
      </c>
    </row>
    <row r="160" spans="1:7" ht="18.75" customHeight="1" outlineLevel="6">
      <c r="A160" s="160" t="s">
        <v>1160</v>
      </c>
      <c r="B160" s="161" t="s">
        <v>1272</v>
      </c>
      <c r="C160" s="161" t="s">
        <v>1275</v>
      </c>
      <c r="D160" s="161" t="s">
        <v>320</v>
      </c>
      <c r="E160" s="162">
        <f t="shared" si="9"/>
        <v>150</v>
      </c>
      <c r="F160" s="162">
        <f t="shared" si="9"/>
        <v>150</v>
      </c>
      <c r="G160" s="195">
        <f t="shared" si="7"/>
        <v>1</v>
      </c>
    </row>
    <row r="161" spans="1:7" ht="20.25" customHeight="1" outlineLevel="6">
      <c r="A161" s="160" t="s">
        <v>1161</v>
      </c>
      <c r="B161" s="161" t="s">
        <v>1272</v>
      </c>
      <c r="C161" s="161" t="s">
        <v>1275</v>
      </c>
      <c r="D161" s="161" t="s">
        <v>1162</v>
      </c>
      <c r="E161" s="162">
        <v>150</v>
      </c>
      <c r="F161" s="162">
        <v>150</v>
      </c>
      <c r="G161" s="195">
        <f t="shared" si="7"/>
        <v>1</v>
      </c>
    </row>
    <row r="162" spans="1:7" s="159" customFormat="1" ht="17.399999999999999">
      <c r="A162" s="155" t="s">
        <v>1276</v>
      </c>
      <c r="B162" s="156" t="s">
        <v>1277</v>
      </c>
      <c r="C162" s="156" t="s">
        <v>1146</v>
      </c>
      <c r="D162" s="156" t="s">
        <v>1147</v>
      </c>
      <c r="E162" s="157">
        <f t="shared" ref="E162:F166" si="10">E163</f>
        <v>263.63400000000001</v>
      </c>
      <c r="F162" s="157">
        <f t="shared" si="10"/>
        <v>263.63400000000001</v>
      </c>
      <c r="G162" s="158">
        <f t="shared" si="7"/>
        <v>1</v>
      </c>
    </row>
    <row r="163" spans="1:7" ht="36" outlineLevel="1">
      <c r="A163" s="160" t="s">
        <v>1278</v>
      </c>
      <c r="B163" s="161" t="s">
        <v>1279</v>
      </c>
      <c r="C163" s="161" t="s">
        <v>1146</v>
      </c>
      <c r="D163" s="161" t="s">
        <v>1147</v>
      </c>
      <c r="E163" s="162">
        <f t="shared" si="10"/>
        <v>263.63400000000001</v>
      </c>
      <c r="F163" s="162">
        <f t="shared" si="10"/>
        <v>263.63400000000001</v>
      </c>
      <c r="G163" s="195">
        <f t="shared" si="7"/>
        <v>1</v>
      </c>
    </row>
    <row r="164" spans="1:7" outlineLevel="3">
      <c r="A164" s="160" t="s">
        <v>1273</v>
      </c>
      <c r="B164" s="161" t="s">
        <v>1279</v>
      </c>
      <c r="C164" s="161" t="s">
        <v>1153</v>
      </c>
      <c r="D164" s="161" t="s">
        <v>1147</v>
      </c>
      <c r="E164" s="162">
        <f t="shared" si="10"/>
        <v>263.63400000000001</v>
      </c>
      <c r="F164" s="162">
        <f t="shared" si="10"/>
        <v>263.63400000000001</v>
      </c>
      <c r="G164" s="195">
        <f t="shared" si="7"/>
        <v>1</v>
      </c>
    </row>
    <row r="165" spans="1:7" outlineLevel="4">
      <c r="A165" s="160" t="s">
        <v>1280</v>
      </c>
      <c r="B165" s="161" t="s">
        <v>1279</v>
      </c>
      <c r="C165" s="161" t="s">
        <v>1281</v>
      </c>
      <c r="D165" s="161" t="s">
        <v>1147</v>
      </c>
      <c r="E165" s="162">
        <f t="shared" si="10"/>
        <v>263.63400000000001</v>
      </c>
      <c r="F165" s="162">
        <f t="shared" si="10"/>
        <v>263.63400000000001</v>
      </c>
      <c r="G165" s="195">
        <f t="shared" si="7"/>
        <v>1</v>
      </c>
    </row>
    <row r="166" spans="1:7" ht="18.75" customHeight="1" outlineLevel="5">
      <c r="A166" s="160" t="s">
        <v>1160</v>
      </c>
      <c r="B166" s="161" t="s">
        <v>1279</v>
      </c>
      <c r="C166" s="161" t="s">
        <v>1281</v>
      </c>
      <c r="D166" s="161" t="s">
        <v>320</v>
      </c>
      <c r="E166" s="162">
        <f t="shared" si="10"/>
        <v>263.63400000000001</v>
      </c>
      <c r="F166" s="162">
        <f t="shared" si="10"/>
        <v>263.63400000000001</v>
      </c>
      <c r="G166" s="195">
        <f t="shared" si="7"/>
        <v>1</v>
      </c>
    </row>
    <row r="167" spans="1:7" ht="19.5" customHeight="1" outlineLevel="6">
      <c r="A167" s="160" t="s">
        <v>1161</v>
      </c>
      <c r="B167" s="161" t="s">
        <v>1279</v>
      </c>
      <c r="C167" s="161" t="s">
        <v>1281</v>
      </c>
      <c r="D167" s="161" t="s">
        <v>1162</v>
      </c>
      <c r="E167" s="162">
        <v>263.63400000000001</v>
      </c>
      <c r="F167" s="162">
        <v>263.63400000000001</v>
      </c>
      <c r="G167" s="195">
        <f t="shared" si="7"/>
        <v>1</v>
      </c>
    </row>
    <row r="168" spans="1:7" s="159" customFormat="1" ht="17.399999999999999">
      <c r="A168" s="155" t="s">
        <v>1282</v>
      </c>
      <c r="B168" s="156" t="s">
        <v>1283</v>
      </c>
      <c r="C168" s="156" t="s">
        <v>1146</v>
      </c>
      <c r="D168" s="156" t="s">
        <v>1147</v>
      </c>
      <c r="E168" s="157">
        <f>E169+E175+E180+E192</f>
        <v>29744.816999999999</v>
      </c>
      <c r="F168" s="157">
        <f>F169+F175+F180+F192</f>
        <v>26535.574000000001</v>
      </c>
      <c r="G168" s="158">
        <f t="shared" si="7"/>
        <v>0.892107488844191</v>
      </c>
    </row>
    <row r="169" spans="1:7" s="159" customFormat="1">
      <c r="A169" s="160" t="s">
        <v>1284</v>
      </c>
      <c r="B169" s="161" t="s">
        <v>1285</v>
      </c>
      <c r="C169" s="161" t="s">
        <v>1146</v>
      </c>
      <c r="D169" s="161" t="s">
        <v>1147</v>
      </c>
      <c r="E169" s="162">
        <f t="shared" ref="E169:F173" si="11">E170</f>
        <v>374.49</v>
      </c>
      <c r="F169" s="162">
        <f t="shared" si="11"/>
        <v>0</v>
      </c>
      <c r="G169" s="195">
        <f t="shared" si="7"/>
        <v>0</v>
      </c>
    </row>
    <row r="170" spans="1:7" s="159" customFormat="1">
      <c r="A170" s="160" t="s">
        <v>1273</v>
      </c>
      <c r="B170" s="161" t="s">
        <v>1285</v>
      </c>
      <c r="C170" s="161" t="s">
        <v>1153</v>
      </c>
      <c r="D170" s="161" t="s">
        <v>1147</v>
      </c>
      <c r="E170" s="162">
        <f t="shared" si="11"/>
        <v>374.49</v>
      </c>
      <c r="F170" s="162">
        <f t="shared" si="11"/>
        <v>0</v>
      </c>
      <c r="G170" s="195">
        <f t="shared" si="7"/>
        <v>0</v>
      </c>
    </row>
    <row r="171" spans="1:7" s="159" customFormat="1">
      <c r="A171" s="160" t="s">
        <v>1181</v>
      </c>
      <c r="B171" s="161" t="s">
        <v>1285</v>
      </c>
      <c r="C171" s="161" t="s">
        <v>1182</v>
      </c>
      <c r="D171" s="161" t="s">
        <v>1147</v>
      </c>
      <c r="E171" s="162">
        <f t="shared" si="11"/>
        <v>374.49</v>
      </c>
      <c r="F171" s="162">
        <f t="shared" si="11"/>
        <v>0</v>
      </c>
      <c r="G171" s="195">
        <f t="shared" si="7"/>
        <v>0</v>
      </c>
    </row>
    <row r="172" spans="1:7" s="159" customFormat="1" ht="96" customHeight="1">
      <c r="A172" s="166" t="s">
        <v>1530</v>
      </c>
      <c r="B172" s="161" t="s">
        <v>1285</v>
      </c>
      <c r="C172" s="161" t="s">
        <v>1287</v>
      </c>
      <c r="D172" s="161" t="s">
        <v>1147</v>
      </c>
      <c r="E172" s="162">
        <f t="shared" si="11"/>
        <v>374.49</v>
      </c>
      <c r="F172" s="162">
        <f t="shared" si="11"/>
        <v>0</v>
      </c>
      <c r="G172" s="195">
        <f t="shared" si="7"/>
        <v>0</v>
      </c>
    </row>
    <row r="173" spans="1:7" s="159" customFormat="1" ht="18" customHeight="1">
      <c r="A173" s="160" t="s">
        <v>1160</v>
      </c>
      <c r="B173" s="161" t="s">
        <v>1285</v>
      </c>
      <c r="C173" s="161" t="s">
        <v>1287</v>
      </c>
      <c r="D173" s="161" t="s">
        <v>320</v>
      </c>
      <c r="E173" s="162">
        <f t="shared" si="11"/>
        <v>374.49</v>
      </c>
      <c r="F173" s="162">
        <f t="shared" si="11"/>
        <v>0</v>
      </c>
      <c r="G173" s="195">
        <f t="shared" si="7"/>
        <v>0</v>
      </c>
    </row>
    <row r="174" spans="1:7" s="159" customFormat="1" ht="18.75" customHeight="1">
      <c r="A174" s="160" t="s">
        <v>1161</v>
      </c>
      <c r="B174" s="161" t="s">
        <v>1285</v>
      </c>
      <c r="C174" s="161" t="s">
        <v>1287</v>
      </c>
      <c r="D174" s="161" t="s">
        <v>1162</v>
      </c>
      <c r="E174" s="162">
        <v>374.49</v>
      </c>
      <c r="F174" s="162">
        <v>0</v>
      </c>
      <c r="G174" s="195">
        <f t="shared" si="7"/>
        <v>0</v>
      </c>
    </row>
    <row r="175" spans="1:7" s="159" customFormat="1">
      <c r="A175" s="160" t="s">
        <v>1288</v>
      </c>
      <c r="B175" s="161" t="s">
        <v>1289</v>
      </c>
      <c r="C175" s="161" t="s">
        <v>1146</v>
      </c>
      <c r="D175" s="161" t="s">
        <v>1147</v>
      </c>
      <c r="E175" s="162">
        <f t="shared" ref="E175:F178" si="12">E176</f>
        <v>3.2229999999999999</v>
      </c>
      <c r="F175" s="162">
        <f t="shared" si="12"/>
        <v>0</v>
      </c>
      <c r="G175" s="195">
        <f t="shared" si="7"/>
        <v>0</v>
      </c>
    </row>
    <row r="176" spans="1:7" s="159" customFormat="1" ht="36">
      <c r="A176" s="160" t="s">
        <v>1290</v>
      </c>
      <c r="B176" s="161" t="s">
        <v>1289</v>
      </c>
      <c r="C176" s="161" t="s">
        <v>1193</v>
      </c>
      <c r="D176" s="161" t="s">
        <v>1147</v>
      </c>
      <c r="E176" s="162">
        <f t="shared" si="12"/>
        <v>3.2229999999999999</v>
      </c>
      <c r="F176" s="162">
        <f t="shared" si="12"/>
        <v>0</v>
      </c>
      <c r="G176" s="195">
        <f t="shared" si="7"/>
        <v>0</v>
      </c>
    </row>
    <row r="177" spans="1:7" s="159" customFormat="1" ht="90">
      <c r="A177" s="166" t="s">
        <v>1291</v>
      </c>
      <c r="B177" s="161" t="s">
        <v>1289</v>
      </c>
      <c r="C177" s="161" t="s">
        <v>1292</v>
      </c>
      <c r="D177" s="161" t="s">
        <v>1147</v>
      </c>
      <c r="E177" s="162">
        <f t="shared" si="12"/>
        <v>3.2229999999999999</v>
      </c>
      <c r="F177" s="162">
        <f t="shared" si="12"/>
        <v>0</v>
      </c>
      <c r="G177" s="195">
        <f t="shared" si="7"/>
        <v>0</v>
      </c>
    </row>
    <row r="178" spans="1:7" s="159" customFormat="1" ht="19.5" customHeight="1">
      <c r="A178" s="160" t="s">
        <v>1160</v>
      </c>
      <c r="B178" s="161" t="s">
        <v>1289</v>
      </c>
      <c r="C178" s="161" t="s">
        <v>1292</v>
      </c>
      <c r="D178" s="161" t="s">
        <v>320</v>
      </c>
      <c r="E178" s="162">
        <f t="shared" si="12"/>
        <v>3.2229999999999999</v>
      </c>
      <c r="F178" s="162">
        <f t="shared" si="12"/>
        <v>0</v>
      </c>
      <c r="G178" s="195">
        <f t="shared" si="7"/>
        <v>0</v>
      </c>
    </row>
    <row r="179" spans="1:7" s="159" customFormat="1" ht="20.25" customHeight="1">
      <c r="A179" s="160" t="s">
        <v>1161</v>
      </c>
      <c r="B179" s="161" t="s">
        <v>1289</v>
      </c>
      <c r="C179" s="161" t="s">
        <v>1292</v>
      </c>
      <c r="D179" s="161" t="s">
        <v>1162</v>
      </c>
      <c r="E179" s="162">
        <v>3.2229999999999999</v>
      </c>
      <c r="F179" s="162">
        <v>0</v>
      </c>
      <c r="G179" s="195">
        <f t="shared" si="7"/>
        <v>0</v>
      </c>
    </row>
    <row r="180" spans="1:7" outlineLevel="6">
      <c r="A180" s="160" t="s">
        <v>1293</v>
      </c>
      <c r="B180" s="161" t="s">
        <v>1294</v>
      </c>
      <c r="C180" s="161" t="s">
        <v>1146</v>
      </c>
      <c r="D180" s="161" t="s">
        <v>1147</v>
      </c>
      <c r="E180" s="162">
        <f>E181</f>
        <v>26938.484</v>
      </c>
      <c r="F180" s="162">
        <f>F181</f>
        <v>24107.402000000002</v>
      </c>
      <c r="G180" s="195">
        <f t="shared" si="7"/>
        <v>0.89490566729738774</v>
      </c>
    </row>
    <row r="181" spans="1:7" ht="38.25" customHeight="1" outlineLevel="6">
      <c r="A181" s="160" t="s">
        <v>1295</v>
      </c>
      <c r="B181" s="161" t="s">
        <v>1294</v>
      </c>
      <c r="C181" s="161" t="s">
        <v>1296</v>
      </c>
      <c r="D181" s="161" t="s">
        <v>1147</v>
      </c>
      <c r="E181" s="162">
        <f>E182</f>
        <v>26938.484</v>
      </c>
      <c r="F181" s="162">
        <f>F182</f>
        <v>24107.402000000002</v>
      </c>
      <c r="G181" s="195">
        <f t="shared" si="7"/>
        <v>0.89490566729738774</v>
      </c>
    </row>
    <row r="182" spans="1:7" ht="36" outlineLevel="6">
      <c r="A182" s="160" t="s">
        <v>1297</v>
      </c>
      <c r="B182" s="161" t="s">
        <v>1294</v>
      </c>
      <c r="C182" s="161" t="s">
        <v>1298</v>
      </c>
      <c r="D182" s="161" t="s">
        <v>1147</v>
      </c>
      <c r="E182" s="162">
        <f>E183+E186+E189</f>
        <v>26938.484</v>
      </c>
      <c r="F182" s="162">
        <f>F183+F186+F189</f>
        <v>24107.402000000002</v>
      </c>
      <c r="G182" s="195">
        <f t="shared" si="7"/>
        <v>0.89490566729738774</v>
      </c>
    </row>
    <row r="183" spans="1:7" ht="54" outlineLevel="6">
      <c r="A183" s="160" t="s">
        <v>1299</v>
      </c>
      <c r="B183" s="161" t="s">
        <v>1294</v>
      </c>
      <c r="C183" s="161" t="s">
        <v>1300</v>
      </c>
      <c r="D183" s="161" t="s">
        <v>1147</v>
      </c>
      <c r="E183" s="162">
        <f>E184</f>
        <v>15071.12</v>
      </c>
      <c r="F183" s="162">
        <f>F184</f>
        <v>12281.287</v>
      </c>
      <c r="G183" s="195">
        <f t="shared" si="7"/>
        <v>0.81488880720211898</v>
      </c>
    </row>
    <row r="184" spans="1:7" ht="18" customHeight="1" outlineLevel="6">
      <c r="A184" s="160" t="s">
        <v>1160</v>
      </c>
      <c r="B184" s="161" t="s">
        <v>1294</v>
      </c>
      <c r="C184" s="161" t="s">
        <v>1300</v>
      </c>
      <c r="D184" s="161" t="s">
        <v>320</v>
      </c>
      <c r="E184" s="162">
        <f>E185</f>
        <v>15071.12</v>
      </c>
      <c r="F184" s="162">
        <f>F185</f>
        <v>12281.287</v>
      </c>
      <c r="G184" s="195">
        <f t="shared" si="7"/>
        <v>0.81488880720211898</v>
      </c>
    </row>
    <row r="185" spans="1:7" ht="20.25" customHeight="1" outlineLevel="6">
      <c r="A185" s="160" t="s">
        <v>1161</v>
      </c>
      <c r="B185" s="161" t="s">
        <v>1294</v>
      </c>
      <c r="C185" s="161" t="s">
        <v>1300</v>
      </c>
      <c r="D185" s="161" t="s">
        <v>1162</v>
      </c>
      <c r="E185" s="162">
        <v>15071.12</v>
      </c>
      <c r="F185" s="162">
        <v>12281.287</v>
      </c>
      <c r="G185" s="195">
        <f t="shared" si="7"/>
        <v>0.81488880720211898</v>
      </c>
    </row>
    <row r="186" spans="1:7" ht="36" outlineLevel="6">
      <c r="A186" s="160" t="s">
        <v>1303</v>
      </c>
      <c r="B186" s="161" t="s">
        <v>1294</v>
      </c>
      <c r="C186" s="161" t="s">
        <v>1304</v>
      </c>
      <c r="D186" s="161" t="s">
        <v>1147</v>
      </c>
      <c r="E186" s="162">
        <f>E187</f>
        <v>118.261</v>
      </c>
      <c r="F186" s="162">
        <f>F187</f>
        <v>118.261</v>
      </c>
      <c r="G186" s="195">
        <f t="shared" si="7"/>
        <v>1</v>
      </c>
    </row>
    <row r="187" spans="1:7" ht="21.75" customHeight="1" outlineLevel="6">
      <c r="A187" s="160" t="s">
        <v>1160</v>
      </c>
      <c r="B187" s="161" t="s">
        <v>1294</v>
      </c>
      <c r="C187" s="161" t="s">
        <v>1304</v>
      </c>
      <c r="D187" s="161" t="s">
        <v>320</v>
      </c>
      <c r="E187" s="162">
        <f>E188</f>
        <v>118.261</v>
      </c>
      <c r="F187" s="162">
        <f>F188</f>
        <v>118.261</v>
      </c>
      <c r="G187" s="195">
        <f t="shared" si="7"/>
        <v>1</v>
      </c>
    </row>
    <row r="188" spans="1:7" ht="19.5" customHeight="1" outlineLevel="6">
      <c r="A188" s="160" t="s">
        <v>1161</v>
      </c>
      <c r="B188" s="161" t="s">
        <v>1294</v>
      </c>
      <c r="C188" s="161" t="s">
        <v>1304</v>
      </c>
      <c r="D188" s="161" t="s">
        <v>1162</v>
      </c>
      <c r="E188" s="162">
        <v>118.261</v>
      </c>
      <c r="F188" s="162">
        <v>118.261</v>
      </c>
      <c r="G188" s="195">
        <f t="shared" si="7"/>
        <v>1</v>
      </c>
    </row>
    <row r="189" spans="1:7" ht="55.5" customHeight="1" outlineLevel="6">
      <c r="A189" s="166" t="s">
        <v>1301</v>
      </c>
      <c r="B189" s="161" t="s">
        <v>1294</v>
      </c>
      <c r="C189" s="161" t="s">
        <v>1302</v>
      </c>
      <c r="D189" s="161" t="s">
        <v>1147</v>
      </c>
      <c r="E189" s="162">
        <f>E190</f>
        <v>11749.102999999999</v>
      </c>
      <c r="F189" s="162">
        <f>F190</f>
        <v>11707.853999999999</v>
      </c>
      <c r="G189" s="195">
        <f t="shared" si="7"/>
        <v>0.99648917879092558</v>
      </c>
    </row>
    <row r="190" spans="1:7" ht="21.75" customHeight="1" outlineLevel="6">
      <c r="A190" s="160" t="s">
        <v>1160</v>
      </c>
      <c r="B190" s="161" t="s">
        <v>1294</v>
      </c>
      <c r="C190" s="161" t="s">
        <v>1302</v>
      </c>
      <c r="D190" s="161" t="s">
        <v>320</v>
      </c>
      <c r="E190" s="162">
        <f>E191</f>
        <v>11749.102999999999</v>
      </c>
      <c r="F190" s="162">
        <f>F191</f>
        <v>11707.853999999999</v>
      </c>
      <c r="G190" s="195">
        <f t="shared" si="7"/>
        <v>0.99648917879092558</v>
      </c>
    </row>
    <row r="191" spans="1:7" ht="19.5" customHeight="1" outlineLevel="6">
      <c r="A191" s="160" t="s">
        <v>1161</v>
      </c>
      <c r="B191" s="161" t="s">
        <v>1294</v>
      </c>
      <c r="C191" s="161" t="s">
        <v>1302</v>
      </c>
      <c r="D191" s="161" t="s">
        <v>1162</v>
      </c>
      <c r="E191" s="162">
        <v>11749.102999999999</v>
      </c>
      <c r="F191" s="162">
        <v>11707.853999999999</v>
      </c>
      <c r="G191" s="195">
        <f t="shared" si="7"/>
        <v>0.99648917879092558</v>
      </c>
    </row>
    <row r="192" spans="1:7" outlineLevel="1">
      <c r="A192" s="160" t="s">
        <v>1305</v>
      </c>
      <c r="B192" s="161" t="s">
        <v>1306</v>
      </c>
      <c r="C192" s="161" t="s">
        <v>1146</v>
      </c>
      <c r="D192" s="161" t="s">
        <v>1147</v>
      </c>
      <c r="E192" s="162">
        <f>E193+E201</f>
        <v>2428.6200000000003</v>
      </c>
      <c r="F192" s="162">
        <f>F193+F201</f>
        <v>2428.172</v>
      </c>
      <c r="G192" s="195">
        <f t="shared" si="7"/>
        <v>0.9998155331011026</v>
      </c>
    </row>
    <row r="193" spans="1:7" ht="36" outlineLevel="1">
      <c r="A193" s="160" t="s">
        <v>1290</v>
      </c>
      <c r="B193" s="161" t="s">
        <v>1306</v>
      </c>
      <c r="C193" s="161" t="s">
        <v>1193</v>
      </c>
      <c r="D193" s="161" t="s">
        <v>1147</v>
      </c>
      <c r="E193" s="162">
        <f>E194</f>
        <v>2328.6200000000003</v>
      </c>
      <c r="F193" s="162">
        <f>F194</f>
        <v>2328.172</v>
      </c>
      <c r="G193" s="195">
        <f t="shared" si="7"/>
        <v>0.99980761137497731</v>
      </c>
    </row>
    <row r="194" spans="1:7" ht="38.25" customHeight="1" outlineLevel="1">
      <c r="A194" s="160" t="s">
        <v>1307</v>
      </c>
      <c r="B194" s="161" t="s">
        <v>1306</v>
      </c>
      <c r="C194" s="161" t="s">
        <v>1308</v>
      </c>
      <c r="D194" s="161" t="s">
        <v>1147</v>
      </c>
      <c r="E194" s="162">
        <f>E198+E195</f>
        <v>2328.6200000000003</v>
      </c>
      <c r="F194" s="162">
        <f>F198+F195</f>
        <v>2328.172</v>
      </c>
      <c r="G194" s="195">
        <f t="shared" si="7"/>
        <v>0.99980761137497731</v>
      </c>
    </row>
    <row r="195" spans="1:7" outlineLevel="1">
      <c r="A195" s="160" t="s">
        <v>1309</v>
      </c>
      <c r="B195" s="161" t="s">
        <v>1306</v>
      </c>
      <c r="C195" s="161" t="s">
        <v>1310</v>
      </c>
      <c r="D195" s="161" t="s">
        <v>1147</v>
      </c>
      <c r="E195" s="162">
        <f>E196</f>
        <v>46.8</v>
      </c>
      <c r="F195" s="162">
        <f>F196</f>
        <v>46.8</v>
      </c>
      <c r="G195" s="195">
        <f t="shared" si="7"/>
        <v>1</v>
      </c>
    </row>
    <row r="196" spans="1:7" ht="17.25" customHeight="1" outlineLevel="1">
      <c r="A196" s="160" t="s">
        <v>1160</v>
      </c>
      <c r="B196" s="161" t="s">
        <v>1306</v>
      </c>
      <c r="C196" s="161" t="s">
        <v>1310</v>
      </c>
      <c r="D196" s="161" t="s">
        <v>320</v>
      </c>
      <c r="E196" s="162">
        <f>E197</f>
        <v>46.8</v>
      </c>
      <c r="F196" s="162">
        <f>F197</f>
        <v>46.8</v>
      </c>
      <c r="G196" s="195">
        <f t="shared" si="7"/>
        <v>1</v>
      </c>
    </row>
    <row r="197" spans="1:7" ht="18.75" customHeight="1" outlineLevel="1">
      <c r="A197" s="160" t="s">
        <v>1161</v>
      </c>
      <c r="B197" s="161" t="s">
        <v>1306</v>
      </c>
      <c r="C197" s="161" t="s">
        <v>1310</v>
      </c>
      <c r="D197" s="161" t="s">
        <v>1162</v>
      </c>
      <c r="E197" s="162">
        <v>46.8</v>
      </c>
      <c r="F197" s="162">
        <v>46.8</v>
      </c>
      <c r="G197" s="195">
        <f t="shared" si="7"/>
        <v>1</v>
      </c>
    </row>
    <row r="198" spans="1:7" outlineLevel="4">
      <c r="A198" s="160" t="s">
        <v>1311</v>
      </c>
      <c r="B198" s="161" t="s">
        <v>1306</v>
      </c>
      <c r="C198" s="161" t="s">
        <v>1312</v>
      </c>
      <c r="D198" s="161" t="s">
        <v>1147</v>
      </c>
      <c r="E198" s="162">
        <f>E199</f>
        <v>2281.8200000000002</v>
      </c>
      <c r="F198" s="162">
        <f>F199</f>
        <v>2281.3719999999998</v>
      </c>
      <c r="G198" s="195">
        <f t="shared" si="7"/>
        <v>0.99980366549508715</v>
      </c>
    </row>
    <row r="199" spans="1:7" ht="17.25" customHeight="1" outlineLevel="5">
      <c r="A199" s="160" t="s">
        <v>1160</v>
      </c>
      <c r="B199" s="161" t="s">
        <v>1306</v>
      </c>
      <c r="C199" s="161" t="s">
        <v>1312</v>
      </c>
      <c r="D199" s="161" t="s">
        <v>320</v>
      </c>
      <c r="E199" s="162">
        <f>E200</f>
        <v>2281.8200000000002</v>
      </c>
      <c r="F199" s="162">
        <f>F200</f>
        <v>2281.3719999999998</v>
      </c>
      <c r="G199" s="195">
        <f t="shared" si="7"/>
        <v>0.99980366549508715</v>
      </c>
    </row>
    <row r="200" spans="1:7" ht="21" customHeight="1" outlineLevel="6">
      <c r="A200" s="160" t="s">
        <v>1161</v>
      </c>
      <c r="B200" s="161" t="s">
        <v>1306</v>
      </c>
      <c r="C200" s="161" t="s">
        <v>1312</v>
      </c>
      <c r="D200" s="161" t="s">
        <v>1162</v>
      </c>
      <c r="E200" s="162">
        <v>2281.8200000000002</v>
      </c>
      <c r="F200" s="162">
        <v>2281.3719999999998</v>
      </c>
      <c r="G200" s="195">
        <f t="shared" si="7"/>
        <v>0.99980366549508715</v>
      </c>
    </row>
    <row r="201" spans="1:7" ht="20.25" customHeight="1" outlineLevel="6">
      <c r="A201" s="160" t="s">
        <v>1152</v>
      </c>
      <c r="B201" s="161" t="s">
        <v>1306</v>
      </c>
      <c r="C201" s="161" t="s">
        <v>1153</v>
      </c>
      <c r="D201" s="161" t="s">
        <v>1147</v>
      </c>
      <c r="E201" s="162">
        <f t="shared" ref="E201:F203" si="13">E202</f>
        <v>100</v>
      </c>
      <c r="F201" s="162">
        <f t="shared" si="13"/>
        <v>100</v>
      </c>
      <c r="G201" s="195">
        <f t="shared" si="7"/>
        <v>1</v>
      </c>
    </row>
    <row r="202" spans="1:7" ht="33.6" outlineLevel="6">
      <c r="A202" s="198" t="s">
        <v>1313</v>
      </c>
      <c r="B202" s="161" t="s">
        <v>1306</v>
      </c>
      <c r="C202" s="161" t="s">
        <v>1314</v>
      </c>
      <c r="D202" s="161" t="s">
        <v>1147</v>
      </c>
      <c r="E202" s="162">
        <f t="shared" si="13"/>
        <v>100</v>
      </c>
      <c r="F202" s="162">
        <f t="shared" si="13"/>
        <v>100</v>
      </c>
      <c r="G202" s="195">
        <f t="shared" si="7"/>
        <v>1</v>
      </c>
    </row>
    <row r="203" spans="1:7" ht="19.5" customHeight="1" outlineLevel="6">
      <c r="A203" s="160" t="s">
        <v>1160</v>
      </c>
      <c r="B203" s="161" t="s">
        <v>1306</v>
      </c>
      <c r="C203" s="161" t="s">
        <v>1314</v>
      </c>
      <c r="D203" s="161" t="s">
        <v>320</v>
      </c>
      <c r="E203" s="162">
        <f t="shared" si="13"/>
        <v>100</v>
      </c>
      <c r="F203" s="162">
        <f t="shared" si="13"/>
        <v>100</v>
      </c>
      <c r="G203" s="195">
        <f t="shared" si="7"/>
        <v>1</v>
      </c>
    </row>
    <row r="204" spans="1:7" ht="19.5" customHeight="1" outlineLevel="6">
      <c r="A204" s="160" t="s">
        <v>1161</v>
      </c>
      <c r="B204" s="161" t="s">
        <v>1306</v>
      </c>
      <c r="C204" s="161" t="s">
        <v>1314</v>
      </c>
      <c r="D204" s="161" t="s">
        <v>1162</v>
      </c>
      <c r="E204" s="162">
        <v>100</v>
      </c>
      <c r="F204" s="162">
        <v>100</v>
      </c>
      <c r="G204" s="195">
        <f t="shared" si="7"/>
        <v>1</v>
      </c>
    </row>
    <row r="205" spans="1:7" s="159" customFormat="1" ht="17.399999999999999">
      <c r="A205" s="155" t="s">
        <v>1315</v>
      </c>
      <c r="B205" s="156" t="s">
        <v>1316</v>
      </c>
      <c r="C205" s="156" t="s">
        <v>1146</v>
      </c>
      <c r="D205" s="156" t="s">
        <v>1147</v>
      </c>
      <c r="E205" s="157">
        <f>E206+E212+E235+E245</f>
        <v>35831.076000000001</v>
      </c>
      <c r="F205" s="157">
        <f>F206+F212+F235+F245</f>
        <v>30803.919999999995</v>
      </c>
      <c r="G205" s="158">
        <f t="shared" si="7"/>
        <v>0.85969843607264251</v>
      </c>
    </row>
    <row r="206" spans="1:7" s="159" customFormat="1">
      <c r="A206" s="160" t="s">
        <v>1317</v>
      </c>
      <c r="B206" s="161" t="s">
        <v>1318</v>
      </c>
      <c r="C206" s="161" t="s">
        <v>1146</v>
      </c>
      <c r="D206" s="161" t="s">
        <v>1147</v>
      </c>
      <c r="E206" s="162">
        <f t="shared" ref="E206:F210" si="14">E207</f>
        <v>1000</v>
      </c>
      <c r="F206" s="162">
        <f t="shared" si="14"/>
        <v>993.67700000000002</v>
      </c>
      <c r="G206" s="195">
        <f t="shared" ref="G206:G269" si="15">F206/E206</f>
        <v>0.99367700000000003</v>
      </c>
    </row>
    <row r="207" spans="1:7" s="159" customFormat="1" ht="37.5" customHeight="1">
      <c r="A207" s="160" t="s">
        <v>1295</v>
      </c>
      <c r="B207" s="161" t="s">
        <v>1318</v>
      </c>
      <c r="C207" s="161" t="s">
        <v>1296</v>
      </c>
      <c r="D207" s="161" t="s">
        <v>1147</v>
      </c>
      <c r="E207" s="162">
        <f t="shared" si="14"/>
        <v>1000</v>
      </c>
      <c r="F207" s="162">
        <f t="shared" si="14"/>
        <v>993.67700000000002</v>
      </c>
      <c r="G207" s="195">
        <f t="shared" si="15"/>
        <v>0.99367700000000003</v>
      </c>
    </row>
    <row r="208" spans="1:7" s="159" customFormat="1" ht="36">
      <c r="A208" s="160" t="s">
        <v>1319</v>
      </c>
      <c r="B208" s="161" t="s">
        <v>1318</v>
      </c>
      <c r="C208" s="161" t="s">
        <v>1320</v>
      </c>
      <c r="D208" s="161" t="s">
        <v>1147</v>
      </c>
      <c r="E208" s="162">
        <f t="shared" si="14"/>
        <v>1000</v>
      </c>
      <c r="F208" s="162">
        <f t="shared" si="14"/>
        <v>993.67700000000002</v>
      </c>
      <c r="G208" s="195">
        <f t="shared" si="15"/>
        <v>0.99367700000000003</v>
      </c>
    </row>
    <row r="209" spans="1:7" s="159" customFormat="1" ht="54">
      <c r="A209" s="199" t="s">
        <v>1321</v>
      </c>
      <c r="B209" s="161" t="s">
        <v>1318</v>
      </c>
      <c r="C209" s="161" t="s">
        <v>1322</v>
      </c>
      <c r="D209" s="161" t="s">
        <v>1147</v>
      </c>
      <c r="E209" s="162">
        <f t="shared" si="14"/>
        <v>1000</v>
      </c>
      <c r="F209" s="162">
        <f t="shared" si="14"/>
        <v>993.67700000000002</v>
      </c>
      <c r="G209" s="195">
        <f t="shared" si="15"/>
        <v>0.99367700000000003</v>
      </c>
    </row>
    <row r="210" spans="1:7" s="159" customFormat="1" ht="18.75" customHeight="1">
      <c r="A210" s="160" t="s">
        <v>1160</v>
      </c>
      <c r="B210" s="161" t="s">
        <v>1318</v>
      </c>
      <c r="C210" s="161" t="s">
        <v>1322</v>
      </c>
      <c r="D210" s="161" t="s">
        <v>320</v>
      </c>
      <c r="E210" s="162">
        <f t="shared" si="14"/>
        <v>1000</v>
      </c>
      <c r="F210" s="162">
        <f t="shared" si="14"/>
        <v>993.67700000000002</v>
      </c>
      <c r="G210" s="195">
        <f t="shared" si="15"/>
        <v>0.99367700000000003</v>
      </c>
    </row>
    <row r="211" spans="1:7" s="159" customFormat="1" ht="21" customHeight="1">
      <c r="A211" s="160" t="s">
        <v>1161</v>
      </c>
      <c r="B211" s="161" t="s">
        <v>1318</v>
      </c>
      <c r="C211" s="161" t="s">
        <v>1322</v>
      </c>
      <c r="D211" s="161" t="s">
        <v>1162</v>
      </c>
      <c r="E211" s="162">
        <v>1000</v>
      </c>
      <c r="F211" s="162">
        <v>993.67700000000002</v>
      </c>
      <c r="G211" s="195">
        <f t="shared" si="15"/>
        <v>0.99367700000000003</v>
      </c>
    </row>
    <row r="212" spans="1:7" s="159" customFormat="1">
      <c r="A212" s="160" t="s">
        <v>1323</v>
      </c>
      <c r="B212" s="161" t="s">
        <v>1324</v>
      </c>
      <c r="C212" s="161" t="s">
        <v>1146</v>
      </c>
      <c r="D212" s="161" t="s">
        <v>1147</v>
      </c>
      <c r="E212" s="162">
        <f>E213</f>
        <v>28759.539999999997</v>
      </c>
      <c r="F212" s="162">
        <f>F213</f>
        <v>28429.752999999997</v>
      </c>
      <c r="G212" s="195">
        <f t="shared" si="15"/>
        <v>0.98853295289145793</v>
      </c>
    </row>
    <row r="213" spans="1:7" s="159" customFormat="1" ht="36.75" customHeight="1">
      <c r="A213" s="160" t="s">
        <v>1295</v>
      </c>
      <c r="B213" s="161" t="s">
        <v>1324</v>
      </c>
      <c r="C213" s="161" t="s">
        <v>1296</v>
      </c>
      <c r="D213" s="161" t="s">
        <v>1147</v>
      </c>
      <c r="E213" s="162">
        <f>E214</f>
        <v>28759.539999999997</v>
      </c>
      <c r="F213" s="162">
        <f>F214</f>
        <v>28429.752999999997</v>
      </c>
      <c r="G213" s="195">
        <f t="shared" si="15"/>
        <v>0.98853295289145793</v>
      </c>
    </row>
    <row r="214" spans="1:7" s="159" customFormat="1" ht="36">
      <c r="A214" s="160" t="s">
        <v>1319</v>
      </c>
      <c r="B214" s="161" t="s">
        <v>1324</v>
      </c>
      <c r="C214" s="161" t="s">
        <v>1320</v>
      </c>
      <c r="D214" s="161" t="s">
        <v>1147</v>
      </c>
      <c r="E214" s="162">
        <f>E215+E218+E223+E226+E229+E232</f>
        <v>28759.539999999997</v>
      </c>
      <c r="F214" s="162">
        <f>F215+F218+F223+F226+F229+F232</f>
        <v>28429.752999999997</v>
      </c>
      <c r="G214" s="195">
        <f t="shared" si="15"/>
        <v>0.98853295289145793</v>
      </c>
    </row>
    <row r="215" spans="1:7" s="159" customFormat="1">
      <c r="A215" s="175" t="s">
        <v>1325</v>
      </c>
      <c r="B215" s="161" t="s">
        <v>1324</v>
      </c>
      <c r="C215" s="161" t="s">
        <v>1326</v>
      </c>
      <c r="D215" s="161" t="s">
        <v>1147</v>
      </c>
      <c r="E215" s="162">
        <f>E216</f>
        <v>5093.0709999999999</v>
      </c>
      <c r="F215" s="162">
        <f>F216</f>
        <v>5057.1540000000005</v>
      </c>
      <c r="G215" s="195">
        <f t="shared" si="15"/>
        <v>0.99294786976266391</v>
      </c>
    </row>
    <row r="216" spans="1:7" s="159" customFormat="1" ht="20.25" customHeight="1">
      <c r="A216" s="160" t="s">
        <v>1160</v>
      </c>
      <c r="B216" s="161" t="s">
        <v>1324</v>
      </c>
      <c r="C216" s="161" t="s">
        <v>1326</v>
      </c>
      <c r="D216" s="161" t="s">
        <v>320</v>
      </c>
      <c r="E216" s="162">
        <f>E217</f>
        <v>5093.0709999999999</v>
      </c>
      <c r="F216" s="162">
        <f>F217</f>
        <v>5057.1540000000005</v>
      </c>
      <c r="G216" s="195">
        <f t="shared" si="15"/>
        <v>0.99294786976266391</v>
      </c>
    </row>
    <row r="217" spans="1:7" s="159" customFormat="1" ht="21.75" customHeight="1">
      <c r="A217" s="160" t="s">
        <v>1161</v>
      </c>
      <c r="B217" s="161" t="s">
        <v>1324</v>
      </c>
      <c r="C217" s="161" t="s">
        <v>1326</v>
      </c>
      <c r="D217" s="161" t="s">
        <v>1162</v>
      </c>
      <c r="E217" s="162">
        <v>5093.0709999999999</v>
      </c>
      <c r="F217" s="162">
        <v>5057.1540000000005</v>
      </c>
      <c r="G217" s="195">
        <f t="shared" si="15"/>
        <v>0.99294786976266391</v>
      </c>
    </row>
    <row r="218" spans="1:7" s="159" customFormat="1" ht="54">
      <c r="A218" s="199" t="s">
        <v>1327</v>
      </c>
      <c r="B218" s="161" t="s">
        <v>1324</v>
      </c>
      <c r="C218" s="161" t="s">
        <v>1328</v>
      </c>
      <c r="D218" s="161" t="s">
        <v>1147</v>
      </c>
      <c r="E218" s="162">
        <f>E219+E221</f>
        <v>8201.7180000000008</v>
      </c>
      <c r="F218" s="162">
        <f>F219+F221</f>
        <v>7927.2579999999998</v>
      </c>
      <c r="G218" s="195">
        <f t="shared" si="15"/>
        <v>0.9665362793502531</v>
      </c>
    </row>
    <row r="219" spans="1:7" s="159" customFormat="1" ht="18" customHeight="1">
      <c r="A219" s="160" t="s">
        <v>1160</v>
      </c>
      <c r="B219" s="161" t="s">
        <v>1324</v>
      </c>
      <c r="C219" s="161" t="s">
        <v>1328</v>
      </c>
      <c r="D219" s="161" t="s">
        <v>320</v>
      </c>
      <c r="E219" s="162">
        <f>E220</f>
        <v>5602.7179999999998</v>
      </c>
      <c r="F219" s="162">
        <f>F220</f>
        <v>5328.2579999999998</v>
      </c>
      <c r="G219" s="195">
        <f t="shared" si="15"/>
        <v>0.95101306187461154</v>
      </c>
    </row>
    <row r="220" spans="1:7" s="159" customFormat="1" ht="21" customHeight="1">
      <c r="A220" s="160" t="s">
        <v>1161</v>
      </c>
      <c r="B220" s="161" t="s">
        <v>1324</v>
      </c>
      <c r="C220" s="161" t="s">
        <v>1328</v>
      </c>
      <c r="D220" s="161" t="s">
        <v>1162</v>
      </c>
      <c r="E220" s="162">
        <v>5602.7179999999998</v>
      </c>
      <c r="F220" s="162">
        <v>5328.2579999999998</v>
      </c>
      <c r="G220" s="195">
        <f t="shared" si="15"/>
        <v>0.95101306187461154</v>
      </c>
    </row>
    <row r="221" spans="1:7" s="159" customFormat="1">
      <c r="A221" s="160" t="s">
        <v>1163</v>
      </c>
      <c r="B221" s="161" t="s">
        <v>1324</v>
      </c>
      <c r="C221" s="161" t="s">
        <v>1328</v>
      </c>
      <c r="D221" s="161" t="s">
        <v>1164</v>
      </c>
      <c r="E221" s="162">
        <f>E222</f>
        <v>2599</v>
      </c>
      <c r="F221" s="162">
        <f>F222</f>
        <v>2599</v>
      </c>
      <c r="G221" s="195">
        <f t="shared" si="15"/>
        <v>1</v>
      </c>
    </row>
    <row r="222" spans="1:7" s="159" customFormat="1" ht="36">
      <c r="A222" s="160" t="s">
        <v>1329</v>
      </c>
      <c r="B222" s="161" t="s">
        <v>1324</v>
      </c>
      <c r="C222" s="161" t="s">
        <v>1328</v>
      </c>
      <c r="D222" s="161" t="s">
        <v>1330</v>
      </c>
      <c r="E222" s="162">
        <v>2599</v>
      </c>
      <c r="F222" s="162">
        <v>2599</v>
      </c>
      <c r="G222" s="195">
        <f t="shared" si="15"/>
        <v>1</v>
      </c>
    </row>
    <row r="223" spans="1:7" s="159" customFormat="1" ht="36">
      <c r="A223" s="160" t="s">
        <v>1331</v>
      </c>
      <c r="B223" s="161" t="s">
        <v>1324</v>
      </c>
      <c r="C223" s="161" t="s">
        <v>1332</v>
      </c>
      <c r="D223" s="161" t="s">
        <v>1147</v>
      </c>
      <c r="E223" s="162">
        <f>E224</f>
        <v>4000.6709999999998</v>
      </c>
      <c r="F223" s="162">
        <f>F224</f>
        <v>4000.6709999999998</v>
      </c>
      <c r="G223" s="195">
        <f t="shared" si="15"/>
        <v>1</v>
      </c>
    </row>
    <row r="224" spans="1:7" s="159" customFormat="1">
      <c r="A224" s="160" t="s">
        <v>1163</v>
      </c>
      <c r="B224" s="161" t="s">
        <v>1324</v>
      </c>
      <c r="C224" s="161" t="s">
        <v>1332</v>
      </c>
      <c r="D224" s="161" t="s">
        <v>1164</v>
      </c>
      <c r="E224" s="162">
        <f>E225</f>
        <v>4000.6709999999998</v>
      </c>
      <c r="F224" s="162">
        <f>F225</f>
        <v>4000.6709999999998</v>
      </c>
      <c r="G224" s="195">
        <f t="shared" si="15"/>
        <v>1</v>
      </c>
    </row>
    <row r="225" spans="1:7" s="159" customFormat="1" ht="36">
      <c r="A225" s="160" t="s">
        <v>1329</v>
      </c>
      <c r="B225" s="161" t="s">
        <v>1324</v>
      </c>
      <c r="C225" s="161" t="s">
        <v>1332</v>
      </c>
      <c r="D225" s="161" t="s">
        <v>1330</v>
      </c>
      <c r="E225" s="162">
        <v>4000.6709999999998</v>
      </c>
      <c r="F225" s="162">
        <v>4000.6709999999998</v>
      </c>
      <c r="G225" s="195">
        <f t="shared" si="15"/>
        <v>1</v>
      </c>
    </row>
    <row r="226" spans="1:7" s="159" customFormat="1" ht="36">
      <c r="A226" s="160" t="s">
        <v>1333</v>
      </c>
      <c r="B226" s="161" t="s">
        <v>1324</v>
      </c>
      <c r="C226" s="161" t="s">
        <v>1334</v>
      </c>
      <c r="D226" s="161" t="s">
        <v>1147</v>
      </c>
      <c r="E226" s="162">
        <f>E227</f>
        <v>4486.9750000000004</v>
      </c>
      <c r="F226" s="162">
        <f>F227</f>
        <v>4486.9750000000004</v>
      </c>
      <c r="G226" s="195">
        <f t="shared" si="15"/>
        <v>1</v>
      </c>
    </row>
    <row r="227" spans="1:7" s="159" customFormat="1">
      <c r="A227" s="160" t="s">
        <v>1163</v>
      </c>
      <c r="B227" s="161" t="s">
        <v>1324</v>
      </c>
      <c r="C227" s="161" t="s">
        <v>1334</v>
      </c>
      <c r="D227" s="161" t="s">
        <v>1164</v>
      </c>
      <c r="E227" s="162">
        <f>E228</f>
        <v>4486.9750000000004</v>
      </c>
      <c r="F227" s="162">
        <f>F228</f>
        <v>4486.9750000000004</v>
      </c>
      <c r="G227" s="195">
        <f t="shared" si="15"/>
        <v>1</v>
      </c>
    </row>
    <row r="228" spans="1:7" s="159" customFormat="1" ht="36">
      <c r="A228" s="160" t="s">
        <v>1329</v>
      </c>
      <c r="B228" s="161" t="s">
        <v>1324</v>
      </c>
      <c r="C228" s="161" t="s">
        <v>1334</v>
      </c>
      <c r="D228" s="161" t="s">
        <v>1330</v>
      </c>
      <c r="E228" s="162">
        <v>4486.9750000000004</v>
      </c>
      <c r="F228" s="162">
        <v>4486.9750000000004</v>
      </c>
      <c r="G228" s="195">
        <f t="shared" si="15"/>
        <v>1</v>
      </c>
    </row>
    <row r="229" spans="1:7" s="159" customFormat="1" ht="36">
      <c r="A229" s="175" t="s">
        <v>1335</v>
      </c>
      <c r="B229" s="161" t="s">
        <v>1324</v>
      </c>
      <c r="C229" s="161" t="s">
        <v>1336</v>
      </c>
      <c r="D229" s="161" t="s">
        <v>1147</v>
      </c>
      <c r="E229" s="162">
        <f>E230</f>
        <v>5583.107</v>
      </c>
      <c r="F229" s="162">
        <f>F230</f>
        <v>5566.1559999999999</v>
      </c>
      <c r="G229" s="195">
        <f t="shared" si="15"/>
        <v>0.99696387692372723</v>
      </c>
    </row>
    <row r="230" spans="1:7" s="159" customFormat="1" ht="20.25" customHeight="1">
      <c r="A230" s="160" t="s">
        <v>1160</v>
      </c>
      <c r="B230" s="161" t="s">
        <v>1324</v>
      </c>
      <c r="C230" s="161" t="s">
        <v>1336</v>
      </c>
      <c r="D230" s="161" t="s">
        <v>320</v>
      </c>
      <c r="E230" s="162">
        <f>E231</f>
        <v>5583.107</v>
      </c>
      <c r="F230" s="162">
        <f>F231</f>
        <v>5566.1559999999999</v>
      </c>
      <c r="G230" s="195">
        <f t="shared" si="15"/>
        <v>0.99696387692372723</v>
      </c>
    </row>
    <row r="231" spans="1:7" s="159" customFormat="1" ht="20.25" customHeight="1">
      <c r="A231" s="160" t="s">
        <v>1161</v>
      </c>
      <c r="B231" s="161" t="s">
        <v>1324</v>
      </c>
      <c r="C231" s="161" t="s">
        <v>1336</v>
      </c>
      <c r="D231" s="161" t="s">
        <v>1162</v>
      </c>
      <c r="E231" s="162">
        <v>5583.107</v>
      </c>
      <c r="F231" s="162">
        <v>5566.1559999999999</v>
      </c>
      <c r="G231" s="195">
        <f t="shared" si="15"/>
        <v>0.99696387692372723</v>
      </c>
    </row>
    <row r="232" spans="1:7" s="159" customFormat="1" ht="36">
      <c r="A232" s="200" t="s">
        <v>1337</v>
      </c>
      <c r="B232" s="161" t="s">
        <v>1324</v>
      </c>
      <c r="C232" s="161" t="s">
        <v>1338</v>
      </c>
      <c r="D232" s="161" t="s">
        <v>1147</v>
      </c>
      <c r="E232" s="162">
        <f>E233</f>
        <v>1393.998</v>
      </c>
      <c r="F232" s="162">
        <f>F233</f>
        <v>1391.539</v>
      </c>
      <c r="G232" s="195">
        <f t="shared" si="15"/>
        <v>0.9982360089469281</v>
      </c>
    </row>
    <row r="233" spans="1:7" s="159" customFormat="1" ht="21" customHeight="1">
      <c r="A233" s="160" t="s">
        <v>1160</v>
      </c>
      <c r="B233" s="161" t="s">
        <v>1324</v>
      </c>
      <c r="C233" s="161" t="s">
        <v>1338</v>
      </c>
      <c r="D233" s="161" t="s">
        <v>320</v>
      </c>
      <c r="E233" s="162">
        <f>E234</f>
        <v>1393.998</v>
      </c>
      <c r="F233" s="162">
        <f>F234</f>
        <v>1391.539</v>
      </c>
      <c r="G233" s="195">
        <f t="shared" si="15"/>
        <v>0.9982360089469281</v>
      </c>
    </row>
    <row r="234" spans="1:7" s="159" customFormat="1" ht="21" customHeight="1">
      <c r="A234" s="160" t="s">
        <v>1161</v>
      </c>
      <c r="B234" s="161" t="s">
        <v>1324</v>
      </c>
      <c r="C234" s="161" t="s">
        <v>1338</v>
      </c>
      <c r="D234" s="161" t="s">
        <v>1162</v>
      </c>
      <c r="E234" s="162">
        <v>1393.998</v>
      </c>
      <c r="F234" s="162">
        <v>1391.539</v>
      </c>
      <c r="G234" s="195">
        <f t="shared" si="15"/>
        <v>0.9982360089469281</v>
      </c>
    </row>
    <row r="235" spans="1:7" s="159" customFormat="1">
      <c r="A235" s="160" t="s">
        <v>1339</v>
      </c>
      <c r="B235" s="161" t="s">
        <v>1340</v>
      </c>
      <c r="C235" s="161" t="s">
        <v>1146</v>
      </c>
      <c r="D235" s="161" t="s">
        <v>1147</v>
      </c>
      <c r="E235" s="162">
        <f>E236+E240</f>
        <v>229.11199999999999</v>
      </c>
      <c r="F235" s="162">
        <f>F236+F240</f>
        <v>200.20699999999999</v>
      </c>
      <c r="G235" s="195">
        <f t="shared" si="15"/>
        <v>0.87383899577499213</v>
      </c>
    </row>
    <row r="236" spans="1:7" s="159" customFormat="1" ht="36" customHeight="1">
      <c r="A236" s="160" t="s">
        <v>1295</v>
      </c>
      <c r="B236" s="161" t="s">
        <v>1340</v>
      </c>
      <c r="C236" s="161" t="s">
        <v>1296</v>
      </c>
      <c r="D236" s="161" t="s">
        <v>1147</v>
      </c>
      <c r="E236" s="162">
        <f t="shared" ref="E236:F238" si="16">E237</f>
        <v>210.11199999999999</v>
      </c>
      <c r="F236" s="162">
        <f t="shared" si="16"/>
        <v>181.20699999999999</v>
      </c>
      <c r="G236" s="195">
        <f t="shared" si="15"/>
        <v>0.86243051325007614</v>
      </c>
    </row>
    <row r="237" spans="1:7" s="159" customFormat="1" ht="54">
      <c r="A237" s="199" t="s">
        <v>1531</v>
      </c>
      <c r="B237" s="161" t="s">
        <v>1340</v>
      </c>
      <c r="C237" s="161" t="s">
        <v>1342</v>
      </c>
      <c r="D237" s="161" t="s">
        <v>1147</v>
      </c>
      <c r="E237" s="162">
        <f t="shared" si="16"/>
        <v>210.11199999999999</v>
      </c>
      <c r="F237" s="162">
        <f t="shared" si="16"/>
        <v>181.20699999999999</v>
      </c>
      <c r="G237" s="195">
        <f t="shared" si="15"/>
        <v>0.86243051325007614</v>
      </c>
    </row>
    <row r="238" spans="1:7" s="159" customFormat="1" ht="18.75" customHeight="1">
      <c r="A238" s="160" t="s">
        <v>1160</v>
      </c>
      <c r="B238" s="161" t="s">
        <v>1340</v>
      </c>
      <c r="C238" s="161" t="s">
        <v>1342</v>
      </c>
      <c r="D238" s="161" t="s">
        <v>320</v>
      </c>
      <c r="E238" s="162">
        <f t="shared" si="16"/>
        <v>210.11199999999999</v>
      </c>
      <c r="F238" s="162">
        <f t="shared" si="16"/>
        <v>181.20699999999999</v>
      </c>
      <c r="G238" s="195">
        <f t="shared" si="15"/>
        <v>0.86243051325007614</v>
      </c>
    </row>
    <row r="239" spans="1:7" s="159" customFormat="1" ht="18.75" customHeight="1">
      <c r="A239" s="160" t="s">
        <v>1161</v>
      </c>
      <c r="B239" s="161" t="s">
        <v>1340</v>
      </c>
      <c r="C239" s="161" t="s">
        <v>1342</v>
      </c>
      <c r="D239" s="161" t="s">
        <v>1162</v>
      </c>
      <c r="E239" s="162">
        <v>210.11199999999999</v>
      </c>
      <c r="F239" s="162">
        <v>181.20699999999999</v>
      </c>
      <c r="G239" s="195">
        <f t="shared" si="15"/>
        <v>0.86243051325007614</v>
      </c>
    </row>
    <row r="240" spans="1:7" s="159" customFormat="1" ht="19.5" customHeight="1">
      <c r="A240" s="160" t="s">
        <v>1152</v>
      </c>
      <c r="B240" s="161" t="s">
        <v>1340</v>
      </c>
      <c r="C240" s="161" t="s">
        <v>1153</v>
      </c>
      <c r="D240" s="161" t="s">
        <v>1147</v>
      </c>
      <c r="E240" s="162">
        <f t="shared" ref="E240:F243" si="17">E241</f>
        <v>19</v>
      </c>
      <c r="F240" s="162">
        <f t="shared" si="17"/>
        <v>19</v>
      </c>
      <c r="G240" s="195">
        <f t="shared" si="15"/>
        <v>1</v>
      </c>
    </row>
    <row r="241" spans="1:7" s="159" customFormat="1" ht="19.5" customHeight="1">
      <c r="A241" s="160" t="s">
        <v>1181</v>
      </c>
      <c r="B241" s="161" t="s">
        <v>1340</v>
      </c>
      <c r="C241" s="161" t="s">
        <v>1182</v>
      </c>
      <c r="D241" s="161" t="s">
        <v>1147</v>
      </c>
      <c r="E241" s="162">
        <f t="shared" si="17"/>
        <v>19</v>
      </c>
      <c r="F241" s="162">
        <f t="shared" si="17"/>
        <v>19</v>
      </c>
      <c r="G241" s="195">
        <f t="shared" si="15"/>
        <v>1</v>
      </c>
    </row>
    <row r="242" spans="1:7" s="159" customFormat="1" ht="36">
      <c r="A242" s="176" t="s">
        <v>1343</v>
      </c>
      <c r="B242" s="161" t="s">
        <v>1340</v>
      </c>
      <c r="C242" s="161" t="s">
        <v>1344</v>
      </c>
      <c r="D242" s="161" t="s">
        <v>1147</v>
      </c>
      <c r="E242" s="162">
        <f t="shared" si="17"/>
        <v>19</v>
      </c>
      <c r="F242" s="162">
        <f t="shared" si="17"/>
        <v>19</v>
      </c>
      <c r="G242" s="195">
        <f t="shared" si="15"/>
        <v>1</v>
      </c>
    </row>
    <row r="243" spans="1:7" s="159" customFormat="1">
      <c r="A243" s="160" t="s">
        <v>1184</v>
      </c>
      <c r="B243" s="161" t="s">
        <v>1340</v>
      </c>
      <c r="C243" s="161" t="s">
        <v>1344</v>
      </c>
      <c r="D243" s="161" t="s">
        <v>1185</v>
      </c>
      <c r="E243" s="162">
        <f t="shared" si="17"/>
        <v>19</v>
      </c>
      <c r="F243" s="162">
        <f t="shared" si="17"/>
        <v>19</v>
      </c>
      <c r="G243" s="195">
        <f t="shared" si="15"/>
        <v>1</v>
      </c>
    </row>
    <row r="244" spans="1:7" s="159" customFormat="1">
      <c r="A244" s="160" t="s">
        <v>1345</v>
      </c>
      <c r="B244" s="161" t="s">
        <v>1340</v>
      </c>
      <c r="C244" s="161" t="s">
        <v>1344</v>
      </c>
      <c r="D244" s="161" t="s">
        <v>1346</v>
      </c>
      <c r="E244" s="162">
        <v>19</v>
      </c>
      <c r="F244" s="162">
        <v>19</v>
      </c>
      <c r="G244" s="195">
        <f t="shared" si="15"/>
        <v>1</v>
      </c>
    </row>
    <row r="245" spans="1:7" s="159" customFormat="1">
      <c r="A245" s="160" t="s">
        <v>1347</v>
      </c>
      <c r="B245" s="161" t="s">
        <v>1348</v>
      </c>
      <c r="C245" s="161" t="s">
        <v>1146</v>
      </c>
      <c r="D245" s="161" t="s">
        <v>1147</v>
      </c>
      <c r="E245" s="162">
        <f>E246</f>
        <v>5842.424</v>
      </c>
      <c r="F245" s="162">
        <f>F246</f>
        <v>1180.2830000000001</v>
      </c>
      <c r="G245" s="195">
        <f t="shared" si="15"/>
        <v>0.20201940153607478</v>
      </c>
    </row>
    <row r="246" spans="1:7" s="159" customFormat="1" ht="37.5" customHeight="1">
      <c r="A246" s="160" t="s">
        <v>1295</v>
      </c>
      <c r="B246" s="161" t="s">
        <v>1348</v>
      </c>
      <c r="C246" s="161" t="s">
        <v>1296</v>
      </c>
      <c r="D246" s="161" t="s">
        <v>1147</v>
      </c>
      <c r="E246" s="162">
        <f>E247</f>
        <v>5842.424</v>
      </c>
      <c r="F246" s="162">
        <f>F247</f>
        <v>1180.2830000000001</v>
      </c>
      <c r="G246" s="195">
        <f t="shared" si="15"/>
        <v>0.20201940153607478</v>
      </c>
    </row>
    <row r="247" spans="1:7" s="159" customFormat="1" ht="36">
      <c r="A247" s="160" t="s">
        <v>1319</v>
      </c>
      <c r="B247" s="161" t="s">
        <v>1348</v>
      </c>
      <c r="C247" s="161" t="s">
        <v>1320</v>
      </c>
      <c r="D247" s="161" t="s">
        <v>1147</v>
      </c>
      <c r="E247" s="162">
        <f>E251+E248</f>
        <v>5842.424</v>
      </c>
      <c r="F247" s="162">
        <f>F251+F248</f>
        <v>1180.2830000000001</v>
      </c>
      <c r="G247" s="195">
        <f t="shared" si="15"/>
        <v>0.20201940153607478</v>
      </c>
    </row>
    <row r="248" spans="1:7" s="159" customFormat="1" ht="36">
      <c r="A248" s="160" t="s">
        <v>1349</v>
      </c>
      <c r="B248" s="161" t="s">
        <v>1348</v>
      </c>
      <c r="C248" s="161" t="s">
        <v>1350</v>
      </c>
      <c r="D248" s="161" t="s">
        <v>1147</v>
      </c>
      <c r="E248" s="162">
        <f>E249</f>
        <v>58.423999999999999</v>
      </c>
      <c r="F248" s="162">
        <f>F249</f>
        <v>11.803000000000001</v>
      </c>
      <c r="G248" s="195">
        <f t="shared" si="15"/>
        <v>0.20202314117485967</v>
      </c>
    </row>
    <row r="249" spans="1:7" s="159" customFormat="1">
      <c r="A249" s="160" t="s">
        <v>1163</v>
      </c>
      <c r="B249" s="161" t="s">
        <v>1348</v>
      </c>
      <c r="C249" s="161" t="s">
        <v>1350</v>
      </c>
      <c r="D249" s="161" t="s">
        <v>1164</v>
      </c>
      <c r="E249" s="162">
        <f>E250</f>
        <v>58.423999999999999</v>
      </c>
      <c r="F249" s="162">
        <f>F250</f>
        <v>11.803000000000001</v>
      </c>
      <c r="G249" s="195">
        <f t="shared" si="15"/>
        <v>0.20202314117485967</v>
      </c>
    </row>
    <row r="250" spans="1:7" s="159" customFormat="1" ht="36">
      <c r="A250" s="160" t="s">
        <v>1329</v>
      </c>
      <c r="B250" s="161" t="s">
        <v>1348</v>
      </c>
      <c r="C250" s="161" t="s">
        <v>1350</v>
      </c>
      <c r="D250" s="161" t="s">
        <v>1330</v>
      </c>
      <c r="E250" s="162">
        <v>58.423999999999999</v>
      </c>
      <c r="F250" s="162">
        <v>11.803000000000001</v>
      </c>
      <c r="G250" s="195">
        <f t="shared" si="15"/>
        <v>0.20202314117485967</v>
      </c>
    </row>
    <row r="251" spans="1:7" s="159" customFormat="1" ht="36">
      <c r="A251" s="166" t="s">
        <v>1351</v>
      </c>
      <c r="B251" s="161" t="s">
        <v>1348</v>
      </c>
      <c r="C251" s="161" t="s">
        <v>1352</v>
      </c>
      <c r="D251" s="161" t="s">
        <v>1147</v>
      </c>
      <c r="E251" s="162">
        <f>E252</f>
        <v>5784</v>
      </c>
      <c r="F251" s="162">
        <f>F252</f>
        <v>1168.48</v>
      </c>
      <c r="G251" s="195">
        <f t="shared" si="15"/>
        <v>0.20201936376210236</v>
      </c>
    </row>
    <row r="252" spans="1:7" s="159" customFormat="1">
      <c r="A252" s="160" t="s">
        <v>1163</v>
      </c>
      <c r="B252" s="161" t="s">
        <v>1348</v>
      </c>
      <c r="C252" s="161" t="s">
        <v>1352</v>
      </c>
      <c r="D252" s="161" t="s">
        <v>1164</v>
      </c>
      <c r="E252" s="162">
        <f>E253</f>
        <v>5784</v>
      </c>
      <c r="F252" s="162">
        <f>F253</f>
        <v>1168.48</v>
      </c>
      <c r="G252" s="195">
        <f t="shared" si="15"/>
        <v>0.20201936376210236</v>
      </c>
    </row>
    <row r="253" spans="1:7" s="159" customFormat="1" ht="36">
      <c r="A253" s="160" t="s">
        <v>1329</v>
      </c>
      <c r="B253" s="161" t="s">
        <v>1348</v>
      </c>
      <c r="C253" s="161" t="s">
        <v>1352</v>
      </c>
      <c r="D253" s="161" t="s">
        <v>1330</v>
      </c>
      <c r="E253" s="162">
        <v>5784</v>
      </c>
      <c r="F253" s="162">
        <v>1168.48</v>
      </c>
      <c r="G253" s="195">
        <f t="shared" si="15"/>
        <v>0.20201936376210236</v>
      </c>
    </row>
    <row r="254" spans="1:7" s="159" customFormat="1" ht="17.399999999999999">
      <c r="A254" s="155" t="s">
        <v>1353</v>
      </c>
      <c r="B254" s="156" t="s">
        <v>1354</v>
      </c>
      <c r="C254" s="156" t="s">
        <v>1146</v>
      </c>
      <c r="D254" s="156" t="s">
        <v>1147</v>
      </c>
      <c r="E254" s="157">
        <f>E255</f>
        <v>513.83799999999997</v>
      </c>
      <c r="F254" s="157">
        <f>F255</f>
        <v>513.83799999999997</v>
      </c>
      <c r="G254" s="158">
        <f t="shared" si="15"/>
        <v>1</v>
      </c>
    </row>
    <row r="255" spans="1:7" outlineLevel="1">
      <c r="A255" s="160" t="s">
        <v>1355</v>
      </c>
      <c r="B255" s="161" t="s">
        <v>1356</v>
      </c>
      <c r="C255" s="161" t="s">
        <v>1146</v>
      </c>
      <c r="D255" s="161" t="s">
        <v>1147</v>
      </c>
      <c r="E255" s="162">
        <f>E256</f>
        <v>513.83799999999997</v>
      </c>
      <c r="F255" s="162">
        <f>F256</f>
        <v>513.83799999999997</v>
      </c>
      <c r="G255" s="195">
        <f t="shared" si="15"/>
        <v>1</v>
      </c>
    </row>
    <row r="256" spans="1:7" ht="36" outlineLevel="2">
      <c r="A256" s="160" t="s">
        <v>1357</v>
      </c>
      <c r="B256" s="161" t="s">
        <v>1356</v>
      </c>
      <c r="C256" s="161" t="s">
        <v>1358</v>
      </c>
      <c r="D256" s="161" t="s">
        <v>1147</v>
      </c>
      <c r="E256" s="162">
        <f>E257+E261+E264</f>
        <v>513.83799999999997</v>
      </c>
      <c r="F256" s="162">
        <f>F257+F261+F264</f>
        <v>513.83799999999997</v>
      </c>
      <c r="G256" s="195">
        <f t="shared" si="15"/>
        <v>1</v>
      </c>
    </row>
    <row r="257" spans="1:7" ht="38.25" customHeight="1" outlineLevel="2">
      <c r="A257" s="160" t="s">
        <v>1359</v>
      </c>
      <c r="B257" s="161" t="s">
        <v>1356</v>
      </c>
      <c r="C257" s="161" t="s">
        <v>1360</v>
      </c>
      <c r="D257" s="161" t="s">
        <v>1147</v>
      </c>
      <c r="E257" s="162">
        <f t="shared" ref="E257:F259" si="18">E258</f>
        <v>439.63299999999998</v>
      </c>
      <c r="F257" s="162">
        <f t="shared" si="18"/>
        <v>439.63299999999998</v>
      </c>
      <c r="G257" s="195">
        <f t="shared" si="15"/>
        <v>1</v>
      </c>
    </row>
    <row r="258" spans="1:7" outlineLevel="2">
      <c r="A258" s="160" t="s">
        <v>1361</v>
      </c>
      <c r="B258" s="161" t="s">
        <v>1356</v>
      </c>
      <c r="C258" s="161" t="s">
        <v>1362</v>
      </c>
      <c r="D258" s="161" t="s">
        <v>1147</v>
      </c>
      <c r="E258" s="162">
        <f t="shared" si="18"/>
        <v>439.63299999999998</v>
      </c>
      <c r="F258" s="162">
        <f t="shared" si="18"/>
        <v>439.63299999999998</v>
      </c>
      <c r="G258" s="195">
        <f t="shared" si="15"/>
        <v>1</v>
      </c>
    </row>
    <row r="259" spans="1:7" ht="17.25" customHeight="1" outlineLevel="2">
      <c r="A259" s="160" t="s">
        <v>1160</v>
      </c>
      <c r="B259" s="161" t="s">
        <v>1356</v>
      </c>
      <c r="C259" s="161" t="s">
        <v>1362</v>
      </c>
      <c r="D259" s="161" t="s">
        <v>320</v>
      </c>
      <c r="E259" s="162">
        <f t="shared" si="18"/>
        <v>439.63299999999998</v>
      </c>
      <c r="F259" s="162">
        <f t="shared" si="18"/>
        <v>439.63299999999998</v>
      </c>
      <c r="G259" s="195">
        <f t="shared" si="15"/>
        <v>1</v>
      </c>
    </row>
    <row r="260" spans="1:7" ht="20.25" customHeight="1" outlineLevel="2">
      <c r="A260" s="160" t="s">
        <v>1161</v>
      </c>
      <c r="B260" s="161" t="s">
        <v>1356</v>
      </c>
      <c r="C260" s="161" t="s">
        <v>1362</v>
      </c>
      <c r="D260" s="161" t="s">
        <v>1162</v>
      </c>
      <c r="E260" s="162">
        <v>439.63299999999998</v>
      </c>
      <c r="F260" s="162">
        <v>439.63299999999998</v>
      </c>
      <c r="G260" s="195">
        <f t="shared" si="15"/>
        <v>1</v>
      </c>
    </row>
    <row r="261" spans="1:7" outlineLevel="4">
      <c r="A261" s="160" t="s">
        <v>1363</v>
      </c>
      <c r="B261" s="161" t="s">
        <v>1356</v>
      </c>
      <c r="C261" s="161" t="s">
        <v>1364</v>
      </c>
      <c r="D261" s="161" t="s">
        <v>1147</v>
      </c>
      <c r="E261" s="162">
        <f>E262</f>
        <v>44.204999999999998</v>
      </c>
      <c r="F261" s="162">
        <f>F262</f>
        <v>44.204999999999998</v>
      </c>
      <c r="G261" s="195">
        <f t="shared" si="15"/>
        <v>1</v>
      </c>
    </row>
    <row r="262" spans="1:7" ht="18.75" customHeight="1" outlineLevel="5">
      <c r="A262" s="160" t="s">
        <v>1160</v>
      </c>
      <c r="B262" s="161" t="s">
        <v>1356</v>
      </c>
      <c r="C262" s="161" t="s">
        <v>1364</v>
      </c>
      <c r="D262" s="161" t="s">
        <v>320</v>
      </c>
      <c r="E262" s="162">
        <f>E263</f>
        <v>44.204999999999998</v>
      </c>
      <c r="F262" s="162">
        <f>F263</f>
        <v>44.204999999999998</v>
      </c>
      <c r="G262" s="195">
        <f t="shared" si="15"/>
        <v>1</v>
      </c>
    </row>
    <row r="263" spans="1:7" ht="20.25" customHeight="1" outlineLevel="6">
      <c r="A263" s="160" t="s">
        <v>1161</v>
      </c>
      <c r="B263" s="161" t="s">
        <v>1356</v>
      </c>
      <c r="C263" s="161" t="s">
        <v>1364</v>
      </c>
      <c r="D263" s="161" t="s">
        <v>1162</v>
      </c>
      <c r="E263" s="162">
        <v>44.204999999999998</v>
      </c>
      <c r="F263" s="162">
        <v>44.204999999999998</v>
      </c>
      <c r="G263" s="195">
        <f t="shared" si="15"/>
        <v>1</v>
      </c>
    </row>
    <row r="264" spans="1:7" outlineLevel="4">
      <c r="A264" s="160" t="s">
        <v>1365</v>
      </c>
      <c r="B264" s="161" t="s">
        <v>1356</v>
      </c>
      <c r="C264" s="161" t="s">
        <v>1366</v>
      </c>
      <c r="D264" s="161" t="s">
        <v>1147</v>
      </c>
      <c r="E264" s="162">
        <f>E265</f>
        <v>30</v>
      </c>
      <c r="F264" s="162">
        <f>F265</f>
        <v>30</v>
      </c>
      <c r="G264" s="195">
        <f t="shared" si="15"/>
        <v>1</v>
      </c>
    </row>
    <row r="265" spans="1:7" ht="18.75" customHeight="1" outlineLevel="5">
      <c r="A265" s="160" t="s">
        <v>1160</v>
      </c>
      <c r="B265" s="161" t="s">
        <v>1356</v>
      </c>
      <c r="C265" s="161" t="s">
        <v>1366</v>
      </c>
      <c r="D265" s="161" t="s">
        <v>320</v>
      </c>
      <c r="E265" s="162">
        <f>E266</f>
        <v>30</v>
      </c>
      <c r="F265" s="162">
        <f>F266</f>
        <v>30</v>
      </c>
      <c r="G265" s="195">
        <f t="shared" si="15"/>
        <v>1</v>
      </c>
    </row>
    <row r="266" spans="1:7" ht="20.25" customHeight="1" outlineLevel="6">
      <c r="A266" s="160" t="s">
        <v>1161</v>
      </c>
      <c r="B266" s="161" t="s">
        <v>1356</v>
      </c>
      <c r="C266" s="161" t="s">
        <v>1366</v>
      </c>
      <c r="D266" s="161" t="s">
        <v>1162</v>
      </c>
      <c r="E266" s="162">
        <v>30</v>
      </c>
      <c r="F266" s="162">
        <v>30</v>
      </c>
      <c r="G266" s="195">
        <f t="shared" si="15"/>
        <v>1</v>
      </c>
    </row>
    <row r="267" spans="1:7" s="159" customFormat="1" ht="17.399999999999999">
      <c r="A267" s="155" t="s">
        <v>1367</v>
      </c>
      <c r="B267" s="156" t="s">
        <v>1368</v>
      </c>
      <c r="C267" s="156" t="s">
        <v>1146</v>
      </c>
      <c r="D267" s="156" t="s">
        <v>1147</v>
      </c>
      <c r="E267" s="157">
        <f>E268+E295+E322+E344+E358</f>
        <v>510338.48599999992</v>
      </c>
      <c r="F267" s="157">
        <f>F268+F295+F322+F344+F358</f>
        <v>482144.98700000002</v>
      </c>
      <c r="G267" s="158">
        <f t="shared" si="15"/>
        <v>0.94475529521400836</v>
      </c>
    </row>
    <row r="268" spans="1:7" outlineLevel="1">
      <c r="A268" s="160" t="s">
        <v>1445</v>
      </c>
      <c r="B268" s="161" t="s">
        <v>1446</v>
      </c>
      <c r="C268" s="161" t="s">
        <v>1146</v>
      </c>
      <c r="D268" s="161" t="s">
        <v>1147</v>
      </c>
      <c r="E268" s="162">
        <f>E269</f>
        <v>132177.51999999999</v>
      </c>
      <c r="F268" s="162">
        <f>F269</f>
        <v>116352.442</v>
      </c>
      <c r="G268" s="195">
        <f t="shared" si="15"/>
        <v>0.88027405870529274</v>
      </c>
    </row>
    <row r="269" spans="1:7" ht="36" outlineLevel="2">
      <c r="A269" s="160" t="s">
        <v>1447</v>
      </c>
      <c r="B269" s="161" t="s">
        <v>1446</v>
      </c>
      <c r="C269" s="161" t="s">
        <v>1448</v>
      </c>
      <c r="D269" s="161" t="s">
        <v>1147</v>
      </c>
      <c r="E269" s="162">
        <f>E270</f>
        <v>132177.51999999999</v>
      </c>
      <c r="F269" s="162">
        <f>F270</f>
        <v>116352.442</v>
      </c>
      <c r="G269" s="195">
        <f t="shared" si="15"/>
        <v>0.88027405870529274</v>
      </c>
    </row>
    <row r="270" spans="1:7" ht="36" outlineLevel="3">
      <c r="A270" s="160" t="s">
        <v>1532</v>
      </c>
      <c r="B270" s="161" t="s">
        <v>1446</v>
      </c>
      <c r="C270" s="161" t="s">
        <v>1450</v>
      </c>
      <c r="D270" s="161" t="s">
        <v>1147</v>
      </c>
      <c r="E270" s="162">
        <f>E277+E271+E286+E280+E283+E274+E289+E292</f>
        <v>132177.51999999999</v>
      </c>
      <c r="F270" s="162">
        <f>F277+F271+F286+F280+F283+F274+F289+F292</f>
        <v>116352.442</v>
      </c>
      <c r="G270" s="195">
        <f t="shared" ref="G270:G333" si="19">F270/E270</f>
        <v>0.88027405870529274</v>
      </c>
    </row>
    <row r="271" spans="1:7" ht="36" outlineLevel="4">
      <c r="A271" s="160" t="s">
        <v>1451</v>
      </c>
      <c r="B271" s="161" t="s">
        <v>1446</v>
      </c>
      <c r="C271" s="161" t="s">
        <v>1452</v>
      </c>
      <c r="D271" s="161" t="s">
        <v>1147</v>
      </c>
      <c r="E271" s="162">
        <f>E272</f>
        <v>39911.341</v>
      </c>
      <c r="F271" s="162">
        <f>F272</f>
        <v>38661.341999999997</v>
      </c>
      <c r="G271" s="195">
        <f t="shared" si="19"/>
        <v>0.96868060634695274</v>
      </c>
    </row>
    <row r="272" spans="1:7" ht="36" outlineLevel="5">
      <c r="A272" s="160" t="s">
        <v>1245</v>
      </c>
      <c r="B272" s="161" t="s">
        <v>1446</v>
      </c>
      <c r="C272" s="161" t="s">
        <v>1452</v>
      </c>
      <c r="D272" s="161" t="s">
        <v>1246</v>
      </c>
      <c r="E272" s="162">
        <f>E273</f>
        <v>39911.341</v>
      </c>
      <c r="F272" s="162">
        <f>F273</f>
        <v>38661.341999999997</v>
      </c>
      <c r="G272" s="195">
        <f t="shared" si="19"/>
        <v>0.96868060634695274</v>
      </c>
    </row>
    <row r="273" spans="1:7" outlineLevel="6">
      <c r="A273" s="160" t="s">
        <v>1375</v>
      </c>
      <c r="B273" s="161" t="s">
        <v>1446</v>
      </c>
      <c r="C273" s="161" t="s">
        <v>1452</v>
      </c>
      <c r="D273" s="161" t="s">
        <v>1376</v>
      </c>
      <c r="E273" s="162">
        <v>39911.341</v>
      </c>
      <c r="F273" s="162">
        <v>38661.341999999997</v>
      </c>
      <c r="G273" s="195">
        <f t="shared" si="19"/>
        <v>0.96868060634695274</v>
      </c>
    </row>
    <row r="274" spans="1:7" ht="75.75" customHeight="1" outlineLevel="4">
      <c r="A274" s="166" t="s">
        <v>1533</v>
      </c>
      <c r="B274" s="161" t="s">
        <v>1446</v>
      </c>
      <c r="C274" s="161" t="s">
        <v>1454</v>
      </c>
      <c r="D274" s="161" t="s">
        <v>1147</v>
      </c>
      <c r="E274" s="162">
        <f>E275</f>
        <v>72007</v>
      </c>
      <c r="F274" s="162">
        <f>F275</f>
        <v>62281.974999999999</v>
      </c>
      <c r="G274" s="195">
        <f t="shared" si="19"/>
        <v>0.86494333884205699</v>
      </c>
    </row>
    <row r="275" spans="1:7" ht="36" outlineLevel="5">
      <c r="A275" s="160" t="s">
        <v>1245</v>
      </c>
      <c r="B275" s="161" t="s">
        <v>1446</v>
      </c>
      <c r="C275" s="161" t="s">
        <v>1454</v>
      </c>
      <c r="D275" s="161" t="s">
        <v>1246</v>
      </c>
      <c r="E275" s="162">
        <f>E276</f>
        <v>72007</v>
      </c>
      <c r="F275" s="162">
        <f>F276</f>
        <v>62281.974999999999</v>
      </c>
      <c r="G275" s="195">
        <f t="shared" si="19"/>
        <v>0.86494333884205699</v>
      </c>
    </row>
    <row r="276" spans="1:7" outlineLevel="6">
      <c r="A276" s="160" t="s">
        <v>1375</v>
      </c>
      <c r="B276" s="161" t="s">
        <v>1446</v>
      </c>
      <c r="C276" s="161" t="s">
        <v>1454</v>
      </c>
      <c r="D276" s="161" t="s">
        <v>1376</v>
      </c>
      <c r="E276" s="162">
        <v>72007</v>
      </c>
      <c r="F276" s="162">
        <v>62281.974999999999</v>
      </c>
      <c r="G276" s="195">
        <f t="shared" si="19"/>
        <v>0.86494333884205699</v>
      </c>
    </row>
    <row r="277" spans="1:7" outlineLevel="3">
      <c r="A277" s="175" t="s">
        <v>1455</v>
      </c>
      <c r="B277" s="161" t="s">
        <v>1446</v>
      </c>
      <c r="C277" s="161" t="s">
        <v>1456</v>
      </c>
      <c r="D277" s="161" t="s">
        <v>1147</v>
      </c>
      <c r="E277" s="162">
        <f>E278</f>
        <v>965.96</v>
      </c>
      <c r="F277" s="162">
        <f>F278</f>
        <v>965.923</v>
      </c>
      <c r="G277" s="195">
        <f t="shared" si="19"/>
        <v>0.999961696136486</v>
      </c>
    </row>
    <row r="278" spans="1:7" ht="36" outlineLevel="3">
      <c r="A278" s="160" t="s">
        <v>1245</v>
      </c>
      <c r="B278" s="161" t="s">
        <v>1446</v>
      </c>
      <c r="C278" s="161" t="s">
        <v>1456</v>
      </c>
      <c r="D278" s="161" t="s">
        <v>1246</v>
      </c>
      <c r="E278" s="162">
        <f>E279</f>
        <v>965.96</v>
      </c>
      <c r="F278" s="162">
        <f>F279</f>
        <v>965.923</v>
      </c>
      <c r="G278" s="195">
        <f t="shared" si="19"/>
        <v>0.999961696136486</v>
      </c>
    </row>
    <row r="279" spans="1:7" outlineLevel="3">
      <c r="A279" s="160" t="s">
        <v>1375</v>
      </c>
      <c r="B279" s="161" t="s">
        <v>1446</v>
      </c>
      <c r="C279" s="161" t="s">
        <v>1456</v>
      </c>
      <c r="D279" s="161" t="s">
        <v>1376</v>
      </c>
      <c r="E279" s="162">
        <v>965.96</v>
      </c>
      <c r="F279" s="162">
        <v>965.923</v>
      </c>
      <c r="G279" s="195">
        <f t="shared" si="19"/>
        <v>0.999961696136486</v>
      </c>
    </row>
    <row r="280" spans="1:7" ht="59.25" customHeight="1" outlineLevel="3">
      <c r="A280" s="166" t="s">
        <v>1457</v>
      </c>
      <c r="B280" s="161" t="s">
        <v>1446</v>
      </c>
      <c r="C280" s="161" t="s">
        <v>1458</v>
      </c>
      <c r="D280" s="161" t="s">
        <v>1147</v>
      </c>
      <c r="E280" s="162">
        <f>E281</f>
        <v>37.5</v>
      </c>
      <c r="F280" s="162">
        <f>F281</f>
        <v>22.312999999999999</v>
      </c>
      <c r="G280" s="195">
        <f t="shared" si="19"/>
        <v>0.59501333333333328</v>
      </c>
    </row>
    <row r="281" spans="1:7" ht="36" outlineLevel="3">
      <c r="A281" s="160" t="s">
        <v>1229</v>
      </c>
      <c r="B281" s="161" t="s">
        <v>1446</v>
      </c>
      <c r="C281" s="161" t="s">
        <v>1458</v>
      </c>
      <c r="D281" s="161" t="s">
        <v>1230</v>
      </c>
      <c r="E281" s="162">
        <f>E282</f>
        <v>37.5</v>
      </c>
      <c r="F281" s="162">
        <f>F282</f>
        <v>22.312999999999999</v>
      </c>
      <c r="G281" s="195">
        <f t="shared" si="19"/>
        <v>0.59501333333333328</v>
      </c>
    </row>
    <row r="282" spans="1:7" outlineLevel="3">
      <c r="A282" s="160" t="s">
        <v>1231</v>
      </c>
      <c r="B282" s="161" t="s">
        <v>1446</v>
      </c>
      <c r="C282" s="161" t="s">
        <v>1458</v>
      </c>
      <c r="D282" s="161" t="s">
        <v>1232</v>
      </c>
      <c r="E282" s="162">
        <v>37.5</v>
      </c>
      <c r="F282" s="162">
        <v>22.312999999999999</v>
      </c>
      <c r="G282" s="195">
        <f t="shared" si="19"/>
        <v>0.59501333333333328</v>
      </c>
    </row>
    <row r="283" spans="1:7" ht="39" customHeight="1" outlineLevel="6">
      <c r="A283" s="160" t="s">
        <v>1459</v>
      </c>
      <c r="B283" s="161" t="s">
        <v>1446</v>
      </c>
      <c r="C283" s="161" t="s">
        <v>1460</v>
      </c>
      <c r="D283" s="161" t="s">
        <v>1147</v>
      </c>
      <c r="E283" s="162">
        <f>E284</f>
        <v>117.482</v>
      </c>
      <c r="F283" s="162">
        <f>F284</f>
        <v>108.38200000000001</v>
      </c>
      <c r="G283" s="195">
        <f t="shared" si="19"/>
        <v>0.92254132547964796</v>
      </c>
    </row>
    <row r="284" spans="1:7" ht="36" outlineLevel="6">
      <c r="A284" s="160" t="s">
        <v>1245</v>
      </c>
      <c r="B284" s="161" t="s">
        <v>1446</v>
      </c>
      <c r="C284" s="161" t="s">
        <v>1460</v>
      </c>
      <c r="D284" s="161" t="s">
        <v>1246</v>
      </c>
      <c r="E284" s="162">
        <f>E285</f>
        <v>117.482</v>
      </c>
      <c r="F284" s="162">
        <f>F285</f>
        <v>108.38200000000001</v>
      </c>
      <c r="G284" s="195">
        <f t="shared" si="19"/>
        <v>0.92254132547964796</v>
      </c>
    </row>
    <row r="285" spans="1:7" outlineLevel="6">
      <c r="A285" s="160" t="s">
        <v>1375</v>
      </c>
      <c r="B285" s="161" t="s">
        <v>1446</v>
      </c>
      <c r="C285" s="161" t="s">
        <v>1460</v>
      </c>
      <c r="D285" s="161" t="s">
        <v>1376</v>
      </c>
      <c r="E285" s="162">
        <v>117.482</v>
      </c>
      <c r="F285" s="162">
        <v>108.38200000000001</v>
      </c>
      <c r="G285" s="195">
        <f t="shared" si="19"/>
        <v>0.92254132547964796</v>
      </c>
    </row>
    <row r="286" spans="1:7" outlineLevel="6">
      <c r="A286" s="160" t="s">
        <v>1461</v>
      </c>
      <c r="B286" s="161" t="s">
        <v>1446</v>
      </c>
      <c r="C286" s="161" t="s">
        <v>1462</v>
      </c>
      <c r="D286" s="161" t="s">
        <v>1147</v>
      </c>
      <c r="E286" s="162">
        <f>E287</f>
        <v>45</v>
      </c>
      <c r="F286" s="162">
        <f>F287</f>
        <v>42.155999999999999</v>
      </c>
      <c r="G286" s="195">
        <f t="shared" si="19"/>
        <v>0.93679999999999997</v>
      </c>
    </row>
    <row r="287" spans="1:7" ht="36" outlineLevel="6">
      <c r="A287" s="160" t="s">
        <v>1245</v>
      </c>
      <c r="B287" s="161" t="s">
        <v>1446</v>
      </c>
      <c r="C287" s="161" t="s">
        <v>1462</v>
      </c>
      <c r="D287" s="161" t="s">
        <v>1246</v>
      </c>
      <c r="E287" s="162">
        <f>E288</f>
        <v>45</v>
      </c>
      <c r="F287" s="162">
        <f>F288</f>
        <v>42.155999999999999</v>
      </c>
      <c r="G287" s="195">
        <f t="shared" si="19"/>
        <v>0.93679999999999997</v>
      </c>
    </row>
    <row r="288" spans="1:7" outlineLevel="6">
      <c r="A288" s="160" t="s">
        <v>1375</v>
      </c>
      <c r="B288" s="161" t="s">
        <v>1446</v>
      </c>
      <c r="C288" s="161" t="s">
        <v>1462</v>
      </c>
      <c r="D288" s="161" t="s">
        <v>1376</v>
      </c>
      <c r="E288" s="162">
        <v>45</v>
      </c>
      <c r="F288" s="162">
        <v>42.155999999999999</v>
      </c>
      <c r="G288" s="195">
        <f t="shared" si="19"/>
        <v>0.93679999999999997</v>
      </c>
    </row>
    <row r="289" spans="1:7" ht="72" outlineLevel="6">
      <c r="A289" s="166" t="s">
        <v>1463</v>
      </c>
      <c r="B289" s="161" t="s">
        <v>1446</v>
      </c>
      <c r="C289" s="161" t="s">
        <v>1464</v>
      </c>
      <c r="D289" s="161" t="s">
        <v>1147</v>
      </c>
      <c r="E289" s="162">
        <f>E290</f>
        <v>7462.5</v>
      </c>
      <c r="F289" s="162">
        <f>F290</f>
        <v>3540.5259999999998</v>
      </c>
      <c r="G289" s="195">
        <f t="shared" si="19"/>
        <v>0.47444234505862642</v>
      </c>
    </row>
    <row r="290" spans="1:7" ht="36" outlineLevel="6">
      <c r="A290" s="160" t="s">
        <v>1229</v>
      </c>
      <c r="B290" s="161" t="s">
        <v>1446</v>
      </c>
      <c r="C290" s="161" t="s">
        <v>1464</v>
      </c>
      <c r="D290" s="161" t="s">
        <v>1230</v>
      </c>
      <c r="E290" s="162">
        <f>E291</f>
        <v>7462.5</v>
      </c>
      <c r="F290" s="162">
        <f>F291</f>
        <v>3540.5259999999998</v>
      </c>
      <c r="G290" s="195">
        <f t="shared" si="19"/>
        <v>0.47444234505862642</v>
      </c>
    </row>
    <row r="291" spans="1:7" outlineLevel="6">
      <c r="A291" s="160" t="s">
        <v>1231</v>
      </c>
      <c r="B291" s="161" t="s">
        <v>1446</v>
      </c>
      <c r="C291" s="161" t="s">
        <v>1464</v>
      </c>
      <c r="D291" s="161" t="s">
        <v>1232</v>
      </c>
      <c r="E291" s="162">
        <v>7462.5</v>
      </c>
      <c r="F291" s="162">
        <v>3540.5259999999998</v>
      </c>
      <c r="G291" s="195">
        <f t="shared" si="19"/>
        <v>0.47444234505862642</v>
      </c>
    </row>
    <row r="292" spans="1:7" ht="54" outlineLevel="6">
      <c r="A292" s="160" t="s">
        <v>1465</v>
      </c>
      <c r="B292" s="161" t="s">
        <v>1446</v>
      </c>
      <c r="C292" s="161" t="s">
        <v>1466</v>
      </c>
      <c r="D292" s="161" t="s">
        <v>1147</v>
      </c>
      <c r="E292" s="162">
        <f>E293</f>
        <v>11630.736999999999</v>
      </c>
      <c r="F292" s="162">
        <f>F293</f>
        <v>10729.825000000001</v>
      </c>
      <c r="G292" s="195">
        <f t="shared" si="19"/>
        <v>0.92254042026743455</v>
      </c>
    </row>
    <row r="293" spans="1:7" ht="36" outlineLevel="6">
      <c r="A293" s="160" t="s">
        <v>1245</v>
      </c>
      <c r="B293" s="161" t="s">
        <v>1446</v>
      </c>
      <c r="C293" s="161" t="s">
        <v>1466</v>
      </c>
      <c r="D293" s="161" t="s">
        <v>1246</v>
      </c>
      <c r="E293" s="162">
        <f>E294</f>
        <v>11630.736999999999</v>
      </c>
      <c r="F293" s="162">
        <f>F294</f>
        <v>10729.825000000001</v>
      </c>
      <c r="G293" s="195">
        <f t="shared" si="19"/>
        <v>0.92254042026743455</v>
      </c>
    </row>
    <row r="294" spans="1:7" outlineLevel="6">
      <c r="A294" s="160" t="s">
        <v>1375</v>
      </c>
      <c r="B294" s="161" t="s">
        <v>1446</v>
      </c>
      <c r="C294" s="161" t="s">
        <v>1466</v>
      </c>
      <c r="D294" s="161" t="s">
        <v>1376</v>
      </c>
      <c r="E294" s="162">
        <v>11630.736999999999</v>
      </c>
      <c r="F294" s="162">
        <v>10729.825000000001</v>
      </c>
      <c r="G294" s="195">
        <f t="shared" si="19"/>
        <v>0.92254042026743455</v>
      </c>
    </row>
    <row r="295" spans="1:7" outlineLevel="1">
      <c r="A295" s="160" t="s">
        <v>1467</v>
      </c>
      <c r="B295" s="161" t="s">
        <v>1468</v>
      </c>
      <c r="C295" s="161" t="s">
        <v>1146</v>
      </c>
      <c r="D295" s="161" t="s">
        <v>1147</v>
      </c>
      <c r="E295" s="162">
        <f>E296</f>
        <v>322722.14499999996</v>
      </c>
      <c r="F295" s="162">
        <f>F296</f>
        <v>311005.37599999999</v>
      </c>
      <c r="G295" s="195">
        <f t="shared" si="19"/>
        <v>0.96369394173430534</v>
      </c>
    </row>
    <row r="296" spans="1:7" ht="36" outlineLevel="2">
      <c r="A296" s="160" t="s">
        <v>1507</v>
      </c>
      <c r="B296" s="161" t="s">
        <v>1468</v>
      </c>
      <c r="C296" s="161" t="s">
        <v>1448</v>
      </c>
      <c r="D296" s="161" t="s">
        <v>1147</v>
      </c>
      <c r="E296" s="162">
        <f>E297</f>
        <v>322722.14499999996</v>
      </c>
      <c r="F296" s="162">
        <f>F297</f>
        <v>311005.37599999999</v>
      </c>
      <c r="G296" s="195">
        <f t="shared" si="19"/>
        <v>0.96369394173430534</v>
      </c>
    </row>
    <row r="297" spans="1:7" ht="36" outlineLevel="3">
      <c r="A297" s="160" t="s">
        <v>1469</v>
      </c>
      <c r="B297" s="161" t="s">
        <v>1468</v>
      </c>
      <c r="C297" s="161" t="s">
        <v>1470</v>
      </c>
      <c r="D297" s="161" t="s">
        <v>1147</v>
      </c>
      <c r="E297" s="162">
        <f>+E298+E316+E301+E304++E319+E307+E310+E313</f>
        <v>322722.14499999996</v>
      </c>
      <c r="F297" s="162">
        <f>+F298+F316+F301+F304++F319+F307+F310+F313</f>
        <v>311005.37599999999</v>
      </c>
      <c r="G297" s="195">
        <f t="shared" si="19"/>
        <v>0.96369394173430534</v>
      </c>
    </row>
    <row r="298" spans="1:7" ht="36" outlineLevel="4">
      <c r="A298" s="160" t="s">
        <v>1471</v>
      </c>
      <c r="B298" s="161" t="s">
        <v>1468</v>
      </c>
      <c r="C298" s="161" t="s">
        <v>1472</v>
      </c>
      <c r="D298" s="161" t="s">
        <v>1147</v>
      </c>
      <c r="E298" s="162">
        <f>E299</f>
        <v>82082.354000000007</v>
      </c>
      <c r="F298" s="162">
        <f>F299</f>
        <v>79902.838000000003</v>
      </c>
      <c r="G298" s="195">
        <f t="shared" si="19"/>
        <v>0.97344720401171725</v>
      </c>
    </row>
    <row r="299" spans="1:7" ht="36" outlineLevel="5">
      <c r="A299" s="160" t="s">
        <v>1245</v>
      </c>
      <c r="B299" s="161" t="s">
        <v>1468</v>
      </c>
      <c r="C299" s="161" t="s">
        <v>1472</v>
      </c>
      <c r="D299" s="161" t="s">
        <v>1246</v>
      </c>
      <c r="E299" s="162">
        <f>E300</f>
        <v>82082.354000000007</v>
      </c>
      <c r="F299" s="162">
        <f>F300</f>
        <v>79902.838000000003</v>
      </c>
      <c r="G299" s="195">
        <f t="shared" si="19"/>
        <v>0.97344720401171725</v>
      </c>
    </row>
    <row r="300" spans="1:7" outlineLevel="6">
      <c r="A300" s="160" t="s">
        <v>1375</v>
      </c>
      <c r="B300" s="161" t="s">
        <v>1468</v>
      </c>
      <c r="C300" s="161" t="s">
        <v>1472</v>
      </c>
      <c r="D300" s="161" t="s">
        <v>1376</v>
      </c>
      <c r="E300" s="162">
        <v>82082.354000000007</v>
      </c>
      <c r="F300" s="162">
        <v>79902.838000000003</v>
      </c>
      <c r="G300" s="195">
        <f t="shared" si="19"/>
        <v>0.97344720401171725</v>
      </c>
    </row>
    <row r="301" spans="1:7" ht="93.75" customHeight="1" outlineLevel="4">
      <c r="A301" s="166" t="s">
        <v>1473</v>
      </c>
      <c r="B301" s="161" t="s">
        <v>1468</v>
      </c>
      <c r="C301" s="161" t="s">
        <v>1474</v>
      </c>
      <c r="D301" s="161" t="s">
        <v>1147</v>
      </c>
      <c r="E301" s="162">
        <f>E302</f>
        <v>217508</v>
      </c>
      <c r="F301" s="162">
        <f>F302</f>
        <v>209528</v>
      </c>
      <c r="G301" s="195">
        <f t="shared" si="19"/>
        <v>0.96331169428250918</v>
      </c>
    </row>
    <row r="302" spans="1:7" ht="36" outlineLevel="5">
      <c r="A302" s="160" t="s">
        <v>1245</v>
      </c>
      <c r="B302" s="161" t="s">
        <v>1468</v>
      </c>
      <c r="C302" s="161" t="s">
        <v>1474</v>
      </c>
      <c r="D302" s="161" t="s">
        <v>1246</v>
      </c>
      <c r="E302" s="162">
        <f>E303</f>
        <v>217508</v>
      </c>
      <c r="F302" s="162">
        <f>F303</f>
        <v>209528</v>
      </c>
      <c r="G302" s="195">
        <f t="shared" si="19"/>
        <v>0.96331169428250918</v>
      </c>
    </row>
    <row r="303" spans="1:7" outlineLevel="6">
      <c r="A303" s="160" t="s">
        <v>1375</v>
      </c>
      <c r="B303" s="161" t="s">
        <v>1468</v>
      </c>
      <c r="C303" s="161" t="s">
        <v>1474</v>
      </c>
      <c r="D303" s="161" t="s">
        <v>1376</v>
      </c>
      <c r="E303" s="162">
        <v>217508</v>
      </c>
      <c r="F303" s="162">
        <v>209528</v>
      </c>
      <c r="G303" s="195">
        <f t="shared" si="19"/>
        <v>0.96331169428250918</v>
      </c>
    </row>
    <row r="304" spans="1:7" ht="18.75" customHeight="1" outlineLevel="6">
      <c r="A304" s="160" t="s">
        <v>1475</v>
      </c>
      <c r="B304" s="161" t="s">
        <v>1468</v>
      </c>
      <c r="C304" s="161" t="s">
        <v>1476</v>
      </c>
      <c r="D304" s="161" t="s">
        <v>1147</v>
      </c>
      <c r="E304" s="162">
        <f>E305</f>
        <v>45.1</v>
      </c>
      <c r="F304" s="162">
        <f>F305</f>
        <v>28.327999999999999</v>
      </c>
      <c r="G304" s="195">
        <f t="shared" si="19"/>
        <v>0.62811529933481147</v>
      </c>
    </row>
    <row r="305" spans="1:7" ht="36" outlineLevel="6">
      <c r="A305" s="160" t="s">
        <v>1245</v>
      </c>
      <c r="B305" s="161" t="s">
        <v>1468</v>
      </c>
      <c r="C305" s="161" t="s">
        <v>1476</v>
      </c>
      <c r="D305" s="161" t="s">
        <v>1246</v>
      </c>
      <c r="E305" s="162">
        <f>E306</f>
        <v>45.1</v>
      </c>
      <c r="F305" s="162">
        <f>F306</f>
        <v>28.327999999999999</v>
      </c>
      <c r="G305" s="195">
        <f t="shared" si="19"/>
        <v>0.62811529933481147</v>
      </c>
    </row>
    <row r="306" spans="1:7" outlineLevel="6">
      <c r="A306" s="160" t="s">
        <v>1375</v>
      </c>
      <c r="B306" s="161" t="s">
        <v>1468</v>
      </c>
      <c r="C306" s="161" t="s">
        <v>1476</v>
      </c>
      <c r="D306" s="161" t="s">
        <v>1376</v>
      </c>
      <c r="E306" s="162">
        <v>45.1</v>
      </c>
      <c r="F306" s="162">
        <v>28.327999999999999</v>
      </c>
      <c r="G306" s="195">
        <f t="shared" si="19"/>
        <v>0.62811529933481147</v>
      </c>
    </row>
    <row r="307" spans="1:7" outlineLevel="6">
      <c r="A307" s="160" t="s">
        <v>1461</v>
      </c>
      <c r="B307" s="161" t="s">
        <v>1468</v>
      </c>
      <c r="C307" s="161" t="s">
        <v>1477</v>
      </c>
      <c r="D307" s="161" t="s">
        <v>1147</v>
      </c>
      <c r="E307" s="162">
        <f>E308</f>
        <v>287</v>
      </c>
      <c r="F307" s="162">
        <f>F308</f>
        <v>283.90800000000002</v>
      </c>
      <c r="G307" s="195">
        <f t="shared" si="19"/>
        <v>0.98922648083623699</v>
      </c>
    </row>
    <row r="308" spans="1:7" ht="36" outlineLevel="6">
      <c r="A308" s="160" t="s">
        <v>1245</v>
      </c>
      <c r="B308" s="161" t="s">
        <v>1468</v>
      </c>
      <c r="C308" s="161" t="s">
        <v>1477</v>
      </c>
      <c r="D308" s="161" t="s">
        <v>1246</v>
      </c>
      <c r="E308" s="162">
        <f>E309</f>
        <v>287</v>
      </c>
      <c r="F308" s="162">
        <f>F309</f>
        <v>283.90800000000002</v>
      </c>
      <c r="G308" s="195">
        <f t="shared" si="19"/>
        <v>0.98922648083623699</v>
      </c>
    </row>
    <row r="309" spans="1:7" outlineLevel="6">
      <c r="A309" s="160" t="s">
        <v>1375</v>
      </c>
      <c r="B309" s="161" t="s">
        <v>1468</v>
      </c>
      <c r="C309" s="161" t="s">
        <v>1477</v>
      </c>
      <c r="D309" s="161" t="s">
        <v>1376</v>
      </c>
      <c r="E309" s="162">
        <v>287</v>
      </c>
      <c r="F309" s="162">
        <v>283.90800000000002</v>
      </c>
      <c r="G309" s="195">
        <f t="shared" si="19"/>
        <v>0.98922648083623699</v>
      </c>
    </row>
    <row r="310" spans="1:7" outlineLevel="6">
      <c r="A310" s="179" t="s">
        <v>1478</v>
      </c>
      <c r="B310" s="161" t="s">
        <v>1468</v>
      </c>
      <c r="C310" s="161" t="s">
        <v>1479</v>
      </c>
      <c r="D310" s="161" t="s">
        <v>1147</v>
      </c>
      <c r="E310" s="162">
        <f>E311</f>
        <v>4202.058</v>
      </c>
      <c r="F310" s="162">
        <f>F311</f>
        <v>4098.3860000000004</v>
      </c>
      <c r="G310" s="195">
        <f t="shared" si="19"/>
        <v>0.97532827961917723</v>
      </c>
    </row>
    <row r="311" spans="1:7" ht="36" outlineLevel="6">
      <c r="A311" s="160" t="s">
        <v>1245</v>
      </c>
      <c r="B311" s="161" t="s">
        <v>1468</v>
      </c>
      <c r="C311" s="161" t="s">
        <v>1479</v>
      </c>
      <c r="D311" s="161" t="s">
        <v>1246</v>
      </c>
      <c r="E311" s="162">
        <f>E312</f>
        <v>4202.058</v>
      </c>
      <c r="F311" s="162">
        <f>F312</f>
        <v>4098.3860000000004</v>
      </c>
      <c r="G311" s="195">
        <f t="shared" si="19"/>
        <v>0.97532827961917723</v>
      </c>
    </row>
    <row r="312" spans="1:7" outlineLevel="6">
      <c r="A312" s="160" t="s">
        <v>1375</v>
      </c>
      <c r="B312" s="161" t="s">
        <v>1468</v>
      </c>
      <c r="C312" s="161" t="s">
        <v>1479</v>
      </c>
      <c r="D312" s="161" t="s">
        <v>1376</v>
      </c>
      <c r="E312" s="162">
        <v>4202.058</v>
      </c>
      <c r="F312" s="162">
        <v>4098.3860000000004</v>
      </c>
      <c r="G312" s="195">
        <f t="shared" si="19"/>
        <v>0.97532827961917723</v>
      </c>
    </row>
    <row r="313" spans="1:7" ht="42.75" customHeight="1" outlineLevel="6">
      <c r="A313" s="176" t="s">
        <v>1480</v>
      </c>
      <c r="B313" s="161" t="s">
        <v>1468</v>
      </c>
      <c r="C313" s="161" t="s">
        <v>1481</v>
      </c>
      <c r="D313" s="161" t="s">
        <v>1147</v>
      </c>
      <c r="E313" s="162">
        <f>E314</f>
        <v>2804.4189999999999</v>
      </c>
      <c r="F313" s="162">
        <f>F314</f>
        <v>2804.4189999999999</v>
      </c>
      <c r="G313" s="195">
        <f t="shared" si="19"/>
        <v>1</v>
      </c>
    </row>
    <row r="314" spans="1:7" ht="36" outlineLevel="6">
      <c r="A314" s="160" t="s">
        <v>1245</v>
      </c>
      <c r="B314" s="161" t="s">
        <v>1468</v>
      </c>
      <c r="C314" s="161" t="s">
        <v>1481</v>
      </c>
      <c r="D314" s="161" t="s">
        <v>1246</v>
      </c>
      <c r="E314" s="162">
        <f>E315</f>
        <v>2804.4189999999999</v>
      </c>
      <c r="F314" s="162">
        <f>F315</f>
        <v>2804.4189999999999</v>
      </c>
      <c r="G314" s="195">
        <f t="shared" si="19"/>
        <v>1</v>
      </c>
    </row>
    <row r="315" spans="1:7" outlineLevel="6">
      <c r="A315" s="160" t="s">
        <v>1375</v>
      </c>
      <c r="B315" s="161" t="s">
        <v>1468</v>
      </c>
      <c r="C315" s="161" t="s">
        <v>1481</v>
      </c>
      <c r="D315" s="161" t="s">
        <v>1376</v>
      </c>
      <c r="E315" s="162">
        <v>2804.4189999999999</v>
      </c>
      <c r="F315" s="162">
        <v>2804.4189999999999</v>
      </c>
      <c r="G315" s="195">
        <f t="shared" si="19"/>
        <v>1</v>
      </c>
    </row>
    <row r="316" spans="1:7" ht="54.75" customHeight="1" outlineLevel="4">
      <c r="A316" s="176" t="s">
        <v>1482</v>
      </c>
      <c r="B316" s="161" t="s">
        <v>1468</v>
      </c>
      <c r="C316" s="161" t="s">
        <v>1483</v>
      </c>
      <c r="D316" s="161" t="s">
        <v>1147</v>
      </c>
      <c r="E316" s="162">
        <f>E317</f>
        <v>13013.745999999999</v>
      </c>
      <c r="F316" s="162">
        <f>F317</f>
        <v>11580.067999999999</v>
      </c>
      <c r="G316" s="195">
        <f t="shared" si="19"/>
        <v>0.88983356521634893</v>
      </c>
    </row>
    <row r="317" spans="1:7" ht="36" outlineLevel="5">
      <c r="A317" s="160" t="s">
        <v>1245</v>
      </c>
      <c r="B317" s="161" t="s">
        <v>1468</v>
      </c>
      <c r="C317" s="161" t="s">
        <v>1483</v>
      </c>
      <c r="D317" s="161" t="s">
        <v>1246</v>
      </c>
      <c r="E317" s="162">
        <f>E318</f>
        <v>13013.745999999999</v>
      </c>
      <c r="F317" s="162">
        <f>F318</f>
        <v>11580.067999999999</v>
      </c>
      <c r="G317" s="195">
        <f t="shared" si="19"/>
        <v>0.88983356521634893</v>
      </c>
    </row>
    <row r="318" spans="1:7" outlineLevel="6">
      <c r="A318" s="160" t="s">
        <v>1375</v>
      </c>
      <c r="B318" s="161" t="s">
        <v>1468</v>
      </c>
      <c r="C318" s="161" t="s">
        <v>1483</v>
      </c>
      <c r="D318" s="161" t="s">
        <v>1376</v>
      </c>
      <c r="E318" s="162">
        <v>13013.745999999999</v>
      </c>
      <c r="F318" s="162">
        <v>11580.067999999999</v>
      </c>
      <c r="G318" s="195">
        <f t="shared" si="19"/>
        <v>0.88983356521634893</v>
      </c>
    </row>
    <row r="319" spans="1:7" ht="36" outlineLevel="6">
      <c r="A319" s="160" t="s">
        <v>1534</v>
      </c>
      <c r="B319" s="161" t="s">
        <v>1468</v>
      </c>
      <c r="C319" s="209" t="s">
        <v>1485</v>
      </c>
      <c r="D319" s="161" t="s">
        <v>1147</v>
      </c>
      <c r="E319" s="162">
        <f>E320</f>
        <v>2779.4679999999998</v>
      </c>
      <c r="F319" s="162">
        <f>F320</f>
        <v>2779.4290000000001</v>
      </c>
      <c r="G319" s="195">
        <f t="shared" si="19"/>
        <v>0.99998596853786414</v>
      </c>
    </row>
    <row r="320" spans="1:7" ht="36" outlineLevel="6">
      <c r="A320" s="160" t="s">
        <v>1245</v>
      </c>
      <c r="B320" s="161" t="s">
        <v>1468</v>
      </c>
      <c r="C320" s="209" t="s">
        <v>1485</v>
      </c>
      <c r="D320" s="161" t="s">
        <v>1246</v>
      </c>
      <c r="E320" s="162">
        <f>E321</f>
        <v>2779.4679999999998</v>
      </c>
      <c r="F320" s="162">
        <f>F321</f>
        <v>2779.4290000000001</v>
      </c>
      <c r="G320" s="195">
        <f t="shared" si="19"/>
        <v>0.99998596853786414</v>
      </c>
    </row>
    <row r="321" spans="1:7" outlineLevel="6">
      <c r="A321" s="160" t="s">
        <v>1375</v>
      </c>
      <c r="B321" s="161" t="s">
        <v>1468</v>
      </c>
      <c r="C321" s="209" t="s">
        <v>1485</v>
      </c>
      <c r="D321" s="161" t="s">
        <v>1376</v>
      </c>
      <c r="E321" s="162">
        <v>2779.4679999999998</v>
      </c>
      <c r="F321" s="162">
        <v>2779.4290000000001</v>
      </c>
      <c r="G321" s="195">
        <f t="shared" si="19"/>
        <v>0.99998596853786414</v>
      </c>
    </row>
    <row r="322" spans="1:7" outlineLevel="6">
      <c r="A322" s="160" t="s">
        <v>1369</v>
      </c>
      <c r="B322" s="161" t="s">
        <v>1370</v>
      </c>
      <c r="C322" s="161" t="s">
        <v>1146</v>
      </c>
      <c r="D322" s="161" t="s">
        <v>1147</v>
      </c>
      <c r="E322" s="162">
        <f>E323+E340</f>
        <v>34032.429000000004</v>
      </c>
      <c r="F322" s="162">
        <f>F323+F340</f>
        <v>33820.063000000002</v>
      </c>
      <c r="G322" s="195">
        <f t="shared" si="19"/>
        <v>0.99375989295386458</v>
      </c>
    </row>
    <row r="323" spans="1:7" ht="36" outlineLevel="6">
      <c r="A323" s="160" t="s">
        <v>1535</v>
      </c>
      <c r="B323" s="161" t="s">
        <v>1370</v>
      </c>
      <c r="C323" s="161" t="s">
        <v>1448</v>
      </c>
      <c r="D323" s="161" t="s">
        <v>1147</v>
      </c>
      <c r="E323" s="162">
        <f>E324</f>
        <v>20053.890000000003</v>
      </c>
      <c r="F323" s="162">
        <f>F324</f>
        <v>19841.524000000001</v>
      </c>
      <c r="G323" s="195">
        <f t="shared" si="19"/>
        <v>0.98941023412415241</v>
      </c>
    </row>
    <row r="324" spans="1:7" ht="36" outlineLevel="3">
      <c r="A324" s="160" t="s">
        <v>1486</v>
      </c>
      <c r="B324" s="161" t="s">
        <v>1370</v>
      </c>
      <c r="C324" s="161" t="s">
        <v>1487</v>
      </c>
      <c r="D324" s="161" t="s">
        <v>1147</v>
      </c>
      <c r="E324" s="162">
        <f>E331+E328+E325+E334+E337</f>
        <v>20053.890000000003</v>
      </c>
      <c r="F324" s="162">
        <f>F331+F328+F325+F334+F337</f>
        <v>19841.524000000001</v>
      </c>
      <c r="G324" s="195">
        <f t="shared" si="19"/>
        <v>0.98941023412415241</v>
      </c>
    </row>
    <row r="325" spans="1:7" ht="36" outlineLevel="4">
      <c r="A325" s="160" t="s">
        <v>1488</v>
      </c>
      <c r="B325" s="161" t="s">
        <v>1370</v>
      </c>
      <c r="C325" s="161" t="s">
        <v>1489</v>
      </c>
      <c r="D325" s="161" t="s">
        <v>1147</v>
      </c>
      <c r="E325" s="162">
        <f>E326</f>
        <v>19833.810000000001</v>
      </c>
      <c r="F325" s="162">
        <f>F326</f>
        <v>19625.569</v>
      </c>
      <c r="G325" s="195">
        <f t="shared" si="19"/>
        <v>0.98950070611748309</v>
      </c>
    </row>
    <row r="326" spans="1:7" ht="36" outlineLevel="5">
      <c r="A326" s="160" t="s">
        <v>1245</v>
      </c>
      <c r="B326" s="161" t="s">
        <v>1370</v>
      </c>
      <c r="C326" s="161" t="s">
        <v>1489</v>
      </c>
      <c r="D326" s="161" t="s">
        <v>1246</v>
      </c>
      <c r="E326" s="162">
        <f>E327</f>
        <v>19833.810000000001</v>
      </c>
      <c r="F326" s="162">
        <f>F327</f>
        <v>19625.569</v>
      </c>
      <c r="G326" s="195">
        <f t="shared" si="19"/>
        <v>0.98950070611748309</v>
      </c>
    </row>
    <row r="327" spans="1:7" outlineLevel="6">
      <c r="A327" s="160" t="s">
        <v>1375</v>
      </c>
      <c r="B327" s="161" t="s">
        <v>1370</v>
      </c>
      <c r="C327" s="161" t="s">
        <v>1489</v>
      </c>
      <c r="D327" s="161" t="s">
        <v>1376</v>
      </c>
      <c r="E327" s="162">
        <v>19833.810000000001</v>
      </c>
      <c r="F327" s="162">
        <v>19625.569</v>
      </c>
      <c r="G327" s="195">
        <f t="shared" si="19"/>
        <v>0.98950070611748309</v>
      </c>
    </row>
    <row r="328" spans="1:7" outlineLevel="6">
      <c r="A328" s="160" t="s">
        <v>1461</v>
      </c>
      <c r="B328" s="161" t="s">
        <v>1370</v>
      </c>
      <c r="C328" s="161" t="s">
        <v>1490</v>
      </c>
      <c r="D328" s="161" t="s">
        <v>1147</v>
      </c>
      <c r="E328" s="162">
        <f>E329</f>
        <v>50</v>
      </c>
      <c r="F328" s="162">
        <f>F329</f>
        <v>46.783999999999999</v>
      </c>
      <c r="G328" s="195">
        <f t="shared" si="19"/>
        <v>0.93567999999999996</v>
      </c>
    </row>
    <row r="329" spans="1:7" ht="36" outlineLevel="6">
      <c r="A329" s="160" t="s">
        <v>1245</v>
      </c>
      <c r="B329" s="161" t="s">
        <v>1370</v>
      </c>
      <c r="C329" s="161" t="s">
        <v>1490</v>
      </c>
      <c r="D329" s="161" t="s">
        <v>1246</v>
      </c>
      <c r="E329" s="162">
        <f>E330</f>
        <v>50</v>
      </c>
      <c r="F329" s="162">
        <f>F330</f>
        <v>46.783999999999999</v>
      </c>
      <c r="G329" s="195">
        <f t="shared" si="19"/>
        <v>0.93567999999999996</v>
      </c>
    </row>
    <row r="330" spans="1:7" outlineLevel="6">
      <c r="A330" s="160" t="s">
        <v>1375</v>
      </c>
      <c r="B330" s="161" t="s">
        <v>1370</v>
      </c>
      <c r="C330" s="161" t="s">
        <v>1490</v>
      </c>
      <c r="D330" s="161" t="s">
        <v>1376</v>
      </c>
      <c r="E330" s="162">
        <v>50</v>
      </c>
      <c r="F330" s="162">
        <v>46.783999999999999</v>
      </c>
      <c r="G330" s="195">
        <f t="shared" si="19"/>
        <v>0.93567999999999996</v>
      </c>
    </row>
    <row r="331" spans="1:7" outlineLevel="4">
      <c r="A331" s="160" t="s">
        <v>1491</v>
      </c>
      <c r="B331" s="161" t="s">
        <v>1370</v>
      </c>
      <c r="C331" s="161" t="s">
        <v>1492</v>
      </c>
      <c r="D331" s="161" t="s">
        <v>1147</v>
      </c>
      <c r="E331" s="162">
        <f>E332</f>
        <v>79.900000000000006</v>
      </c>
      <c r="F331" s="162">
        <f>F332</f>
        <v>79.09</v>
      </c>
      <c r="G331" s="195">
        <f t="shared" si="19"/>
        <v>0.98986232790988737</v>
      </c>
    </row>
    <row r="332" spans="1:7" ht="36" outlineLevel="5">
      <c r="A332" s="160" t="s">
        <v>1245</v>
      </c>
      <c r="B332" s="161" t="s">
        <v>1370</v>
      </c>
      <c r="C332" s="161" t="s">
        <v>1492</v>
      </c>
      <c r="D332" s="161" t="s">
        <v>1246</v>
      </c>
      <c r="E332" s="162">
        <f>E333</f>
        <v>79.900000000000006</v>
      </c>
      <c r="F332" s="162">
        <f>F333</f>
        <v>79.09</v>
      </c>
      <c r="G332" s="195">
        <f t="shared" si="19"/>
        <v>0.98986232790988737</v>
      </c>
    </row>
    <row r="333" spans="1:7" outlineLevel="6">
      <c r="A333" s="160" t="s">
        <v>1375</v>
      </c>
      <c r="B333" s="161" t="s">
        <v>1370</v>
      </c>
      <c r="C333" s="161" t="s">
        <v>1492</v>
      </c>
      <c r="D333" s="161" t="s">
        <v>1376</v>
      </c>
      <c r="E333" s="162">
        <v>79.900000000000006</v>
      </c>
      <c r="F333" s="162">
        <v>79.09</v>
      </c>
      <c r="G333" s="195">
        <f t="shared" si="19"/>
        <v>0.98986232790988737</v>
      </c>
    </row>
    <row r="334" spans="1:7" ht="54" outlineLevel="6">
      <c r="A334" s="176" t="s">
        <v>1493</v>
      </c>
      <c r="B334" s="161" t="s">
        <v>1370</v>
      </c>
      <c r="C334" s="161" t="s">
        <v>1494</v>
      </c>
      <c r="D334" s="161" t="s">
        <v>1147</v>
      </c>
      <c r="E334" s="162">
        <f>E335</f>
        <v>1</v>
      </c>
      <c r="F334" s="162">
        <f>F335</f>
        <v>0.90100000000000002</v>
      </c>
      <c r="G334" s="195">
        <f t="shared" ref="G334:G397" si="20">F334/E334</f>
        <v>0.90100000000000002</v>
      </c>
    </row>
    <row r="335" spans="1:7" ht="36" outlineLevel="6">
      <c r="A335" s="160" t="s">
        <v>1245</v>
      </c>
      <c r="B335" s="161" t="s">
        <v>1370</v>
      </c>
      <c r="C335" s="161" t="s">
        <v>1494</v>
      </c>
      <c r="D335" s="161" t="s">
        <v>1246</v>
      </c>
      <c r="E335" s="162">
        <f>E336</f>
        <v>1</v>
      </c>
      <c r="F335" s="162">
        <f>F336</f>
        <v>0.90100000000000002</v>
      </c>
      <c r="G335" s="195">
        <f t="shared" si="20"/>
        <v>0.90100000000000002</v>
      </c>
    </row>
    <row r="336" spans="1:7" outlineLevel="6">
      <c r="A336" s="160" t="s">
        <v>1375</v>
      </c>
      <c r="B336" s="161" t="s">
        <v>1370</v>
      </c>
      <c r="C336" s="161" t="s">
        <v>1494</v>
      </c>
      <c r="D336" s="161" t="s">
        <v>1376</v>
      </c>
      <c r="E336" s="162">
        <v>1</v>
      </c>
      <c r="F336" s="162">
        <v>0.90100000000000002</v>
      </c>
      <c r="G336" s="195">
        <f t="shared" si="20"/>
        <v>0.90100000000000002</v>
      </c>
    </row>
    <row r="337" spans="1:7" ht="54.75" customHeight="1" outlineLevel="6">
      <c r="A337" s="176" t="s">
        <v>1495</v>
      </c>
      <c r="B337" s="161" t="s">
        <v>1370</v>
      </c>
      <c r="C337" s="161" t="s">
        <v>1496</v>
      </c>
      <c r="D337" s="161" t="s">
        <v>1147</v>
      </c>
      <c r="E337" s="162">
        <f>E338</f>
        <v>89.18</v>
      </c>
      <c r="F337" s="162">
        <f>F338</f>
        <v>89.18</v>
      </c>
      <c r="G337" s="195">
        <f t="shared" si="20"/>
        <v>1</v>
      </c>
    </row>
    <row r="338" spans="1:7" ht="36" outlineLevel="6">
      <c r="A338" s="160" t="s">
        <v>1245</v>
      </c>
      <c r="B338" s="161" t="s">
        <v>1370</v>
      </c>
      <c r="C338" s="161" t="s">
        <v>1496</v>
      </c>
      <c r="D338" s="161" t="s">
        <v>1246</v>
      </c>
      <c r="E338" s="162">
        <f>E339</f>
        <v>89.18</v>
      </c>
      <c r="F338" s="162">
        <f>F339</f>
        <v>89.18</v>
      </c>
      <c r="G338" s="195">
        <f t="shared" si="20"/>
        <v>1</v>
      </c>
    </row>
    <row r="339" spans="1:7" outlineLevel="6">
      <c r="A339" s="160" t="s">
        <v>1375</v>
      </c>
      <c r="B339" s="161" t="s">
        <v>1370</v>
      </c>
      <c r="C339" s="161" t="s">
        <v>1496</v>
      </c>
      <c r="D339" s="161" t="s">
        <v>1376</v>
      </c>
      <c r="E339" s="162">
        <v>89.18</v>
      </c>
      <c r="F339" s="162">
        <v>89.18</v>
      </c>
      <c r="G339" s="195">
        <f t="shared" si="20"/>
        <v>1</v>
      </c>
    </row>
    <row r="340" spans="1:7" ht="36" outlineLevel="2">
      <c r="A340" s="160" t="s">
        <v>1536</v>
      </c>
      <c r="B340" s="161" t="s">
        <v>1370</v>
      </c>
      <c r="C340" s="161" t="s">
        <v>1372</v>
      </c>
      <c r="D340" s="161" t="s">
        <v>1147</v>
      </c>
      <c r="E340" s="162">
        <f t="shared" ref="E340:F342" si="21">E341</f>
        <v>13978.539000000001</v>
      </c>
      <c r="F340" s="162">
        <f t="shared" si="21"/>
        <v>13978.539000000001</v>
      </c>
      <c r="G340" s="195">
        <f t="shared" si="20"/>
        <v>1</v>
      </c>
    </row>
    <row r="341" spans="1:7" ht="36" outlineLevel="4">
      <c r="A341" s="160" t="s">
        <v>1373</v>
      </c>
      <c r="B341" s="161" t="s">
        <v>1370</v>
      </c>
      <c r="C341" s="161" t="s">
        <v>1374</v>
      </c>
      <c r="D341" s="161" t="s">
        <v>1147</v>
      </c>
      <c r="E341" s="162">
        <f t="shared" si="21"/>
        <v>13978.539000000001</v>
      </c>
      <c r="F341" s="162">
        <f t="shared" si="21"/>
        <v>13978.539000000001</v>
      </c>
      <c r="G341" s="195">
        <f t="shared" si="20"/>
        <v>1</v>
      </c>
    </row>
    <row r="342" spans="1:7" ht="36" outlineLevel="5">
      <c r="A342" s="160" t="s">
        <v>1245</v>
      </c>
      <c r="B342" s="161" t="s">
        <v>1370</v>
      </c>
      <c r="C342" s="161" t="s">
        <v>1374</v>
      </c>
      <c r="D342" s="161" t="s">
        <v>1246</v>
      </c>
      <c r="E342" s="162">
        <f t="shared" si="21"/>
        <v>13978.539000000001</v>
      </c>
      <c r="F342" s="162">
        <f t="shared" si="21"/>
        <v>13978.539000000001</v>
      </c>
      <c r="G342" s="195">
        <f t="shared" si="20"/>
        <v>1</v>
      </c>
    </row>
    <row r="343" spans="1:7" outlineLevel="6">
      <c r="A343" s="160" t="s">
        <v>1375</v>
      </c>
      <c r="B343" s="161" t="s">
        <v>1370</v>
      </c>
      <c r="C343" s="161" t="s">
        <v>1374</v>
      </c>
      <c r="D343" s="161" t="s">
        <v>1376</v>
      </c>
      <c r="E343" s="162">
        <v>13978.539000000001</v>
      </c>
      <c r="F343" s="162">
        <v>13978.539000000001</v>
      </c>
      <c r="G343" s="195">
        <f t="shared" si="20"/>
        <v>1</v>
      </c>
    </row>
    <row r="344" spans="1:7" outlineLevel="1">
      <c r="A344" s="160" t="s">
        <v>1497</v>
      </c>
      <c r="B344" s="161" t="s">
        <v>1498</v>
      </c>
      <c r="C344" s="161" t="s">
        <v>1146</v>
      </c>
      <c r="D344" s="161" t="s">
        <v>1147</v>
      </c>
      <c r="E344" s="162">
        <f>E345</f>
        <v>3502.058</v>
      </c>
      <c r="F344" s="162">
        <f>F345</f>
        <v>3439.998</v>
      </c>
      <c r="G344" s="195">
        <f t="shared" si="20"/>
        <v>0.98227899138163899</v>
      </c>
    </row>
    <row r="345" spans="1:7" ht="36" outlineLevel="2">
      <c r="A345" s="160" t="s">
        <v>1535</v>
      </c>
      <c r="B345" s="161" t="s">
        <v>1498</v>
      </c>
      <c r="C345" s="161" t="s">
        <v>1448</v>
      </c>
      <c r="D345" s="161" t="s">
        <v>1147</v>
      </c>
      <c r="E345" s="162">
        <f>E346+E355</f>
        <v>3502.058</v>
      </c>
      <c r="F345" s="162">
        <f>F346+F355</f>
        <v>3439.998</v>
      </c>
      <c r="G345" s="195">
        <f t="shared" si="20"/>
        <v>0.98227899138163899</v>
      </c>
    </row>
    <row r="346" spans="1:7" ht="36" outlineLevel="3">
      <c r="A346" s="160" t="s">
        <v>1537</v>
      </c>
      <c r="B346" s="161" t="s">
        <v>1498</v>
      </c>
      <c r="C346" s="161" t="s">
        <v>1470</v>
      </c>
      <c r="D346" s="161" t="s">
        <v>1147</v>
      </c>
      <c r="E346" s="162">
        <f>E350+E347</f>
        <v>3428.058</v>
      </c>
      <c r="F346" s="162">
        <f>F350+F347</f>
        <v>3365.998</v>
      </c>
      <c r="G346" s="195">
        <f t="shared" si="20"/>
        <v>0.98189645566090189</v>
      </c>
    </row>
    <row r="347" spans="1:7" outlineLevel="3">
      <c r="A347" s="160" t="s">
        <v>1499</v>
      </c>
      <c r="B347" s="161" t="s">
        <v>1498</v>
      </c>
      <c r="C347" s="161" t="s">
        <v>1500</v>
      </c>
      <c r="D347" s="161" t="s">
        <v>1147</v>
      </c>
      <c r="E347" s="162">
        <f>E348</f>
        <v>70</v>
      </c>
      <c r="F347" s="162">
        <f>F348</f>
        <v>69.814999999999998</v>
      </c>
      <c r="G347" s="195">
        <f t="shared" si="20"/>
        <v>0.99735714285714283</v>
      </c>
    </row>
    <row r="348" spans="1:7" ht="17.25" customHeight="1" outlineLevel="3">
      <c r="A348" s="160" t="s">
        <v>1160</v>
      </c>
      <c r="B348" s="161" t="s">
        <v>1498</v>
      </c>
      <c r="C348" s="161" t="s">
        <v>1500</v>
      </c>
      <c r="D348" s="161" t="s">
        <v>320</v>
      </c>
      <c r="E348" s="162">
        <f>E349</f>
        <v>70</v>
      </c>
      <c r="F348" s="162">
        <f>F349</f>
        <v>69.814999999999998</v>
      </c>
      <c r="G348" s="195">
        <f t="shared" si="20"/>
        <v>0.99735714285714283</v>
      </c>
    </row>
    <row r="349" spans="1:7" ht="23.25" customHeight="1" outlineLevel="3">
      <c r="A349" s="160" t="s">
        <v>1161</v>
      </c>
      <c r="B349" s="161" t="s">
        <v>1498</v>
      </c>
      <c r="C349" s="161" t="s">
        <v>1500</v>
      </c>
      <c r="D349" s="161" t="s">
        <v>1162</v>
      </c>
      <c r="E349" s="162">
        <v>70</v>
      </c>
      <c r="F349" s="162">
        <v>69.814999999999998</v>
      </c>
      <c r="G349" s="195">
        <f t="shared" si="20"/>
        <v>0.99735714285714283</v>
      </c>
    </row>
    <row r="350" spans="1:7" ht="72" outlineLevel="4">
      <c r="A350" s="166" t="s">
        <v>1501</v>
      </c>
      <c r="B350" s="161" t="s">
        <v>1498</v>
      </c>
      <c r="C350" s="161" t="s">
        <v>1502</v>
      </c>
      <c r="D350" s="161" t="s">
        <v>1147</v>
      </c>
      <c r="E350" s="162">
        <f>E353+E351</f>
        <v>3358.058</v>
      </c>
      <c r="F350" s="162">
        <f>F353+F351</f>
        <v>3296.183</v>
      </c>
      <c r="G350" s="195">
        <f t="shared" si="20"/>
        <v>0.98157417173854655</v>
      </c>
    </row>
    <row r="351" spans="1:7" outlineLevel="6">
      <c r="A351" s="160" t="s">
        <v>1237</v>
      </c>
      <c r="B351" s="161" t="s">
        <v>1498</v>
      </c>
      <c r="C351" s="161" t="s">
        <v>1502</v>
      </c>
      <c r="D351" s="161" t="s">
        <v>1238</v>
      </c>
      <c r="E351" s="162">
        <f>E352</f>
        <v>400</v>
      </c>
      <c r="F351" s="162">
        <f>F352</f>
        <v>338.53</v>
      </c>
      <c r="G351" s="195">
        <f t="shared" si="20"/>
        <v>0.84632499999999988</v>
      </c>
    </row>
    <row r="352" spans="1:7" outlineLevel="6">
      <c r="A352" s="160" t="s">
        <v>1239</v>
      </c>
      <c r="B352" s="161" t="s">
        <v>1498</v>
      </c>
      <c r="C352" s="161" t="s">
        <v>1502</v>
      </c>
      <c r="D352" s="161" t="s">
        <v>1240</v>
      </c>
      <c r="E352" s="162">
        <v>400</v>
      </c>
      <c r="F352" s="162">
        <v>338.53</v>
      </c>
      <c r="G352" s="195">
        <f t="shared" si="20"/>
        <v>0.84632499999999988</v>
      </c>
    </row>
    <row r="353" spans="1:9" ht="36" outlineLevel="5">
      <c r="A353" s="160" t="s">
        <v>1245</v>
      </c>
      <c r="B353" s="161" t="s">
        <v>1498</v>
      </c>
      <c r="C353" s="161" t="s">
        <v>1502</v>
      </c>
      <c r="D353" s="161" t="s">
        <v>1246</v>
      </c>
      <c r="E353" s="162">
        <f>E354</f>
        <v>2958.058</v>
      </c>
      <c r="F353" s="162">
        <f>F354</f>
        <v>2957.6529999999998</v>
      </c>
      <c r="G353" s="195">
        <f t="shared" si="20"/>
        <v>0.99986308584889139</v>
      </c>
    </row>
    <row r="354" spans="1:9" outlineLevel="6">
      <c r="A354" s="160" t="s">
        <v>1375</v>
      </c>
      <c r="B354" s="161" t="s">
        <v>1498</v>
      </c>
      <c r="C354" s="161" t="s">
        <v>1502</v>
      </c>
      <c r="D354" s="161" t="s">
        <v>1376</v>
      </c>
      <c r="E354" s="162">
        <v>2958.058</v>
      </c>
      <c r="F354" s="162">
        <v>2957.6529999999998</v>
      </c>
      <c r="G354" s="195">
        <f t="shared" si="20"/>
        <v>0.99986308584889139</v>
      </c>
    </row>
    <row r="355" spans="1:9" outlineLevel="4">
      <c r="A355" s="160" t="s">
        <v>1503</v>
      </c>
      <c r="B355" s="161" t="s">
        <v>1498</v>
      </c>
      <c r="C355" s="161" t="s">
        <v>1504</v>
      </c>
      <c r="D355" s="161" t="s">
        <v>1147</v>
      </c>
      <c r="E355" s="162">
        <f>E356</f>
        <v>74</v>
      </c>
      <c r="F355" s="162">
        <f>F356</f>
        <v>74</v>
      </c>
      <c r="G355" s="195">
        <f t="shared" si="20"/>
        <v>1</v>
      </c>
    </row>
    <row r="356" spans="1:9" ht="18.75" customHeight="1" outlineLevel="5">
      <c r="A356" s="160" t="s">
        <v>1160</v>
      </c>
      <c r="B356" s="161" t="s">
        <v>1498</v>
      </c>
      <c r="C356" s="161" t="s">
        <v>1504</v>
      </c>
      <c r="D356" s="161" t="s">
        <v>320</v>
      </c>
      <c r="E356" s="162">
        <f>E357</f>
        <v>74</v>
      </c>
      <c r="F356" s="162">
        <f>F357</f>
        <v>74</v>
      </c>
      <c r="G356" s="195">
        <f t="shared" si="20"/>
        <v>1</v>
      </c>
    </row>
    <row r="357" spans="1:9" ht="18.75" customHeight="1" outlineLevel="6">
      <c r="A357" s="160" t="s">
        <v>1161</v>
      </c>
      <c r="B357" s="161" t="s">
        <v>1498</v>
      </c>
      <c r="C357" s="161" t="s">
        <v>1504</v>
      </c>
      <c r="D357" s="161" t="s">
        <v>1162</v>
      </c>
      <c r="E357" s="162">
        <v>74</v>
      </c>
      <c r="F357" s="162">
        <v>74</v>
      </c>
      <c r="G357" s="195">
        <f t="shared" si="20"/>
        <v>1</v>
      </c>
    </row>
    <row r="358" spans="1:9" outlineLevel="1">
      <c r="A358" s="160" t="s">
        <v>1505</v>
      </c>
      <c r="B358" s="161" t="s">
        <v>1506</v>
      </c>
      <c r="C358" s="161" t="s">
        <v>1146</v>
      </c>
      <c r="D358" s="161" t="s">
        <v>1147</v>
      </c>
      <c r="E358" s="162">
        <f>E359</f>
        <v>17904.333999999999</v>
      </c>
      <c r="F358" s="162">
        <f>F359</f>
        <v>17527.108</v>
      </c>
      <c r="G358" s="195">
        <f t="shared" si="20"/>
        <v>0.97893102306960988</v>
      </c>
    </row>
    <row r="359" spans="1:9" ht="36" outlineLevel="2">
      <c r="A359" s="160" t="s">
        <v>1535</v>
      </c>
      <c r="B359" s="161" t="s">
        <v>1506</v>
      </c>
      <c r="C359" s="161" t="s">
        <v>1448</v>
      </c>
      <c r="D359" s="161" t="s">
        <v>1147</v>
      </c>
      <c r="E359" s="162">
        <f>E360+E367+E376</f>
        <v>17904.333999999999</v>
      </c>
      <c r="F359" s="162">
        <f>F360+F367+F376</f>
        <v>17527.108</v>
      </c>
      <c r="G359" s="195">
        <f t="shared" si="20"/>
        <v>0.97893102306960988</v>
      </c>
    </row>
    <row r="360" spans="1:9" ht="36" outlineLevel="4">
      <c r="A360" s="160" t="s">
        <v>1154</v>
      </c>
      <c r="B360" s="161" t="s">
        <v>1506</v>
      </c>
      <c r="C360" s="161" t="s">
        <v>1508</v>
      </c>
      <c r="D360" s="161" t="s">
        <v>1147</v>
      </c>
      <c r="E360" s="162">
        <f>E361+E363+E365</f>
        <v>3453.806</v>
      </c>
      <c r="F360" s="162">
        <f>F361+F363+F365</f>
        <v>3370.0720000000001</v>
      </c>
      <c r="G360" s="195">
        <f t="shared" si="20"/>
        <v>0.9757560210388192</v>
      </c>
    </row>
    <row r="361" spans="1:9" ht="54" outlineLevel="5">
      <c r="A361" s="160" t="s">
        <v>1156</v>
      </c>
      <c r="B361" s="161" t="s">
        <v>1506</v>
      </c>
      <c r="C361" s="161" t="s">
        <v>1508</v>
      </c>
      <c r="D361" s="161" t="s">
        <v>1157</v>
      </c>
      <c r="E361" s="162">
        <f>E362</f>
        <v>2925.2060000000001</v>
      </c>
      <c r="F361" s="162">
        <f>F362</f>
        <v>2923.19</v>
      </c>
      <c r="G361" s="195">
        <f t="shared" si="20"/>
        <v>0.99931081776804775</v>
      </c>
    </row>
    <row r="362" spans="1:9" outlineLevel="6">
      <c r="A362" s="160" t="s">
        <v>1158</v>
      </c>
      <c r="B362" s="161" t="s">
        <v>1506</v>
      </c>
      <c r="C362" s="161" t="s">
        <v>1508</v>
      </c>
      <c r="D362" s="161" t="s">
        <v>1159</v>
      </c>
      <c r="E362" s="162">
        <v>2925.2060000000001</v>
      </c>
      <c r="F362" s="162">
        <v>2923.19</v>
      </c>
      <c r="G362" s="195">
        <f t="shared" si="20"/>
        <v>0.99931081776804775</v>
      </c>
    </row>
    <row r="363" spans="1:9" ht="18.75" customHeight="1" outlineLevel="5">
      <c r="A363" s="160" t="s">
        <v>1160</v>
      </c>
      <c r="B363" s="161" t="s">
        <v>1506</v>
      </c>
      <c r="C363" s="161" t="s">
        <v>1508</v>
      </c>
      <c r="D363" s="161" t="s">
        <v>320</v>
      </c>
      <c r="E363" s="162">
        <f>E364</f>
        <v>481.6</v>
      </c>
      <c r="F363" s="162">
        <f>F364</f>
        <v>400.01100000000002</v>
      </c>
      <c r="G363" s="195">
        <f t="shared" si="20"/>
        <v>0.83058762458471758</v>
      </c>
    </row>
    <row r="364" spans="1:9" ht="20.25" customHeight="1" outlineLevel="6">
      <c r="A364" s="160" t="s">
        <v>1161</v>
      </c>
      <c r="B364" s="161" t="s">
        <v>1506</v>
      </c>
      <c r="C364" s="161" t="s">
        <v>1508</v>
      </c>
      <c r="D364" s="161" t="s">
        <v>1162</v>
      </c>
      <c r="E364" s="162">
        <v>481.6</v>
      </c>
      <c r="F364" s="162">
        <v>400.01100000000002</v>
      </c>
      <c r="G364" s="195">
        <f t="shared" si="20"/>
        <v>0.83058762458471758</v>
      </c>
    </row>
    <row r="365" spans="1:9" outlineLevel="6">
      <c r="A365" s="160" t="s">
        <v>1163</v>
      </c>
      <c r="B365" s="161" t="s">
        <v>1506</v>
      </c>
      <c r="C365" s="161" t="s">
        <v>1508</v>
      </c>
      <c r="D365" s="161" t="s">
        <v>1164</v>
      </c>
      <c r="E365" s="162">
        <f>E366</f>
        <v>47</v>
      </c>
      <c r="F365" s="162">
        <f>F366</f>
        <v>46.871000000000002</v>
      </c>
      <c r="G365" s="195">
        <f t="shared" si="20"/>
        <v>0.99725531914893617</v>
      </c>
    </row>
    <row r="366" spans="1:9" outlineLevel="6">
      <c r="A366" s="160" t="s">
        <v>1165</v>
      </c>
      <c r="B366" s="161" t="s">
        <v>1506</v>
      </c>
      <c r="C366" s="161" t="s">
        <v>1508</v>
      </c>
      <c r="D366" s="161" t="s">
        <v>1166</v>
      </c>
      <c r="E366" s="162">
        <v>47</v>
      </c>
      <c r="F366" s="162">
        <v>46.871000000000002</v>
      </c>
      <c r="G366" s="195">
        <f t="shared" si="20"/>
        <v>0.99725531914893617</v>
      </c>
    </row>
    <row r="367" spans="1:9" ht="36" outlineLevel="4">
      <c r="A367" s="160" t="s">
        <v>1233</v>
      </c>
      <c r="B367" s="161" t="s">
        <v>1506</v>
      </c>
      <c r="C367" s="161" t="s">
        <v>1509</v>
      </c>
      <c r="D367" s="161" t="s">
        <v>1147</v>
      </c>
      <c r="E367" s="162">
        <f>E368+E370+E372+E374</f>
        <v>12756.737999999999</v>
      </c>
      <c r="F367" s="162">
        <f>F368+F370+F372+F374</f>
        <v>12463.246000000001</v>
      </c>
      <c r="G367" s="195">
        <f t="shared" si="20"/>
        <v>0.9769931780365797</v>
      </c>
      <c r="I367" s="148" t="s">
        <v>1538</v>
      </c>
    </row>
    <row r="368" spans="1:9" ht="54" outlineLevel="5">
      <c r="A368" s="160" t="s">
        <v>1156</v>
      </c>
      <c r="B368" s="161" t="s">
        <v>1506</v>
      </c>
      <c r="C368" s="161" t="s">
        <v>1509</v>
      </c>
      <c r="D368" s="161" t="s">
        <v>1157</v>
      </c>
      <c r="E368" s="162">
        <f>E369</f>
        <v>10241.5</v>
      </c>
      <c r="F368" s="162">
        <f>F369</f>
        <v>10179.313</v>
      </c>
      <c r="G368" s="195">
        <f t="shared" si="20"/>
        <v>0.99392794024312847</v>
      </c>
    </row>
    <row r="369" spans="1:7" outlineLevel="6">
      <c r="A369" s="160" t="s">
        <v>1235</v>
      </c>
      <c r="B369" s="161" t="s">
        <v>1506</v>
      </c>
      <c r="C369" s="161" t="s">
        <v>1509</v>
      </c>
      <c r="D369" s="161" t="s">
        <v>1236</v>
      </c>
      <c r="E369" s="162">
        <v>10241.5</v>
      </c>
      <c r="F369" s="162">
        <v>10179.313</v>
      </c>
      <c r="G369" s="195">
        <f t="shared" si="20"/>
        <v>0.99392794024312847</v>
      </c>
    </row>
    <row r="370" spans="1:7" ht="18.75" customHeight="1" outlineLevel="5">
      <c r="A370" s="160" t="s">
        <v>1160</v>
      </c>
      <c r="B370" s="161" t="s">
        <v>1506</v>
      </c>
      <c r="C370" s="161" t="s">
        <v>1509</v>
      </c>
      <c r="D370" s="161" t="s">
        <v>320</v>
      </c>
      <c r="E370" s="162">
        <f>E371</f>
        <v>2462.1999999999998</v>
      </c>
      <c r="F370" s="162">
        <f>F371</f>
        <v>2238.1889999999999</v>
      </c>
      <c r="G370" s="195">
        <f t="shared" si="20"/>
        <v>0.90901998212980262</v>
      </c>
    </row>
    <row r="371" spans="1:7" ht="21" customHeight="1" outlineLevel="6">
      <c r="A371" s="160" t="s">
        <v>1161</v>
      </c>
      <c r="B371" s="161" t="s">
        <v>1506</v>
      </c>
      <c r="C371" s="161" t="s">
        <v>1509</v>
      </c>
      <c r="D371" s="161" t="s">
        <v>1162</v>
      </c>
      <c r="E371" s="162">
        <v>2462.1999999999998</v>
      </c>
      <c r="F371" s="162">
        <v>2238.1889999999999</v>
      </c>
      <c r="G371" s="195">
        <f t="shared" si="20"/>
        <v>0.90901998212980262</v>
      </c>
    </row>
    <row r="372" spans="1:7" outlineLevel="6">
      <c r="A372" s="160" t="s">
        <v>1237</v>
      </c>
      <c r="B372" s="161" t="s">
        <v>1506</v>
      </c>
      <c r="C372" s="161" t="s">
        <v>1509</v>
      </c>
      <c r="D372" s="161" t="s">
        <v>1238</v>
      </c>
      <c r="E372" s="162">
        <f>E373</f>
        <v>1.3</v>
      </c>
      <c r="F372" s="162">
        <f>F373</f>
        <v>1.2949999999999999</v>
      </c>
      <c r="G372" s="195">
        <f t="shared" si="20"/>
        <v>0.99615384615384606</v>
      </c>
    </row>
    <row r="373" spans="1:7" outlineLevel="6">
      <c r="A373" s="160" t="s">
        <v>1239</v>
      </c>
      <c r="B373" s="161" t="s">
        <v>1506</v>
      </c>
      <c r="C373" s="161" t="s">
        <v>1509</v>
      </c>
      <c r="D373" s="161" t="s">
        <v>1240</v>
      </c>
      <c r="E373" s="162">
        <v>1.3</v>
      </c>
      <c r="F373" s="162">
        <v>1.2949999999999999</v>
      </c>
      <c r="G373" s="195">
        <f t="shared" si="20"/>
        <v>0.99615384615384606</v>
      </c>
    </row>
    <row r="374" spans="1:7" outlineLevel="5">
      <c r="A374" s="160" t="s">
        <v>1163</v>
      </c>
      <c r="B374" s="161" t="s">
        <v>1506</v>
      </c>
      <c r="C374" s="161" t="s">
        <v>1509</v>
      </c>
      <c r="D374" s="161" t="s">
        <v>1164</v>
      </c>
      <c r="E374" s="162">
        <f>E375</f>
        <v>51.738</v>
      </c>
      <c r="F374" s="162">
        <f>F375</f>
        <v>44.448999999999998</v>
      </c>
      <c r="G374" s="195">
        <f t="shared" si="20"/>
        <v>0.85911708995322589</v>
      </c>
    </row>
    <row r="375" spans="1:7" outlineLevel="6">
      <c r="A375" s="160" t="s">
        <v>1165</v>
      </c>
      <c r="B375" s="161" t="s">
        <v>1506</v>
      </c>
      <c r="C375" s="161" t="s">
        <v>1509</v>
      </c>
      <c r="D375" s="161" t="s">
        <v>1166</v>
      </c>
      <c r="E375" s="162">
        <v>51.738</v>
      </c>
      <c r="F375" s="162">
        <v>44.448999999999998</v>
      </c>
      <c r="G375" s="195">
        <f t="shared" si="20"/>
        <v>0.85911708995322589</v>
      </c>
    </row>
    <row r="376" spans="1:7" ht="36" outlineLevel="6">
      <c r="A376" s="176" t="s">
        <v>1510</v>
      </c>
      <c r="B376" s="161" t="s">
        <v>1506</v>
      </c>
      <c r="C376" s="161" t="s">
        <v>1511</v>
      </c>
      <c r="D376" s="161" t="s">
        <v>1147</v>
      </c>
      <c r="E376" s="162">
        <f>E377</f>
        <v>1693.79</v>
      </c>
      <c r="F376" s="162">
        <f>F377</f>
        <v>1693.79</v>
      </c>
      <c r="G376" s="195">
        <f t="shared" si="20"/>
        <v>1</v>
      </c>
    </row>
    <row r="377" spans="1:7" ht="36" outlineLevel="6">
      <c r="A377" s="160" t="s">
        <v>1245</v>
      </c>
      <c r="B377" s="161" t="s">
        <v>1506</v>
      </c>
      <c r="C377" s="161" t="s">
        <v>1511</v>
      </c>
      <c r="D377" s="161" t="s">
        <v>1246</v>
      </c>
      <c r="E377" s="162">
        <f>E378</f>
        <v>1693.79</v>
      </c>
      <c r="F377" s="162">
        <f>F378</f>
        <v>1693.79</v>
      </c>
      <c r="G377" s="195">
        <f t="shared" si="20"/>
        <v>1</v>
      </c>
    </row>
    <row r="378" spans="1:7" outlineLevel="6">
      <c r="A378" s="160" t="s">
        <v>1247</v>
      </c>
      <c r="B378" s="161" t="s">
        <v>1506</v>
      </c>
      <c r="C378" s="161" t="s">
        <v>1511</v>
      </c>
      <c r="D378" s="161" t="s">
        <v>1248</v>
      </c>
      <c r="E378" s="162">
        <v>1693.79</v>
      </c>
      <c r="F378" s="162">
        <v>1693.79</v>
      </c>
      <c r="G378" s="195">
        <f t="shared" si="20"/>
        <v>1</v>
      </c>
    </row>
    <row r="379" spans="1:7" s="159" customFormat="1" ht="17.399999999999999">
      <c r="A379" s="155" t="s">
        <v>1377</v>
      </c>
      <c r="B379" s="156" t="s">
        <v>1378</v>
      </c>
      <c r="C379" s="156" t="s">
        <v>1146</v>
      </c>
      <c r="D379" s="156" t="s">
        <v>1147</v>
      </c>
      <c r="E379" s="157">
        <f>E380</f>
        <v>8749.1949999999997</v>
      </c>
      <c r="F379" s="157">
        <f>F380</f>
        <v>8749.1949999999997</v>
      </c>
      <c r="G379" s="158">
        <f t="shared" si="20"/>
        <v>1</v>
      </c>
    </row>
    <row r="380" spans="1:7" outlineLevel="1">
      <c r="A380" s="160" t="s">
        <v>1379</v>
      </c>
      <c r="B380" s="161" t="s">
        <v>1380</v>
      </c>
      <c r="C380" s="161" t="s">
        <v>1146</v>
      </c>
      <c r="D380" s="161" t="s">
        <v>1147</v>
      </c>
      <c r="E380" s="162">
        <f>E381</f>
        <v>8749.1949999999997</v>
      </c>
      <c r="F380" s="162">
        <f>F381</f>
        <v>8749.1949999999997</v>
      </c>
      <c r="G380" s="195">
        <f t="shared" si="20"/>
        <v>1</v>
      </c>
    </row>
    <row r="381" spans="1:7" ht="36" outlineLevel="2">
      <c r="A381" s="160" t="s">
        <v>1536</v>
      </c>
      <c r="B381" s="161" t="s">
        <v>1380</v>
      </c>
      <c r="C381" s="161" t="s">
        <v>1372</v>
      </c>
      <c r="D381" s="161" t="s">
        <v>1147</v>
      </c>
      <c r="E381" s="162">
        <f>E382+E391+E388+E385</f>
        <v>8749.1949999999997</v>
      </c>
      <c r="F381" s="162">
        <f>F382+F391+F388+F385</f>
        <v>8749.1949999999997</v>
      </c>
      <c r="G381" s="195">
        <f t="shared" si="20"/>
        <v>1</v>
      </c>
    </row>
    <row r="382" spans="1:7" ht="35.25" customHeight="1" outlineLevel="2">
      <c r="A382" s="160" t="s">
        <v>1381</v>
      </c>
      <c r="B382" s="161" t="s">
        <v>1380</v>
      </c>
      <c r="C382" s="161" t="s">
        <v>1382</v>
      </c>
      <c r="D382" s="161" t="s">
        <v>1147</v>
      </c>
      <c r="E382" s="162">
        <f>E383</f>
        <v>1.476</v>
      </c>
      <c r="F382" s="162">
        <f>F383</f>
        <v>1.476</v>
      </c>
      <c r="G382" s="195">
        <f t="shared" si="20"/>
        <v>1</v>
      </c>
    </row>
    <row r="383" spans="1:7" ht="36" outlineLevel="2">
      <c r="A383" s="160" t="s">
        <v>1245</v>
      </c>
      <c r="B383" s="161" t="s">
        <v>1380</v>
      </c>
      <c r="C383" s="161" t="s">
        <v>1382</v>
      </c>
      <c r="D383" s="161" t="s">
        <v>1246</v>
      </c>
      <c r="E383" s="162">
        <f>E384</f>
        <v>1.476</v>
      </c>
      <c r="F383" s="162">
        <f>F384</f>
        <v>1.476</v>
      </c>
      <c r="G383" s="195">
        <f t="shared" si="20"/>
        <v>1</v>
      </c>
    </row>
    <row r="384" spans="1:7" outlineLevel="2">
      <c r="A384" s="160" t="s">
        <v>1375</v>
      </c>
      <c r="B384" s="161" t="s">
        <v>1380</v>
      </c>
      <c r="C384" s="161" t="s">
        <v>1382</v>
      </c>
      <c r="D384" s="161" t="s">
        <v>1376</v>
      </c>
      <c r="E384" s="162">
        <v>1.476</v>
      </c>
      <c r="F384" s="162">
        <v>1.476</v>
      </c>
      <c r="G384" s="195">
        <f t="shared" si="20"/>
        <v>1</v>
      </c>
    </row>
    <row r="385" spans="1:7" ht="36" outlineLevel="6">
      <c r="A385" s="176" t="s">
        <v>1383</v>
      </c>
      <c r="B385" s="161" t="s">
        <v>1380</v>
      </c>
      <c r="C385" s="161" t="s">
        <v>1384</v>
      </c>
      <c r="D385" s="161" t="s">
        <v>1147</v>
      </c>
      <c r="E385" s="162">
        <f>E386</f>
        <v>7695.5230000000001</v>
      </c>
      <c r="F385" s="162">
        <f>F386</f>
        <v>7695.5230000000001</v>
      </c>
      <c r="G385" s="195">
        <f t="shared" si="20"/>
        <v>1</v>
      </c>
    </row>
    <row r="386" spans="1:7" ht="36" outlineLevel="6">
      <c r="A386" s="160" t="s">
        <v>1245</v>
      </c>
      <c r="B386" s="161" t="s">
        <v>1380</v>
      </c>
      <c r="C386" s="161" t="s">
        <v>1384</v>
      </c>
      <c r="D386" s="161" t="s">
        <v>1246</v>
      </c>
      <c r="E386" s="162">
        <f>E387</f>
        <v>7695.5230000000001</v>
      </c>
      <c r="F386" s="162">
        <f>F387</f>
        <v>7695.5230000000001</v>
      </c>
      <c r="G386" s="195">
        <f t="shared" si="20"/>
        <v>1</v>
      </c>
    </row>
    <row r="387" spans="1:7" outlineLevel="6">
      <c r="A387" s="160" t="s">
        <v>1375</v>
      </c>
      <c r="B387" s="161" t="s">
        <v>1380</v>
      </c>
      <c r="C387" s="161" t="s">
        <v>1384</v>
      </c>
      <c r="D387" s="161" t="s">
        <v>1376</v>
      </c>
      <c r="E387" s="162">
        <v>7695.5230000000001</v>
      </c>
      <c r="F387" s="162">
        <v>7695.5230000000001</v>
      </c>
      <c r="G387" s="195">
        <f t="shared" si="20"/>
        <v>1</v>
      </c>
    </row>
    <row r="388" spans="1:7" ht="54" outlineLevel="6">
      <c r="A388" s="166" t="s">
        <v>1385</v>
      </c>
      <c r="B388" s="161" t="s">
        <v>1380</v>
      </c>
      <c r="C388" s="161" t="s">
        <v>1386</v>
      </c>
      <c r="D388" s="161" t="s">
        <v>1147</v>
      </c>
      <c r="E388" s="162">
        <f>E389</f>
        <v>146.096</v>
      </c>
      <c r="F388" s="162">
        <f>F389</f>
        <v>146.096</v>
      </c>
      <c r="G388" s="195">
        <f t="shared" si="20"/>
        <v>1</v>
      </c>
    </row>
    <row r="389" spans="1:7" ht="36" outlineLevel="6">
      <c r="A389" s="160" t="s">
        <v>1245</v>
      </c>
      <c r="B389" s="161" t="s">
        <v>1380</v>
      </c>
      <c r="C389" s="161" t="s">
        <v>1386</v>
      </c>
      <c r="D389" s="161" t="s">
        <v>1246</v>
      </c>
      <c r="E389" s="162">
        <f>E390</f>
        <v>146.096</v>
      </c>
      <c r="F389" s="162">
        <f>F390</f>
        <v>146.096</v>
      </c>
      <c r="G389" s="195">
        <f t="shared" si="20"/>
        <v>1</v>
      </c>
    </row>
    <row r="390" spans="1:7" outlineLevel="6">
      <c r="A390" s="160" t="s">
        <v>1375</v>
      </c>
      <c r="B390" s="161" t="s">
        <v>1380</v>
      </c>
      <c r="C390" s="161" t="s">
        <v>1386</v>
      </c>
      <c r="D390" s="161" t="s">
        <v>1376</v>
      </c>
      <c r="E390" s="162">
        <v>146.096</v>
      </c>
      <c r="F390" s="162">
        <v>146.096</v>
      </c>
      <c r="G390" s="195">
        <f t="shared" si="20"/>
        <v>1</v>
      </c>
    </row>
    <row r="391" spans="1:7" outlineLevel="4">
      <c r="A391" s="160" t="s">
        <v>1387</v>
      </c>
      <c r="B391" s="161" t="s">
        <v>1380</v>
      </c>
      <c r="C391" s="161" t="s">
        <v>1388</v>
      </c>
      <c r="D391" s="161" t="s">
        <v>1147</v>
      </c>
      <c r="E391" s="162">
        <f>E392</f>
        <v>906.1</v>
      </c>
      <c r="F391" s="162">
        <f>F392</f>
        <v>906.1</v>
      </c>
      <c r="G391" s="195">
        <f t="shared" si="20"/>
        <v>1</v>
      </c>
    </row>
    <row r="392" spans="1:7" ht="36" outlineLevel="5">
      <c r="A392" s="160" t="s">
        <v>1245</v>
      </c>
      <c r="B392" s="161" t="s">
        <v>1380</v>
      </c>
      <c r="C392" s="161" t="s">
        <v>1388</v>
      </c>
      <c r="D392" s="161" t="s">
        <v>1246</v>
      </c>
      <c r="E392" s="162">
        <f>E393+E394</f>
        <v>906.1</v>
      </c>
      <c r="F392" s="162">
        <f>F393+F394</f>
        <v>906.1</v>
      </c>
      <c r="G392" s="195">
        <f t="shared" si="20"/>
        <v>1</v>
      </c>
    </row>
    <row r="393" spans="1:7" outlineLevel="6">
      <c r="A393" s="160" t="s">
        <v>1375</v>
      </c>
      <c r="B393" s="161" t="s">
        <v>1380</v>
      </c>
      <c r="C393" s="161" t="s">
        <v>1388</v>
      </c>
      <c r="D393" s="161" t="s">
        <v>1376</v>
      </c>
      <c r="E393" s="162">
        <v>792.1</v>
      </c>
      <c r="F393" s="162">
        <v>792.1</v>
      </c>
      <c r="G393" s="195">
        <f t="shared" si="20"/>
        <v>1</v>
      </c>
    </row>
    <row r="394" spans="1:7" ht="36.75" customHeight="1" outlineLevel="6">
      <c r="A394" s="160" t="s">
        <v>1539</v>
      </c>
      <c r="B394" s="161" t="s">
        <v>1380</v>
      </c>
      <c r="C394" s="161" t="s">
        <v>1388</v>
      </c>
      <c r="D394" s="161" t="s">
        <v>1390</v>
      </c>
      <c r="E394" s="162">
        <v>114</v>
      </c>
      <c r="F394" s="162">
        <v>114</v>
      </c>
      <c r="G394" s="195">
        <f t="shared" si="20"/>
        <v>1</v>
      </c>
    </row>
    <row r="395" spans="1:7" s="159" customFormat="1" ht="17.399999999999999">
      <c r="A395" s="155" t="s">
        <v>1391</v>
      </c>
      <c r="B395" s="156" t="s">
        <v>1392</v>
      </c>
      <c r="C395" s="156" t="s">
        <v>1146</v>
      </c>
      <c r="D395" s="156" t="s">
        <v>1147</v>
      </c>
      <c r="E395" s="157">
        <f>E396+E415+E401</f>
        <v>27869.886999999999</v>
      </c>
      <c r="F395" s="157">
        <f>F396+F415+F401</f>
        <v>19717.999</v>
      </c>
      <c r="G395" s="158">
        <f t="shared" si="20"/>
        <v>0.70750193569137909</v>
      </c>
    </row>
    <row r="396" spans="1:7" outlineLevel="1">
      <c r="A396" s="160" t="s">
        <v>1393</v>
      </c>
      <c r="B396" s="161" t="s">
        <v>1394</v>
      </c>
      <c r="C396" s="161" t="s">
        <v>1146</v>
      </c>
      <c r="D396" s="161" t="s">
        <v>1147</v>
      </c>
      <c r="E396" s="162">
        <f t="shared" ref="E396:F399" si="22">E397</f>
        <v>3320.694</v>
      </c>
      <c r="F396" s="162">
        <f t="shared" si="22"/>
        <v>3320.694</v>
      </c>
      <c r="G396" s="195">
        <f t="shared" si="20"/>
        <v>1</v>
      </c>
    </row>
    <row r="397" spans="1:7" outlineLevel="3">
      <c r="A397" s="160" t="s">
        <v>1273</v>
      </c>
      <c r="B397" s="161" t="s">
        <v>1394</v>
      </c>
      <c r="C397" s="161" t="s">
        <v>1153</v>
      </c>
      <c r="D397" s="161" t="s">
        <v>1147</v>
      </c>
      <c r="E397" s="162">
        <f t="shared" si="22"/>
        <v>3320.694</v>
      </c>
      <c r="F397" s="162">
        <f t="shared" si="22"/>
        <v>3320.694</v>
      </c>
      <c r="G397" s="195">
        <f t="shared" si="20"/>
        <v>1</v>
      </c>
    </row>
    <row r="398" spans="1:7" outlineLevel="4">
      <c r="A398" s="160" t="s">
        <v>1395</v>
      </c>
      <c r="B398" s="161" t="s">
        <v>1394</v>
      </c>
      <c r="C398" s="161" t="s">
        <v>1396</v>
      </c>
      <c r="D398" s="161" t="s">
        <v>1147</v>
      </c>
      <c r="E398" s="162">
        <f t="shared" si="22"/>
        <v>3320.694</v>
      </c>
      <c r="F398" s="162">
        <f t="shared" si="22"/>
        <v>3320.694</v>
      </c>
      <c r="G398" s="195">
        <f t="shared" ref="G398:G458" si="23">F398/E398</f>
        <v>1</v>
      </c>
    </row>
    <row r="399" spans="1:7" outlineLevel="5">
      <c r="A399" s="160" t="s">
        <v>1237</v>
      </c>
      <c r="B399" s="161" t="s">
        <v>1394</v>
      </c>
      <c r="C399" s="161" t="s">
        <v>1396</v>
      </c>
      <c r="D399" s="161" t="s">
        <v>1238</v>
      </c>
      <c r="E399" s="162">
        <f t="shared" si="22"/>
        <v>3320.694</v>
      </c>
      <c r="F399" s="162">
        <f t="shared" si="22"/>
        <v>3320.694</v>
      </c>
      <c r="G399" s="195">
        <f t="shared" si="23"/>
        <v>1</v>
      </c>
    </row>
    <row r="400" spans="1:7" outlineLevel="6">
      <c r="A400" s="160" t="s">
        <v>1397</v>
      </c>
      <c r="B400" s="161" t="s">
        <v>1394</v>
      </c>
      <c r="C400" s="161" t="s">
        <v>1396</v>
      </c>
      <c r="D400" s="161" t="s">
        <v>1398</v>
      </c>
      <c r="E400" s="162">
        <v>3320.694</v>
      </c>
      <c r="F400" s="162">
        <v>3320.694</v>
      </c>
      <c r="G400" s="195">
        <f t="shared" si="23"/>
        <v>1</v>
      </c>
    </row>
    <row r="401" spans="1:7" outlineLevel="6">
      <c r="A401" s="160" t="s">
        <v>1399</v>
      </c>
      <c r="B401" s="161" t="s">
        <v>1400</v>
      </c>
      <c r="C401" s="161" t="s">
        <v>1146</v>
      </c>
      <c r="D401" s="161" t="s">
        <v>1147</v>
      </c>
      <c r="E401" s="162">
        <f>E402+E406+E411</f>
        <v>2596.12</v>
      </c>
      <c r="F401" s="162">
        <f>F402+F406+F411</f>
        <v>2521.12</v>
      </c>
      <c r="G401" s="195">
        <f t="shared" si="23"/>
        <v>0.97111073448068652</v>
      </c>
    </row>
    <row r="402" spans="1:7" ht="36" outlineLevel="6">
      <c r="A402" s="160" t="s">
        <v>1447</v>
      </c>
      <c r="B402" s="161" t="s">
        <v>1400</v>
      </c>
      <c r="C402" s="161" t="s">
        <v>1448</v>
      </c>
      <c r="D402" s="161" t="s">
        <v>1147</v>
      </c>
      <c r="E402" s="162">
        <f t="shared" ref="E402:F404" si="24">E403</f>
        <v>2255</v>
      </c>
      <c r="F402" s="162">
        <f t="shared" si="24"/>
        <v>2230</v>
      </c>
      <c r="G402" s="195">
        <f t="shared" si="23"/>
        <v>0.98891352549889133</v>
      </c>
    </row>
    <row r="403" spans="1:7" ht="72" outlineLevel="6">
      <c r="A403" s="166" t="s">
        <v>1512</v>
      </c>
      <c r="B403" s="161" t="s">
        <v>1400</v>
      </c>
      <c r="C403" s="161" t="s">
        <v>1513</v>
      </c>
      <c r="D403" s="161" t="s">
        <v>1147</v>
      </c>
      <c r="E403" s="162">
        <f t="shared" si="24"/>
        <v>2255</v>
      </c>
      <c r="F403" s="162">
        <f t="shared" si="24"/>
        <v>2230</v>
      </c>
      <c r="G403" s="195">
        <f t="shared" si="23"/>
        <v>0.98891352549889133</v>
      </c>
    </row>
    <row r="404" spans="1:7" outlineLevel="6">
      <c r="A404" s="160" t="s">
        <v>1237</v>
      </c>
      <c r="B404" s="161" t="s">
        <v>1400</v>
      </c>
      <c r="C404" s="161" t="s">
        <v>1513</v>
      </c>
      <c r="D404" s="161" t="s">
        <v>1238</v>
      </c>
      <c r="E404" s="162">
        <f t="shared" si="24"/>
        <v>2255</v>
      </c>
      <c r="F404" s="162">
        <f t="shared" si="24"/>
        <v>2230</v>
      </c>
      <c r="G404" s="195">
        <f t="shared" si="23"/>
        <v>0.98891352549889133</v>
      </c>
    </row>
    <row r="405" spans="1:7" outlineLevel="6">
      <c r="A405" s="160" t="s">
        <v>1239</v>
      </c>
      <c r="B405" s="161" t="s">
        <v>1400</v>
      </c>
      <c r="C405" s="161" t="s">
        <v>1513</v>
      </c>
      <c r="D405" s="161" t="s">
        <v>1240</v>
      </c>
      <c r="E405" s="162">
        <v>2255</v>
      </c>
      <c r="F405" s="162">
        <v>2230</v>
      </c>
      <c r="G405" s="195">
        <f t="shared" si="23"/>
        <v>0.98891352549889133</v>
      </c>
    </row>
    <row r="406" spans="1:7" ht="36" outlineLevel="6">
      <c r="A406" s="160" t="s">
        <v>1540</v>
      </c>
      <c r="B406" s="161" t="s">
        <v>1400</v>
      </c>
      <c r="C406" s="161" t="s">
        <v>1193</v>
      </c>
      <c r="D406" s="161" t="s">
        <v>1147</v>
      </c>
      <c r="E406" s="162">
        <f t="shared" ref="E406:F409" si="25">E407</f>
        <v>141.12</v>
      </c>
      <c r="F406" s="162">
        <f t="shared" si="25"/>
        <v>141.12</v>
      </c>
      <c r="G406" s="195">
        <f t="shared" si="23"/>
        <v>1</v>
      </c>
    </row>
    <row r="407" spans="1:7" outlineLevel="6">
      <c r="A407" s="160" t="s">
        <v>1401</v>
      </c>
      <c r="B407" s="161" t="s">
        <v>1400</v>
      </c>
      <c r="C407" s="161" t="s">
        <v>1402</v>
      </c>
      <c r="D407" s="161" t="s">
        <v>1147</v>
      </c>
      <c r="E407" s="162">
        <f t="shared" si="25"/>
        <v>141.12</v>
      </c>
      <c r="F407" s="162">
        <f t="shared" si="25"/>
        <v>141.12</v>
      </c>
      <c r="G407" s="195">
        <f t="shared" si="23"/>
        <v>1</v>
      </c>
    </row>
    <row r="408" spans="1:7" outlineLevel="6">
      <c r="A408" s="160" t="s">
        <v>1403</v>
      </c>
      <c r="B408" s="161" t="s">
        <v>1400</v>
      </c>
      <c r="C408" s="161" t="s">
        <v>1404</v>
      </c>
      <c r="D408" s="161" t="s">
        <v>1147</v>
      </c>
      <c r="E408" s="162">
        <f t="shared" si="25"/>
        <v>141.12</v>
      </c>
      <c r="F408" s="162">
        <f t="shared" si="25"/>
        <v>141.12</v>
      </c>
      <c r="G408" s="195">
        <f t="shared" si="23"/>
        <v>1</v>
      </c>
    </row>
    <row r="409" spans="1:7" outlineLevel="6">
      <c r="A409" s="160" t="s">
        <v>1237</v>
      </c>
      <c r="B409" s="161" t="s">
        <v>1400</v>
      </c>
      <c r="C409" s="161" t="s">
        <v>1404</v>
      </c>
      <c r="D409" s="161" t="s">
        <v>1238</v>
      </c>
      <c r="E409" s="162">
        <f t="shared" si="25"/>
        <v>141.12</v>
      </c>
      <c r="F409" s="162">
        <f t="shared" si="25"/>
        <v>141.12</v>
      </c>
      <c r="G409" s="195">
        <f t="shared" si="23"/>
        <v>1</v>
      </c>
    </row>
    <row r="410" spans="1:7" outlineLevel="6">
      <c r="A410" s="160" t="s">
        <v>1239</v>
      </c>
      <c r="B410" s="161" t="s">
        <v>1400</v>
      </c>
      <c r="C410" s="161" t="s">
        <v>1404</v>
      </c>
      <c r="D410" s="161" t="s">
        <v>1240</v>
      </c>
      <c r="E410" s="162">
        <v>141.12</v>
      </c>
      <c r="F410" s="162">
        <v>141.12</v>
      </c>
      <c r="G410" s="195">
        <f t="shared" si="23"/>
        <v>1</v>
      </c>
    </row>
    <row r="411" spans="1:7" ht="19.5" customHeight="1" outlineLevel="6">
      <c r="A411" s="160" t="s">
        <v>1152</v>
      </c>
      <c r="B411" s="161" t="s">
        <v>1400</v>
      </c>
      <c r="C411" s="161" t="s">
        <v>1153</v>
      </c>
      <c r="D411" s="161" t="s">
        <v>1147</v>
      </c>
      <c r="E411" s="162">
        <f t="shared" ref="E411:F413" si="26">E412</f>
        <v>200</v>
      </c>
      <c r="F411" s="162">
        <f t="shared" si="26"/>
        <v>150</v>
      </c>
      <c r="G411" s="195">
        <f t="shared" si="23"/>
        <v>0.75</v>
      </c>
    </row>
    <row r="412" spans="1:7" outlineLevel="6">
      <c r="A412" s="160" t="s">
        <v>1222</v>
      </c>
      <c r="B412" s="161" t="s">
        <v>1400</v>
      </c>
      <c r="C412" s="161" t="s">
        <v>1223</v>
      </c>
      <c r="D412" s="161" t="s">
        <v>1147</v>
      </c>
      <c r="E412" s="162">
        <f t="shared" si="26"/>
        <v>200</v>
      </c>
      <c r="F412" s="162">
        <f t="shared" si="26"/>
        <v>150</v>
      </c>
      <c r="G412" s="195">
        <f t="shared" si="23"/>
        <v>0.75</v>
      </c>
    </row>
    <row r="413" spans="1:7" outlineLevel="6">
      <c r="A413" s="160" t="s">
        <v>1237</v>
      </c>
      <c r="B413" s="161" t="s">
        <v>1400</v>
      </c>
      <c r="C413" s="161" t="s">
        <v>1223</v>
      </c>
      <c r="D413" s="161" t="s">
        <v>1238</v>
      </c>
      <c r="E413" s="162">
        <f t="shared" si="26"/>
        <v>200</v>
      </c>
      <c r="F413" s="162">
        <f t="shared" si="26"/>
        <v>150</v>
      </c>
      <c r="G413" s="195">
        <f t="shared" si="23"/>
        <v>0.75</v>
      </c>
    </row>
    <row r="414" spans="1:7" outlineLevel="6">
      <c r="A414" s="160" t="s">
        <v>1405</v>
      </c>
      <c r="B414" s="161" t="s">
        <v>1400</v>
      </c>
      <c r="C414" s="161" t="s">
        <v>1223</v>
      </c>
      <c r="D414" s="161" t="s">
        <v>1406</v>
      </c>
      <c r="E414" s="162">
        <v>200</v>
      </c>
      <c r="F414" s="162">
        <v>150</v>
      </c>
      <c r="G414" s="195">
        <f t="shared" si="23"/>
        <v>0.75</v>
      </c>
    </row>
    <row r="415" spans="1:7" outlineLevel="1">
      <c r="A415" s="160" t="s">
        <v>1407</v>
      </c>
      <c r="B415" s="161" t="s">
        <v>1408</v>
      </c>
      <c r="C415" s="161" t="s">
        <v>1146</v>
      </c>
      <c r="D415" s="161" t="s">
        <v>1147</v>
      </c>
      <c r="E415" s="162">
        <f>E416+E423</f>
        <v>21953.073</v>
      </c>
      <c r="F415" s="162">
        <f>F416+F423</f>
        <v>13876.185000000001</v>
      </c>
      <c r="G415" s="195">
        <f t="shared" si="23"/>
        <v>0.63208394560524628</v>
      </c>
    </row>
    <row r="416" spans="1:7" ht="36" outlineLevel="2">
      <c r="A416" s="160" t="s">
        <v>1535</v>
      </c>
      <c r="B416" s="161" t="s">
        <v>1408</v>
      </c>
      <c r="C416" s="161" t="s">
        <v>1448</v>
      </c>
      <c r="D416" s="161" t="s">
        <v>1147</v>
      </c>
      <c r="E416" s="162">
        <f>E417</f>
        <v>4094</v>
      </c>
      <c r="F416" s="162">
        <f>F417</f>
        <v>3002.4939999999997</v>
      </c>
      <c r="G416" s="195">
        <f t="shared" si="23"/>
        <v>0.73338886174890072</v>
      </c>
    </row>
    <row r="417" spans="1:9" ht="36" outlineLevel="3">
      <c r="A417" s="160" t="s">
        <v>1541</v>
      </c>
      <c r="B417" s="161" t="s">
        <v>1408</v>
      </c>
      <c r="C417" s="161" t="s">
        <v>1450</v>
      </c>
      <c r="D417" s="161" t="s">
        <v>1147</v>
      </c>
      <c r="E417" s="162">
        <f>E418</f>
        <v>4094</v>
      </c>
      <c r="F417" s="162">
        <f>F418</f>
        <v>3002.4939999999997</v>
      </c>
      <c r="G417" s="195">
        <f t="shared" si="23"/>
        <v>0.73338886174890072</v>
      </c>
    </row>
    <row r="418" spans="1:9" ht="90" outlineLevel="4">
      <c r="A418" s="166" t="s">
        <v>1542</v>
      </c>
      <c r="B418" s="161" t="s">
        <v>1408</v>
      </c>
      <c r="C418" s="161" t="s">
        <v>1515</v>
      </c>
      <c r="D418" s="161" t="s">
        <v>1147</v>
      </c>
      <c r="E418" s="162">
        <f>E419+E421</f>
        <v>4094</v>
      </c>
      <c r="F418" s="162">
        <f>F419+F421</f>
        <v>3002.4939999999997</v>
      </c>
      <c r="G418" s="195">
        <f t="shared" si="23"/>
        <v>0.73338886174890072</v>
      </c>
    </row>
    <row r="419" spans="1:9" ht="21" customHeight="1" outlineLevel="5">
      <c r="A419" s="160" t="s">
        <v>1160</v>
      </c>
      <c r="B419" s="161" t="s">
        <v>1408</v>
      </c>
      <c r="C419" s="161" t="s">
        <v>1515</v>
      </c>
      <c r="D419" s="161" t="s">
        <v>320</v>
      </c>
      <c r="E419" s="162">
        <f>E420</f>
        <v>24</v>
      </c>
      <c r="F419" s="162">
        <f>F420</f>
        <v>22.466000000000001</v>
      </c>
      <c r="G419" s="195">
        <f t="shared" si="23"/>
        <v>0.93608333333333338</v>
      </c>
    </row>
    <row r="420" spans="1:9" outlineLevel="6">
      <c r="A420" s="160" t="s">
        <v>1161</v>
      </c>
      <c r="B420" s="161" t="s">
        <v>1408</v>
      </c>
      <c r="C420" s="161" t="s">
        <v>1515</v>
      </c>
      <c r="D420" s="161" t="s">
        <v>1162</v>
      </c>
      <c r="E420" s="162">
        <v>24</v>
      </c>
      <c r="F420" s="162">
        <v>22.466000000000001</v>
      </c>
      <c r="G420" s="195">
        <f t="shared" si="23"/>
        <v>0.93608333333333338</v>
      </c>
    </row>
    <row r="421" spans="1:9" outlineLevel="5">
      <c r="A421" s="160" t="s">
        <v>1237</v>
      </c>
      <c r="B421" s="161" t="s">
        <v>1408</v>
      </c>
      <c r="C421" s="161" t="s">
        <v>1515</v>
      </c>
      <c r="D421" s="161" t="s">
        <v>1238</v>
      </c>
      <c r="E421" s="162">
        <f>E422</f>
        <v>4070</v>
      </c>
      <c r="F421" s="162">
        <f>F422</f>
        <v>2980.0279999999998</v>
      </c>
      <c r="G421" s="195">
        <f t="shared" si="23"/>
        <v>0.73219361179361175</v>
      </c>
    </row>
    <row r="422" spans="1:9" outlineLevel="6">
      <c r="A422" s="160" t="s">
        <v>1239</v>
      </c>
      <c r="B422" s="161" t="s">
        <v>1408</v>
      </c>
      <c r="C422" s="161" t="s">
        <v>1515</v>
      </c>
      <c r="D422" s="161" t="s">
        <v>1240</v>
      </c>
      <c r="E422" s="162">
        <v>4070</v>
      </c>
      <c r="F422" s="162">
        <v>2980.0279999999998</v>
      </c>
      <c r="G422" s="195">
        <f t="shared" si="23"/>
        <v>0.73219361179361175</v>
      </c>
      <c r="I422" s="148" t="s">
        <v>1538</v>
      </c>
    </row>
    <row r="423" spans="1:9" ht="20.25" customHeight="1" outlineLevel="6">
      <c r="A423" s="160" t="s">
        <v>1152</v>
      </c>
      <c r="B423" s="161" t="s">
        <v>1408</v>
      </c>
      <c r="C423" s="161" t="s">
        <v>1153</v>
      </c>
      <c r="D423" s="161" t="s">
        <v>1147</v>
      </c>
      <c r="E423" s="162">
        <f t="shared" ref="E423:F426" si="27">E424</f>
        <v>17859.073</v>
      </c>
      <c r="F423" s="162">
        <f t="shared" si="27"/>
        <v>10873.691000000001</v>
      </c>
      <c r="G423" s="195">
        <f t="shared" si="23"/>
        <v>0.60886088544461414</v>
      </c>
    </row>
    <row r="424" spans="1:9" outlineLevel="6">
      <c r="A424" s="160" t="s">
        <v>1181</v>
      </c>
      <c r="B424" s="161" t="s">
        <v>1408</v>
      </c>
      <c r="C424" s="161" t="s">
        <v>1182</v>
      </c>
      <c r="D424" s="161" t="s">
        <v>1147</v>
      </c>
      <c r="E424" s="162">
        <f t="shared" si="27"/>
        <v>17859.073</v>
      </c>
      <c r="F424" s="162">
        <f t="shared" si="27"/>
        <v>10873.691000000001</v>
      </c>
      <c r="G424" s="195">
        <f t="shared" si="23"/>
        <v>0.60886088544461414</v>
      </c>
    </row>
    <row r="425" spans="1:9" ht="36" outlineLevel="6">
      <c r="A425" s="166" t="s">
        <v>1261</v>
      </c>
      <c r="B425" s="161" t="s">
        <v>1408</v>
      </c>
      <c r="C425" s="161" t="s">
        <v>1262</v>
      </c>
      <c r="D425" s="161" t="s">
        <v>1147</v>
      </c>
      <c r="E425" s="162">
        <f t="shared" si="27"/>
        <v>17859.073</v>
      </c>
      <c r="F425" s="162">
        <f t="shared" si="27"/>
        <v>10873.691000000001</v>
      </c>
      <c r="G425" s="195">
        <f t="shared" si="23"/>
        <v>0.60886088544461414</v>
      </c>
    </row>
    <row r="426" spans="1:9" ht="36" outlineLevel="6">
      <c r="A426" s="160" t="s">
        <v>1229</v>
      </c>
      <c r="B426" s="161" t="s">
        <v>1408</v>
      </c>
      <c r="C426" s="161" t="s">
        <v>1262</v>
      </c>
      <c r="D426" s="161" t="s">
        <v>1230</v>
      </c>
      <c r="E426" s="162">
        <f t="shared" si="27"/>
        <v>17859.073</v>
      </c>
      <c r="F426" s="162">
        <f t="shared" si="27"/>
        <v>10873.691000000001</v>
      </c>
      <c r="G426" s="195">
        <f t="shared" si="23"/>
        <v>0.60886088544461414</v>
      </c>
    </row>
    <row r="427" spans="1:9" outlineLevel="6">
      <c r="A427" s="160" t="s">
        <v>1231</v>
      </c>
      <c r="B427" s="161" t="s">
        <v>1408</v>
      </c>
      <c r="C427" s="161" t="s">
        <v>1262</v>
      </c>
      <c r="D427" s="161" t="s">
        <v>1232</v>
      </c>
      <c r="E427" s="162">
        <v>17859.073</v>
      </c>
      <c r="F427" s="162">
        <v>10873.691000000001</v>
      </c>
      <c r="G427" s="195">
        <f t="shared" si="23"/>
        <v>0.60886088544461414</v>
      </c>
    </row>
    <row r="428" spans="1:9" s="159" customFormat="1" ht="17.399999999999999">
      <c r="A428" s="155" t="s">
        <v>1409</v>
      </c>
      <c r="B428" s="156" t="s">
        <v>1410</v>
      </c>
      <c r="C428" s="156" t="s">
        <v>1146</v>
      </c>
      <c r="D428" s="156" t="s">
        <v>1147</v>
      </c>
      <c r="E428" s="157">
        <f>E429</f>
        <v>8708.8829999999998</v>
      </c>
      <c r="F428" s="157">
        <f>F429</f>
        <v>5805.5550000000003</v>
      </c>
      <c r="G428" s="158">
        <f t="shared" si="23"/>
        <v>0.66662452578591314</v>
      </c>
    </row>
    <row r="429" spans="1:9" outlineLevel="1">
      <c r="A429" s="160" t="s">
        <v>1411</v>
      </c>
      <c r="B429" s="161" t="s">
        <v>1412</v>
      </c>
      <c r="C429" s="161" t="s">
        <v>1146</v>
      </c>
      <c r="D429" s="161" t="s">
        <v>1147</v>
      </c>
      <c r="E429" s="162">
        <f>E430</f>
        <v>8708.8829999999998</v>
      </c>
      <c r="F429" s="162">
        <f>F430</f>
        <v>5805.5550000000003</v>
      </c>
      <c r="G429" s="195">
        <f t="shared" si="23"/>
        <v>0.66662452578591314</v>
      </c>
    </row>
    <row r="430" spans="1:9" ht="36" outlineLevel="2">
      <c r="A430" s="160" t="s">
        <v>1543</v>
      </c>
      <c r="B430" s="161" t="s">
        <v>1412</v>
      </c>
      <c r="C430" s="161" t="s">
        <v>1414</v>
      </c>
      <c r="D430" s="161" t="s">
        <v>1147</v>
      </c>
      <c r="E430" s="162">
        <f>E431+E434+E439</f>
        <v>8708.8829999999998</v>
      </c>
      <c r="F430" s="162">
        <f>F431+F434+F439</f>
        <v>5805.5550000000003</v>
      </c>
      <c r="G430" s="195">
        <f t="shared" si="23"/>
        <v>0.66662452578591314</v>
      </c>
    </row>
    <row r="431" spans="1:9" outlineLevel="2">
      <c r="A431" s="160" t="s">
        <v>1415</v>
      </c>
      <c r="B431" s="161" t="s">
        <v>1412</v>
      </c>
      <c r="C431" s="161" t="s">
        <v>1416</v>
      </c>
      <c r="D431" s="161" t="s">
        <v>1147</v>
      </c>
      <c r="E431" s="162">
        <f>E432</f>
        <v>2870.7629999999999</v>
      </c>
      <c r="F431" s="162">
        <f>F432</f>
        <v>2870.7629999999999</v>
      </c>
      <c r="G431" s="195">
        <f t="shared" si="23"/>
        <v>1</v>
      </c>
    </row>
    <row r="432" spans="1:9" ht="36" outlineLevel="2">
      <c r="A432" s="160" t="s">
        <v>1229</v>
      </c>
      <c r="B432" s="161" t="s">
        <v>1412</v>
      </c>
      <c r="C432" s="161" t="s">
        <v>1416</v>
      </c>
      <c r="D432" s="161" t="s">
        <v>1230</v>
      </c>
      <c r="E432" s="162">
        <f>E433</f>
        <v>2870.7629999999999</v>
      </c>
      <c r="F432" s="162">
        <f>F433</f>
        <v>2870.7629999999999</v>
      </c>
      <c r="G432" s="195">
        <f t="shared" si="23"/>
        <v>1</v>
      </c>
    </row>
    <row r="433" spans="1:7" outlineLevel="2">
      <c r="A433" s="160" t="s">
        <v>1231</v>
      </c>
      <c r="B433" s="161" t="s">
        <v>1412</v>
      </c>
      <c r="C433" s="161" t="s">
        <v>1416</v>
      </c>
      <c r="D433" s="161" t="s">
        <v>1232</v>
      </c>
      <c r="E433" s="162">
        <v>2870.7629999999999</v>
      </c>
      <c r="F433" s="162">
        <v>2870.7629999999999</v>
      </c>
      <c r="G433" s="195">
        <f t="shared" si="23"/>
        <v>1</v>
      </c>
    </row>
    <row r="434" spans="1:7" outlineLevel="4">
      <c r="A434" s="160" t="s">
        <v>1417</v>
      </c>
      <c r="B434" s="161" t="s">
        <v>1412</v>
      </c>
      <c r="C434" s="161" t="s">
        <v>1418</v>
      </c>
      <c r="D434" s="161" t="s">
        <v>1147</v>
      </c>
      <c r="E434" s="162">
        <f>E435+E437</f>
        <v>510</v>
      </c>
      <c r="F434" s="162">
        <f>F435+F437</f>
        <v>509.29199999999997</v>
      </c>
      <c r="G434" s="195">
        <f t="shared" si="23"/>
        <v>0.99861176470588231</v>
      </c>
    </row>
    <row r="435" spans="1:7" ht="20.25" customHeight="1" outlineLevel="5">
      <c r="A435" s="160" t="s">
        <v>1160</v>
      </c>
      <c r="B435" s="161" t="s">
        <v>1412</v>
      </c>
      <c r="C435" s="161" t="s">
        <v>1418</v>
      </c>
      <c r="D435" s="161" t="s">
        <v>320</v>
      </c>
      <c r="E435" s="162">
        <f>E436</f>
        <v>480</v>
      </c>
      <c r="F435" s="162">
        <f>F436</f>
        <v>479.29199999999997</v>
      </c>
      <c r="G435" s="195">
        <f t="shared" si="23"/>
        <v>0.998525</v>
      </c>
    </row>
    <row r="436" spans="1:7" outlineLevel="6">
      <c r="A436" s="160" t="s">
        <v>1161</v>
      </c>
      <c r="B436" s="161" t="s">
        <v>1412</v>
      </c>
      <c r="C436" s="161" t="s">
        <v>1418</v>
      </c>
      <c r="D436" s="161" t="s">
        <v>1162</v>
      </c>
      <c r="E436" s="162">
        <v>480</v>
      </c>
      <c r="F436" s="162">
        <v>479.29199999999997</v>
      </c>
      <c r="G436" s="195">
        <f t="shared" si="23"/>
        <v>0.998525</v>
      </c>
    </row>
    <row r="437" spans="1:7" ht="18.75" customHeight="1" outlineLevel="6">
      <c r="A437" s="160" t="s">
        <v>1419</v>
      </c>
      <c r="B437" s="161" t="s">
        <v>1412</v>
      </c>
      <c r="C437" s="161" t="s">
        <v>1418</v>
      </c>
      <c r="D437" s="161" t="s">
        <v>1164</v>
      </c>
      <c r="E437" s="162">
        <f>E438</f>
        <v>30</v>
      </c>
      <c r="F437" s="162">
        <f>F438</f>
        <v>30</v>
      </c>
      <c r="G437" s="195">
        <f t="shared" si="23"/>
        <v>1</v>
      </c>
    </row>
    <row r="438" spans="1:7" ht="18.75" customHeight="1" outlineLevel="6">
      <c r="A438" s="160" t="s">
        <v>1420</v>
      </c>
      <c r="B438" s="161" t="s">
        <v>1412</v>
      </c>
      <c r="C438" s="161" t="s">
        <v>1418</v>
      </c>
      <c r="D438" s="161" t="s">
        <v>1166</v>
      </c>
      <c r="E438" s="162">
        <v>30</v>
      </c>
      <c r="F438" s="162">
        <v>30</v>
      </c>
      <c r="G438" s="195">
        <f t="shared" si="23"/>
        <v>1</v>
      </c>
    </row>
    <row r="439" spans="1:7" ht="36" outlineLevel="6">
      <c r="A439" s="166" t="s">
        <v>1421</v>
      </c>
      <c r="B439" s="161" t="s">
        <v>1412</v>
      </c>
      <c r="C439" s="161" t="s">
        <v>1422</v>
      </c>
      <c r="D439" s="161" t="s">
        <v>1147</v>
      </c>
      <c r="E439" s="162">
        <f>E440</f>
        <v>5328.12</v>
      </c>
      <c r="F439" s="162">
        <f>F440</f>
        <v>2425.5</v>
      </c>
      <c r="G439" s="195">
        <f t="shared" si="23"/>
        <v>0.45522623364338644</v>
      </c>
    </row>
    <row r="440" spans="1:7" ht="36" outlineLevel="6">
      <c r="A440" s="160" t="s">
        <v>1229</v>
      </c>
      <c r="B440" s="161" t="s">
        <v>1412</v>
      </c>
      <c r="C440" s="161" t="s">
        <v>1422</v>
      </c>
      <c r="D440" s="161" t="s">
        <v>1230</v>
      </c>
      <c r="E440" s="162">
        <f>E441</f>
        <v>5328.12</v>
      </c>
      <c r="F440" s="162">
        <f>F441</f>
        <v>2425.5</v>
      </c>
      <c r="G440" s="195">
        <f t="shared" si="23"/>
        <v>0.45522623364338644</v>
      </c>
    </row>
    <row r="441" spans="1:7" ht="18.75" customHeight="1" outlineLevel="6">
      <c r="A441" s="160" t="s">
        <v>1231</v>
      </c>
      <c r="B441" s="161" t="s">
        <v>1412</v>
      </c>
      <c r="C441" s="161" t="s">
        <v>1422</v>
      </c>
      <c r="D441" s="161" t="s">
        <v>1232</v>
      </c>
      <c r="E441" s="162">
        <v>5328.12</v>
      </c>
      <c r="F441" s="162">
        <v>2425.5</v>
      </c>
      <c r="G441" s="195">
        <f t="shared" si="23"/>
        <v>0.45522623364338644</v>
      </c>
    </row>
    <row r="442" spans="1:7" s="159" customFormat="1" ht="17.399999999999999">
      <c r="A442" s="155" t="s">
        <v>1423</v>
      </c>
      <c r="B442" s="156" t="s">
        <v>1424</v>
      </c>
      <c r="C442" s="156" t="s">
        <v>1146</v>
      </c>
      <c r="D442" s="156" t="s">
        <v>1147</v>
      </c>
      <c r="E442" s="157">
        <f t="shared" ref="E442:F447" si="28">E443</f>
        <v>1762.5</v>
      </c>
      <c r="F442" s="157">
        <f t="shared" si="28"/>
        <v>1762.5</v>
      </c>
      <c r="G442" s="158">
        <f t="shared" si="23"/>
        <v>1</v>
      </c>
    </row>
    <row r="443" spans="1:7" outlineLevel="1">
      <c r="A443" s="160" t="s">
        <v>1425</v>
      </c>
      <c r="B443" s="161" t="s">
        <v>1426</v>
      </c>
      <c r="C443" s="161" t="s">
        <v>1146</v>
      </c>
      <c r="D443" s="161" t="s">
        <v>1147</v>
      </c>
      <c r="E443" s="162">
        <f t="shared" si="28"/>
        <v>1762.5</v>
      </c>
      <c r="F443" s="162">
        <f t="shared" si="28"/>
        <v>1762.5</v>
      </c>
      <c r="G443" s="195">
        <f t="shared" si="23"/>
        <v>1</v>
      </c>
    </row>
    <row r="444" spans="1:7" ht="36" outlineLevel="2">
      <c r="A444" s="160" t="s">
        <v>1169</v>
      </c>
      <c r="B444" s="161" t="s">
        <v>1426</v>
      </c>
      <c r="C444" s="161" t="s">
        <v>1170</v>
      </c>
      <c r="D444" s="161" t="s">
        <v>1147</v>
      </c>
      <c r="E444" s="162">
        <f t="shared" si="28"/>
        <v>1762.5</v>
      </c>
      <c r="F444" s="162">
        <f t="shared" si="28"/>
        <v>1762.5</v>
      </c>
      <c r="G444" s="195">
        <f t="shared" si="23"/>
        <v>1</v>
      </c>
    </row>
    <row r="445" spans="1:7" ht="36.75" customHeight="1" outlineLevel="3">
      <c r="A445" s="172" t="s">
        <v>1544</v>
      </c>
      <c r="B445" s="161" t="s">
        <v>1426</v>
      </c>
      <c r="C445" s="161" t="s">
        <v>1428</v>
      </c>
      <c r="D445" s="161" t="s">
        <v>1147</v>
      </c>
      <c r="E445" s="162">
        <f t="shared" si="28"/>
        <v>1762.5</v>
      </c>
      <c r="F445" s="162">
        <f t="shared" si="28"/>
        <v>1762.5</v>
      </c>
      <c r="G445" s="195">
        <f t="shared" si="23"/>
        <v>1</v>
      </c>
    </row>
    <row r="446" spans="1:7" ht="36" outlineLevel="4">
      <c r="A446" s="160" t="s">
        <v>1429</v>
      </c>
      <c r="B446" s="161" t="s">
        <v>1426</v>
      </c>
      <c r="C446" s="161" t="s">
        <v>1430</v>
      </c>
      <c r="D446" s="161" t="s">
        <v>1147</v>
      </c>
      <c r="E446" s="162">
        <f t="shared" si="28"/>
        <v>1762.5</v>
      </c>
      <c r="F446" s="162">
        <f t="shared" si="28"/>
        <v>1762.5</v>
      </c>
      <c r="G446" s="195">
        <f t="shared" si="23"/>
        <v>1</v>
      </c>
    </row>
    <row r="447" spans="1:7" ht="36" outlineLevel="5">
      <c r="A447" s="160" t="s">
        <v>1245</v>
      </c>
      <c r="B447" s="161" t="s">
        <v>1426</v>
      </c>
      <c r="C447" s="161" t="s">
        <v>1430</v>
      </c>
      <c r="D447" s="161" t="s">
        <v>1246</v>
      </c>
      <c r="E447" s="162">
        <f t="shared" si="28"/>
        <v>1762.5</v>
      </c>
      <c r="F447" s="162">
        <f t="shared" si="28"/>
        <v>1762.5</v>
      </c>
      <c r="G447" s="195">
        <f t="shared" si="23"/>
        <v>1</v>
      </c>
    </row>
    <row r="448" spans="1:7" outlineLevel="6">
      <c r="A448" s="160" t="s">
        <v>1247</v>
      </c>
      <c r="B448" s="161" t="s">
        <v>1426</v>
      </c>
      <c r="C448" s="161" t="s">
        <v>1430</v>
      </c>
      <c r="D448" s="161" t="s">
        <v>1248</v>
      </c>
      <c r="E448" s="162">
        <v>1762.5</v>
      </c>
      <c r="F448" s="162">
        <v>1762.5</v>
      </c>
      <c r="G448" s="195">
        <f t="shared" si="23"/>
        <v>1</v>
      </c>
    </row>
    <row r="449" spans="1:7" s="159" customFormat="1" ht="34.799999999999997">
      <c r="A449" s="155" t="s">
        <v>1188</v>
      </c>
      <c r="B449" s="156" t="s">
        <v>1189</v>
      </c>
      <c r="C449" s="156" t="s">
        <v>1146</v>
      </c>
      <c r="D449" s="156" t="s">
        <v>1147</v>
      </c>
      <c r="E449" s="157">
        <f>E450</f>
        <v>17377.670000000002</v>
      </c>
      <c r="F449" s="157">
        <f>F450</f>
        <v>16681.421999999999</v>
      </c>
      <c r="G449" s="158">
        <f t="shared" si="23"/>
        <v>0.95993432951598212</v>
      </c>
    </row>
    <row r="450" spans="1:7" ht="36" outlineLevel="1">
      <c r="A450" s="160" t="s">
        <v>1190</v>
      </c>
      <c r="B450" s="161" t="s">
        <v>1191</v>
      </c>
      <c r="C450" s="161" t="s">
        <v>1146</v>
      </c>
      <c r="D450" s="161" t="s">
        <v>1147</v>
      </c>
      <c r="E450" s="162">
        <f>E451</f>
        <v>17377.670000000002</v>
      </c>
      <c r="F450" s="162">
        <f>F451</f>
        <v>16681.421999999999</v>
      </c>
      <c r="G450" s="195">
        <f t="shared" si="23"/>
        <v>0.95993432951598212</v>
      </c>
    </row>
    <row r="451" spans="1:7" ht="36" outlineLevel="2">
      <c r="A451" s="160" t="s">
        <v>1540</v>
      </c>
      <c r="B451" s="161" t="s">
        <v>1191</v>
      </c>
      <c r="C451" s="161" t="s">
        <v>1193</v>
      </c>
      <c r="D451" s="161" t="s">
        <v>1147</v>
      </c>
      <c r="E451" s="162">
        <f>E452+E455</f>
        <v>17377.670000000002</v>
      </c>
      <c r="F451" s="162">
        <f>F452+F455</f>
        <v>16681.421999999999</v>
      </c>
      <c r="G451" s="195">
        <f t="shared" si="23"/>
        <v>0.95993432951598212</v>
      </c>
    </row>
    <row r="452" spans="1:7" ht="36" outlineLevel="4">
      <c r="A452" s="160" t="s">
        <v>1194</v>
      </c>
      <c r="B452" s="161" t="s">
        <v>1191</v>
      </c>
      <c r="C452" s="161" t="s">
        <v>1195</v>
      </c>
      <c r="D452" s="161" t="s">
        <v>1147</v>
      </c>
      <c r="E452" s="162">
        <f>E453</f>
        <v>5231.2030000000004</v>
      </c>
      <c r="F452" s="162">
        <f>F453</f>
        <v>5231.2030000000004</v>
      </c>
      <c r="G452" s="195">
        <f t="shared" si="23"/>
        <v>1</v>
      </c>
    </row>
    <row r="453" spans="1:7" outlineLevel="5">
      <c r="A453" s="160" t="s">
        <v>1184</v>
      </c>
      <c r="B453" s="161" t="s">
        <v>1191</v>
      </c>
      <c r="C453" s="161" t="s">
        <v>1195</v>
      </c>
      <c r="D453" s="161" t="s">
        <v>1185</v>
      </c>
      <c r="E453" s="162">
        <f>E454</f>
        <v>5231.2030000000004</v>
      </c>
      <c r="F453" s="162">
        <f>F454</f>
        <v>5231.2030000000004</v>
      </c>
      <c r="G453" s="195">
        <f t="shared" si="23"/>
        <v>1</v>
      </c>
    </row>
    <row r="454" spans="1:7" outlineLevel="6">
      <c r="A454" s="160" t="s">
        <v>1196</v>
      </c>
      <c r="B454" s="161" t="s">
        <v>1191</v>
      </c>
      <c r="C454" s="161" t="s">
        <v>1195</v>
      </c>
      <c r="D454" s="161" t="s">
        <v>1197</v>
      </c>
      <c r="E454" s="162">
        <v>5231.2030000000004</v>
      </c>
      <c r="F454" s="162">
        <v>5231.2030000000004</v>
      </c>
      <c r="G454" s="195">
        <f t="shared" si="23"/>
        <v>1</v>
      </c>
    </row>
    <row r="455" spans="1:7" ht="54" outlineLevel="4">
      <c r="A455" s="166" t="s">
        <v>1198</v>
      </c>
      <c r="B455" s="161" t="s">
        <v>1191</v>
      </c>
      <c r="C455" s="161" t="s">
        <v>1199</v>
      </c>
      <c r="D455" s="161" t="s">
        <v>1147</v>
      </c>
      <c r="E455" s="162">
        <f>E456</f>
        <v>12146.467000000001</v>
      </c>
      <c r="F455" s="162">
        <f>F456</f>
        <v>11450.218999999999</v>
      </c>
      <c r="G455" s="195">
        <f t="shared" si="23"/>
        <v>0.94267896994245315</v>
      </c>
    </row>
    <row r="456" spans="1:7" outlineLevel="5">
      <c r="A456" s="160" t="s">
        <v>1184</v>
      </c>
      <c r="B456" s="161" t="s">
        <v>1191</v>
      </c>
      <c r="C456" s="161" t="s">
        <v>1199</v>
      </c>
      <c r="D456" s="161" t="s">
        <v>1185</v>
      </c>
      <c r="E456" s="162">
        <f>E457</f>
        <v>12146.467000000001</v>
      </c>
      <c r="F456" s="162">
        <f>F457</f>
        <v>11450.218999999999</v>
      </c>
      <c r="G456" s="195">
        <f t="shared" si="23"/>
        <v>0.94267896994245315</v>
      </c>
    </row>
    <row r="457" spans="1:7" outlineLevel="6">
      <c r="A457" s="160" t="s">
        <v>1196</v>
      </c>
      <c r="B457" s="161" t="s">
        <v>1191</v>
      </c>
      <c r="C457" s="161" t="s">
        <v>1199</v>
      </c>
      <c r="D457" s="161" t="s">
        <v>1197</v>
      </c>
      <c r="E457" s="162">
        <v>12146.467000000001</v>
      </c>
      <c r="F457" s="162">
        <v>11450.218999999999</v>
      </c>
      <c r="G457" s="195">
        <f t="shared" si="23"/>
        <v>0.94267896994245315</v>
      </c>
    </row>
    <row r="458" spans="1:7" s="159" customFormat="1" ht="17.399999999999999">
      <c r="A458" s="322" t="s">
        <v>1516</v>
      </c>
      <c r="B458" s="322"/>
      <c r="C458" s="322"/>
      <c r="D458" s="322"/>
      <c r="E458" s="157">
        <f>E10+E150+E162+E168+E205+E254+E267+E379+E395+E428+E442+E449</f>
        <v>727603.58599999989</v>
      </c>
      <c r="F458" s="157">
        <f>F10+F150+F162+F168+F205+F254+F267+F379+F395+F428+F442+F449</f>
        <v>660650.56599999999</v>
      </c>
      <c r="G458" s="158">
        <f t="shared" si="23"/>
        <v>0.90798145956361476</v>
      </c>
    </row>
    <row r="459" spans="1:7">
      <c r="A459" s="186"/>
      <c r="B459" s="186"/>
      <c r="C459" s="186"/>
      <c r="D459" s="186"/>
      <c r="E459" s="201"/>
    </row>
    <row r="460" spans="1:7">
      <c r="A460" s="325"/>
      <c r="B460" s="325"/>
      <c r="C460" s="325"/>
      <c r="D460" s="325"/>
      <c r="E460" s="325"/>
    </row>
    <row r="461" spans="1:7">
      <c r="C461" s="202"/>
      <c r="E461" s="203"/>
    </row>
    <row r="462" spans="1:7">
      <c r="C462" s="202"/>
      <c r="E462" s="203"/>
    </row>
    <row r="463" spans="1:7">
      <c r="C463" s="204"/>
      <c r="D463" s="205"/>
      <c r="E463" s="206"/>
      <c r="F463" s="207"/>
      <c r="G463" s="208"/>
    </row>
    <row r="464" spans="1:7">
      <c r="C464" s="204"/>
      <c r="D464" s="205"/>
      <c r="E464" s="206"/>
      <c r="F464" s="207"/>
      <c r="G464" s="208"/>
    </row>
    <row r="465" spans="3:7" s="148" customFormat="1">
      <c r="C465" s="204"/>
      <c r="D465" s="205"/>
      <c r="E465" s="206"/>
      <c r="F465" s="207"/>
      <c r="G465" s="208"/>
    </row>
    <row r="466" spans="3:7" s="148" customFormat="1">
      <c r="C466" s="204"/>
      <c r="D466" s="205"/>
      <c r="E466" s="206"/>
      <c r="F466" s="207"/>
      <c r="G466" s="208"/>
    </row>
    <row r="467" spans="3:7" s="148" customFormat="1">
      <c r="C467" s="204"/>
      <c r="D467" s="205"/>
      <c r="E467" s="206"/>
      <c r="F467" s="207"/>
      <c r="G467" s="208"/>
    </row>
    <row r="468" spans="3:7" s="148" customFormat="1">
      <c r="C468" s="204"/>
      <c r="D468" s="205"/>
      <c r="E468" s="206"/>
      <c r="F468" s="207"/>
      <c r="G468" s="208"/>
    </row>
    <row r="469" spans="3:7" s="148" customFormat="1">
      <c r="C469" s="204"/>
      <c r="D469" s="205"/>
      <c r="E469" s="206"/>
      <c r="F469" s="207"/>
      <c r="G469" s="208"/>
    </row>
    <row r="470" spans="3:7" s="148" customFormat="1">
      <c r="C470" s="204"/>
      <c r="D470" s="205"/>
      <c r="E470" s="206"/>
      <c r="F470" s="207"/>
      <c r="G470" s="208"/>
    </row>
    <row r="471" spans="3:7" s="148" customFormat="1">
      <c r="C471" s="204"/>
      <c r="D471" s="205"/>
      <c r="E471" s="206"/>
      <c r="F471" s="207"/>
      <c r="G471" s="208"/>
    </row>
    <row r="472" spans="3:7" s="148" customFormat="1">
      <c r="C472" s="204"/>
      <c r="D472" s="205"/>
      <c r="E472" s="206"/>
      <c r="F472" s="207"/>
      <c r="G472" s="208"/>
    </row>
    <row r="473" spans="3:7" s="148" customFormat="1">
      <c r="C473" s="204"/>
      <c r="D473" s="205"/>
      <c r="E473" s="206"/>
      <c r="F473" s="207"/>
      <c r="G473" s="208"/>
    </row>
    <row r="474" spans="3:7" s="148" customFormat="1">
      <c r="C474" s="204"/>
      <c r="D474" s="205"/>
      <c r="E474" s="206"/>
      <c r="F474" s="207"/>
      <c r="G474" s="208"/>
    </row>
    <row r="475" spans="3:7" s="148" customFormat="1">
      <c r="C475" s="204"/>
      <c r="D475" s="205"/>
      <c r="E475" s="206"/>
      <c r="F475" s="207"/>
      <c r="G475" s="208"/>
    </row>
    <row r="476" spans="3:7" s="148" customFormat="1">
      <c r="C476" s="204"/>
      <c r="D476" s="205"/>
      <c r="E476" s="206"/>
      <c r="F476" s="207"/>
      <c r="G476" s="208"/>
    </row>
    <row r="477" spans="3:7" s="148" customFormat="1">
      <c r="C477" s="204"/>
      <c r="D477" s="205"/>
      <c r="E477" s="206"/>
      <c r="F477" s="207"/>
      <c r="G477" s="208"/>
    </row>
    <row r="478" spans="3:7" s="148" customFormat="1">
      <c r="C478" s="204"/>
      <c r="D478" s="205"/>
      <c r="E478" s="206"/>
      <c r="F478" s="207"/>
      <c r="G478" s="208"/>
    </row>
    <row r="479" spans="3:7" s="148" customFormat="1">
      <c r="C479" s="204"/>
      <c r="D479" s="205"/>
      <c r="E479" s="206"/>
      <c r="F479" s="207"/>
      <c r="G479" s="208"/>
    </row>
    <row r="480" spans="3:7" s="148" customFormat="1">
      <c r="C480" s="204"/>
      <c r="D480" s="205"/>
      <c r="E480" s="206"/>
      <c r="F480" s="207"/>
      <c r="G480" s="208"/>
    </row>
    <row r="481" spans="3:7" s="148" customFormat="1">
      <c r="C481" s="204"/>
      <c r="D481" s="205"/>
      <c r="E481" s="206"/>
      <c r="F481" s="207"/>
      <c r="G481" s="208"/>
    </row>
    <row r="482" spans="3:7" s="148" customFormat="1">
      <c r="C482" s="204"/>
      <c r="D482" s="205"/>
      <c r="E482" s="206"/>
      <c r="F482" s="207"/>
      <c r="G482" s="208"/>
    </row>
    <row r="483" spans="3:7" s="148" customFormat="1">
      <c r="C483" s="204"/>
      <c r="D483" s="205"/>
      <c r="E483" s="206"/>
      <c r="F483" s="207"/>
      <c r="G483" s="208"/>
    </row>
    <row r="484" spans="3:7" s="148" customFormat="1">
      <c r="C484" s="204"/>
      <c r="D484" s="205"/>
      <c r="E484" s="206"/>
      <c r="F484" s="207"/>
      <c r="G484" s="208"/>
    </row>
    <row r="485" spans="3:7" s="148" customFormat="1">
      <c r="C485" s="204"/>
      <c r="D485" s="205"/>
      <c r="E485" s="206"/>
      <c r="F485" s="207"/>
      <c r="G485" s="208"/>
    </row>
    <row r="486" spans="3:7" s="148" customFormat="1">
      <c r="C486" s="204"/>
      <c r="D486" s="205"/>
      <c r="E486" s="206"/>
      <c r="F486" s="207"/>
      <c r="G486" s="208"/>
    </row>
    <row r="487" spans="3:7" s="148" customFormat="1">
      <c r="C487" s="204"/>
      <c r="D487" s="205"/>
      <c r="E487" s="206"/>
      <c r="F487" s="207"/>
      <c r="G487" s="208"/>
    </row>
    <row r="488" spans="3:7" s="148" customFormat="1">
      <c r="C488" s="204"/>
      <c r="D488" s="205"/>
      <c r="E488" s="206"/>
      <c r="F488" s="207"/>
      <c r="G488" s="208"/>
    </row>
    <row r="489" spans="3:7" s="148" customFormat="1">
      <c r="C489" s="204"/>
      <c r="D489" s="205"/>
      <c r="E489" s="206"/>
      <c r="F489" s="207"/>
      <c r="G489" s="208"/>
    </row>
    <row r="490" spans="3:7" s="148" customFormat="1">
      <c r="C490" s="204"/>
      <c r="D490" s="205"/>
      <c r="E490" s="206"/>
      <c r="F490" s="207"/>
      <c r="G490" s="208"/>
    </row>
    <row r="491" spans="3:7" s="148" customFormat="1">
      <c r="C491" s="204"/>
      <c r="D491" s="205"/>
      <c r="E491" s="206"/>
      <c r="F491" s="207"/>
      <c r="G491" s="208"/>
    </row>
    <row r="492" spans="3:7" s="148" customFormat="1">
      <c r="C492" s="204"/>
      <c r="D492" s="205"/>
      <c r="E492" s="206"/>
      <c r="F492" s="207"/>
      <c r="G492" s="208"/>
    </row>
    <row r="493" spans="3:7" s="148" customFormat="1">
      <c r="C493" s="204"/>
      <c r="D493" s="205"/>
      <c r="E493" s="206"/>
      <c r="F493" s="207"/>
      <c r="G493" s="208"/>
    </row>
    <row r="494" spans="3:7" s="148" customFormat="1">
      <c r="C494" s="204"/>
      <c r="D494" s="205"/>
      <c r="E494" s="206"/>
      <c r="F494" s="207"/>
      <c r="G494" s="208"/>
    </row>
    <row r="495" spans="3:7" s="148" customFormat="1">
      <c r="C495" s="204"/>
      <c r="D495" s="205"/>
      <c r="E495" s="206"/>
      <c r="F495" s="207"/>
      <c r="G495" s="208"/>
    </row>
    <row r="496" spans="3:7" s="148" customFormat="1">
      <c r="C496" s="204"/>
      <c r="D496" s="205"/>
      <c r="E496" s="206"/>
      <c r="F496" s="207"/>
      <c r="G496" s="208"/>
    </row>
    <row r="497" spans="3:7" s="148" customFormat="1">
      <c r="C497" s="204"/>
      <c r="D497" s="205"/>
      <c r="E497" s="206"/>
      <c r="F497" s="207"/>
      <c r="G497" s="208"/>
    </row>
    <row r="498" spans="3:7" s="148" customFormat="1">
      <c r="C498" s="204"/>
      <c r="D498" s="205"/>
      <c r="E498" s="206"/>
      <c r="F498" s="207"/>
      <c r="G498" s="208"/>
    </row>
    <row r="499" spans="3:7" s="148" customFormat="1">
      <c r="C499" s="204"/>
      <c r="D499" s="205"/>
      <c r="E499" s="206"/>
      <c r="F499" s="207"/>
      <c r="G499" s="208"/>
    </row>
    <row r="500" spans="3:7" s="148" customFormat="1">
      <c r="C500" s="204"/>
      <c r="D500" s="205"/>
      <c r="E500" s="206"/>
      <c r="F500" s="207"/>
      <c r="G500" s="208"/>
    </row>
    <row r="501" spans="3:7" s="148" customFormat="1">
      <c r="C501" s="204"/>
      <c r="D501" s="205"/>
      <c r="E501" s="206"/>
      <c r="F501" s="207"/>
      <c r="G501" s="208"/>
    </row>
    <row r="502" spans="3:7" s="148" customFormat="1">
      <c r="C502" s="204"/>
      <c r="D502" s="205"/>
      <c r="E502" s="206"/>
      <c r="F502" s="207"/>
      <c r="G502" s="208"/>
    </row>
    <row r="503" spans="3:7" s="148" customFormat="1">
      <c r="C503" s="204"/>
      <c r="D503" s="205"/>
      <c r="E503" s="206"/>
      <c r="F503" s="207"/>
      <c r="G503" s="208"/>
    </row>
    <row r="504" spans="3:7" s="148" customFormat="1">
      <c r="C504" s="204"/>
      <c r="D504" s="205"/>
      <c r="E504" s="206"/>
      <c r="F504" s="207"/>
      <c r="G504" s="208"/>
    </row>
    <row r="505" spans="3:7" s="148" customFormat="1">
      <c r="C505" s="204"/>
      <c r="D505" s="205"/>
      <c r="E505" s="206"/>
      <c r="F505" s="207"/>
      <c r="G505" s="208"/>
    </row>
    <row r="506" spans="3:7" s="148" customFormat="1">
      <c r="C506" s="204"/>
      <c r="D506" s="205"/>
      <c r="E506" s="206"/>
      <c r="F506" s="207"/>
      <c r="G506" s="208"/>
    </row>
    <row r="507" spans="3:7" s="148" customFormat="1">
      <c r="C507" s="204"/>
      <c r="D507" s="205"/>
      <c r="E507" s="206"/>
      <c r="F507" s="207"/>
      <c r="G507" s="208"/>
    </row>
    <row r="508" spans="3:7" s="148" customFormat="1">
      <c r="C508" s="204"/>
      <c r="D508" s="205"/>
      <c r="E508" s="206"/>
      <c r="F508" s="207"/>
      <c r="G508" s="208"/>
    </row>
    <row r="509" spans="3:7" s="148" customFormat="1">
      <c r="C509" s="204"/>
      <c r="D509" s="205"/>
      <c r="E509" s="206"/>
      <c r="F509" s="207"/>
      <c r="G509" s="208"/>
    </row>
    <row r="510" spans="3:7" s="148" customFormat="1">
      <c r="C510" s="204"/>
      <c r="D510" s="205"/>
      <c r="E510" s="206"/>
      <c r="F510" s="207"/>
      <c r="G510" s="208"/>
    </row>
    <row r="511" spans="3:7" s="148" customFormat="1">
      <c r="C511" s="204"/>
      <c r="D511" s="205"/>
      <c r="E511" s="206"/>
      <c r="F511" s="207"/>
      <c r="G511" s="208"/>
    </row>
    <row r="512" spans="3:7" s="148" customFormat="1">
      <c r="C512" s="204"/>
      <c r="D512" s="205"/>
      <c r="E512" s="206"/>
      <c r="F512" s="207"/>
      <c r="G512" s="208"/>
    </row>
    <row r="513" spans="3:7" s="148" customFormat="1">
      <c r="C513" s="204"/>
      <c r="D513" s="205"/>
      <c r="E513" s="206"/>
      <c r="F513" s="207"/>
      <c r="G513" s="208"/>
    </row>
    <row r="514" spans="3:7" s="148" customFormat="1">
      <c r="C514" s="204"/>
      <c r="D514" s="205"/>
      <c r="E514" s="206"/>
      <c r="F514" s="207"/>
      <c r="G514" s="208"/>
    </row>
    <row r="515" spans="3:7" s="148" customFormat="1">
      <c r="C515" s="204"/>
      <c r="D515" s="205"/>
      <c r="E515" s="206"/>
      <c r="F515" s="207"/>
      <c r="G515" s="208"/>
    </row>
    <row r="516" spans="3:7" s="148" customFormat="1">
      <c r="C516" s="204"/>
      <c r="D516" s="205"/>
      <c r="E516" s="206"/>
      <c r="F516" s="207"/>
      <c r="G516" s="208"/>
    </row>
    <row r="517" spans="3:7" s="148" customFormat="1">
      <c r="C517" s="202"/>
      <c r="D517" s="189"/>
      <c r="E517" s="189"/>
      <c r="G517" s="192"/>
    </row>
    <row r="518" spans="3:7" s="148" customFormat="1">
      <c r="C518" s="202"/>
      <c r="D518" s="189"/>
      <c r="E518" s="189"/>
      <c r="G518" s="192"/>
    </row>
    <row r="519" spans="3:7" s="148" customFormat="1">
      <c r="C519" s="202"/>
      <c r="D519" s="189"/>
      <c r="E519" s="189"/>
      <c r="G519" s="192"/>
    </row>
    <row r="520" spans="3:7" s="148" customFormat="1">
      <c r="C520" s="202"/>
      <c r="D520" s="189"/>
      <c r="E520" s="189"/>
      <c r="G520" s="192"/>
    </row>
    <row r="521" spans="3:7" s="148" customFormat="1">
      <c r="C521" s="202"/>
      <c r="D521" s="189"/>
      <c r="E521" s="189"/>
      <c r="G521" s="192"/>
    </row>
    <row r="522" spans="3:7" s="148" customFormat="1">
      <c r="C522" s="202"/>
      <c r="D522" s="189"/>
      <c r="E522" s="189"/>
      <c r="G522" s="192"/>
    </row>
    <row r="523" spans="3:7" s="148" customFormat="1">
      <c r="C523" s="202"/>
      <c r="D523" s="189"/>
      <c r="E523" s="189"/>
      <c r="G523" s="192"/>
    </row>
  </sheetData>
  <mergeCells count="7">
    <mergeCell ref="E2:G2"/>
    <mergeCell ref="E4:G4"/>
    <mergeCell ref="A5:G5"/>
    <mergeCell ref="A6:G6"/>
    <mergeCell ref="A7:G7"/>
    <mergeCell ref="A458:D458"/>
    <mergeCell ref="A460:E460"/>
  </mergeCells>
  <pageMargins left="0.70866141732283472" right="0.70866141732283472" top="0.55118110236220474" bottom="0.55118110236220474" header="0.31496062992125984" footer="0.31496062992125984"/>
  <pageSetup paperSize="9" scale="47" orientation="portrait" r:id="rId1"/>
  <colBreaks count="1" manualBreakCount="1">
    <brk id="7" max="1048575" man="1"/>
  </colBreaks>
  <drawing r:id="rId2"/>
</worksheet>
</file>

<file path=xl/worksheets/sheet7.xml><?xml version="1.0" encoding="utf-8"?>
<worksheet xmlns="http://schemas.openxmlformats.org/spreadsheetml/2006/main" xmlns:r="http://schemas.openxmlformats.org/officeDocument/2006/relationships">
  <dimension ref="A1:E17"/>
  <sheetViews>
    <sheetView view="pageBreakPreview" zoomScale="60" zoomScaleNormal="100" workbookViewId="0">
      <selection activeCell="E4" sqref="E4"/>
    </sheetView>
  </sheetViews>
  <sheetFormatPr defaultColWidth="8.88671875" defaultRowHeight="15.6"/>
  <cols>
    <col min="1" max="1" width="33.6640625" style="210" customWidth="1"/>
    <col min="2" max="2" width="23.88671875" style="210" customWidth="1"/>
    <col min="3" max="3" width="14.33203125" style="210" customWidth="1"/>
    <col min="4" max="4" width="15.33203125" style="210" customWidth="1"/>
    <col min="5" max="5" width="12.88671875" style="210" customWidth="1"/>
    <col min="6" max="256" width="8.88671875" style="210"/>
    <col min="257" max="257" width="33.6640625" style="210" customWidth="1"/>
    <col min="258" max="258" width="23.88671875" style="210" customWidth="1"/>
    <col min="259" max="259" width="14.33203125" style="210" customWidth="1"/>
    <col min="260" max="260" width="15.33203125" style="210" customWidth="1"/>
    <col min="261" max="261" width="12.88671875" style="210" customWidth="1"/>
    <col min="262" max="512" width="8.88671875" style="210"/>
    <col min="513" max="513" width="33.6640625" style="210" customWidth="1"/>
    <col min="514" max="514" width="23.88671875" style="210" customWidth="1"/>
    <col min="515" max="515" width="14.33203125" style="210" customWidth="1"/>
    <col min="516" max="516" width="15.33203125" style="210" customWidth="1"/>
    <col min="517" max="517" width="12.88671875" style="210" customWidth="1"/>
    <col min="518" max="768" width="8.88671875" style="210"/>
    <col min="769" max="769" width="33.6640625" style="210" customWidth="1"/>
    <col min="770" max="770" width="23.88671875" style="210" customWidth="1"/>
    <col min="771" max="771" width="14.33203125" style="210" customWidth="1"/>
    <col min="772" max="772" width="15.33203125" style="210" customWidth="1"/>
    <col min="773" max="773" width="12.88671875" style="210" customWidth="1"/>
    <col min="774" max="1024" width="8.88671875" style="210"/>
    <col min="1025" max="1025" width="33.6640625" style="210" customWidth="1"/>
    <col min="1026" max="1026" width="23.88671875" style="210" customWidth="1"/>
    <col min="1027" max="1027" width="14.33203125" style="210" customWidth="1"/>
    <col min="1028" max="1028" width="15.33203125" style="210" customWidth="1"/>
    <col min="1029" max="1029" width="12.88671875" style="210" customWidth="1"/>
    <col min="1030" max="1280" width="8.88671875" style="210"/>
    <col min="1281" max="1281" width="33.6640625" style="210" customWidth="1"/>
    <col min="1282" max="1282" width="23.88671875" style="210" customWidth="1"/>
    <col min="1283" max="1283" width="14.33203125" style="210" customWidth="1"/>
    <col min="1284" max="1284" width="15.33203125" style="210" customWidth="1"/>
    <col min="1285" max="1285" width="12.88671875" style="210" customWidth="1"/>
    <col min="1286" max="1536" width="8.88671875" style="210"/>
    <col min="1537" max="1537" width="33.6640625" style="210" customWidth="1"/>
    <col min="1538" max="1538" width="23.88671875" style="210" customWidth="1"/>
    <col min="1539" max="1539" width="14.33203125" style="210" customWidth="1"/>
    <col min="1540" max="1540" width="15.33203125" style="210" customWidth="1"/>
    <col min="1541" max="1541" width="12.88671875" style="210" customWidth="1"/>
    <col min="1542" max="1792" width="8.88671875" style="210"/>
    <col min="1793" max="1793" width="33.6640625" style="210" customWidth="1"/>
    <col min="1794" max="1794" width="23.88671875" style="210" customWidth="1"/>
    <col min="1795" max="1795" width="14.33203125" style="210" customWidth="1"/>
    <col min="1796" max="1796" width="15.33203125" style="210" customWidth="1"/>
    <col min="1797" max="1797" width="12.88671875" style="210" customWidth="1"/>
    <col min="1798" max="2048" width="8.88671875" style="210"/>
    <col min="2049" max="2049" width="33.6640625" style="210" customWidth="1"/>
    <col min="2050" max="2050" width="23.88671875" style="210" customWidth="1"/>
    <col min="2051" max="2051" width="14.33203125" style="210" customWidth="1"/>
    <col min="2052" max="2052" width="15.33203125" style="210" customWidth="1"/>
    <col min="2053" max="2053" width="12.88671875" style="210" customWidth="1"/>
    <col min="2054" max="2304" width="8.88671875" style="210"/>
    <col min="2305" max="2305" width="33.6640625" style="210" customWidth="1"/>
    <col min="2306" max="2306" width="23.88671875" style="210" customWidth="1"/>
    <col min="2307" max="2307" width="14.33203125" style="210" customWidth="1"/>
    <col min="2308" max="2308" width="15.33203125" style="210" customWidth="1"/>
    <col min="2309" max="2309" width="12.88671875" style="210" customWidth="1"/>
    <col min="2310" max="2560" width="8.88671875" style="210"/>
    <col min="2561" max="2561" width="33.6640625" style="210" customWidth="1"/>
    <col min="2562" max="2562" width="23.88671875" style="210" customWidth="1"/>
    <col min="2563" max="2563" width="14.33203125" style="210" customWidth="1"/>
    <col min="2564" max="2564" width="15.33203125" style="210" customWidth="1"/>
    <col min="2565" max="2565" width="12.88671875" style="210" customWidth="1"/>
    <col min="2566" max="2816" width="8.88671875" style="210"/>
    <col min="2817" max="2817" width="33.6640625" style="210" customWidth="1"/>
    <col min="2818" max="2818" width="23.88671875" style="210" customWidth="1"/>
    <col min="2819" max="2819" width="14.33203125" style="210" customWidth="1"/>
    <col min="2820" max="2820" width="15.33203125" style="210" customWidth="1"/>
    <col min="2821" max="2821" width="12.88671875" style="210" customWidth="1"/>
    <col min="2822" max="3072" width="8.88671875" style="210"/>
    <col min="3073" max="3073" width="33.6640625" style="210" customWidth="1"/>
    <col min="3074" max="3074" width="23.88671875" style="210" customWidth="1"/>
    <col min="3075" max="3075" width="14.33203125" style="210" customWidth="1"/>
    <col min="3076" max="3076" width="15.33203125" style="210" customWidth="1"/>
    <col min="3077" max="3077" width="12.88671875" style="210" customWidth="1"/>
    <col min="3078" max="3328" width="8.88671875" style="210"/>
    <col min="3329" max="3329" width="33.6640625" style="210" customWidth="1"/>
    <col min="3330" max="3330" width="23.88671875" style="210" customWidth="1"/>
    <col min="3331" max="3331" width="14.33203125" style="210" customWidth="1"/>
    <col min="3332" max="3332" width="15.33203125" style="210" customWidth="1"/>
    <col min="3333" max="3333" width="12.88671875" style="210" customWidth="1"/>
    <col min="3334" max="3584" width="8.88671875" style="210"/>
    <col min="3585" max="3585" width="33.6640625" style="210" customWidth="1"/>
    <col min="3586" max="3586" width="23.88671875" style="210" customWidth="1"/>
    <col min="3587" max="3587" width="14.33203125" style="210" customWidth="1"/>
    <col min="3588" max="3588" width="15.33203125" style="210" customWidth="1"/>
    <col min="3589" max="3589" width="12.88671875" style="210" customWidth="1"/>
    <col min="3590" max="3840" width="8.88671875" style="210"/>
    <col min="3841" max="3841" width="33.6640625" style="210" customWidth="1"/>
    <col min="3842" max="3842" width="23.88671875" style="210" customWidth="1"/>
    <col min="3843" max="3843" width="14.33203125" style="210" customWidth="1"/>
    <col min="3844" max="3844" width="15.33203125" style="210" customWidth="1"/>
    <col min="3845" max="3845" width="12.88671875" style="210" customWidth="1"/>
    <col min="3846" max="4096" width="8.88671875" style="210"/>
    <col min="4097" max="4097" width="33.6640625" style="210" customWidth="1"/>
    <col min="4098" max="4098" width="23.88671875" style="210" customWidth="1"/>
    <col min="4099" max="4099" width="14.33203125" style="210" customWidth="1"/>
    <col min="4100" max="4100" width="15.33203125" style="210" customWidth="1"/>
    <col min="4101" max="4101" width="12.88671875" style="210" customWidth="1"/>
    <col min="4102" max="4352" width="8.88671875" style="210"/>
    <col min="4353" max="4353" width="33.6640625" style="210" customWidth="1"/>
    <col min="4354" max="4354" width="23.88671875" style="210" customWidth="1"/>
    <col min="4355" max="4355" width="14.33203125" style="210" customWidth="1"/>
    <col min="4356" max="4356" width="15.33203125" style="210" customWidth="1"/>
    <col min="4357" max="4357" width="12.88671875" style="210" customWidth="1"/>
    <col min="4358" max="4608" width="8.88671875" style="210"/>
    <col min="4609" max="4609" width="33.6640625" style="210" customWidth="1"/>
    <col min="4610" max="4610" width="23.88671875" style="210" customWidth="1"/>
    <col min="4611" max="4611" width="14.33203125" style="210" customWidth="1"/>
    <col min="4612" max="4612" width="15.33203125" style="210" customWidth="1"/>
    <col min="4613" max="4613" width="12.88671875" style="210" customWidth="1"/>
    <col min="4614" max="4864" width="8.88671875" style="210"/>
    <col min="4865" max="4865" width="33.6640625" style="210" customWidth="1"/>
    <col min="4866" max="4866" width="23.88671875" style="210" customWidth="1"/>
    <col min="4867" max="4867" width="14.33203125" style="210" customWidth="1"/>
    <col min="4868" max="4868" width="15.33203125" style="210" customWidth="1"/>
    <col min="4869" max="4869" width="12.88671875" style="210" customWidth="1"/>
    <col min="4870" max="5120" width="8.88671875" style="210"/>
    <col min="5121" max="5121" width="33.6640625" style="210" customWidth="1"/>
    <col min="5122" max="5122" width="23.88671875" style="210" customWidth="1"/>
    <col min="5123" max="5123" width="14.33203125" style="210" customWidth="1"/>
    <col min="5124" max="5124" width="15.33203125" style="210" customWidth="1"/>
    <col min="5125" max="5125" width="12.88671875" style="210" customWidth="1"/>
    <col min="5126" max="5376" width="8.88671875" style="210"/>
    <col min="5377" max="5377" width="33.6640625" style="210" customWidth="1"/>
    <col min="5378" max="5378" width="23.88671875" style="210" customWidth="1"/>
    <col min="5379" max="5379" width="14.33203125" style="210" customWidth="1"/>
    <col min="5380" max="5380" width="15.33203125" style="210" customWidth="1"/>
    <col min="5381" max="5381" width="12.88671875" style="210" customWidth="1"/>
    <col min="5382" max="5632" width="8.88671875" style="210"/>
    <col min="5633" max="5633" width="33.6640625" style="210" customWidth="1"/>
    <col min="5634" max="5634" width="23.88671875" style="210" customWidth="1"/>
    <col min="5635" max="5635" width="14.33203125" style="210" customWidth="1"/>
    <col min="5636" max="5636" width="15.33203125" style="210" customWidth="1"/>
    <col min="5637" max="5637" width="12.88671875" style="210" customWidth="1"/>
    <col min="5638" max="5888" width="8.88671875" style="210"/>
    <col min="5889" max="5889" width="33.6640625" style="210" customWidth="1"/>
    <col min="5890" max="5890" width="23.88671875" style="210" customWidth="1"/>
    <col min="5891" max="5891" width="14.33203125" style="210" customWidth="1"/>
    <col min="5892" max="5892" width="15.33203125" style="210" customWidth="1"/>
    <col min="5893" max="5893" width="12.88671875" style="210" customWidth="1"/>
    <col min="5894" max="6144" width="8.88671875" style="210"/>
    <col min="6145" max="6145" width="33.6640625" style="210" customWidth="1"/>
    <col min="6146" max="6146" width="23.88671875" style="210" customWidth="1"/>
    <col min="6147" max="6147" width="14.33203125" style="210" customWidth="1"/>
    <col min="6148" max="6148" width="15.33203125" style="210" customWidth="1"/>
    <col min="6149" max="6149" width="12.88671875" style="210" customWidth="1"/>
    <col min="6150" max="6400" width="8.88671875" style="210"/>
    <col min="6401" max="6401" width="33.6640625" style="210" customWidth="1"/>
    <col min="6402" max="6402" width="23.88671875" style="210" customWidth="1"/>
    <col min="6403" max="6403" width="14.33203125" style="210" customWidth="1"/>
    <col min="6404" max="6404" width="15.33203125" style="210" customWidth="1"/>
    <col min="6405" max="6405" width="12.88671875" style="210" customWidth="1"/>
    <col min="6406" max="6656" width="8.88671875" style="210"/>
    <col min="6657" max="6657" width="33.6640625" style="210" customWidth="1"/>
    <col min="6658" max="6658" width="23.88671875" style="210" customWidth="1"/>
    <col min="6659" max="6659" width="14.33203125" style="210" customWidth="1"/>
    <col min="6660" max="6660" width="15.33203125" style="210" customWidth="1"/>
    <col min="6661" max="6661" width="12.88671875" style="210" customWidth="1"/>
    <col min="6662" max="6912" width="8.88671875" style="210"/>
    <col min="6913" max="6913" width="33.6640625" style="210" customWidth="1"/>
    <col min="6914" max="6914" width="23.88671875" style="210" customWidth="1"/>
    <col min="6915" max="6915" width="14.33203125" style="210" customWidth="1"/>
    <col min="6916" max="6916" width="15.33203125" style="210" customWidth="1"/>
    <col min="6917" max="6917" width="12.88671875" style="210" customWidth="1"/>
    <col min="6918" max="7168" width="8.88671875" style="210"/>
    <col min="7169" max="7169" width="33.6640625" style="210" customWidth="1"/>
    <col min="7170" max="7170" width="23.88671875" style="210" customWidth="1"/>
    <col min="7171" max="7171" width="14.33203125" style="210" customWidth="1"/>
    <col min="7172" max="7172" width="15.33203125" style="210" customWidth="1"/>
    <col min="7173" max="7173" width="12.88671875" style="210" customWidth="1"/>
    <col min="7174" max="7424" width="8.88671875" style="210"/>
    <col min="7425" max="7425" width="33.6640625" style="210" customWidth="1"/>
    <col min="7426" max="7426" width="23.88671875" style="210" customWidth="1"/>
    <col min="7427" max="7427" width="14.33203125" style="210" customWidth="1"/>
    <col min="7428" max="7428" width="15.33203125" style="210" customWidth="1"/>
    <col min="7429" max="7429" width="12.88671875" style="210" customWidth="1"/>
    <col min="7430" max="7680" width="8.88671875" style="210"/>
    <col min="7681" max="7681" width="33.6640625" style="210" customWidth="1"/>
    <col min="7682" max="7682" width="23.88671875" style="210" customWidth="1"/>
    <col min="7683" max="7683" width="14.33203125" style="210" customWidth="1"/>
    <col min="7684" max="7684" width="15.33203125" style="210" customWidth="1"/>
    <col min="7685" max="7685" width="12.88671875" style="210" customWidth="1"/>
    <col min="7686" max="7936" width="8.88671875" style="210"/>
    <col min="7937" max="7937" width="33.6640625" style="210" customWidth="1"/>
    <col min="7938" max="7938" width="23.88671875" style="210" customWidth="1"/>
    <col min="7939" max="7939" width="14.33203125" style="210" customWidth="1"/>
    <col min="7940" max="7940" width="15.33203125" style="210" customWidth="1"/>
    <col min="7941" max="7941" width="12.88671875" style="210" customWidth="1"/>
    <col min="7942" max="8192" width="8.88671875" style="210"/>
    <col min="8193" max="8193" width="33.6640625" style="210" customWidth="1"/>
    <col min="8194" max="8194" width="23.88671875" style="210" customWidth="1"/>
    <col min="8195" max="8195" width="14.33203125" style="210" customWidth="1"/>
    <col min="8196" max="8196" width="15.33203125" style="210" customWidth="1"/>
    <col min="8197" max="8197" width="12.88671875" style="210" customWidth="1"/>
    <col min="8198" max="8448" width="8.88671875" style="210"/>
    <col min="8449" max="8449" width="33.6640625" style="210" customWidth="1"/>
    <col min="8450" max="8450" width="23.88671875" style="210" customWidth="1"/>
    <col min="8451" max="8451" width="14.33203125" style="210" customWidth="1"/>
    <col min="8452" max="8452" width="15.33203125" style="210" customWidth="1"/>
    <col min="8453" max="8453" width="12.88671875" style="210" customWidth="1"/>
    <col min="8454" max="8704" width="8.88671875" style="210"/>
    <col min="8705" max="8705" width="33.6640625" style="210" customWidth="1"/>
    <col min="8706" max="8706" width="23.88671875" style="210" customWidth="1"/>
    <col min="8707" max="8707" width="14.33203125" style="210" customWidth="1"/>
    <col min="8708" max="8708" width="15.33203125" style="210" customWidth="1"/>
    <col min="8709" max="8709" width="12.88671875" style="210" customWidth="1"/>
    <col min="8710" max="8960" width="8.88671875" style="210"/>
    <col min="8961" max="8961" width="33.6640625" style="210" customWidth="1"/>
    <col min="8962" max="8962" width="23.88671875" style="210" customWidth="1"/>
    <col min="8963" max="8963" width="14.33203125" style="210" customWidth="1"/>
    <col min="8964" max="8964" width="15.33203125" style="210" customWidth="1"/>
    <col min="8965" max="8965" width="12.88671875" style="210" customWidth="1"/>
    <col min="8966" max="9216" width="8.88671875" style="210"/>
    <col min="9217" max="9217" width="33.6640625" style="210" customWidth="1"/>
    <col min="9218" max="9218" width="23.88671875" style="210" customWidth="1"/>
    <col min="9219" max="9219" width="14.33203125" style="210" customWidth="1"/>
    <col min="9220" max="9220" width="15.33203125" style="210" customWidth="1"/>
    <col min="9221" max="9221" width="12.88671875" style="210" customWidth="1"/>
    <col min="9222" max="9472" width="8.88671875" style="210"/>
    <col min="9473" max="9473" width="33.6640625" style="210" customWidth="1"/>
    <col min="9474" max="9474" width="23.88671875" style="210" customWidth="1"/>
    <col min="9475" max="9475" width="14.33203125" style="210" customWidth="1"/>
    <col min="9476" max="9476" width="15.33203125" style="210" customWidth="1"/>
    <col min="9477" max="9477" width="12.88671875" style="210" customWidth="1"/>
    <col min="9478" max="9728" width="8.88671875" style="210"/>
    <col min="9729" max="9729" width="33.6640625" style="210" customWidth="1"/>
    <col min="9730" max="9730" width="23.88671875" style="210" customWidth="1"/>
    <col min="9731" max="9731" width="14.33203125" style="210" customWidth="1"/>
    <col min="9732" max="9732" width="15.33203125" style="210" customWidth="1"/>
    <col min="9733" max="9733" width="12.88671875" style="210" customWidth="1"/>
    <col min="9734" max="9984" width="8.88671875" style="210"/>
    <col min="9985" max="9985" width="33.6640625" style="210" customWidth="1"/>
    <col min="9986" max="9986" width="23.88671875" style="210" customWidth="1"/>
    <col min="9987" max="9987" width="14.33203125" style="210" customWidth="1"/>
    <col min="9988" max="9988" width="15.33203125" style="210" customWidth="1"/>
    <col min="9989" max="9989" width="12.88671875" style="210" customWidth="1"/>
    <col min="9990" max="10240" width="8.88671875" style="210"/>
    <col min="10241" max="10241" width="33.6640625" style="210" customWidth="1"/>
    <col min="10242" max="10242" width="23.88671875" style="210" customWidth="1"/>
    <col min="10243" max="10243" width="14.33203125" style="210" customWidth="1"/>
    <col min="10244" max="10244" width="15.33203125" style="210" customWidth="1"/>
    <col min="10245" max="10245" width="12.88671875" style="210" customWidth="1"/>
    <col min="10246" max="10496" width="8.88671875" style="210"/>
    <col min="10497" max="10497" width="33.6640625" style="210" customWidth="1"/>
    <col min="10498" max="10498" width="23.88671875" style="210" customWidth="1"/>
    <col min="10499" max="10499" width="14.33203125" style="210" customWidth="1"/>
    <col min="10500" max="10500" width="15.33203125" style="210" customWidth="1"/>
    <col min="10501" max="10501" width="12.88671875" style="210" customWidth="1"/>
    <col min="10502" max="10752" width="8.88671875" style="210"/>
    <col min="10753" max="10753" width="33.6640625" style="210" customWidth="1"/>
    <col min="10754" max="10754" width="23.88671875" style="210" customWidth="1"/>
    <col min="10755" max="10755" width="14.33203125" style="210" customWidth="1"/>
    <col min="10756" max="10756" width="15.33203125" style="210" customWidth="1"/>
    <col min="10757" max="10757" width="12.88671875" style="210" customWidth="1"/>
    <col min="10758" max="11008" width="8.88671875" style="210"/>
    <col min="11009" max="11009" width="33.6640625" style="210" customWidth="1"/>
    <col min="11010" max="11010" width="23.88671875" style="210" customWidth="1"/>
    <col min="11011" max="11011" width="14.33203125" style="210" customWidth="1"/>
    <col min="11012" max="11012" width="15.33203125" style="210" customWidth="1"/>
    <col min="11013" max="11013" width="12.88671875" style="210" customWidth="1"/>
    <col min="11014" max="11264" width="8.88671875" style="210"/>
    <col min="11265" max="11265" width="33.6640625" style="210" customWidth="1"/>
    <col min="11266" max="11266" width="23.88671875" style="210" customWidth="1"/>
    <col min="11267" max="11267" width="14.33203125" style="210" customWidth="1"/>
    <col min="11268" max="11268" width="15.33203125" style="210" customWidth="1"/>
    <col min="11269" max="11269" width="12.88671875" style="210" customWidth="1"/>
    <col min="11270" max="11520" width="8.88671875" style="210"/>
    <col min="11521" max="11521" width="33.6640625" style="210" customWidth="1"/>
    <col min="11522" max="11522" width="23.88671875" style="210" customWidth="1"/>
    <col min="11523" max="11523" width="14.33203125" style="210" customWidth="1"/>
    <col min="11524" max="11524" width="15.33203125" style="210" customWidth="1"/>
    <col min="11525" max="11525" width="12.88671875" style="210" customWidth="1"/>
    <col min="11526" max="11776" width="8.88671875" style="210"/>
    <col min="11777" max="11777" width="33.6640625" style="210" customWidth="1"/>
    <col min="11778" max="11778" width="23.88671875" style="210" customWidth="1"/>
    <col min="11779" max="11779" width="14.33203125" style="210" customWidth="1"/>
    <col min="11780" max="11780" width="15.33203125" style="210" customWidth="1"/>
    <col min="11781" max="11781" width="12.88671875" style="210" customWidth="1"/>
    <col min="11782" max="12032" width="8.88671875" style="210"/>
    <col min="12033" max="12033" width="33.6640625" style="210" customWidth="1"/>
    <col min="12034" max="12034" width="23.88671875" style="210" customWidth="1"/>
    <col min="12035" max="12035" width="14.33203125" style="210" customWidth="1"/>
    <col min="12036" max="12036" width="15.33203125" style="210" customWidth="1"/>
    <col min="12037" max="12037" width="12.88671875" style="210" customWidth="1"/>
    <col min="12038" max="12288" width="8.88671875" style="210"/>
    <col min="12289" max="12289" width="33.6640625" style="210" customWidth="1"/>
    <col min="12290" max="12290" width="23.88671875" style="210" customWidth="1"/>
    <col min="12291" max="12291" width="14.33203125" style="210" customWidth="1"/>
    <col min="12292" max="12292" width="15.33203125" style="210" customWidth="1"/>
    <col min="12293" max="12293" width="12.88671875" style="210" customWidth="1"/>
    <col min="12294" max="12544" width="8.88671875" style="210"/>
    <col min="12545" max="12545" width="33.6640625" style="210" customWidth="1"/>
    <col min="12546" max="12546" width="23.88671875" style="210" customWidth="1"/>
    <col min="12547" max="12547" width="14.33203125" style="210" customWidth="1"/>
    <col min="12548" max="12548" width="15.33203125" style="210" customWidth="1"/>
    <col min="12549" max="12549" width="12.88671875" style="210" customWidth="1"/>
    <col min="12550" max="12800" width="8.88671875" style="210"/>
    <col min="12801" max="12801" width="33.6640625" style="210" customWidth="1"/>
    <col min="12802" max="12802" width="23.88671875" style="210" customWidth="1"/>
    <col min="12803" max="12803" width="14.33203125" style="210" customWidth="1"/>
    <col min="12804" max="12804" width="15.33203125" style="210" customWidth="1"/>
    <col min="12805" max="12805" width="12.88671875" style="210" customWidth="1"/>
    <col min="12806" max="13056" width="8.88671875" style="210"/>
    <col min="13057" max="13057" width="33.6640625" style="210" customWidth="1"/>
    <col min="13058" max="13058" width="23.88671875" style="210" customWidth="1"/>
    <col min="13059" max="13059" width="14.33203125" style="210" customWidth="1"/>
    <col min="13060" max="13060" width="15.33203125" style="210" customWidth="1"/>
    <col min="13061" max="13061" width="12.88671875" style="210" customWidth="1"/>
    <col min="13062" max="13312" width="8.88671875" style="210"/>
    <col min="13313" max="13313" width="33.6640625" style="210" customWidth="1"/>
    <col min="13314" max="13314" width="23.88671875" style="210" customWidth="1"/>
    <col min="13315" max="13315" width="14.33203125" style="210" customWidth="1"/>
    <col min="13316" max="13316" width="15.33203125" style="210" customWidth="1"/>
    <col min="13317" max="13317" width="12.88671875" style="210" customWidth="1"/>
    <col min="13318" max="13568" width="8.88671875" style="210"/>
    <col min="13569" max="13569" width="33.6640625" style="210" customWidth="1"/>
    <col min="13570" max="13570" width="23.88671875" style="210" customWidth="1"/>
    <col min="13571" max="13571" width="14.33203125" style="210" customWidth="1"/>
    <col min="13572" max="13572" width="15.33203125" style="210" customWidth="1"/>
    <col min="13573" max="13573" width="12.88671875" style="210" customWidth="1"/>
    <col min="13574" max="13824" width="8.88671875" style="210"/>
    <col min="13825" max="13825" width="33.6640625" style="210" customWidth="1"/>
    <col min="13826" max="13826" width="23.88671875" style="210" customWidth="1"/>
    <col min="13827" max="13827" width="14.33203125" style="210" customWidth="1"/>
    <col min="13828" max="13828" width="15.33203125" style="210" customWidth="1"/>
    <col min="13829" max="13829" width="12.88671875" style="210" customWidth="1"/>
    <col min="13830" max="14080" width="8.88671875" style="210"/>
    <col min="14081" max="14081" width="33.6640625" style="210" customWidth="1"/>
    <col min="14082" max="14082" width="23.88671875" style="210" customWidth="1"/>
    <col min="14083" max="14083" width="14.33203125" style="210" customWidth="1"/>
    <col min="14084" max="14084" width="15.33203125" style="210" customWidth="1"/>
    <col min="14085" max="14085" width="12.88671875" style="210" customWidth="1"/>
    <col min="14086" max="14336" width="8.88671875" style="210"/>
    <col min="14337" max="14337" width="33.6640625" style="210" customWidth="1"/>
    <col min="14338" max="14338" width="23.88671875" style="210" customWidth="1"/>
    <col min="14339" max="14339" width="14.33203125" style="210" customWidth="1"/>
    <col min="14340" max="14340" width="15.33203125" style="210" customWidth="1"/>
    <col min="14341" max="14341" width="12.88671875" style="210" customWidth="1"/>
    <col min="14342" max="14592" width="8.88671875" style="210"/>
    <col min="14593" max="14593" width="33.6640625" style="210" customWidth="1"/>
    <col min="14594" max="14594" width="23.88671875" style="210" customWidth="1"/>
    <col min="14595" max="14595" width="14.33203125" style="210" customWidth="1"/>
    <col min="14596" max="14596" width="15.33203125" style="210" customWidth="1"/>
    <col min="14597" max="14597" width="12.88671875" style="210" customWidth="1"/>
    <col min="14598" max="14848" width="8.88671875" style="210"/>
    <col min="14849" max="14849" width="33.6640625" style="210" customWidth="1"/>
    <col min="14850" max="14850" width="23.88671875" style="210" customWidth="1"/>
    <col min="14851" max="14851" width="14.33203125" style="210" customWidth="1"/>
    <col min="14852" max="14852" width="15.33203125" style="210" customWidth="1"/>
    <col min="14853" max="14853" width="12.88671875" style="210" customWidth="1"/>
    <col min="14854" max="15104" width="8.88671875" style="210"/>
    <col min="15105" max="15105" width="33.6640625" style="210" customWidth="1"/>
    <col min="15106" max="15106" width="23.88671875" style="210" customWidth="1"/>
    <col min="15107" max="15107" width="14.33203125" style="210" customWidth="1"/>
    <col min="15108" max="15108" width="15.33203125" style="210" customWidth="1"/>
    <col min="15109" max="15109" width="12.88671875" style="210" customWidth="1"/>
    <col min="15110" max="15360" width="8.88671875" style="210"/>
    <col min="15361" max="15361" width="33.6640625" style="210" customWidth="1"/>
    <col min="15362" max="15362" width="23.88671875" style="210" customWidth="1"/>
    <col min="15363" max="15363" width="14.33203125" style="210" customWidth="1"/>
    <col min="15364" max="15364" width="15.33203125" style="210" customWidth="1"/>
    <col min="15365" max="15365" width="12.88671875" style="210" customWidth="1"/>
    <col min="15366" max="15616" width="8.88671875" style="210"/>
    <col min="15617" max="15617" width="33.6640625" style="210" customWidth="1"/>
    <col min="15618" max="15618" width="23.88671875" style="210" customWidth="1"/>
    <col min="15619" max="15619" width="14.33203125" style="210" customWidth="1"/>
    <col min="15620" max="15620" width="15.33203125" style="210" customWidth="1"/>
    <col min="15621" max="15621" width="12.88671875" style="210" customWidth="1"/>
    <col min="15622" max="15872" width="8.88671875" style="210"/>
    <col min="15873" max="15873" width="33.6640625" style="210" customWidth="1"/>
    <col min="15874" max="15874" width="23.88671875" style="210" customWidth="1"/>
    <col min="15875" max="15875" width="14.33203125" style="210" customWidth="1"/>
    <col min="15876" max="15876" width="15.33203125" style="210" customWidth="1"/>
    <col min="15877" max="15877" width="12.88671875" style="210" customWidth="1"/>
    <col min="15878" max="16128" width="8.88671875" style="210"/>
    <col min="16129" max="16129" width="33.6640625" style="210" customWidth="1"/>
    <col min="16130" max="16130" width="23.88671875" style="210" customWidth="1"/>
    <col min="16131" max="16131" width="14.33203125" style="210" customWidth="1"/>
    <col min="16132" max="16132" width="15.33203125" style="210" customWidth="1"/>
    <col min="16133" max="16133" width="12.88671875" style="210" customWidth="1"/>
    <col min="16134" max="16384" width="8.88671875" style="210"/>
  </cols>
  <sheetData>
    <row r="1" spans="1:5">
      <c r="C1" s="211"/>
      <c r="D1" s="327" t="s">
        <v>1545</v>
      </c>
      <c r="E1" s="327"/>
    </row>
    <row r="2" spans="1:5">
      <c r="C2" s="327" t="s">
        <v>1609</v>
      </c>
      <c r="D2" s="327"/>
      <c r="E2" s="327"/>
    </row>
    <row r="3" spans="1:5">
      <c r="C3" s="327" t="s">
        <v>1134</v>
      </c>
      <c r="D3" s="327"/>
      <c r="E3" s="327"/>
    </row>
    <row r="4" spans="1:5">
      <c r="E4" s="287" t="s">
        <v>1608</v>
      </c>
    </row>
    <row r="5" spans="1:5">
      <c r="A5" s="328" t="s">
        <v>1546</v>
      </c>
      <c r="B5" s="328"/>
      <c r="C5" s="328"/>
      <c r="D5" s="328"/>
      <c r="E5" s="328"/>
    </row>
    <row r="6" spans="1:5">
      <c r="A6" s="213"/>
      <c r="B6" s="213"/>
      <c r="C6" s="213"/>
      <c r="D6" s="213"/>
      <c r="E6" s="214" t="s">
        <v>1547</v>
      </c>
    </row>
    <row r="7" spans="1:5">
      <c r="A7" s="329" t="s">
        <v>1002</v>
      </c>
      <c r="B7" s="329" t="s">
        <v>1548</v>
      </c>
      <c r="C7" s="330" t="s">
        <v>1549</v>
      </c>
      <c r="D7" s="332" t="s">
        <v>1550</v>
      </c>
      <c r="E7" s="329" t="s">
        <v>1551</v>
      </c>
    </row>
    <row r="8" spans="1:5">
      <c r="A8" s="329"/>
      <c r="B8" s="329"/>
      <c r="C8" s="331"/>
      <c r="D8" s="333"/>
      <c r="E8" s="329"/>
    </row>
    <row r="9" spans="1:5" s="218" customFormat="1" ht="46.8">
      <c r="A9" s="215" t="s">
        <v>1552</v>
      </c>
      <c r="B9" s="216" t="s">
        <v>1553</v>
      </c>
      <c r="C9" s="217">
        <f>C10</f>
        <v>30590.251000000047</v>
      </c>
      <c r="D9" s="217">
        <f>D10</f>
        <v>12015.43200000003</v>
      </c>
      <c r="E9" s="217">
        <f>C9-D9</f>
        <v>18574.819000000018</v>
      </c>
    </row>
    <row r="10" spans="1:5" ht="46.8">
      <c r="A10" s="219" t="s">
        <v>1554</v>
      </c>
      <c r="B10" s="220" t="s">
        <v>1555</v>
      </c>
      <c r="C10" s="221">
        <f>C11</f>
        <v>30590.251000000047</v>
      </c>
      <c r="D10" s="221">
        <f>D11</f>
        <v>12015.43200000003</v>
      </c>
      <c r="E10" s="221">
        <f t="shared" ref="E10:E15" si="0">C10-D10</f>
        <v>18574.819000000018</v>
      </c>
    </row>
    <row r="11" spans="1:5" ht="31.2">
      <c r="A11" s="219" t="s">
        <v>1556</v>
      </c>
      <c r="B11" s="220" t="s">
        <v>1557</v>
      </c>
      <c r="C11" s="221">
        <f>C14+C12</f>
        <v>30590.251000000047</v>
      </c>
      <c r="D11" s="221">
        <f>D14+D12</f>
        <v>12015.43200000003</v>
      </c>
      <c r="E11" s="221">
        <f>C11-D11</f>
        <v>18574.819000000018</v>
      </c>
    </row>
    <row r="12" spans="1:5" ht="31.2">
      <c r="A12" s="219" t="s">
        <v>1558</v>
      </c>
      <c r="B12" s="220" t="s">
        <v>1559</v>
      </c>
      <c r="C12" s="221">
        <f>C13</f>
        <v>-697013.33499999996</v>
      </c>
      <c r="D12" s="221">
        <f>D13</f>
        <v>-661064.02899999998</v>
      </c>
      <c r="E12" s="221">
        <f t="shared" si="0"/>
        <v>-35949.305999999982</v>
      </c>
    </row>
    <row r="13" spans="1:5" ht="46.8">
      <c r="A13" s="222" t="s">
        <v>1560</v>
      </c>
      <c r="B13" s="223" t="s">
        <v>1561</v>
      </c>
      <c r="C13" s="224">
        <v>-697013.33499999996</v>
      </c>
      <c r="D13" s="224">
        <v>-661064.02899999998</v>
      </c>
      <c r="E13" s="221">
        <f t="shared" si="0"/>
        <v>-35949.305999999982</v>
      </c>
    </row>
    <row r="14" spans="1:5" ht="31.2">
      <c r="A14" s="219" t="s">
        <v>1562</v>
      </c>
      <c r="B14" s="220" t="s">
        <v>1563</v>
      </c>
      <c r="C14" s="221">
        <f>C15</f>
        <v>727603.58600000001</v>
      </c>
      <c r="D14" s="221">
        <f>D15</f>
        <v>673079.46100000001</v>
      </c>
      <c r="E14" s="221">
        <f t="shared" si="0"/>
        <v>54524.125</v>
      </c>
    </row>
    <row r="15" spans="1:5" ht="46.8">
      <c r="A15" s="222" t="s">
        <v>1564</v>
      </c>
      <c r="B15" s="223" t="s">
        <v>1565</v>
      </c>
      <c r="C15" s="226">
        <v>727603.58600000001</v>
      </c>
      <c r="D15" s="226">
        <v>673079.46100000001</v>
      </c>
      <c r="E15" s="221">
        <f t="shared" si="0"/>
        <v>54524.125</v>
      </c>
    </row>
    <row r="16" spans="1:5">
      <c r="A16" s="225"/>
      <c r="B16" s="225"/>
      <c r="C16" s="225"/>
      <c r="D16" s="225"/>
      <c r="E16" s="225"/>
    </row>
    <row r="17" spans="1:5">
      <c r="A17" s="326"/>
      <c r="B17" s="326"/>
      <c r="C17" s="326"/>
      <c r="D17" s="326"/>
      <c r="E17" s="326"/>
    </row>
  </sheetData>
  <mergeCells count="10">
    <mergeCell ref="A17:E17"/>
    <mergeCell ref="D1:E1"/>
    <mergeCell ref="C2:E2"/>
    <mergeCell ref="C3:E3"/>
    <mergeCell ref="A5:E5"/>
    <mergeCell ref="A7:A8"/>
    <mergeCell ref="B7:B8"/>
    <mergeCell ref="C7:C8"/>
    <mergeCell ref="D7:D8"/>
    <mergeCell ref="E7:E8"/>
  </mergeCells>
  <pageMargins left="0.7" right="0.7" top="0.75" bottom="0.75" header="0.3" footer="0.3"/>
  <pageSetup paperSize="9" scale="87" orientation="portrait" r:id="rId1"/>
</worksheet>
</file>

<file path=xl/worksheets/sheet8.xml><?xml version="1.0" encoding="utf-8"?>
<worksheet xmlns="http://schemas.openxmlformats.org/spreadsheetml/2006/main" xmlns:r="http://schemas.openxmlformats.org/officeDocument/2006/relationships">
  <dimension ref="A1:K23"/>
  <sheetViews>
    <sheetView view="pageBreakPreview" zoomScale="60" zoomScaleNormal="100" workbookViewId="0">
      <selection activeCell="I9" sqref="I9"/>
    </sheetView>
  </sheetViews>
  <sheetFormatPr defaultRowHeight="15.6"/>
  <cols>
    <col min="1" max="1" width="38.44140625" style="148" customWidth="1"/>
    <col min="2" max="2" width="13.88671875" style="148" customWidth="1"/>
    <col min="3" max="3" width="14.88671875" style="148" customWidth="1"/>
    <col min="4" max="4" width="14.88671875" style="228" customWidth="1"/>
    <col min="5" max="5" width="10.109375" style="231" customWidth="1"/>
    <col min="6" max="6" width="13.5546875" style="228" customWidth="1"/>
    <col min="7" max="7" width="12.33203125" style="148" customWidth="1"/>
    <col min="8" max="9" width="11.33203125" style="148" bestFit="1" customWidth="1"/>
    <col min="10" max="10" width="9.109375" style="148"/>
    <col min="11" max="11" width="13.44140625" style="148" customWidth="1"/>
    <col min="12" max="244" width="9.109375" style="148"/>
    <col min="245" max="245" width="69.88671875" style="148" customWidth="1"/>
    <col min="246" max="246" width="9.6640625" style="148" customWidth="1"/>
    <col min="247" max="250" width="0" style="148" hidden="1" customWidth="1"/>
    <col min="251" max="251" width="13.88671875" style="148" customWidth="1"/>
    <col min="252" max="257" width="0" style="148" hidden="1" customWidth="1"/>
    <col min="258" max="261" width="9.109375" style="148"/>
    <col min="262" max="262" width="13.5546875" style="148" customWidth="1"/>
    <col min="263" max="263" width="9.109375" style="148"/>
    <col min="264" max="264" width="11.33203125" style="148" bestFit="1" customWidth="1"/>
    <col min="265" max="266" width="9.109375" style="148"/>
    <col min="267" max="267" width="13.44140625" style="148" customWidth="1"/>
    <col min="268" max="500" width="9.109375" style="148"/>
    <col min="501" max="501" width="69.88671875" style="148" customWidth="1"/>
    <col min="502" max="502" width="9.6640625" style="148" customWidth="1"/>
    <col min="503" max="506" width="0" style="148" hidden="1" customWidth="1"/>
    <col min="507" max="507" width="13.88671875" style="148" customWidth="1"/>
    <col min="508" max="513" width="0" style="148" hidden="1" customWidth="1"/>
    <col min="514" max="517" width="9.109375" style="148"/>
    <col min="518" max="518" width="13.5546875" style="148" customWidth="1"/>
    <col min="519" max="519" width="9.109375" style="148"/>
    <col min="520" max="520" width="11.33203125" style="148" bestFit="1" customWidth="1"/>
    <col min="521" max="522" width="9.109375" style="148"/>
    <col min="523" max="523" width="13.44140625" style="148" customWidth="1"/>
    <col min="524" max="756" width="9.109375" style="148"/>
    <col min="757" max="757" width="69.88671875" style="148" customWidth="1"/>
    <col min="758" max="758" width="9.6640625" style="148" customWidth="1"/>
    <col min="759" max="762" width="0" style="148" hidden="1" customWidth="1"/>
    <col min="763" max="763" width="13.88671875" style="148" customWidth="1"/>
    <col min="764" max="769" width="0" style="148" hidden="1" customWidth="1"/>
    <col min="770" max="773" width="9.109375" style="148"/>
    <col min="774" max="774" width="13.5546875" style="148" customWidth="1"/>
    <col min="775" max="775" width="9.109375" style="148"/>
    <col min="776" max="776" width="11.33203125" style="148" bestFit="1" customWidth="1"/>
    <col min="777" max="778" width="9.109375" style="148"/>
    <col min="779" max="779" width="13.44140625" style="148" customWidth="1"/>
    <col min="780" max="1012" width="9.109375" style="148"/>
    <col min="1013" max="1013" width="69.88671875" style="148" customWidth="1"/>
    <col min="1014" max="1014" width="9.6640625" style="148" customWidth="1"/>
    <col min="1015" max="1018" width="0" style="148" hidden="1" customWidth="1"/>
    <col min="1019" max="1019" width="13.88671875" style="148" customWidth="1"/>
    <col min="1020" max="1025" width="0" style="148" hidden="1" customWidth="1"/>
    <col min="1026" max="1029" width="9.109375" style="148"/>
    <col min="1030" max="1030" width="13.5546875" style="148" customWidth="1"/>
    <col min="1031" max="1031" width="9.109375" style="148"/>
    <col min="1032" max="1032" width="11.33203125" style="148" bestFit="1" customWidth="1"/>
    <col min="1033" max="1034" width="9.109375" style="148"/>
    <col min="1035" max="1035" width="13.44140625" style="148" customWidth="1"/>
    <col min="1036" max="1268" width="9.109375" style="148"/>
    <col min="1269" max="1269" width="69.88671875" style="148" customWidth="1"/>
    <col min="1270" max="1270" width="9.6640625" style="148" customWidth="1"/>
    <col min="1271" max="1274" width="0" style="148" hidden="1" customWidth="1"/>
    <col min="1275" max="1275" width="13.88671875" style="148" customWidth="1"/>
    <col min="1276" max="1281" width="0" style="148" hidden="1" customWidth="1"/>
    <col min="1282" max="1285" width="9.109375" style="148"/>
    <col min="1286" max="1286" width="13.5546875" style="148" customWidth="1"/>
    <col min="1287" max="1287" width="9.109375" style="148"/>
    <col min="1288" max="1288" width="11.33203125" style="148" bestFit="1" customWidth="1"/>
    <col min="1289" max="1290" width="9.109375" style="148"/>
    <col min="1291" max="1291" width="13.44140625" style="148" customWidth="1"/>
    <col min="1292" max="1524" width="9.109375" style="148"/>
    <col min="1525" max="1525" width="69.88671875" style="148" customWidth="1"/>
    <col min="1526" max="1526" width="9.6640625" style="148" customWidth="1"/>
    <col min="1527" max="1530" width="0" style="148" hidden="1" customWidth="1"/>
    <col min="1531" max="1531" width="13.88671875" style="148" customWidth="1"/>
    <col min="1532" max="1537" width="0" style="148" hidden="1" customWidth="1"/>
    <col min="1538" max="1541" width="9.109375" style="148"/>
    <col min="1542" max="1542" width="13.5546875" style="148" customWidth="1"/>
    <col min="1543" max="1543" width="9.109375" style="148"/>
    <col min="1544" max="1544" width="11.33203125" style="148" bestFit="1" customWidth="1"/>
    <col min="1545" max="1546" width="9.109375" style="148"/>
    <col min="1547" max="1547" width="13.44140625" style="148" customWidth="1"/>
    <col min="1548" max="1780" width="9.109375" style="148"/>
    <col min="1781" max="1781" width="69.88671875" style="148" customWidth="1"/>
    <col min="1782" max="1782" width="9.6640625" style="148" customWidth="1"/>
    <col min="1783" max="1786" width="0" style="148" hidden="1" customWidth="1"/>
    <col min="1787" max="1787" width="13.88671875" style="148" customWidth="1"/>
    <col min="1788" max="1793" width="0" style="148" hidden="1" customWidth="1"/>
    <col min="1794" max="1797" width="9.109375" style="148"/>
    <col min="1798" max="1798" width="13.5546875" style="148" customWidth="1"/>
    <col min="1799" max="1799" width="9.109375" style="148"/>
    <col min="1800" max="1800" width="11.33203125" style="148" bestFit="1" customWidth="1"/>
    <col min="1801" max="1802" width="9.109375" style="148"/>
    <col min="1803" max="1803" width="13.44140625" style="148" customWidth="1"/>
    <col min="1804" max="2036" width="9.109375" style="148"/>
    <col min="2037" max="2037" width="69.88671875" style="148" customWidth="1"/>
    <col min="2038" max="2038" width="9.6640625" style="148" customWidth="1"/>
    <col min="2039" max="2042" width="0" style="148" hidden="1" customWidth="1"/>
    <col min="2043" max="2043" width="13.88671875" style="148" customWidth="1"/>
    <col min="2044" max="2049" width="0" style="148" hidden="1" customWidth="1"/>
    <col min="2050" max="2053" width="9.109375" style="148"/>
    <col min="2054" max="2054" width="13.5546875" style="148" customWidth="1"/>
    <col min="2055" max="2055" width="9.109375" style="148"/>
    <col min="2056" max="2056" width="11.33203125" style="148" bestFit="1" customWidth="1"/>
    <col min="2057" max="2058" width="9.109375" style="148"/>
    <col min="2059" max="2059" width="13.44140625" style="148" customWidth="1"/>
    <col min="2060" max="2292" width="9.109375" style="148"/>
    <col min="2293" max="2293" width="69.88671875" style="148" customWidth="1"/>
    <col min="2294" max="2294" width="9.6640625" style="148" customWidth="1"/>
    <col min="2295" max="2298" width="0" style="148" hidden="1" customWidth="1"/>
    <col min="2299" max="2299" width="13.88671875" style="148" customWidth="1"/>
    <col min="2300" max="2305" width="0" style="148" hidden="1" customWidth="1"/>
    <col min="2306" max="2309" width="9.109375" style="148"/>
    <col min="2310" max="2310" width="13.5546875" style="148" customWidth="1"/>
    <col min="2311" max="2311" width="9.109375" style="148"/>
    <col min="2312" max="2312" width="11.33203125" style="148" bestFit="1" customWidth="1"/>
    <col min="2313" max="2314" width="9.109375" style="148"/>
    <col min="2315" max="2315" width="13.44140625" style="148" customWidth="1"/>
    <col min="2316" max="2548" width="9.109375" style="148"/>
    <col min="2549" max="2549" width="69.88671875" style="148" customWidth="1"/>
    <col min="2550" max="2550" width="9.6640625" style="148" customWidth="1"/>
    <col min="2551" max="2554" width="0" style="148" hidden="1" customWidth="1"/>
    <col min="2555" max="2555" width="13.88671875" style="148" customWidth="1"/>
    <col min="2556" max="2561" width="0" style="148" hidden="1" customWidth="1"/>
    <col min="2562" max="2565" width="9.109375" style="148"/>
    <col min="2566" max="2566" width="13.5546875" style="148" customWidth="1"/>
    <col min="2567" max="2567" width="9.109375" style="148"/>
    <col min="2568" max="2568" width="11.33203125" style="148" bestFit="1" customWidth="1"/>
    <col min="2569" max="2570" width="9.109375" style="148"/>
    <col min="2571" max="2571" width="13.44140625" style="148" customWidth="1"/>
    <col min="2572" max="2804" width="9.109375" style="148"/>
    <col min="2805" max="2805" width="69.88671875" style="148" customWidth="1"/>
    <col min="2806" max="2806" width="9.6640625" style="148" customWidth="1"/>
    <col min="2807" max="2810" width="0" style="148" hidden="1" customWidth="1"/>
    <col min="2811" max="2811" width="13.88671875" style="148" customWidth="1"/>
    <col min="2812" max="2817" width="0" style="148" hidden="1" customWidth="1"/>
    <col min="2818" max="2821" width="9.109375" style="148"/>
    <col min="2822" max="2822" width="13.5546875" style="148" customWidth="1"/>
    <col min="2823" max="2823" width="9.109375" style="148"/>
    <col min="2824" max="2824" width="11.33203125" style="148" bestFit="1" customWidth="1"/>
    <col min="2825" max="2826" width="9.109375" style="148"/>
    <col min="2827" max="2827" width="13.44140625" style="148" customWidth="1"/>
    <col min="2828" max="3060" width="9.109375" style="148"/>
    <col min="3061" max="3061" width="69.88671875" style="148" customWidth="1"/>
    <col min="3062" max="3062" width="9.6640625" style="148" customWidth="1"/>
    <col min="3063" max="3066" width="0" style="148" hidden="1" customWidth="1"/>
    <col min="3067" max="3067" width="13.88671875" style="148" customWidth="1"/>
    <col min="3068" max="3073" width="0" style="148" hidden="1" customWidth="1"/>
    <col min="3074" max="3077" width="9.109375" style="148"/>
    <col min="3078" max="3078" width="13.5546875" style="148" customWidth="1"/>
    <col min="3079" max="3079" width="9.109375" style="148"/>
    <col min="3080" max="3080" width="11.33203125" style="148" bestFit="1" customWidth="1"/>
    <col min="3081" max="3082" width="9.109375" style="148"/>
    <col min="3083" max="3083" width="13.44140625" style="148" customWidth="1"/>
    <col min="3084" max="3316" width="9.109375" style="148"/>
    <col min="3317" max="3317" width="69.88671875" style="148" customWidth="1"/>
    <col min="3318" max="3318" width="9.6640625" style="148" customWidth="1"/>
    <col min="3319" max="3322" width="0" style="148" hidden="1" customWidth="1"/>
    <col min="3323" max="3323" width="13.88671875" style="148" customWidth="1"/>
    <col min="3324" max="3329" width="0" style="148" hidden="1" customWidth="1"/>
    <col min="3330" max="3333" width="9.109375" style="148"/>
    <col min="3334" max="3334" width="13.5546875" style="148" customWidth="1"/>
    <col min="3335" max="3335" width="9.109375" style="148"/>
    <col min="3336" max="3336" width="11.33203125" style="148" bestFit="1" customWidth="1"/>
    <col min="3337" max="3338" width="9.109375" style="148"/>
    <col min="3339" max="3339" width="13.44140625" style="148" customWidth="1"/>
    <col min="3340" max="3572" width="9.109375" style="148"/>
    <col min="3573" max="3573" width="69.88671875" style="148" customWidth="1"/>
    <col min="3574" max="3574" width="9.6640625" style="148" customWidth="1"/>
    <col min="3575" max="3578" width="0" style="148" hidden="1" customWidth="1"/>
    <col min="3579" max="3579" width="13.88671875" style="148" customWidth="1"/>
    <col min="3580" max="3585" width="0" style="148" hidden="1" customWidth="1"/>
    <col min="3586" max="3589" width="9.109375" style="148"/>
    <col min="3590" max="3590" width="13.5546875" style="148" customWidth="1"/>
    <col min="3591" max="3591" width="9.109375" style="148"/>
    <col min="3592" max="3592" width="11.33203125" style="148" bestFit="1" customWidth="1"/>
    <col min="3593" max="3594" width="9.109375" style="148"/>
    <col min="3595" max="3595" width="13.44140625" style="148" customWidth="1"/>
    <col min="3596" max="3828" width="9.109375" style="148"/>
    <col min="3829" max="3829" width="69.88671875" style="148" customWidth="1"/>
    <col min="3830" max="3830" width="9.6640625" style="148" customWidth="1"/>
    <col min="3831" max="3834" width="0" style="148" hidden="1" customWidth="1"/>
    <col min="3835" max="3835" width="13.88671875" style="148" customWidth="1"/>
    <col min="3836" max="3841" width="0" style="148" hidden="1" customWidth="1"/>
    <col min="3842" max="3845" width="9.109375" style="148"/>
    <col min="3846" max="3846" width="13.5546875" style="148" customWidth="1"/>
    <col min="3847" max="3847" width="9.109375" style="148"/>
    <col min="3848" max="3848" width="11.33203125" style="148" bestFit="1" customWidth="1"/>
    <col min="3849" max="3850" width="9.109375" style="148"/>
    <col min="3851" max="3851" width="13.44140625" style="148" customWidth="1"/>
    <col min="3852" max="4084" width="9.109375" style="148"/>
    <col min="4085" max="4085" width="69.88671875" style="148" customWidth="1"/>
    <col min="4086" max="4086" width="9.6640625" style="148" customWidth="1"/>
    <col min="4087" max="4090" width="0" style="148" hidden="1" customWidth="1"/>
    <col min="4091" max="4091" width="13.88671875" style="148" customWidth="1"/>
    <col min="4092" max="4097" width="0" style="148" hidden="1" customWidth="1"/>
    <col min="4098" max="4101" width="9.109375" style="148"/>
    <col min="4102" max="4102" width="13.5546875" style="148" customWidth="1"/>
    <col min="4103" max="4103" width="9.109375" style="148"/>
    <col min="4104" max="4104" width="11.33203125" style="148" bestFit="1" customWidth="1"/>
    <col min="4105" max="4106" width="9.109375" style="148"/>
    <col min="4107" max="4107" width="13.44140625" style="148" customWidth="1"/>
    <col min="4108" max="4340" width="9.109375" style="148"/>
    <col min="4341" max="4341" width="69.88671875" style="148" customWidth="1"/>
    <col min="4342" max="4342" width="9.6640625" style="148" customWidth="1"/>
    <col min="4343" max="4346" width="0" style="148" hidden="1" customWidth="1"/>
    <col min="4347" max="4347" width="13.88671875" style="148" customWidth="1"/>
    <col min="4348" max="4353" width="0" style="148" hidden="1" customWidth="1"/>
    <col min="4354" max="4357" width="9.109375" style="148"/>
    <col min="4358" max="4358" width="13.5546875" style="148" customWidth="1"/>
    <col min="4359" max="4359" width="9.109375" style="148"/>
    <col min="4360" max="4360" width="11.33203125" style="148" bestFit="1" customWidth="1"/>
    <col min="4361" max="4362" width="9.109375" style="148"/>
    <col min="4363" max="4363" width="13.44140625" style="148" customWidth="1"/>
    <col min="4364" max="4596" width="9.109375" style="148"/>
    <col min="4597" max="4597" width="69.88671875" style="148" customWidth="1"/>
    <col min="4598" max="4598" width="9.6640625" style="148" customWidth="1"/>
    <col min="4599" max="4602" width="0" style="148" hidden="1" customWidth="1"/>
    <col min="4603" max="4603" width="13.88671875" style="148" customWidth="1"/>
    <col min="4604" max="4609" width="0" style="148" hidden="1" customWidth="1"/>
    <col min="4610" max="4613" width="9.109375" style="148"/>
    <col min="4614" max="4614" width="13.5546875" style="148" customWidth="1"/>
    <col min="4615" max="4615" width="9.109375" style="148"/>
    <col min="4616" max="4616" width="11.33203125" style="148" bestFit="1" customWidth="1"/>
    <col min="4617" max="4618" width="9.109375" style="148"/>
    <col min="4619" max="4619" width="13.44140625" style="148" customWidth="1"/>
    <col min="4620" max="4852" width="9.109375" style="148"/>
    <col min="4853" max="4853" width="69.88671875" style="148" customWidth="1"/>
    <col min="4854" max="4854" width="9.6640625" style="148" customWidth="1"/>
    <col min="4855" max="4858" width="0" style="148" hidden="1" customWidth="1"/>
    <col min="4859" max="4859" width="13.88671875" style="148" customWidth="1"/>
    <col min="4860" max="4865" width="0" style="148" hidden="1" customWidth="1"/>
    <col min="4866" max="4869" width="9.109375" style="148"/>
    <col min="4870" max="4870" width="13.5546875" style="148" customWidth="1"/>
    <col min="4871" max="4871" width="9.109375" style="148"/>
    <col min="4872" max="4872" width="11.33203125" style="148" bestFit="1" customWidth="1"/>
    <col min="4873" max="4874" width="9.109375" style="148"/>
    <col min="4875" max="4875" width="13.44140625" style="148" customWidth="1"/>
    <col min="4876" max="5108" width="9.109375" style="148"/>
    <col min="5109" max="5109" width="69.88671875" style="148" customWidth="1"/>
    <col min="5110" max="5110" width="9.6640625" style="148" customWidth="1"/>
    <col min="5111" max="5114" width="0" style="148" hidden="1" customWidth="1"/>
    <col min="5115" max="5115" width="13.88671875" style="148" customWidth="1"/>
    <col min="5116" max="5121" width="0" style="148" hidden="1" customWidth="1"/>
    <col min="5122" max="5125" width="9.109375" style="148"/>
    <col min="5126" max="5126" width="13.5546875" style="148" customWidth="1"/>
    <col min="5127" max="5127" width="9.109375" style="148"/>
    <col min="5128" max="5128" width="11.33203125" style="148" bestFit="1" customWidth="1"/>
    <col min="5129" max="5130" width="9.109375" style="148"/>
    <col min="5131" max="5131" width="13.44140625" style="148" customWidth="1"/>
    <col min="5132" max="5364" width="9.109375" style="148"/>
    <col min="5365" max="5365" width="69.88671875" style="148" customWidth="1"/>
    <col min="5366" max="5366" width="9.6640625" style="148" customWidth="1"/>
    <col min="5367" max="5370" width="0" style="148" hidden="1" customWidth="1"/>
    <col min="5371" max="5371" width="13.88671875" style="148" customWidth="1"/>
    <col min="5372" max="5377" width="0" style="148" hidden="1" customWidth="1"/>
    <col min="5378" max="5381" width="9.109375" style="148"/>
    <col min="5382" max="5382" width="13.5546875" style="148" customWidth="1"/>
    <col min="5383" max="5383" width="9.109375" style="148"/>
    <col min="5384" max="5384" width="11.33203125" style="148" bestFit="1" customWidth="1"/>
    <col min="5385" max="5386" width="9.109375" style="148"/>
    <col min="5387" max="5387" width="13.44140625" style="148" customWidth="1"/>
    <col min="5388" max="5620" width="9.109375" style="148"/>
    <col min="5621" max="5621" width="69.88671875" style="148" customWidth="1"/>
    <col min="5622" max="5622" width="9.6640625" style="148" customWidth="1"/>
    <col min="5623" max="5626" width="0" style="148" hidden="1" customWidth="1"/>
    <col min="5627" max="5627" width="13.88671875" style="148" customWidth="1"/>
    <col min="5628" max="5633" width="0" style="148" hidden="1" customWidth="1"/>
    <col min="5634" max="5637" width="9.109375" style="148"/>
    <col min="5638" max="5638" width="13.5546875" style="148" customWidth="1"/>
    <col min="5639" max="5639" width="9.109375" style="148"/>
    <col min="5640" max="5640" width="11.33203125" style="148" bestFit="1" customWidth="1"/>
    <col min="5641" max="5642" width="9.109375" style="148"/>
    <col min="5643" max="5643" width="13.44140625" style="148" customWidth="1"/>
    <col min="5644" max="5876" width="9.109375" style="148"/>
    <col min="5877" max="5877" width="69.88671875" style="148" customWidth="1"/>
    <col min="5878" max="5878" width="9.6640625" style="148" customWidth="1"/>
    <col min="5879" max="5882" width="0" style="148" hidden="1" customWidth="1"/>
    <col min="5883" max="5883" width="13.88671875" style="148" customWidth="1"/>
    <col min="5884" max="5889" width="0" style="148" hidden="1" customWidth="1"/>
    <col min="5890" max="5893" width="9.109375" style="148"/>
    <col min="5894" max="5894" width="13.5546875" style="148" customWidth="1"/>
    <col min="5895" max="5895" width="9.109375" style="148"/>
    <col min="5896" max="5896" width="11.33203125" style="148" bestFit="1" customWidth="1"/>
    <col min="5897" max="5898" width="9.109375" style="148"/>
    <col min="5899" max="5899" width="13.44140625" style="148" customWidth="1"/>
    <col min="5900" max="6132" width="9.109375" style="148"/>
    <col min="6133" max="6133" width="69.88671875" style="148" customWidth="1"/>
    <col min="6134" max="6134" width="9.6640625" style="148" customWidth="1"/>
    <col min="6135" max="6138" width="0" style="148" hidden="1" customWidth="1"/>
    <col min="6139" max="6139" width="13.88671875" style="148" customWidth="1"/>
    <col min="6140" max="6145" width="0" style="148" hidden="1" customWidth="1"/>
    <col min="6146" max="6149" width="9.109375" style="148"/>
    <col min="6150" max="6150" width="13.5546875" style="148" customWidth="1"/>
    <col min="6151" max="6151" width="9.109375" style="148"/>
    <col min="6152" max="6152" width="11.33203125" style="148" bestFit="1" customWidth="1"/>
    <col min="6153" max="6154" width="9.109375" style="148"/>
    <col min="6155" max="6155" width="13.44140625" style="148" customWidth="1"/>
    <col min="6156" max="6388" width="9.109375" style="148"/>
    <col min="6389" max="6389" width="69.88671875" style="148" customWidth="1"/>
    <col min="6390" max="6390" width="9.6640625" style="148" customWidth="1"/>
    <col min="6391" max="6394" width="0" style="148" hidden="1" customWidth="1"/>
    <col min="6395" max="6395" width="13.88671875" style="148" customWidth="1"/>
    <col min="6396" max="6401" width="0" style="148" hidden="1" customWidth="1"/>
    <col min="6402" max="6405" width="9.109375" style="148"/>
    <col min="6406" max="6406" width="13.5546875" style="148" customWidth="1"/>
    <col min="6407" max="6407" width="9.109375" style="148"/>
    <col min="6408" max="6408" width="11.33203125" style="148" bestFit="1" customWidth="1"/>
    <col min="6409" max="6410" width="9.109375" style="148"/>
    <col min="6411" max="6411" width="13.44140625" style="148" customWidth="1"/>
    <col min="6412" max="6644" width="9.109375" style="148"/>
    <col min="6645" max="6645" width="69.88671875" style="148" customWidth="1"/>
    <col min="6646" max="6646" width="9.6640625" style="148" customWidth="1"/>
    <col min="6647" max="6650" width="0" style="148" hidden="1" customWidth="1"/>
    <col min="6651" max="6651" width="13.88671875" style="148" customWidth="1"/>
    <col min="6652" max="6657" width="0" style="148" hidden="1" customWidth="1"/>
    <col min="6658" max="6661" width="9.109375" style="148"/>
    <col min="6662" max="6662" width="13.5546875" style="148" customWidth="1"/>
    <col min="6663" max="6663" width="9.109375" style="148"/>
    <col min="6664" max="6664" width="11.33203125" style="148" bestFit="1" customWidth="1"/>
    <col min="6665" max="6666" width="9.109375" style="148"/>
    <col min="6667" max="6667" width="13.44140625" style="148" customWidth="1"/>
    <col min="6668" max="6900" width="9.109375" style="148"/>
    <col min="6901" max="6901" width="69.88671875" style="148" customWidth="1"/>
    <col min="6902" max="6902" width="9.6640625" style="148" customWidth="1"/>
    <col min="6903" max="6906" width="0" style="148" hidden="1" customWidth="1"/>
    <col min="6907" max="6907" width="13.88671875" style="148" customWidth="1"/>
    <col min="6908" max="6913" width="0" style="148" hidden="1" customWidth="1"/>
    <col min="6914" max="6917" width="9.109375" style="148"/>
    <col min="6918" max="6918" width="13.5546875" style="148" customWidth="1"/>
    <col min="6919" max="6919" width="9.109375" style="148"/>
    <col min="6920" max="6920" width="11.33203125" style="148" bestFit="1" customWidth="1"/>
    <col min="6921" max="6922" width="9.109375" style="148"/>
    <col min="6923" max="6923" width="13.44140625" style="148" customWidth="1"/>
    <col min="6924" max="7156" width="9.109375" style="148"/>
    <col min="7157" max="7157" width="69.88671875" style="148" customWidth="1"/>
    <col min="7158" max="7158" width="9.6640625" style="148" customWidth="1"/>
    <col min="7159" max="7162" width="0" style="148" hidden="1" customWidth="1"/>
    <col min="7163" max="7163" width="13.88671875" style="148" customWidth="1"/>
    <col min="7164" max="7169" width="0" style="148" hidden="1" customWidth="1"/>
    <col min="7170" max="7173" width="9.109375" style="148"/>
    <col min="7174" max="7174" width="13.5546875" style="148" customWidth="1"/>
    <col min="7175" max="7175" width="9.109375" style="148"/>
    <col min="7176" max="7176" width="11.33203125" style="148" bestFit="1" customWidth="1"/>
    <col min="7177" max="7178" width="9.109375" style="148"/>
    <col min="7179" max="7179" width="13.44140625" style="148" customWidth="1"/>
    <col min="7180" max="7412" width="9.109375" style="148"/>
    <col min="7413" max="7413" width="69.88671875" style="148" customWidth="1"/>
    <col min="7414" max="7414" width="9.6640625" style="148" customWidth="1"/>
    <col min="7415" max="7418" width="0" style="148" hidden="1" customWidth="1"/>
    <col min="7419" max="7419" width="13.88671875" style="148" customWidth="1"/>
    <col min="7420" max="7425" width="0" style="148" hidden="1" customWidth="1"/>
    <col min="7426" max="7429" width="9.109375" style="148"/>
    <col min="7430" max="7430" width="13.5546875" style="148" customWidth="1"/>
    <col min="7431" max="7431" width="9.109375" style="148"/>
    <col min="7432" max="7432" width="11.33203125" style="148" bestFit="1" customWidth="1"/>
    <col min="7433" max="7434" width="9.109375" style="148"/>
    <col min="7435" max="7435" width="13.44140625" style="148" customWidth="1"/>
    <col min="7436" max="7668" width="9.109375" style="148"/>
    <col min="7669" max="7669" width="69.88671875" style="148" customWidth="1"/>
    <col min="7670" max="7670" width="9.6640625" style="148" customWidth="1"/>
    <col min="7671" max="7674" width="0" style="148" hidden="1" customWidth="1"/>
    <col min="7675" max="7675" width="13.88671875" style="148" customWidth="1"/>
    <col min="7676" max="7681" width="0" style="148" hidden="1" customWidth="1"/>
    <col min="7682" max="7685" width="9.109375" style="148"/>
    <col min="7686" max="7686" width="13.5546875" style="148" customWidth="1"/>
    <col min="7687" max="7687" width="9.109375" style="148"/>
    <col min="7688" max="7688" width="11.33203125" style="148" bestFit="1" customWidth="1"/>
    <col min="7689" max="7690" width="9.109375" style="148"/>
    <col min="7691" max="7691" width="13.44140625" style="148" customWidth="1"/>
    <col min="7692" max="7924" width="9.109375" style="148"/>
    <col min="7925" max="7925" width="69.88671875" style="148" customWidth="1"/>
    <col min="7926" max="7926" width="9.6640625" style="148" customWidth="1"/>
    <col min="7927" max="7930" width="0" style="148" hidden="1" customWidth="1"/>
    <col min="7931" max="7931" width="13.88671875" style="148" customWidth="1"/>
    <col min="7932" max="7937" width="0" style="148" hidden="1" customWidth="1"/>
    <col min="7938" max="7941" width="9.109375" style="148"/>
    <col min="7942" max="7942" width="13.5546875" style="148" customWidth="1"/>
    <col min="7943" max="7943" width="9.109375" style="148"/>
    <col min="7944" max="7944" width="11.33203125" style="148" bestFit="1" customWidth="1"/>
    <col min="7945" max="7946" width="9.109375" style="148"/>
    <col min="7947" max="7947" width="13.44140625" style="148" customWidth="1"/>
    <col min="7948" max="8180" width="9.109375" style="148"/>
    <col min="8181" max="8181" width="69.88671875" style="148" customWidth="1"/>
    <col min="8182" max="8182" width="9.6640625" style="148" customWidth="1"/>
    <col min="8183" max="8186" width="0" style="148" hidden="1" customWidth="1"/>
    <col min="8187" max="8187" width="13.88671875" style="148" customWidth="1"/>
    <col min="8188" max="8193" width="0" style="148" hidden="1" customWidth="1"/>
    <col min="8194" max="8197" width="9.109375" style="148"/>
    <col min="8198" max="8198" width="13.5546875" style="148" customWidth="1"/>
    <col min="8199" max="8199" width="9.109375" style="148"/>
    <col min="8200" max="8200" width="11.33203125" style="148" bestFit="1" customWidth="1"/>
    <col min="8201" max="8202" width="9.109375" style="148"/>
    <col min="8203" max="8203" width="13.44140625" style="148" customWidth="1"/>
    <col min="8204" max="8436" width="9.109375" style="148"/>
    <col min="8437" max="8437" width="69.88671875" style="148" customWidth="1"/>
    <col min="8438" max="8438" width="9.6640625" style="148" customWidth="1"/>
    <col min="8439" max="8442" width="0" style="148" hidden="1" customWidth="1"/>
    <col min="8443" max="8443" width="13.88671875" style="148" customWidth="1"/>
    <col min="8444" max="8449" width="0" style="148" hidden="1" customWidth="1"/>
    <col min="8450" max="8453" width="9.109375" style="148"/>
    <col min="8454" max="8454" width="13.5546875" style="148" customWidth="1"/>
    <col min="8455" max="8455" width="9.109375" style="148"/>
    <col min="8456" max="8456" width="11.33203125" style="148" bestFit="1" customWidth="1"/>
    <col min="8457" max="8458" width="9.109375" style="148"/>
    <col min="8459" max="8459" width="13.44140625" style="148" customWidth="1"/>
    <col min="8460" max="8692" width="9.109375" style="148"/>
    <col min="8693" max="8693" width="69.88671875" style="148" customWidth="1"/>
    <col min="8694" max="8694" width="9.6640625" style="148" customWidth="1"/>
    <col min="8695" max="8698" width="0" style="148" hidden="1" customWidth="1"/>
    <col min="8699" max="8699" width="13.88671875" style="148" customWidth="1"/>
    <col min="8700" max="8705" width="0" style="148" hidden="1" customWidth="1"/>
    <col min="8706" max="8709" width="9.109375" style="148"/>
    <col min="8710" max="8710" width="13.5546875" style="148" customWidth="1"/>
    <col min="8711" max="8711" width="9.109375" style="148"/>
    <col min="8712" max="8712" width="11.33203125" style="148" bestFit="1" customWidth="1"/>
    <col min="8713" max="8714" width="9.109375" style="148"/>
    <col min="8715" max="8715" width="13.44140625" style="148" customWidth="1"/>
    <col min="8716" max="8948" width="9.109375" style="148"/>
    <col min="8949" max="8949" width="69.88671875" style="148" customWidth="1"/>
    <col min="8950" max="8950" width="9.6640625" style="148" customWidth="1"/>
    <col min="8951" max="8954" width="0" style="148" hidden="1" customWidth="1"/>
    <col min="8955" max="8955" width="13.88671875" style="148" customWidth="1"/>
    <col min="8956" max="8961" width="0" style="148" hidden="1" customWidth="1"/>
    <col min="8962" max="8965" width="9.109375" style="148"/>
    <col min="8966" max="8966" width="13.5546875" style="148" customWidth="1"/>
    <col min="8967" max="8967" width="9.109375" style="148"/>
    <col min="8968" max="8968" width="11.33203125" style="148" bestFit="1" customWidth="1"/>
    <col min="8969" max="8970" width="9.109375" style="148"/>
    <col min="8971" max="8971" width="13.44140625" style="148" customWidth="1"/>
    <col min="8972" max="9204" width="9.109375" style="148"/>
    <col min="9205" max="9205" width="69.88671875" style="148" customWidth="1"/>
    <col min="9206" max="9206" width="9.6640625" style="148" customWidth="1"/>
    <col min="9207" max="9210" width="0" style="148" hidden="1" customWidth="1"/>
    <col min="9211" max="9211" width="13.88671875" style="148" customWidth="1"/>
    <col min="9212" max="9217" width="0" style="148" hidden="1" customWidth="1"/>
    <col min="9218" max="9221" width="9.109375" style="148"/>
    <col min="9222" max="9222" width="13.5546875" style="148" customWidth="1"/>
    <col min="9223" max="9223" width="9.109375" style="148"/>
    <col min="9224" max="9224" width="11.33203125" style="148" bestFit="1" customWidth="1"/>
    <col min="9225" max="9226" width="9.109375" style="148"/>
    <col min="9227" max="9227" width="13.44140625" style="148" customWidth="1"/>
    <col min="9228" max="9460" width="9.109375" style="148"/>
    <col min="9461" max="9461" width="69.88671875" style="148" customWidth="1"/>
    <col min="9462" max="9462" width="9.6640625" style="148" customWidth="1"/>
    <col min="9463" max="9466" width="0" style="148" hidden="1" customWidth="1"/>
    <col min="9467" max="9467" width="13.88671875" style="148" customWidth="1"/>
    <col min="9468" max="9473" width="0" style="148" hidden="1" customWidth="1"/>
    <col min="9474" max="9477" width="9.109375" style="148"/>
    <col min="9478" max="9478" width="13.5546875" style="148" customWidth="1"/>
    <col min="9479" max="9479" width="9.109375" style="148"/>
    <col min="9480" max="9480" width="11.33203125" style="148" bestFit="1" customWidth="1"/>
    <col min="9481" max="9482" width="9.109375" style="148"/>
    <col min="9483" max="9483" width="13.44140625" style="148" customWidth="1"/>
    <col min="9484" max="9716" width="9.109375" style="148"/>
    <col min="9717" max="9717" width="69.88671875" style="148" customWidth="1"/>
    <col min="9718" max="9718" width="9.6640625" style="148" customWidth="1"/>
    <col min="9719" max="9722" width="0" style="148" hidden="1" customWidth="1"/>
    <col min="9723" max="9723" width="13.88671875" style="148" customWidth="1"/>
    <col min="9724" max="9729" width="0" style="148" hidden="1" customWidth="1"/>
    <col min="9730" max="9733" width="9.109375" style="148"/>
    <col min="9734" max="9734" width="13.5546875" style="148" customWidth="1"/>
    <col min="9735" max="9735" width="9.109375" style="148"/>
    <col min="9736" max="9736" width="11.33203125" style="148" bestFit="1" customWidth="1"/>
    <col min="9737" max="9738" width="9.109375" style="148"/>
    <col min="9739" max="9739" width="13.44140625" style="148" customWidth="1"/>
    <col min="9740" max="9972" width="9.109375" style="148"/>
    <col min="9973" max="9973" width="69.88671875" style="148" customWidth="1"/>
    <col min="9974" max="9974" width="9.6640625" style="148" customWidth="1"/>
    <col min="9975" max="9978" width="0" style="148" hidden="1" customWidth="1"/>
    <col min="9979" max="9979" width="13.88671875" style="148" customWidth="1"/>
    <col min="9980" max="9985" width="0" style="148" hidden="1" customWidth="1"/>
    <col min="9986" max="9989" width="9.109375" style="148"/>
    <col min="9990" max="9990" width="13.5546875" style="148" customWidth="1"/>
    <col min="9991" max="9991" width="9.109375" style="148"/>
    <col min="9992" max="9992" width="11.33203125" style="148" bestFit="1" customWidth="1"/>
    <col min="9993" max="9994" width="9.109375" style="148"/>
    <col min="9995" max="9995" width="13.44140625" style="148" customWidth="1"/>
    <col min="9996" max="10228" width="9.109375" style="148"/>
    <col min="10229" max="10229" width="69.88671875" style="148" customWidth="1"/>
    <col min="10230" max="10230" width="9.6640625" style="148" customWidth="1"/>
    <col min="10231" max="10234" width="0" style="148" hidden="1" customWidth="1"/>
    <col min="10235" max="10235" width="13.88671875" style="148" customWidth="1"/>
    <col min="10236" max="10241" width="0" style="148" hidden="1" customWidth="1"/>
    <col min="10242" max="10245" width="9.109375" style="148"/>
    <col min="10246" max="10246" width="13.5546875" style="148" customWidth="1"/>
    <col min="10247" max="10247" width="9.109375" style="148"/>
    <col min="10248" max="10248" width="11.33203125" style="148" bestFit="1" customWidth="1"/>
    <col min="10249" max="10250" width="9.109375" style="148"/>
    <col min="10251" max="10251" width="13.44140625" style="148" customWidth="1"/>
    <col min="10252" max="10484" width="9.109375" style="148"/>
    <col min="10485" max="10485" width="69.88671875" style="148" customWidth="1"/>
    <col min="10486" max="10486" width="9.6640625" style="148" customWidth="1"/>
    <col min="10487" max="10490" width="0" style="148" hidden="1" customWidth="1"/>
    <col min="10491" max="10491" width="13.88671875" style="148" customWidth="1"/>
    <col min="10492" max="10497" width="0" style="148" hidden="1" customWidth="1"/>
    <col min="10498" max="10501" width="9.109375" style="148"/>
    <col min="10502" max="10502" width="13.5546875" style="148" customWidth="1"/>
    <col min="10503" max="10503" width="9.109375" style="148"/>
    <col min="10504" max="10504" width="11.33203125" style="148" bestFit="1" customWidth="1"/>
    <col min="10505" max="10506" width="9.109375" style="148"/>
    <col min="10507" max="10507" width="13.44140625" style="148" customWidth="1"/>
    <col min="10508" max="10740" width="9.109375" style="148"/>
    <col min="10741" max="10741" width="69.88671875" style="148" customWidth="1"/>
    <col min="10742" max="10742" width="9.6640625" style="148" customWidth="1"/>
    <col min="10743" max="10746" width="0" style="148" hidden="1" customWidth="1"/>
    <col min="10747" max="10747" width="13.88671875" style="148" customWidth="1"/>
    <col min="10748" max="10753" width="0" style="148" hidden="1" customWidth="1"/>
    <col min="10754" max="10757" width="9.109375" style="148"/>
    <col min="10758" max="10758" width="13.5546875" style="148" customWidth="1"/>
    <col min="10759" max="10759" width="9.109375" style="148"/>
    <col min="10760" max="10760" width="11.33203125" style="148" bestFit="1" customWidth="1"/>
    <col min="10761" max="10762" width="9.109375" style="148"/>
    <col min="10763" max="10763" width="13.44140625" style="148" customWidth="1"/>
    <col min="10764" max="10996" width="9.109375" style="148"/>
    <col min="10997" max="10997" width="69.88671875" style="148" customWidth="1"/>
    <col min="10998" max="10998" width="9.6640625" style="148" customWidth="1"/>
    <col min="10999" max="11002" width="0" style="148" hidden="1" customWidth="1"/>
    <col min="11003" max="11003" width="13.88671875" style="148" customWidth="1"/>
    <col min="11004" max="11009" width="0" style="148" hidden="1" customWidth="1"/>
    <col min="11010" max="11013" width="9.109375" style="148"/>
    <col min="11014" max="11014" width="13.5546875" style="148" customWidth="1"/>
    <col min="11015" max="11015" width="9.109375" style="148"/>
    <col min="11016" max="11016" width="11.33203125" style="148" bestFit="1" customWidth="1"/>
    <col min="11017" max="11018" width="9.109375" style="148"/>
    <col min="11019" max="11019" width="13.44140625" style="148" customWidth="1"/>
    <col min="11020" max="11252" width="9.109375" style="148"/>
    <col min="11253" max="11253" width="69.88671875" style="148" customWidth="1"/>
    <col min="11254" max="11254" width="9.6640625" style="148" customWidth="1"/>
    <col min="11255" max="11258" width="0" style="148" hidden="1" customWidth="1"/>
    <col min="11259" max="11259" width="13.88671875" style="148" customWidth="1"/>
    <col min="11260" max="11265" width="0" style="148" hidden="1" customWidth="1"/>
    <col min="11266" max="11269" width="9.109375" style="148"/>
    <col min="11270" max="11270" width="13.5546875" style="148" customWidth="1"/>
    <col min="11271" max="11271" width="9.109375" style="148"/>
    <col min="11272" max="11272" width="11.33203125" style="148" bestFit="1" customWidth="1"/>
    <col min="11273" max="11274" width="9.109375" style="148"/>
    <col min="11275" max="11275" width="13.44140625" style="148" customWidth="1"/>
    <col min="11276" max="11508" width="9.109375" style="148"/>
    <col min="11509" max="11509" width="69.88671875" style="148" customWidth="1"/>
    <col min="11510" max="11510" width="9.6640625" style="148" customWidth="1"/>
    <col min="11511" max="11514" width="0" style="148" hidden="1" customWidth="1"/>
    <col min="11515" max="11515" width="13.88671875" style="148" customWidth="1"/>
    <col min="11516" max="11521" width="0" style="148" hidden="1" customWidth="1"/>
    <col min="11522" max="11525" width="9.109375" style="148"/>
    <col min="11526" max="11526" width="13.5546875" style="148" customWidth="1"/>
    <col min="11527" max="11527" width="9.109375" style="148"/>
    <col min="11528" max="11528" width="11.33203125" style="148" bestFit="1" customWidth="1"/>
    <col min="11529" max="11530" width="9.109375" style="148"/>
    <col min="11531" max="11531" width="13.44140625" style="148" customWidth="1"/>
    <col min="11532" max="11764" width="9.109375" style="148"/>
    <col min="11765" max="11765" width="69.88671875" style="148" customWidth="1"/>
    <col min="11766" max="11766" width="9.6640625" style="148" customWidth="1"/>
    <col min="11767" max="11770" width="0" style="148" hidden="1" customWidth="1"/>
    <col min="11771" max="11771" width="13.88671875" style="148" customWidth="1"/>
    <col min="11772" max="11777" width="0" style="148" hidden="1" customWidth="1"/>
    <col min="11778" max="11781" width="9.109375" style="148"/>
    <col min="11782" max="11782" width="13.5546875" style="148" customWidth="1"/>
    <col min="11783" max="11783" width="9.109375" style="148"/>
    <col min="11784" max="11784" width="11.33203125" style="148" bestFit="1" customWidth="1"/>
    <col min="11785" max="11786" width="9.109375" style="148"/>
    <col min="11787" max="11787" width="13.44140625" style="148" customWidth="1"/>
    <col min="11788" max="12020" width="9.109375" style="148"/>
    <col min="12021" max="12021" width="69.88671875" style="148" customWidth="1"/>
    <col min="12022" max="12022" width="9.6640625" style="148" customWidth="1"/>
    <col min="12023" max="12026" width="0" style="148" hidden="1" customWidth="1"/>
    <col min="12027" max="12027" width="13.88671875" style="148" customWidth="1"/>
    <col min="12028" max="12033" width="0" style="148" hidden="1" customWidth="1"/>
    <col min="12034" max="12037" width="9.109375" style="148"/>
    <col min="12038" max="12038" width="13.5546875" style="148" customWidth="1"/>
    <col min="12039" max="12039" width="9.109375" style="148"/>
    <col min="12040" max="12040" width="11.33203125" style="148" bestFit="1" customWidth="1"/>
    <col min="12041" max="12042" width="9.109375" style="148"/>
    <col min="12043" max="12043" width="13.44140625" style="148" customWidth="1"/>
    <col min="12044" max="12276" width="9.109375" style="148"/>
    <col min="12277" max="12277" width="69.88671875" style="148" customWidth="1"/>
    <col min="12278" max="12278" width="9.6640625" style="148" customWidth="1"/>
    <col min="12279" max="12282" width="0" style="148" hidden="1" customWidth="1"/>
    <col min="12283" max="12283" width="13.88671875" style="148" customWidth="1"/>
    <col min="12284" max="12289" width="0" style="148" hidden="1" customWidth="1"/>
    <col min="12290" max="12293" width="9.109375" style="148"/>
    <col min="12294" max="12294" width="13.5546875" style="148" customWidth="1"/>
    <col min="12295" max="12295" width="9.109375" style="148"/>
    <col min="12296" max="12296" width="11.33203125" style="148" bestFit="1" customWidth="1"/>
    <col min="12297" max="12298" width="9.109375" style="148"/>
    <col min="12299" max="12299" width="13.44140625" style="148" customWidth="1"/>
    <col min="12300" max="12532" width="9.109375" style="148"/>
    <col min="12533" max="12533" width="69.88671875" style="148" customWidth="1"/>
    <col min="12534" max="12534" width="9.6640625" style="148" customWidth="1"/>
    <col min="12535" max="12538" width="0" style="148" hidden="1" customWidth="1"/>
    <col min="12539" max="12539" width="13.88671875" style="148" customWidth="1"/>
    <col min="12540" max="12545" width="0" style="148" hidden="1" customWidth="1"/>
    <col min="12546" max="12549" width="9.109375" style="148"/>
    <col min="12550" max="12550" width="13.5546875" style="148" customWidth="1"/>
    <col min="12551" max="12551" width="9.109375" style="148"/>
    <col min="12552" max="12552" width="11.33203125" style="148" bestFit="1" customWidth="1"/>
    <col min="12553" max="12554" width="9.109375" style="148"/>
    <col min="12555" max="12555" width="13.44140625" style="148" customWidth="1"/>
    <col min="12556" max="12788" width="9.109375" style="148"/>
    <col min="12789" max="12789" width="69.88671875" style="148" customWidth="1"/>
    <col min="12790" max="12790" width="9.6640625" style="148" customWidth="1"/>
    <col min="12791" max="12794" width="0" style="148" hidden="1" customWidth="1"/>
    <col min="12795" max="12795" width="13.88671875" style="148" customWidth="1"/>
    <col min="12796" max="12801" width="0" style="148" hidden="1" customWidth="1"/>
    <col min="12802" max="12805" width="9.109375" style="148"/>
    <col min="12806" max="12806" width="13.5546875" style="148" customWidth="1"/>
    <col min="12807" max="12807" width="9.109375" style="148"/>
    <col min="12808" max="12808" width="11.33203125" style="148" bestFit="1" customWidth="1"/>
    <col min="12809" max="12810" width="9.109375" style="148"/>
    <col min="12811" max="12811" width="13.44140625" style="148" customWidth="1"/>
    <col min="12812" max="13044" width="9.109375" style="148"/>
    <col min="13045" max="13045" width="69.88671875" style="148" customWidth="1"/>
    <col min="13046" max="13046" width="9.6640625" style="148" customWidth="1"/>
    <col min="13047" max="13050" width="0" style="148" hidden="1" customWidth="1"/>
    <col min="13051" max="13051" width="13.88671875" style="148" customWidth="1"/>
    <col min="13052" max="13057" width="0" style="148" hidden="1" customWidth="1"/>
    <col min="13058" max="13061" width="9.109375" style="148"/>
    <col min="13062" max="13062" width="13.5546875" style="148" customWidth="1"/>
    <col min="13063" max="13063" width="9.109375" style="148"/>
    <col min="13064" max="13064" width="11.33203125" style="148" bestFit="1" customWidth="1"/>
    <col min="13065" max="13066" width="9.109375" style="148"/>
    <col min="13067" max="13067" width="13.44140625" style="148" customWidth="1"/>
    <col min="13068" max="13300" width="9.109375" style="148"/>
    <col min="13301" max="13301" width="69.88671875" style="148" customWidth="1"/>
    <col min="13302" max="13302" width="9.6640625" style="148" customWidth="1"/>
    <col min="13303" max="13306" width="0" style="148" hidden="1" customWidth="1"/>
    <col min="13307" max="13307" width="13.88671875" style="148" customWidth="1"/>
    <col min="13308" max="13313" width="0" style="148" hidden="1" customWidth="1"/>
    <col min="13314" max="13317" width="9.109375" style="148"/>
    <col min="13318" max="13318" width="13.5546875" style="148" customWidth="1"/>
    <col min="13319" max="13319" width="9.109375" style="148"/>
    <col min="13320" max="13320" width="11.33203125" style="148" bestFit="1" customWidth="1"/>
    <col min="13321" max="13322" width="9.109375" style="148"/>
    <col min="13323" max="13323" width="13.44140625" style="148" customWidth="1"/>
    <col min="13324" max="13556" width="9.109375" style="148"/>
    <col min="13557" max="13557" width="69.88671875" style="148" customWidth="1"/>
    <col min="13558" max="13558" width="9.6640625" style="148" customWidth="1"/>
    <col min="13559" max="13562" width="0" style="148" hidden="1" customWidth="1"/>
    <col min="13563" max="13563" width="13.88671875" style="148" customWidth="1"/>
    <col min="13564" max="13569" width="0" style="148" hidden="1" customWidth="1"/>
    <col min="13570" max="13573" width="9.109375" style="148"/>
    <col min="13574" max="13574" width="13.5546875" style="148" customWidth="1"/>
    <col min="13575" max="13575" width="9.109375" style="148"/>
    <col min="13576" max="13576" width="11.33203125" style="148" bestFit="1" customWidth="1"/>
    <col min="13577" max="13578" width="9.109375" style="148"/>
    <col min="13579" max="13579" width="13.44140625" style="148" customWidth="1"/>
    <col min="13580" max="13812" width="9.109375" style="148"/>
    <col min="13813" max="13813" width="69.88671875" style="148" customWidth="1"/>
    <col min="13814" max="13814" width="9.6640625" style="148" customWidth="1"/>
    <col min="13815" max="13818" width="0" style="148" hidden="1" customWidth="1"/>
    <col min="13819" max="13819" width="13.88671875" style="148" customWidth="1"/>
    <col min="13820" max="13825" width="0" style="148" hidden="1" customWidth="1"/>
    <col min="13826" max="13829" width="9.109375" style="148"/>
    <col min="13830" max="13830" width="13.5546875" style="148" customWidth="1"/>
    <col min="13831" max="13831" width="9.109375" style="148"/>
    <col min="13832" max="13832" width="11.33203125" style="148" bestFit="1" customWidth="1"/>
    <col min="13833" max="13834" width="9.109375" style="148"/>
    <col min="13835" max="13835" width="13.44140625" style="148" customWidth="1"/>
    <col min="13836" max="14068" width="9.109375" style="148"/>
    <col min="14069" max="14069" width="69.88671875" style="148" customWidth="1"/>
    <col min="14070" max="14070" width="9.6640625" style="148" customWidth="1"/>
    <col min="14071" max="14074" width="0" style="148" hidden="1" customWidth="1"/>
    <col min="14075" max="14075" width="13.88671875" style="148" customWidth="1"/>
    <col min="14076" max="14081" width="0" style="148" hidden="1" customWidth="1"/>
    <col min="14082" max="14085" width="9.109375" style="148"/>
    <col min="14086" max="14086" width="13.5546875" style="148" customWidth="1"/>
    <col min="14087" max="14087" width="9.109375" style="148"/>
    <col min="14088" max="14088" width="11.33203125" style="148" bestFit="1" customWidth="1"/>
    <col min="14089" max="14090" width="9.109375" style="148"/>
    <col min="14091" max="14091" width="13.44140625" style="148" customWidth="1"/>
    <col min="14092" max="14324" width="9.109375" style="148"/>
    <col min="14325" max="14325" width="69.88671875" style="148" customWidth="1"/>
    <col min="14326" max="14326" width="9.6640625" style="148" customWidth="1"/>
    <col min="14327" max="14330" width="0" style="148" hidden="1" customWidth="1"/>
    <col min="14331" max="14331" width="13.88671875" style="148" customWidth="1"/>
    <col min="14332" max="14337" width="0" style="148" hidden="1" customWidth="1"/>
    <col min="14338" max="14341" width="9.109375" style="148"/>
    <col min="14342" max="14342" width="13.5546875" style="148" customWidth="1"/>
    <col min="14343" max="14343" width="9.109375" style="148"/>
    <col min="14344" max="14344" width="11.33203125" style="148" bestFit="1" customWidth="1"/>
    <col min="14345" max="14346" width="9.109375" style="148"/>
    <col min="14347" max="14347" width="13.44140625" style="148" customWidth="1"/>
    <col min="14348" max="14580" width="9.109375" style="148"/>
    <col min="14581" max="14581" width="69.88671875" style="148" customWidth="1"/>
    <col min="14582" max="14582" width="9.6640625" style="148" customWidth="1"/>
    <col min="14583" max="14586" width="0" style="148" hidden="1" customWidth="1"/>
    <col min="14587" max="14587" width="13.88671875" style="148" customWidth="1"/>
    <col min="14588" max="14593" width="0" style="148" hidden="1" customWidth="1"/>
    <col min="14594" max="14597" width="9.109375" style="148"/>
    <col min="14598" max="14598" width="13.5546875" style="148" customWidth="1"/>
    <col min="14599" max="14599" width="9.109375" style="148"/>
    <col min="14600" max="14600" width="11.33203125" style="148" bestFit="1" customWidth="1"/>
    <col min="14601" max="14602" width="9.109375" style="148"/>
    <col min="14603" max="14603" width="13.44140625" style="148" customWidth="1"/>
    <col min="14604" max="14836" width="9.109375" style="148"/>
    <col min="14837" max="14837" width="69.88671875" style="148" customWidth="1"/>
    <col min="14838" max="14838" width="9.6640625" style="148" customWidth="1"/>
    <col min="14839" max="14842" width="0" style="148" hidden="1" customWidth="1"/>
    <col min="14843" max="14843" width="13.88671875" style="148" customWidth="1"/>
    <col min="14844" max="14849" width="0" style="148" hidden="1" customWidth="1"/>
    <col min="14850" max="14853" width="9.109375" style="148"/>
    <col min="14854" max="14854" width="13.5546875" style="148" customWidth="1"/>
    <col min="14855" max="14855" width="9.109375" style="148"/>
    <col min="14856" max="14856" width="11.33203125" style="148" bestFit="1" customWidth="1"/>
    <col min="14857" max="14858" width="9.109375" style="148"/>
    <col min="14859" max="14859" width="13.44140625" style="148" customWidth="1"/>
    <col min="14860" max="15092" width="9.109375" style="148"/>
    <col min="15093" max="15093" width="69.88671875" style="148" customWidth="1"/>
    <col min="15094" max="15094" width="9.6640625" style="148" customWidth="1"/>
    <col min="15095" max="15098" width="0" style="148" hidden="1" customWidth="1"/>
    <col min="15099" max="15099" width="13.88671875" style="148" customWidth="1"/>
    <col min="15100" max="15105" width="0" style="148" hidden="1" customWidth="1"/>
    <col min="15106" max="15109" width="9.109375" style="148"/>
    <col min="15110" max="15110" width="13.5546875" style="148" customWidth="1"/>
    <col min="15111" max="15111" width="9.109375" style="148"/>
    <col min="15112" max="15112" width="11.33203125" style="148" bestFit="1" customWidth="1"/>
    <col min="15113" max="15114" width="9.109375" style="148"/>
    <col min="15115" max="15115" width="13.44140625" style="148" customWidth="1"/>
    <col min="15116" max="15348" width="9.109375" style="148"/>
    <col min="15349" max="15349" width="69.88671875" style="148" customWidth="1"/>
    <col min="15350" max="15350" width="9.6640625" style="148" customWidth="1"/>
    <col min="15351" max="15354" width="0" style="148" hidden="1" customWidth="1"/>
    <col min="15355" max="15355" width="13.88671875" style="148" customWidth="1"/>
    <col min="15356" max="15361" width="0" style="148" hidden="1" customWidth="1"/>
    <col min="15362" max="15365" width="9.109375" style="148"/>
    <col min="15366" max="15366" width="13.5546875" style="148" customWidth="1"/>
    <col min="15367" max="15367" width="9.109375" style="148"/>
    <col min="15368" max="15368" width="11.33203125" style="148" bestFit="1" customWidth="1"/>
    <col min="15369" max="15370" width="9.109375" style="148"/>
    <col min="15371" max="15371" width="13.44140625" style="148" customWidth="1"/>
    <col min="15372" max="15604" width="9.109375" style="148"/>
    <col min="15605" max="15605" width="69.88671875" style="148" customWidth="1"/>
    <col min="15606" max="15606" width="9.6640625" style="148" customWidth="1"/>
    <col min="15607" max="15610" width="0" style="148" hidden="1" customWidth="1"/>
    <col min="15611" max="15611" width="13.88671875" style="148" customWidth="1"/>
    <col min="15612" max="15617" width="0" style="148" hidden="1" customWidth="1"/>
    <col min="15618" max="15621" width="9.109375" style="148"/>
    <col min="15622" max="15622" width="13.5546875" style="148" customWidth="1"/>
    <col min="15623" max="15623" width="9.109375" style="148"/>
    <col min="15624" max="15624" width="11.33203125" style="148" bestFit="1" customWidth="1"/>
    <col min="15625" max="15626" width="9.109375" style="148"/>
    <col min="15627" max="15627" width="13.44140625" style="148" customWidth="1"/>
    <col min="15628" max="15860" width="9.109375" style="148"/>
    <col min="15861" max="15861" width="69.88671875" style="148" customWidth="1"/>
    <col min="15862" max="15862" width="9.6640625" style="148" customWidth="1"/>
    <col min="15863" max="15866" width="0" style="148" hidden="1" customWidth="1"/>
    <col min="15867" max="15867" width="13.88671875" style="148" customWidth="1"/>
    <col min="15868" max="15873" width="0" style="148" hidden="1" customWidth="1"/>
    <col min="15874" max="15877" width="9.109375" style="148"/>
    <col min="15878" max="15878" width="13.5546875" style="148" customWidth="1"/>
    <col min="15879" max="15879" width="9.109375" style="148"/>
    <col min="15880" max="15880" width="11.33203125" style="148" bestFit="1" customWidth="1"/>
    <col min="15881" max="15882" width="9.109375" style="148"/>
    <col min="15883" max="15883" width="13.44140625" style="148" customWidth="1"/>
    <col min="15884" max="16116" width="9.109375" style="148"/>
    <col min="16117" max="16117" width="69.88671875" style="148" customWidth="1"/>
    <col min="16118" max="16118" width="9.6640625" style="148" customWidth="1"/>
    <col min="16119" max="16122" width="0" style="148" hidden="1" customWidth="1"/>
    <col min="16123" max="16123" width="13.88671875" style="148" customWidth="1"/>
    <col min="16124" max="16129" width="0" style="148" hidden="1" customWidth="1"/>
    <col min="16130" max="16133" width="9.109375" style="148"/>
    <col min="16134" max="16134" width="13.5546875" style="148" customWidth="1"/>
    <col min="16135" max="16135" width="9.109375" style="148"/>
    <col min="16136" max="16136" width="11.33203125" style="148" bestFit="1" customWidth="1"/>
    <col min="16137" max="16138" width="9.109375" style="148"/>
    <col min="16139" max="16139" width="13.44140625" style="148" customWidth="1"/>
    <col min="16140" max="16384" width="9.109375" style="148"/>
  </cols>
  <sheetData>
    <row r="1" spans="1:11">
      <c r="C1" s="227"/>
      <c r="E1" s="229" t="s">
        <v>1566</v>
      </c>
    </row>
    <row r="2" spans="1:11">
      <c r="C2" s="230"/>
      <c r="D2" s="362" t="s">
        <v>1610</v>
      </c>
      <c r="E2" s="346"/>
    </row>
    <row r="3" spans="1:11">
      <c r="C3" s="212"/>
      <c r="E3" s="229" t="s">
        <v>1567</v>
      </c>
    </row>
    <row r="4" spans="1:11">
      <c r="C4" s="227"/>
      <c r="D4" s="363" t="s">
        <v>1608</v>
      </c>
      <c r="E4" s="364"/>
    </row>
    <row r="5" spans="1:11">
      <c r="A5" s="334" t="s">
        <v>1568</v>
      </c>
      <c r="B5" s="334"/>
      <c r="C5" s="334"/>
      <c r="D5" s="334"/>
      <c r="E5" s="334"/>
    </row>
    <row r="6" spans="1:11" s="234" customFormat="1">
      <c r="A6" s="232"/>
      <c r="B6" s="233"/>
      <c r="D6" s="235"/>
      <c r="E6" s="236" t="s">
        <v>1136</v>
      </c>
      <c r="F6" s="235"/>
    </row>
    <row r="7" spans="1:11" ht="46.8">
      <c r="A7" s="237" t="s">
        <v>1569</v>
      </c>
      <c r="B7" s="237" t="s">
        <v>1140</v>
      </c>
      <c r="C7" s="238" t="s">
        <v>1142</v>
      </c>
      <c r="D7" s="239" t="s">
        <v>1004</v>
      </c>
      <c r="E7" s="240" t="s">
        <v>1570</v>
      </c>
    </row>
    <row r="8" spans="1:11" ht="62.4">
      <c r="A8" s="241" t="s">
        <v>1535</v>
      </c>
      <c r="B8" s="242" t="s">
        <v>1448</v>
      </c>
      <c r="C8" s="243">
        <v>502708.94799999997</v>
      </c>
      <c r="D8" s="244">
        <v>473398.94300000003</v>
      </c>
      <c r="E8" s="245">
        <f>D8/C8</f>
        <v>0.94169587568192648</v>
      </c>
      <c r="F8" s="246"/>
      <c r="G8" s="146"/>
      <c r="H8" s="146"/>
      <c r="I8" s="146"/>
      <c r="J8" s="146"/>
      <c r="K8" s="247"/>
    </row>
    <row r="9" spans="1:11" ht="62.4">
      <c r="A9" s="241" t="s">
        <v>1536</v>
      </c>
      <c r="B9" s="242" t="s">
        <v>1372</v>
      </c>
      <c r="C9" s="243">
        <v>22727.734</v>
      </c>
      <c r="D9" s="244">
        <v>22727.734</v>
      </c>
      <c r="E9" s="245">
        <f t="shared" ref="E9:E15" si="0">D9/C9</f>
        <v>1</v>
      </c>
      <c r="F9" s="246"/>
      <c r="G9" s="146"/>
      <c r="H9" s="146"/>
      <c r="I9" s="146"/>
      <c r="J9" s="146"/>
      <c r="K9" s="247"/>
    </row>
    <row r="10" spans="1:11" ht="62.4">
      <c r="A10" s="241" t="s">
        <v>1571</v>
      </c>
      <c r="B10" s="242" t="s">
        <v>1358</v>
      </c>
      <c r="C10" s="243">
        <v>513.83799999999997</v>
      </c>
      <c r="D10" s="244">
        <v>513.83799999999997</v>
      </c>
      <c r="E10" s="245">
        <f t="shared" si="0"/>
        <v>1</v>
      </c>
      <c r="F10" s="246"/>
      <c r="G10" s="146"/>
      <c r="H10" s="146"/>
      <c r="I10" s="146"/>
      <c r="J10" s="146"/>
      <c r="K10" s="247"/>
    </row>
    <row r="11" spans="1:11" ht="62.4">
      <c r="A11" s="241" t="s">
        <v>1572</v>
      </c>
      <c r="B11" s="242" t="s">
        <v>1414</v>
      </c>
      <c r="C11" s="243">
        <v>8708.8829999999998</v>
      </c>
      <c r="D11" s="244">
        <v>5805.5550000000003</v>
      </c>
      <c r="E11" s="245">
        <f t="shared" si="0"/>
        <v>0.66662452578591314</v>
      </c>
      <c r="F11" s="246"/>
      <c r="G11" s="146"/>
      <c r="H11" s="146"/>
      <c r="I11" s="146"/>
      <c r="J11" s="146"/>
      <c r="K11" s="247"/>
    </row>
    <row r="12" spans="1:11" ht="62.4">
      <c r="A12" s="241" t="s">
        <v>1192</v>
      </c>
      <c r="B12" s="242" t="s">
        <v>1193</v>
      </c>
      <c r="C12" s="243">
        <v>19850.633000000002</v>
      </c>
      <c r="D12" s="244">
        <v>19150.714</v>
      </c>
      <c r="E12" s="245">
        <f t="shared" si="0"/>
        <v>0.96474072136641675</v>
      </c>
      <c r="F12" s="246"/>
      <c r="G12" s="146"/>
      <c r="H12" s="146"/>
      <c r="I12" s="146"/>
      <c r="J12" s="146"/>
      <c r="K12" s="247"/>
    </row>
    <row r="13" spans="1:11" ht="78">
      <c r="A13" s="241" t="s">
        <v>1169</v>
      </c>
      <c r="B13" s="242" t="s">
        <v>1170</v>
      </c>
      <c r="C13" s="243">
        <v>20354.351999999999</v>
      </c>
      <c r="D13" s="244">
        <v>19558.04</v>
      </c>
      <c r="E13" s="245">
        <f t="shared" si="0"/>
        <v>0.96087755581705581</v>
      </c>
      <c r="F13" s="246"/>
      <c r="G13" s="146"/>
      <c r="H13" s="146"/>
      <c r="I13" s="146"/>
      <c r="J13" s="146"/>
      <c r="K13" s="247"/>
    </row>
    <row r="14" spans="1:11" ht="93.6">
      <c r="A14" s="241" t="s">
        <v>1573</v>
      </c>
      <c r="B14" s="242" t="s">
        <v>1296</v>
      </c>
      <c r="C14" s="243">
        <v>62750.559999999998</v>
      </c>
      <c r="D14" s="244">
        <v>54892.322999999997</v>
      </c>
      <c r="E14" s="245">
        <f t="shared" si="0"/>
        <v>0.87477024906231915</v>
      </c>
      <c r="F14" s="246"/>
      <c r="G14" s="146"/>
      <c r="H14" s="146"/>
      <c r="I14" s="146"/>
      <c r="J14" s="146"/>
      <c r="K14" s="247"/>
    </row>
    <row r="15" spans="1:11" ht="109.2">
      <c r="A15" s="248" t="s">
        <v>1574</v>
      </c>
      <c r="B15" s="242" t="s">
        <v>1242</v>
      </c>
      <c r="C15" s="243">
        <v>84.519000000000005</v>
      </c>
      <c r="D15" s="244">
        <v>84.519000000000005</v>
      </c>
      <c r="E15" s="245">
        <f t="shared" si="0"/>
        <v>1</v>
      </c>
      <c r="F15" s="246"/>
      <c r="G15" s="146"/>
      <c r="H15" s="146"/>
      <c r="I15" s="146"/>
      <c r="J15" s="146"/>
      <c r="K15" s="247"/>
    </row>
    <row r="16" spans="1:11">
      <c r="A16" s="335" t="s">
        <v>1516</v>
      </c>
      <c r="B16" s="335"/>
      <c r="C16" s="249">
        <f>C8+C9+C10+C11+C12+C13+C14+C15</f>
        <v>637699.46700000006</v>
      </c>
      <c r="D16" s="249">
        <f>D8+D9+D10+D11+D12+D13+D14+D15</f>
        <v>596131.66599999997</v>
      </c>
      <c r="E16" s="250">
        <f>D16/C16</f>
        <v>0.93481600165740752</v>
      </c>
      <c r="G16" s="247"/>
      <c r="H16" s="146"/>
      <c r="I16" s="247"/>
      <c r="J16" s="146"/>
      <c r="K16" s="247"/>
    </row>
    <row r="17" spans="1:11">
      <c r="A17" s="251"/>
      <c r="B17" s="251"/>
      <c r="C17" s="251"/>
      <c r="E17" s="246"/>
      <c r="F17" s="246"/>
      <c r="G17" s="146"/>
      <c r="H17" s="146"/>
      <c r="I17" s="247"/>
      <c r="J17" s="146"/>
      <c r="K17" s="247"/>
    </row>
    <row r="18" spans="1:11">
      <c r="A18" s="336"/>
      <c r="B18" s="336"/>
      <c r="C18" s="336"/>
      <c r="E18" s="246"/>
      <c r="F18" s="246"/>
      <c r="G18" s="146"/>
      <c r="H18" s="247"/>
      <c r="I18" s="146"/>
      <c r="J18" s="146"/>
      <c r="K18" s="247"/>
    </row>
    <row r="23" spans="1:11">
      <c r="A23" s="148" t="s">
        <v>1538</v>
      </c>
    </row>
  </sheetData>
  <mergeCells count="5">
    <mergeCell ref="A5:E5"/>
    <mergeCell ref="A16:B16"/>
    <mergeCell ref="A18:C18"/>
    <mergeCell ref="D2:E2"/>
    <mergeCell ref="D4:E4"/>
  </mergeCells>
  <pageMargins left="0.7" right="0.7" top="0.75" bottom="0.75" header="0.3" footer="0.3"/>
  <pageSetup paperSize="9" scale="94" orientation="portrait" r:id="rId1"/>
  <colBreaks count="1" manualBreakCount="1">
    <brk id="5" max="1048575" man="1"/>
  </colBreaks>
</worksheet>
</file>

<file path=xl/worksheets/sheet9.xml><?xml version="1.0" encoding="utf-8"?>
<worksheet xmlns="http://schemas.openxmlformats.org/spreadsheetml/2006/main" xmlns:r="http://schemas.openxmlformats.org/officeDocument/2006/relationships">
  <dimension ref="A1:E21"/>
  <sheetViews>
    <sheetView view="pageBreakPreview" zoomScale="60" zoomScaleNormal="100" workbookViewId="0">
      <selection activeCell="C4" sqref="C4"/>
    </sheetView>
  </sheetViews>
  <sheetFormatPr defaultRowHeight="18"/>
  <cols>
    <col min="1" max="1" width="49.6640625" style="253" customWidth="1"/>
    <col min="2" max="2" width="15.44140625" style="253" customWidth="1"/>
    <col min="3" max="3" width="19.88671875" style="253" customWidth="1"/>
    <col min="4" max="4" width="9.6640625" style="253" bestFit="1" customWidth="1"/>
    <col min="5" max="5" width="14.109375" style="253" bestFit="1" customWidth="1"/>
    <col min="6" max="256" width="9.109375" style="253"/>
    <col min="257" max="257" width="49.6640625" style="253" customWidth="1"/>
    <col min="258" max="258" width="15.44140625" style="253" customWidth="1"/>
    <col min="259" max="259" width="19.88671875" style="253" customWidth="1"/>
    <col min="260" max="260" width="9.6640625" style="253" bestFit="1" customWidth="1"/>
    <col min="261" max="261" width="14.109375" style="253" bestFit="1" customWidth="1"/>
    <col min="262" max="512" width="9.109375" style="253"/>
    <col min="513" max="513" width="49.6640625" style="253" customWidth="1"/>
    <col min="514" max="514" width="15.44140625" style="253" customWidth="1"/>
    <col min="515" max="515" width="19.88671875" style="253" customWidth="1"/>
    <col min="516" max="516" width="9.6640625" style="253" bestFit="1" customWidth="1"/>
    <col min="517" max="517" width="14.109375" style="253" bestFit="1" customWidth="1"/>
    <col min="518" max="768" width="9.109375" style="253"/>
    <col min="769" max="769" width="49.6640625" style="253" customWidth="1"/>
    <col min="770" max="770" width="15.44140625" style="253" customWidth="1"/>
    <col min="771" max="771" width="19.88671875" style="253" customWidth="1"/>
    <col min="772" max="772" width="9.6640625" style="253" bestFit="1" customWidth="1"/>
    <col min="773" max="773" width="14.109375" style="253" bestFit="1" customWidth="1"/>
    <col min="774" max="1024" width="9.109375" style="253"/>
    <col min="1025" max="1025" width="49.6640625" style="253" customWidth="1"/>
    <col min="1026" max="1026" width="15.44140625" style="253" customWidth="1"/>
    <col min="1027" max="1027" width="19.88671875" style="253" customWidth="1"/>
    <col min="1028" max="1028" width="9.6640625" style="253" bestFit="1" customWidth="1"/>
    <col min="1029" max="1029" width="14.109375" style="253" bestFit="1" customWidth="1"/>
    <col min="1030" max="1280" width="9.109375" style="253"/>
    <col min="1281" max="1281" width="49.6640625" style="253" customWidth="1"/>
    <col min="1282" max="1282" width="15.44140625" style="253" customWidth="1"/>
    <col min="1283" max="1283" width="19.88671875" style="253" customWidth="1"/>
    <col min="1284" max="1284" width="9.6640625" style="253" bestFit="1" customWidth="1"/>
    <col min="1285" max="1285" width="14.109375" style="253" bestFit="1" customWidth="1"/>
    <col min="1286" max="1536" width="9.109375" style="253"/>
    <col min="1537" max="1537" width="49.6640625" style="253" customWidth="1"/>
    <col min="1538" max="1538" width="15.44140625" style="253" customWidth="1"/>
    <col min="1539" max="1539" width="19.88671875" style="253" customWidth="1"/>
    <col min="1540" max="1540" width="9.6640625" style="253" bestFit="1" customWidth="1"/>
    <col min="1541" max="1541" width="14.109375" style="253" bestFit="1" customWidth="1"/>
    <col min="1542" max="1792" width="9.109375" style="253"/>
    <col min="1793" max="1793" width="49.6640625" style="253" customWidth="1"/>
    <col min="1794" max="1794" width="15.44140625" style="253" customWidth="1"/>
    <col min="1795" max="1795" width="19.88671875" style="253" customWidth="1"/>
    <col min="1796" max="1796" width="9.6640625" style="253" bestFit="1" customWidth="1"/>
    <col min="1797" max="1797" width="14.109375" style="253" bestFit="1" customWidth="1"/>
    <col min="1798" max="2048" width="9.109375" style="253"/>
    <col min="2049" max="2049" width="49.6640625" style="253" customWidth="1"/>
    <col min="2050" max="2050" width="15.44140625" style="253" customWidth="1"/>
    <col min="2051" max="2051" width="19.88671875" style="253" customWidth="1"/>
    <col min="2052" max="2052" width="9.6640625" style="253" bestFit="1" customWidth="1"/>
    <col min="2053" max="2053" width="14.109375" style="253" bestFit="1" customWidth="1"/>
    <col min="2054" max="2304" width="9.109375" style="253"/>
    <col min="2305" max="2305" width="49.6640625" style="253" customWidth="1"/>
    <col min="2306" max="2306" width="15.44140625" style="253" customWidth="1"/>
    <col min="2307" max="2307" width="19.88671875" style="253" customWidth="1"/>
    <col min="2308" max="2308" width="9.6640625" style="253" bestFit="1" customWidth="1"/>
    <col min="2309" max="2309" width="14.109375" style="253" bestFit="1" customWidth="1"/>
    <col min="2310" max="2560" width="9.109375" style="253"/>
    <col min="2561" max="2561" width="49.6640625" style="253" customWidth="1"/>
    <col min="2562" max="2562" width="15.44140625" style="253" customWidth="1"/>
    <col min="2563" max="2563" width="19.88671875" style="253" customWidth="1"/>
    <col min="2564" max="2564" width="9.6640625" style="253" bestFit="1" customWidth="1"/>
    <col min="2565" max="2565" width="14.109375" style="253" bestFit="1" customWidth="1"/>
    <col min="2566" max="2816" width="9.109375" style="253"/>
    <col min="2817" max="2817" width="49.6640625" style="253" customWidth="1"/>
    <col min="2818" max="2818" width="15.44140625" style="253" customWidth="1"/>
    <col min="2819" max="2819" width="19.88671875" style="253" customWidth="1"/>
    <col min="2820" max="2820" width="9.6640625" style="253" bestFit="1" customWidth="1"/>
    <col min="2821" max="2821" width="14.109375" style="253" bestFit="1" customWidth="1"/>
    <col min="2822" max="3072" width="9.109375" style="253"/>
    <col min="3073" max="3073" width="49.6640625" style="253" customWidth="1"/>
    <col min="3074" max="3074" width="15.44140625" style="253" customWidth="1"/>
    <col min="3075" max="3075" width="19.88671875" style="253" customWidth="1"/>
    <col min="3076" max="3076" width="9.6640625" style="253" bestFit="1" customWidth="1"/>
    <col min="3077" max="3077" width="14.109375" style="253" bestFit="1" customWidth="1"/>
    <col min="3078" max="3328" width="9.109375" style="253"/>
    <col min="3329" max="3329" width="49.6640625" style="253" customWidth="1"/>
    <col min="3330" max="3330" width="15.44140625" style="253" customWidth="1"/>
    <col min="3331" max="3331" width="19.88671875" style="253" customWidth="1"/>
    <col min="3332" max="3332" width="9.6640625" style="253" bestFit="1" customWidth="1"/>
    <col min="3333" max="3333" width="14.109375" style="253" bestFit="1" customWidth="1"/>
    <col min="3334" max="3584" width="9.109375" style="253"/>
    <col min="3585" max="3585" width="49.6640625" style="253" customWidth="1"/>
    <col min="3586" max="3586" width="15.44140625" style="253" customWidth="1"/>
    <col min="3587" max="3587" width="19.88671875" style="253" customWidth="1"/>
    <col min="3588" max="3588" width="9.6640625" style="253" bestFit="1" customWidth="1"/>
    <col min="3589" max="3589" width="14.109375" style="253" bestFit="1" customWidth="1"/>
    <col min="3590" max="3840" width="9.109375" style="253"/>
    <col min="3841" max="3841" width="49.6640625" style="253" customWidth="1"/>
    <col min="3842" max="3842" width="15.44140625" style="253" customWidth="1"/>
    <col min="3843" max="3843" width="19.88671875" style="253" customWidth="1"/>
    <col min="3844" max="3844" width="9.6640625" style="253" bestFit="1" customWidth="1"/>
    <col min="3845" max="3845" width="14.109375" style="253" bestFit="1" customWidth="1"/>
    <col min="3846" max="4096" width="9.109375" style="253"/>
    <col min="4097" max="4097" width="49.6640625" style="253" customWidth="1"/>
    <col min="4098" max="4098" width="15.44140625" style="253" customWidth="1"/>
    <col min="4099" max="4099" width="19.88671875" style="253" customWidth="1"/>
    <col min="4100" max="4100" width="9.6640625" style="253" bestFit="1" customWidth="1"/>
    <col min="4101" max="4101" width="14.109375" style="253" bestFit="1" customWidth="1"/>
    <col min="4102" max="4352" width="9.109375" style="253"/>
    <col min="4353" max="4353" width="49.6640625" style="253" customWidth="1"/>
    <col min="4354" max="4354" width="15.44140625" style="253" customWidth="1"/>
    <col min="4355" max="4355" width="19.88671875" style="253" customWidth="1"/>
    <col min="4356" max="4356" width="9.6640625" style="253" bestFit="1" customWidth="1"/>
    <col min="4357" max="4357" width="14.109375" style="253" bestFit="1" customWidth="1"/>
    <col min="4358" max="4608" width="9.109375" style="253"/>
    <col min="4609" max="4609" width="49.6640625" style="253" customWidth="1"/>
    <col min="4610" max="4610" width="15.44140625" style="253" customWidth="1"/>
    <col min="4611" max="4611" width="19.88671875" style="253" customWidth="1"/>
    <col min="4612" max="4612" width="9.6640625" style="253" bestFit="1" customWidth="1"/>
    <col min="4613" max="4613" width="14.109375" style="253" bestFit="1" customWidth="1"/>
    <col min="4614" max="4864" width="9.109375" style="253"/>
    <col min="4865" max="4865" width="49.6640625" style="253" customWidth="1"/>
    <col min="4866" max="4866" width="15.44140625" style="253" customWidth="1"/>
    <col min="4867" max="4867" width="19.88671875" style="253" customWidth="1"/>
    <col min="4868" max="4868" width="9.6640625" style="253" bestFit="1" customWidth="1"/>
    <col min="4869" max="4869" width="14.109375" style="253" bestFit="1" customWidth="1"/>
    <col min="4870" max="5120" width="9.109375" style="253"/>
    <col min="5121" max="5121" width="49.6640625" style="253" customWidth="1"/>
    <col min="5122" max="5122" width="15.44140625" style="253" customWidth="1"/>
    <col min="5123" max="5123" width="19.88671875" style="253" customWidth="1"/>
    <col min="5124" max="5124" width="9.6640625" style="253" bestFit="1" customWidth="1"/>
    <col min="5125" max="5125" width="14.109375" style="253" bestFit="1" customWidth="1"/>
    <col min="5126" max="5376" width="9.109375" style="253"/>
    <col min="5377" max="5377" width="49.6640625" style="253" customWidth="1"/>
    <col min="5378" max="5378" width="15.44140625" style="253" customWidth="1"/>
    <col min="5379" max="5379" width="19.88671875" style="253" customWidth="1"/>
    <col min="5380" max="5380" width="9.6640625" style="253" bestFit="1" customWidth="1"/>
    <col min="5381" max="5381" width="14.109375" style="253" bestFit="1" customWidth="1"/>
    <col min="5382" max="5632" width="9.109375" style="253"/>
    <col min="5633" max="5633" width="49.6640625" style="253" customWidth="1"/>
    <col min="5634" max="5634" width="15.44140625" style="253" customWidth="1"/>
    <col min="5635" max="5635" width="19.88671875" style="253" customWidth="1"/>
    <col min="5636" max="5636" width="9.6640625" style="253" bestFit="1" customWidth="1"/>
    <col min="5637" max="5637" width="14.109375" style="253" bestFit="1" customWidth="1"/>
    <col min="5638" max="5888" width="9.109375" style="253"/>
    <col min="5889" max="5889" width="49.6640625" style="253" customWidth="1"/>
    <col min="5890" max="5890" width="15.44140625" style="253" customWidth="1"/>
    <col min="5891" max="5891" width="19.88671875" style="253" customWidth="1"/>
    <col min="5892" max="5892" width="9.6640625" style="253" bestFit="1" customWidth="1"/>
    <col min="5893" max="5893" width="14.109375" style="253" bestFit="1" customWidth="1"/>
    <col min="5894" max="6144" width="9.109375" style="253"/>
    <col min="6145" max="6145" width="49.6640625" style="253" customWidth="1"/>
    <col min="6146" max="6146" width="15.44140625" style="253" customWidth="1"/>
    <col min="6147" max="6147" width="19.88671875" style="253" customWidth="1"/>
    <col min="6148" max="6148" width="9.6640625" style="253" bestFit="1" customWidth="1"/>
    <col min="6149" max="6149" width="14.109375" style="253" bestFit="1" customWidth="1"/>
    <col min="6150" max="6400" width="9.109375" style="253"/>
    <col min="6401" max="6401" width="49.6640625" style="253" customWidth="1"/>
    <col min="6402" max="6402" width="15.44140625" style="253" customWidth="1"/>
    <col min="6403" max="6403" width="19.88671875" style="253" customWidth="1"/>
    <col min="6404" max="6404" width="9.6640625" style="253" bestFit="1" customWidth="1"/>
    <col min="6405" max="6405" width="14.109375" style="253" bestFit="1" customWidth="1"/>
    <col min="6406" max="6656" width="9.109375" style="253"/>
    <col min="6657" max="6657" width="49.6640625" style="253" customWidth="1"/>
    <col min="6658" max="6658" width="15.44140625" style="253" customWidth="1"/>
    <col min="6659" max="6659" width="19.88671875" style="253" customWidth="1"/>
    <col min="6660" max="6660" width="9.6640625" style="253" bestFit="1" customWidth="1"/>
    <col min="6661" max="6661" width="14.109375" style="253" bestFit="1" customWidth="1"/>
    <col min="6662" max="6912" width="9.109375" style="253"/>
    <col min="6913" max="6913" width="49.6640625" style="253" customWidth="1"/>
    <col min="6914" max="6914" width="15.44140625" style="253" customWidth="1"/>
    <col min="6915" max="6915" width="19.88671875" style="253" customWidth="1"/>
    <col min="6916" max="6916" width="9.6640625" style="253" bestFit="1" customWidth="1"/>
    <col min="6917" max="6917" width="14.109375" style="253" bestFit="1" customWidth="1"/>
    <col min="6918" max="7168" width="9.109375" style="253"/>
    <col min="7169" max="7169" width="49.6640625" style="253" customWidth="1"/>
    <col min="7170" max="7170" width="15.44140625" style="253" customWidth="1"/>
    <col min="7171" max="7171" width="19.88671875" style="253" customWidth="1"/>
    <col min="7172" max="7172" width="9.6640625" style="253" bestFit="1" customWidth="1"/>
    <col min="7173" max="7173" width="14.109375" style="253" bestFit="1" customWidth="1"/>
    <col min="7174" max="7424" width="9.109375" style="253"/>
    <col min="7425" max="7425" width="49.6640625" style="253" customWidth="1"/>
    <col min="7426" max="7426" width="15.44140625" style="253" customWidth="1"/>
    <col min="7427" max="7427" width="19.88671875" style="253" customWidth="1"/>
    <col min="7428" max="7428" width="9.6640625" style="253" bestFit="1" customWidth="1"/>
    <col min="7429" max="7429" width="14.109375" style="253" bestFit="1" customWidth="1"/>
    <col min="7430" max="7680" width="9.109375" style="253"/>
    <col min="7681" max="7681" width="49.6640625" style="253" customWidth="1"/>
    <col min="7682" max="7682" width="15.44140625" style="253" customWidth="1"/>
    <col min="7683" max="7683" width="19.88671875" style="253" customWidth="1"/>
    <col min="7684" max="7684" width="9.6640625" style="253" bestFit="1" customWidth="1"/>
    <col min="7685" max="7685" width="14.109375" style="253" bestFit="1" customWidth="1"/>
    <col min="7686" max="7936" width="9.109375" style="253"/>
    <col min="7937" max="7937" width="49.6640625" style="253" customWidth="1"/>
    <col min="7938" max="7938" width="15.44140625" style="253" customWidth="1"/>
    <col min="7939" max="7939" width="19.88671875" style="253" customWidth="1"/>
    <col min="7940" max="7940" width="9.6640625" style="253" bestFit="1" customWidth="1"/>
    <col min="7941" max="7941" width="14.109375" style="253" bestFit="1" customWidth="1"/>
    <col min="7942" max="8192" width="9.109375" style="253"/>
    <col min="8193" max="8193" width="49.6640625" style="253" customWidth="1"/>
    <col min="8194" max="8194" width="15.44140625" style="253" customWidth="1"/>
    <col min="8195" max="8195" width="19.88671875" style="253" customWidth="1"/>
    <col min="8196" max="8196" width="9.6640625" style="253" bestFit="1" customWidth="1"/>
    <col min="8197" max="8197" width="14.109375" style="253" bestFit="1" customWidth="1"/>
    <col min="8198" max="8448" width="9.109375" style="253"/>
    <col min="8449" max="8449" width="49.6640625" style="253" customWidth="1"/>
    <col min="8450" max="8450" width="15.44140625" style="253" customWidth="1"/>
    <col min="8451" max="8451" width="19.88671875" style="253" customWidth="1"/>
    <col min="8452" max="8452" width="9.6640625" style="253" bestFit="1" customWidth="1"/>
    <col min="8453" max="8453" width="14.109375" style="253" bestFit="1" customWidth="1"/>
    <col min="8454" max="8704" width="9.109375" style="253"/>
    <col min="8705" max="8705" width="49.6640625" style="253" customWidth="1"/>
    <col min="8706" max="8706" width="15.44140625" style="253" customWidth="1"/>
    <col min="8707" max="8707" width="19.88671875" style="253" customWidth="1"/>
    <col min="8708" max="8708" width="9.6640625" style="253" bestFit="1" customWidth="1"/>
    <col min="8709" max="8709" width="14.109375" style="253" bestFit="1" customWidth="1"/>
    <col min="8710" max="8960" width="9.109375" style="253"/>
    <col min="8961" max="8961" width="49.6640625" style="253" customWidth="1"/>
    <col min="8962" max="8962" width="15.44140625" style="253" customWidth="1"/>
    <col min="8963" max="8963" width="19.88671875" style="253" customWidth="1"/>
    <col min="8964" max="8964" width="9.6640625" style="253" bestFit="1" customWidth="1"/>
    <col min="8965" max="8965" width="14.109375" style="253" bestFit="1" customWidth="1"/>
    <col min="8966" max="9216" width="9.109375" style="253"/>
    <col min="9217" max="9217" width="49.6640625" style="253" customWidth="1"/>
    <col min="9218" max="9218" width="15.44140625" style="253" customWidth="1"/>
    <col min="9219" max="9219" width="19.88671875" style="253" customWidth="1"/>
    <col min="9220" max="9220" width="9.6640625" style="253" bestFit="1" customWidth="1"/>
    <col min="9221" max="9221" width="14.109375" style="253" bestFit="1" customWidth="1"/>
    <col min="9222" max="9472" width="9.109375" style="253"/>
    <col min="9473" max="9473" width="49.6640625" style="253" customWidth="1"/>
    <col min="9474" max="9474" width="15.44140625" style="253" customWidth="1"/>
    <col min="9475" max="9475" width="19.88671875" style="253" customWidth="1"/>
    <col min="9476" max="9476" width="9.6640625" style="253" bestFit="1" customWidth="1"/>
    <col min="9477" max="9477" width="14.109375" style="253" bestFit="1" customWidth="1"/>
    <col min="9478" max="9728" width="9.109375" style="253"/>
    <col min="9729" max="9729" width="49.6640625" style="253" customWidth="1"/>
    <col min="9730" max="9730" width="15.44140625" style="253" customWidth="1"/>
    <col min="9731" max="9731" width="19.88671875" style="253" customWidth="1"/>
    <col min="9732" max="9732" width="9.6640625" style="253" bestFit="1" customWidth="1"/>
    <col min="9733" max="9733" width="14.109375" style="253" bestFit="1" customWidth="1"/>
    <col min="9734" max="9984" width="9.109375" style="253"/>
    <col min="9985" max="9985" width="49.6640625" style="253" customWidth="1"/>
    <col min="9986" max="9986" width="15.44140625" style="253" customWidth="1"/>
    <col min="9987" max="9987" width="19.88671875" style="253" customWidth="1"/>
    <col min="9988" max="9988" width="9.6640625" style="253" bestFit="1" customWidth="1"/>
    <col min="9989" max="9989" width="14.109375" style="253" bestFit="1" customWidth="1"/>
    <col min="9990" max="10240" width="9.109375" style="253"/>
    <col min="10241" max="10241" width="49.6640625" style="253" customWidth="1"/>
    <col min="10242" max="10242" width="15.44140625" style="253" customWidth="1"/>
    <col min="10243" max="10243" width="19.88671875" style="253" customWidth="1"/>
    <col min="10244" max="10244" width="9.6640625" style="253" bestFit="1" customWidth="1"/>
    <col min="10245" max="10245" width="14.109375" style="253" bestFit="1" customWidth="1"/>
    <col min="10246" max="10496" width="9.109375" style="253"/>
    <col min="10497" max="10497" width="49.6640625" style="253" customWidth="1"/>
    <col min="10498" max="10498" width="15.44140625" style="253" customWidth="1"/>
    <col min="10499" max="10499" width="19.88671875" style="253" customWidth="1"/>
    <col min="10500" max="10500" width="9.6640625" style="253" bestFit="1" customWidth="1"/>
    <col min="10501" max="10501" width="14.109375" style="253" bestFit="1" customWidth="1"/>
    <col min="10502" max="10752" width="9.109375" style="253"/>
    <col min="10753" max="10753" width="49.6640625" style="253" customWidth="1"/>
    <col min="10754" max="10754" width="15.44140625" style="253" customWidth="1"/>
    <col min="10755" max="10755" width="19.88671875" style="253" customWidth="1"/>
    <col min="10756" max="10756" width="9.6640625" style="253" bestFit="1" customWidth="1"/>
    <col min="10757" max="10757" width="14.109375" style="253" bestFit="1" customWidth="1"/>
    <col min="10758" max="11008" width="9.109375" style="253"/>
    <col min="11009" max="11009" width="49.6640625" style="253" customWidth="1"/>
    <col min="11010" max="11010" width="15.44140625" style="253" customWidth="1"/>
    <col min="11011" max="11011" width="19.88671875" style="253" customWidth="1"/>
    <col min="11012" max="11012" width="9.6640625" style="253" bestFit="1" customWidth="1"/>
    <col min="11013" max="11013" width="14.109375" style="253" bestFit="1" customWidth="1"/>
    <col min="11014" max="11264" width="9.109375" style="253"/>
    <col min="11265" max="11265" width="49.6640625" style="253" customWidth="1"/>
    <col min="11266" max="11266" width="15.44140625" style="253" customWidth="1"/>
    <col min="11267" max="11267" width="19.88671875" style="253" customWidth="1"/>
    <col min="11268" max="11268" width="9.6640625" style="253" bestFit="1" customWidth="1"/>
    <col min="11269" max="11269" width="14.109375" style="253" bestFit="1" customWidth="1"/>
    <col min="11270" max="11520" width="9.109375" style="253"/>
    <col min="11521" max="11521" width="49.6640625" style="253" customWidth="1"/>
    <col min="11522" max="11522" width="15.44140625" style="253" customWidth="1"/>
    <col min="11523" max="11523" width="19.88671875" style="253" customWidth="1"/>
    <col min="11524" max="11524" width="9.6640625" style="253" bestFit="1" customWidth="1"/>
    <col min="11525" max="11525" width="14.109375" style="253" bestFit="1" customWidth="1"/>
    <col min="11526" max="11776" width="9.109375" style="253"/>
    <col min="11777" max="11777" width="49.6640625" style="253" customWidth="1"/>
    <col min="11778" max="11778" width="15.44140625" style="253" customWidth="1"/>
    <col min="11779" max="11779" width="19.88671875" style="253" customWidth="1"/>
    <col min="11780" max="11780" width="9.6640625" style="253" bestFit="1" customWidth="1"/>
    <col min="11781" max="11781" width="14.109375" style="253" bestFit="1" customWidth="1"/>
    <col min="11782" max="12032" width="9.109375" style="253"/>
    <col min="12033" max="12033" width="49.6640625" style="253" customWidth="1"/>
    <col min="12034" max="12034" width="15.44140625" style="253" customWidth="1"/>
    <col min="12035" max="12035" width="19.88671875" style="253" customWidth="1"/>
    <col min="12036" max="12036" width="9.6640625" style="253" bestFit="1" customWidth="1"/>
    <col min="12037" max="12037" width="14.109375" style="253" bestFit="1" customWidth="1"/>
    <col min="12038" max="12288" width="9.109375" style="253"/>
    <col min="12289" max="12289" width="49.6640625" style="253" customWidth="1"/>
    <col min="12290" max="12290" width="15.44140625" style="253" customWidth="1"/>
    <col min="12291" max="12291" width="19.88671875" style="253" customWidth="1"/>
    <col min="12292" max="12292" width="9.6640625" style="253" bestFit="1" customWidth="1"/>
    <col min="12293" max="12293" width="14.109375" style="253" bestFit="1" customWidth="1"/>
    <col min="12294" max="12544" width="9.109375" style="253"/>
    <col min="12545" max="12545" width="49.6640625" style="253" customWidth="1"/>
    <col min="12546" max="12546" width="15.44140625" style="253" customWidth="1"/>
    <col min="12547" max="12547" width="19.88671875" style="253" customWidth="1"/>
    <col min="12548" max="12548" width="9.6640625" style="253" bestFit="1" customWidth="1"/>
    <col min="12549" max="12549" width="14.109375" style="253" bestFit="1" customWidth="1"/>
    <col min="12550" max="12800" width="9.109375" style="253"/>
    <col min="12801" max="12801" width="49.6640625" style="253" customWidth="1"/>
    <col min="12802" max="12802" width="15.44140625" style="253" customWidth="1"/>
    <col min="12803" max="12803" width="19.88671875" style="253" customWidth="1"/>
    <col min="12804" max="12804" width="9.6640625" style="253" bestFit="1" customWidth="1"/>
    <col min="12805" max="12805" width="14.109375" style="253" bestFit="1" customWidth="1"/>
    <col min="12806" max="13056" width="9.109375" style="253"/>
    <col min="13057" max="13057" width="49.6640625" style="253" customWidth="1"/>
    <col min="13058" max="13058" width="15.44140625" style="253" customWidth="1"/>
    <col min="13059" max="13059" width="19.88671875" style="253" customWidth="1"/>
    <col min="13060" max="13060" width="9.6640625" style="253" bestFit="1" customWidth="1"/>
    <col min="13061" max="13061" width="14.109375" style="253" bestFit="1" customWidth="1"/>
    <col min="13062" max="13312" width="9.109375" style="253"/>
    <col min="13313" max="13313" width="49.6640625" style="253" customWidth="1"/>
    <col min="13314" max="13314" width="15.44140625" style="253" customWidth="1"/>
    <col min="13315" max="13315" width="19.88671875" style="253" customWidth="1"/>
    <col min="13316" max="13316" width="9.6640625" style="253" bestFit="1" customWidth="1"/>
    <col min="13317" max="13317" width="14.109375" style="253" bestFit="1" customWidth="1"/>
    <col min="13318" max="13568" width="9.109375" style="253"/>
    <col min="13569" max="13569" width="49.6640625" style="253" customWidth="1"/>
    <col min="13570" max="13570" width="15.44140625" style="253" customWidth="1"/>
    <col min="13571" max="13571" width="19.88671875" style="253" customWidth="1"/>
    <col min="13572" max="13572" width="9.6640625" style="253" bestFit="1" customWidth="1"/>
    <col min="13573" max="13573" width="14.109375" style="253" bestFit="1" customWidth="1"/>
    <col min="13574" max="13824" width="9.109375" style="253"/>
    <col min="13825" max="13825" width="49.6640625" style="253" customWidth="1"/>
    <col min="13826" max="13826" width="15.44140625" style="253" customWidth="1"/>
    <col min="13827" max="13827" width="19.88671875" style="253" customWidth="1"/>
    <col min="13828" max="13828" width="9.6640625" style="253" bestFit="1" customWidth="1"/>
    <col min="13829" max="13829" width="14.109375" style="253" bestFit="1" customWidth="1"/>
    <col min="13830" max="14080" width="9.109375" style="253"/>
    <col min="14081" max="14081" width="49.6640625" style="253" customWidth="1"/>
    <col min="14082" max="14082" width="15.44140625" style="253" customWidth="1"/>
    <col min="14083" max="14083" width="19.88671875" style="253" customWidth="1"/>
    <col min="14084" max="14084" width="9.6640625" style="253" bestFit="1" customWidth="1"/>
    <col min="14085" max="14085" width="14.109375" style="253" bestFit="1" customWidth="1"/>
    <col min="14086" max="14336" width="9.109375" style="253"/>
    <col min="14337" max="14337" width="49.6640625" style="253" customWidth="1"/>
    <col min="14338" max="14338" width="15.44140625" style="253" customWidth="1"/>
    <col min="14339" max="14339" width="19.88671875" style="253" customWidth="1"/>
    <col min="14340" max="14340" width="9.6640625" style="253" bestFit="1" customWidth="1"/>
    <col min="14341" max="14341" width="14.109375" style="253" bestFit="1" customWidth="1"/>
    <col min="14342" max="14592" width="9.109375" style="253"/>
    <col min="14593" max="14593" width="49.6640625" style="253" customWidth="1"/>
    <col min="14594" max="14594" width="15.44140625" style="253" customWidth="1"/>
    <col min="14595" max="14595" width="19.88671875" style="253" customWidth="1"/>
    <col min="14596" max="14596" width="9.6640625" style="253" bestFit="1" customWidth="1"/>
    <col min="14597" max="14597" width="14.109375" style="253" bestFit="1" customWidth="1"/>
    <col min="14598" max="14848" width="9.109375" style="253"/>
    <col min="14849" max="14849" width="49.6640625" style="253" customWidth="1"/>
    <col min="14850" max="14850" width="15.44140625" style="253" customWidth="1"/>
    <col min="14851" max="14851" width="19.88671875" style="253" customWidth="1"/>
    <col min="14852" max="14852" width="9.6640625" style="253" bestFit="1" customWidth="1"/>
    <col min="14853" max="14853" width="14.109375" style="253" bestFit="1" customWidth="1"/>
    <col min="14854" max="15104" width="9.109375" style="253"/>
    <col min="15105" max="15105" width="49.6640625" style="253" customWidth="1"/>
    <col min="15106" max="15106" width="15.44140625" style="253" customWidth="1"/>
    <col min="15107" max="15107" width="19.88671875" style="253" customWidth="1"/>
    <col min="15108" max="15108" width="9.6640625" style="253" bestFit="1" customWidth="1"/>
    <col min="15109" max="15109" width="14.109375" style="253" bestFit="1" customWidth="1"/>
    <col min="15110" max="15360" width="9.109375" style="253"/>
    <col min="15361" max="15361" width="49.6640625" style="253" customWidth="1"/>
    <col min="15362" max="15362" width="15.44140625" style="253" customWidth="1"/>
    <col min="15363" max="15363" width="19.88671875" style="253" customWidth="1"/>
    <col min="15364" max="15364" width="9.6640625" style="253" bestFit="1" customWidth="1"/>
    <col min="15365" max="15365" width="14.109375" style="253" bestFit="1" customWidth="1"/>
    <col min="15366" max="15616" width="9.109375" style="253"/>
    <col min="15617" max="15617" width="49.6640625" style="253" customWidth="1"/>
    <col min="15618" max="15618" width="15.44140625" style="253" customWidth="1"/>
    <col min="15619" max="15619" width="19.88671875" style="253" customWidth="1"/>
    <col min="15620" max="15620" width="9.6640625" style="253" bestFit="1" customWidth="1"/>
    <col min="15621" max="15621" width="14.109375" style="253" bestFit="1" customWidth="1"/>
    <col min="15622" max="15872" width="9.109375" style="253"/>
    <col min="15873" max="15873" width="49.6640625" style="253" customWidth="1"/>
    <col min="15874" max="15874" width="15.44140625" style="253" customWidth="1"/>
    <col min="15875" max="15875" width="19.88671875" style="253" customWidth="1"/>
    <col min="15876" max="15876" width="9.6640625" style="253" bestFit="1" customWidth="1"/>
    <col min="15877" max="15877" width="14.109375" style="253" bestFit="1" customWidth="1"/>
    <col min="15878" max="16128" width="9.109375" style="253"/>
    <col min="16129" max="16129" width="49.6640625" style="253" customWidth="1"/>
    <col min="16130" max="16130" width="15.44140625" style="253" customWidth="1"/>
    <col min="16131" max="16131" width="19.88671875" style="253" customWidth="1"/>
    <col min="16132" max="16132" width="9.6640625" style="253" bestFit="1" customWidth="1"/>
    <col min="16133" max="16133" width="14.109375" style="253" bestFit="1" customWidth="1"/>
    <col min="16134" max="16384" width="9.109375" style="253"/>
  </cols>
  <sheetData>
    <row r="1" spans="1:5" s="252" customFormat="1" ht="15.6">
      <c r="B1" s="337" t="s">
        <v>1575</v>
      </c>
      <c r="C1" s="338"/>
    </row>
    <row r="2" spans="1:5" s="252" customFormat="1" ht="15.6">
      <c r="B2" s="337" t="s">
        <v>1609</v>
      </c>
      <c r="C2" s="338"/>
    </row>
    <row r="3" spans="1:5" s="252" customFormat="1" ht="15.6">
      <c r="A3" s="337" t="s">
        <v>1576</v>
      </c>
      <c r="B3" s="338"/>
      <c r="C3" s="338"/>
    </row>
    <row r="4" spans="1:5">
      <c r="C4" s="288" t="s">
        <v>1608</v>
      </c>
    </row>
    <row r="5" spans="1:5">
      <c r="A5" s="339" t="s">
        <v>1577</v>
      </c>
      <c r="B5" s="339"/>
      <c r="C5" s="339"/>
    </row>
    <row r="6" spans="1:5">
      <c r="A6" s="254"/>
      <c r="B6" s="254"/>
      <c r="C6" s="254"/>
    </row>
    <row r="7" spans="1:5">
      <c r="C7" s="255" t="s">
        <v>1578</v>
      </c>
    </row>
    <row r="8" spans="1:5" ht="54">
      <c r="A8" s="256" t="s">
        <v>1579</v>
      </c>
      <c r="B8" s="257" t="s">
        <v>1580</v>
      </c>
      <c r="C8" s="257" t="s">
        <v>1581</v>
      </c>
    </row>
    <row r="9" spans="1:5">
      <c r="A9" s="258" t="s">
        <v>1582</v>
      </c>
      <c r="B9" s="259">
        <f>46+4</f>
        <v>50</v>
      </c>
      <c r="C9" s="260">
        <f>23287.08+2250.18</f>
        <v>25537.260000000002</v>
      </c>
    </row>
    <row r="10" spans="1:5" ht="18.75" customHeight="1">
      <c r="A10" s="261" t="s">
        <v>1583</v>
      </c>
      <c r="B10" s="259">
        <v>4</v>
      </c>
      <c r="C10" s="260">
        <v>2322.15</v>
      </c>
    </row>
    <row r="11" spans="1:5">
      <c r="A11" s="261" t="s">
        <v>1584</v>
      </c>
      <c r="B11" s="259">
        <v>7</v>
      </c>
      <c r="C11" s="262">
        <v>3958.98</v>
      </c>
    </row>
    <row r="12" spans="1:5">
      <c r="A12" s="261" t="s">
        <v>1585</v>
      </c>
      <c r="B12" s="259">
        <v>9</v>
      </c>
      <c r="C12" s="262">
        <v>3584.11</v>
      </c>
    </row>
    <row r="13" spans="1:5">
      <c r="A13" s="261" t="s">
        <v>1586</v>
      </c>
      <c r="B13" s="259">
        <f>25+618</f>
        <v>643</v>
      </c>
      <c r="C13" s="262">
        <f>9991.2+264334.04</f>
        <v>274325.24</v>
      </c>
      <c r="E13" s="263"/>
    </row>
    <row r="14" spans="1:5">
      <c r="A14" s="261" t="s">
        <v>1587</v>
      </c>
      <c r="B14" s="259">
        <v>19</v>
      </c>
      <c r="C14" s="262">
        <v>5079.83</v>
      </c>
    </row>
    <row r="15" spans="1:5">
      <c r="A15" s="261" t="s">
        <v>1588</v>
      </c>
      <c r="B15" s="259">
        <f>3+4</f>
        <v>7</v>
      </c>
      <c r="C15" s="262">
        <f>931.75+1300.9</f>
        <v>2232.65</v>
      </c>
    </row>
    <row r="16" spans="1:5">
      <c r="A16" s="261" t="s">
        <v>1379</v>
      </c>
      <c r="B16" s="259">
        <v>10</v>
      </c>
      <c r="C16" s="262">
        <v>4277.53</v>
      </c>
    </row>
    <row r="17" spans="1:4" s="267" customFormat="1" ht="17.399999999999999">
      <c r="A17" s="264" t="s">
        <v>1589</v>
      </c>
      <c r="B17" s="265">
        <f>SUM(B9:B16)</f>
        <v>749</v>
      </c>
      <c r="C17" s="266">
        <f>SUM(C9:C16)</f>
        <v>321317.75000000006</v>
      </c>
    </row>
    <row r="19" spans="1:4">
      <c r="D19" s="268"/>
    </row>
    <row r="21" spans="1:4">
      <c r="C21" s="268"/>
    </row>
  </sheetData>
  <mergeCells count="4">
    <mergeCell ref="B1:C1"/>
    <mergeCell ref="B2:C2"/>
    <mergeCell ref="A3:C3"/>
    <mergeCell ref="A5:C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9A08AC67-0FB1-4A1A-9396-8F5197E673E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6</vt:i4>
      </vt:variant>
    </vt:vector>
  </HeadingPairs>
  <TitlesOfParts>
    <vt:vector size="17" baseType="lpstr">
      <vt:lpstr>Доходы (пр 1)</vt:lpstr>
      <vt:lpstr>Расходы (пр 1)</vt:lpstr>
      <vt:lpstr>Источники (пр 1)</vt:lpstr>
      <vt:lpstr>прил 2</vt:lpstr>
      <vt:lpstr>прил 3</vt:lpstr>
      <vt:lpstr>прил 4</vt:lpstr>
      <vt:lpstr>прил 5</vt:lpstr>
      <vt:lpstr>прил 6</vt:lpstr>
      <vt:lpstr>прил 7</vt:lpstr>
      <vt:lpstr>прил 8</vt:lpstr>
      <vt:lpstr>прил 9</vt:lpstr>
      <vt:lpstr>'Доходы (пр 1)'!Заголовки_для_печати</vt:lpstr>
      <vt:lpstr>'Расходы (пр 1)'!Заголовки_для_печати</vt:lpstr>
      <vt:lpstr>'прил 3'!Область_печати</vt:lpstr>
      <vt:lpstr>'прил 4'!Область_печати</vt:lpstr>
      <vt:lpstr>'прил 6'!Область_печати</vt:lpstr>
      <vt:lpstr>'прил 9'!Область_печати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Остапенко Елена Евгеньевна</dc:creator>
  <cp:lastModifiedBy>PonomarevaEV</cp:lastModifiedBy>
  <cp:lastPrinted>2020-03-17T23:44:09Z</cp:lastPrinted>
  <dcterms:created xsi:type="dcterms:W3CDTF">2020-02-17T01:24:12Z</dcterms:created>
  <dcterms:modified xsi:type="dcterms:W3CDTF">2020-04-30T00:29:34Z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SV_0503117M_20160101_2.xlsx</vt:lpwstr>
  </property>
  <property fmtid="{D5CDD505-2E9C-101B-9397-08002B2CF9AE}" pid="3" name="Название отчета">
    <vt:lpwstr>SV_0503117M_20160101_2.xlsx</vt:lpwstr>
  </property>
  <property fmtid="{D5CDD505-2E9C-101B-9397-08002B2CF9AE}" pid="4" name="Версия клиента">
    <vt:lpwstr>19.2.1.30531</vt:lpwstr>
  </property>
  <property fmtid="{D5CDD505-2E9C-101B-9397-08002B2CF9AE}" pid="5" name="Версия базы">
    <vt:lpwstr>18.2.0.22204439</vt:lpwstr>
  </property>
  <property fmtid="{D5CDD505-2E9C-101B-9397-08002B2CF9AE}" pid="6" name="Тип сервера">
    <vt:lpwstr>MSSQL</vt:lpwstr>
  </property>
  <property fmtid="{D5CDD505-2E9C-101B-9397-08002B2CF9AE}" pid="7" name="Сервер">
    <vt:lpwstr>adm-app01</vt:lpwstr>
  </property>
  <property fmtid="{D5CDD505-2E9C-101B-9397-08002B2CF9AE}" pid="8" name="База">
    <vt:lpwstr>svod_smart</vt:lpwstr>
  </property>
  <property fmtid="{D5CDD505-2E9C-101B-9397-08002B2CF9AE}" pid="9" name="Пользователь">
    <vt:lpwstr>худякова</vt:lpwstr>
  </property>
  <property fmtid="{D5CDD505-2E9C-101B-9397-08002B2CF9AE}" pid="10" name="Шаблон">
    <vt:lpwstr>SV_0503117M_20160101.xlt</vt:lpwstr>
  </property>
  <property fmtid="{D5CDD505-2E9C-101B-9397-08002B2CF9AE}" pid="11" name="Локальная база">
    <vt:lpwstr>не используется</vt:lpwstr>
  </property>
</Properties>
</file>