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135"/>
  </bookViews>
  <sheets>
    <sheet name="Приложение 3" sheetId="1" r:id="rId1"/>
    <sheet name="Приложение 4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 l="1"/>
  <c r="H75" i="2"/>
  <c r="G75" i="2"/>
  <c r="D75" i="2"/>
  <c r="I13" i="1"/>
  <c r="E18" i="2" l="1"/>
  <c r="D103" i="2" l="1"/>
  <c r="H29" i="1"/>
  <c r="D58" i="2" l="1"/>
  <c r="D35" i="2"/>
  <c r="H20" i="1"/>
  <c r="H16" i="1"/>
  <c r="D24" i="2" l="1"/>
  <c r="H14" i="1"/>
  <c r="D91" i="2" l="1"/>
  <c r="D92" i="2"/>
  <c r="D93" i="2"/>
  <c r="D94" i="2"/>
  <c r="D68" i="2" l="1"/>
  <c r="D67" i="2"/>
  <c r="D63" i="2"/>
  <c r="H22" i="1"/>
  <c r="H21" i="1"/>
  <c r="H105" i="2" l="1"/>
  <c r="G105" i="2"/>
  <c r="F105" i="2"/>
  <c r="E105" i="2"/>
  <c r="D105" i="2"/>
  <c r="H27" i="1"/>
  <c r="H38" i="2" l="1"/>
  <c r="G38" i="2"/>
  <c r="F38" i="2"/>
  <c r="E38" i="2"/>
  <c r="D38" i="2"/>
  <c r="H44" i="2"/>
  <c r="G44" i="2"/>
  <c r="F44" i="2"/>
  <c r="E44" i="2"/>
  <c r="D44" i="2"/>
  <c r="F19" i="2" l="1"/>
  <c r="G19" i="2"/>
  <c r="H19" i="2"/>
  <c r="D19" i="2" l="1"/>
  <c r="H32" i="2"/>
  <c r="G32" i="2"/>
  <c r="F32" i="2"/>
  <c r="E32" i="2"/>
  <c r="D32" i="2"/>
  <c r="H13" i="1" l="1"/>
  <c r="D87" i="2" l="1"/>
  <c r="D82" i="2" l="1"/>
  <c r="E93" i="2" l="1"/>
  <c r="E14" i="2" s="1"/>
  <c r="F93" i="2"/>
  <c r="F14" i="2" s="1"/>
  <c r="G93" i="2"/>
  <c r="G14" i="2" s="1"/>
  <c r="H93" i="2"/>
  <c r="H14" i="2" s="1"/>
  <c r="H100" i="2"/>
  <c r="G100" i="2"/>
  <c r="F100" i="2"/>
  <c r="E100" i="2"/>
  <c r="D100" i="2"/>
  <c r="E90" i="2" l="1"/>
  <c r="F90" i="2"/>
  <c r="G90" i="2"/>
  <c r="H90" i="2"/>
  <c r="D17" i="2" l="1"/>
  <c r="E17" i="2"/>
  <c r="F17" i="2"/>
  <c r="G17" i="2"/>
  <c r="H17" i="2"/>
  <c r="F18" i="2"/>
  <c r="F13" i="2" s="1"/>
  <c r="G18" i="2"/>
  <c r="G13" i="2" s="1"/>
  <c r="H18" i="2"/>
  <c r="H13" i="2" s="1"/>
  <c r="D20" i="2"/>
  <c r="D15" i="2" s="1"/>
  <c r="E20" i="2"/>
  <c r="F20" i="2"/>
  <c r="F15" i="2" s="1"/>
  <c r="G20" i="2"/>
  <c r="G15" i="2" s="1"/>
  <c r="H20" i="2"/>
  <c r="H15" i="2" s="1"/>
  <c r="D21" i="2"/>
  <c r="F21" i="2"/>
  <c r="G21" i="2"/>
  <c r="H21" i="2"/>
  <c r="D26" i="2"/>
  <c r="E26" i="2"/>
  <c r="F26" i="2"/>
  <c r="G26" i="2"/>
  <c r="H26" i="2"/>
  <c r="D50" i="2"/>
  <c r="E50" i="2"/>
  <c r="F50" i="2"/>
  <c r="G50" i="2"/>
  <c r="H50" i="2"/>
  <c r="E55" i="2"/>
  <c r="F55" i="2"/>
  <c r="G55" i="2"/>
  <c r="H55" i="2"/>
  <c r="D55" i="2"/>
  <c r="E60" i="2"/>
  <c r="F60" i="2"/>
  <c r="G60" i="2"/>
  <c r="H60" i="2"/>
  <c r="D60" i="2"/>
  <c r="E65" i="2"/>
  <c r="F65" i="2"/>
  <c r="G65" i="2"/>
  <c r="H65" i="2"/>
  <c r="D18" i="2"/>
  <c r="D13" i="2" s="1"/>
  <c r="D70" i="2"/>
  <c r="G70" i="2"/>
  <c r="H70" i="2"/>
  <c r="D80" i="2"/>
  <c r="E80" i="2"/>
  <c r="F80" i="2"/>
  <c r="G80" i="2"/>
  <c r="H80" i="2"/>
  <c r="I27" i="1"/>
  <c r="J27" i="1"/>
  <c r="K27" i="1"/>
  <c r="L27" i="1"/>
  <c r="E16" i="2" l="1"/>
  <c r="H16" i="2"/>
  <c r="G16" i="2"/>
  <c r="F16" i="2"/>
  <c r="D65" i="2"/>
  <c r="D16" i="2" s="1"/>
  <c r="D14" i="2"/>
  <c r="H95" i="2"/>
  <c r="G95" i="2"/>
  <c r="E95" i="2"/>
  <c r="D95" i="2"/>
  <c r="D90" i="2" s="1"/>
  <c r="I12" i="1" l="1"/>
  <c r="J13" i="1"/>
  <c r="J12" i="1" s="1"/>
  <c r="K13" i="1"/>
  <c r="K12" i="1" s="1"/>
  <c r="L13" i="1"/>
  <c r="L12" i="1" s="1"/>
  <c r="H12" i="1" l="1"/>
  <c r="E12" i="2" l="1"/>
  <c r="F12" i="2"/>
  <c r="G12" i="2"/>
  <c r="H12" i="2"/>
  <c r="D12" i="2"/>
  <c r="F11" i="2" l="1"/>
  <c r="G11" i="2"/>
  <c r="H11" i="2"/>
  <c r="D11" i="2"/>
  <c r="E85" i="2"/>
  <c r="F85" i="2"/>
  <c r="G85" i="2"/>
  <c r="H85" i="2"/>
  <c r="D85" i="2"/>
  <c r="E13" i="2" l="1"/>
  <c r="E11" i="2" s="1"/>
</calcChain>
</file>

<file path=xl/sharedStrings.xml><?xml version="1.0" encoding="utf-8"?>
<sst xmlns="http://schemas.openxmlformats.org/spreadsheetml/2006/main" count="243" uniqueCount="80">
  <si>
    <t>РЕСУРСНОЕ ОБЕСПЕЧЕНИЕ</t>
  </si>
  <si>
    <t>реализации муниципальной программы  за счет средств местного бюджета (тыс. руб.)«Развитие систем жилищно-коммунальной инфраструктуры в Ханкайском муниципальном районе» на 2020-2024 годы</t>
  </si>
  <si>
    <t>№ п/п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</si>
  <si>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</si>
  <si>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</si>
  <si>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Код бюджетной классификации</t>
  </si>
  <si>
    <t>Расходы (тыс. руб.), годы</t>
  </si>
  <si>
    <t>ГРБС</t>
  </si>
  <si>
    <t>РзПр</t>
  </si>
  <si>
    <t>ЦСР</t>
  </si>
  <si>
    <t>ВР</t>
  </si>
  <si>
    <t>Муниципальная программа      «Развитие систем жилищно-коммунальной инфраструктуры»</t>
  </si>
  <si>
    <t>Всего</t>
  </si>
  <si>
    <t>Х</t>
  </si>
  <si>
    <t>1.1</t>
  </si>
  <si>
    <t>Приобретение специализированной коммунальной техники, оборудования, материалов</t>
  </si>
  <si>
    <t>0502</t>
  </si>
  <si>
    <t>0797241200</t>
  </si>
  <si>
    <t>1.2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</si>
  <si>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</si>
  <si>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07972S2320</t>
  </si>
  <si>
    <t>1.3</t>
  </si>
  <si>
    <t>Ремонт и замена котельного оборудования, приобретение материалов</t>
  </si>
  <si>
    <t>07972S2270</t>
  </si>
  <si>
    <t>1.4</t>
  </si>
  <si>
    <t>Субсидии на возмещение части затрат по водоснабжению (электроэнергия водовод)</t>
  </si>
  <si>
    <t>0797241500</t>
  </si>
  <si>
    <t>1.5</t>
  </si>
  <si>
    <t>Субсидии на финансовое обеспечение затрат по капитальному ремонту объектов водоснабжения, водоотведения и (или) теплоснабжения и (или) содержанию колодцев общего пользования находящихся в муниципальной собственности</t>
  </si>
  <si>
    <t>0797241600</t>
  </si>
  <si>
    <t>1.6</t>
  </si>
  <si>
    <t>Расходы по обеспечению граждан твёрдым топливом (дровами)</t>
  </si>
  <si>
    <t>0505</t>
  </si>
  <si>
    <t>1.7</t>
  </si>
  <si>
    <t>079G5S2430</t>
  </si>
  <si>
    <t>Отдельные мероприятия</t>
  </si>
  <si>
    <t>0503</t>
  </si>
  <si>
    <t>2.1</t>
  </si>
  <si>
    <t>Содержание мест захоронения</t>
  </si>
  <si>
    <t>0797443300</t>
  </si>
  <si>
    <t>реализации  муниципальной программы «Развитие систем жилищно-коммунальной инфраструктуры в Ханкайском муниципальном районе» на 2020-2024 годы за счет средств местного бюджета  и прогнозная оценка привлекаемых на ее реализацию целей средств краевого и федерального бюджетов, иных внебюджетных источников</t>
  </si>
  <si>
    <t>Оценка расходов</t>
  </si>
  <si>
    <t>(тыс. руб.), годы </t>
  </si>
  <si>
    <t>Муниципальная  программа  «Развитие систем жилищно-коммунальной инфраструктуры  в Ханкайском муниципальном районе»</t>
  </si>
  <si>
    <t>всего</t>
  </si>
  <si>
    <t>федеральный бюджет</t>
  </si>
  <si>
    <t>краевой бюджет *</t>
  </si>
  <si>
    <t>местный бюджет</t>
  </si>
  <si>
    <t>иные внебюджетные источники</t>
  </si>
  <si>
    <t>краевой бюджет</t>
  </si>
  <si>
    <t> 0,00</t>
  </si>
  <si>
    <t>Строительство 2-й очереди водовода с. Камень-Рыболов- с.Астраханка</t>
  </si>
  <si>
    <t xml:space="preserve">Основное мероприятие:
Развитие систем энерго-тепло-газо-водоснабжения
</t>
  </si>
  <si>
    <t>3</t>
  </si>
  <si>
    <t>3.1</t>
  </si>
  <si>
    <t>2</t>
  </si>
  <si>
    <t>Федеральная программа "Чистая вода"</t>
  </si>
  <si>
    <t>Строительство второй очереди водовода с. Камень-Рыболов- с.Астраханка, строительство очитсных сооружений с. Камень-Рыболов</t>
  </si>
  <si>
    <t>1</t>
  </si>
  <si>
    <t>Основное мероприятие: Развитие систем энерго-тепло-газо-водоснабжения</t>
  </si>
  <si>
    <t>07972S2620</t>
  </si>
  <si>
    <t xml:space="preserve">«Приложение № 3 к муниципальной программе  «Развитие систем жилищно-коммунальной инфраструктуры  в Ханкайском муниципальном районе» на 2020-2024годы, утвержденной  постановлением Администрации  муниципального района                      от 31.10.2019 № 919-па» </t>
  </si>
  <si>
    <t>Субсидии на увеличение уставногго капитала МУП</t>
  </si>
  <si>
    <t>0797440010</t>
  </si>
  <si>
    <t>240</t>
  </si>
  <si>
    <t xml:space="preserve">Мероприятия по обустройству контейнерных площадок </t>
  </si>
  <si>
    <t>3.2</t>
  </si>
  <si>
    <t>1.2.1</t>
  </si>
  <si>
    <t>1.2.2</t>
  </si>
  <si>
    <t>1.2.3</t>
  </si>
  <si>
    <t>Ремонт участка водопроводной сети по ул. Трактовая с. Камень-Рыболов, протяжённостью 750 м.п.</t>
  </si>
  <si>
    <t>ремонт сетей водоснабжения с. Камень-Рыболов-с.Астраханка (участок ул. Лузанова-ул. Вокзальная)</t>
  </si>
  <si>
    <t>3.3</t>
  </si>
  <si>
    <t>Мероприятия по ремонту лестницы "Смотровая площадка"</t>
  </si>
  <si>
    <t>1.8</t>
  </si>
  <si>
    <t>софинансирование "Твой проект"</t>
  </si>
  <si>
    <t>07972S2360</t>
  </si>
  <si>
    <t xml:space="preserve">«Приложение № 4 к муниципальной программе  «Развитие систем жилищно-коммунальной инфраструктуры  в Ханкайском муниципальном районе» на 2020-2024годы, утвержденной  постановлением Администрации  муниципального района  от 31.10.2019 № 919-па» </t>
  </si>
  <si>
    <t>Приложение № 2                                                                                к постановлению Администрации                                      Ханкайского муниципального округа                                                                   от 28.01.2021 №  82-па</t>
  </si>
  <si>
    <t>Приложение  № 1                                                                        к постановлению Администрации                                                                                    Ханкайского муниципального округа                                                      от 28.01.2021 №  82-па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</si>
</sst>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/>
    <xf numFmtId="49" fontId="3" fillId="0" borderId="1" xfId="0" applyNumberFormat="1" applyFont="1" applyBorder="1" applyAlignment="1">
      <alignment vertical="center" wrapText="1"/>
    </xf>
    <xf numFmtId="0" fontId="0" fillId="0" borderId="0" xfId="0" applyFont="1"/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49" fontId="8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zoomScaleNormal="100" workbookViewId="0">
      <selection activeCell="G1" sqref="G1:L4"/>
    </sheetView>
  </sheetViews>
  <sheetFormatPr defaultRowHeight="15" x14ac:dyDescent="0.25"/>
  <cols>
    <col min="1" max="1" width="5.28515625" customWidth="1"/>
    <col min="2" max="2" width="35.7109375" customWidth="1"/>
    <col min="6" max="6" width="11.7109375" customWidth="1"/>
    <col min="8" max="8" width="10.42578125" style="58" customWidth="1"/>
    <col min="9" max="9" width="11.7109375" style="68" customWidth="1"/>
  </cols>
  <sheetData>
    <row r="1" spans="1:13" ht="15" customHeight="1" x14ac:dyDescent="0.3">
      <c r="A1" s="1"/>
      <c r="B1" s="1"/>
      <c r="C1" s="1"/>
      <c r="D1" s="1"/>
      <c r="E1" s="1"/>
      <c r="F1" s="1"/>
      <c r="G1" s="80" t="s">
        <v>79</v>
      </c>
      <c r="H1" s="80"/>
      <c r="I1" s="80"/>
      <c r="J1" s="80"/>
      <c r="K1" s="80"/>
      <c r="L1" s="80"/>
      <c r="M1" s="29"/>
    </row>
    <row r="2" spans="1:13" ht="15" customHeight="1" x14ac:dyDescent="0.3">
      <c r="A2" s="1"/>
      <c r="B2" s="1"/>
      <c r="C2" s="1"/>
      <c r="D2" s="1"/>
      <c r="E2" s="1"/>
      <c r="F2" s="1"/>
      <c r="G2" s="80"/>
      <c r="H2" s="80"/>
      <c r="I2" s="80"/>
      <c r="J2" s="80"/>
      <c r="K2" s="80"/>
      <c r="L2" s="80"/>
      <c r="M2" s="29"/>
    </row>
    <row r="3" spans="1:13" ht="15" customHeight="1" x14ac:dyDescent="0.3">
      <c r="A3" s="1"/>
      <c r="B3" s="1"/>
      <c r="C3" s="1"/>
      <c r="D3" s="1"/>
      <c r="E3" s="1"/>
      <c r="F3" s="1"/>
      <c r="G3" s="80"/>
      <c r="H3" s="80"/>
      <c r="I3" s="80"/>
      <c r="J3" s="80"/>
      <c r="K3" s="80"/>
      <c r="L3" s="80"/>
      <c r="M3" s="29"/>
    </row>
    <row r="4" spans="1:13" ht="43.5" customHeight="1" x14ac:dyDescent="0.3">
      <c r="A4" s="2"/>
      <c r="B4" s="2"/>
      <c r="C4" s="2"/>
      <c r="D4" s="2"/>
      <c r="E4" s="2"/>
      <c r="F4" s="2"/>
      <c r="G4" s="80"/>
      <c r="H4" s="80"/>
      <c r="I4" s="80"/>
      <c r="J4" s="80"/>
      <c r="K4" s="80"/>
      <c r="L4" s="80"/>
      <c r="M4" s="29"/>
    </row>
    <row r="5" spans="1:13" ht="77.25" customHeight="1" x14ac:dyDescent="0.25">
      <c r="A5" s="37"/>
      <c r="B5" s="37"/>
      <c r="C5" s="37"/>
      <c r="D5" s="37"/>
      <c r="E5" s="37"/>
      <c r="F5" s="37"/>
      <c r="G5" s="79" t="s">
        <v>61</v>
      </c>
      <c r="H5" s="79"/>
      <c r="I5" s="79"/>
      <c r="J5" s="79"/>
      <c r="K5" s="79"/>
      <c r="L5" s="79"/>
      <c r="M5" s="1"/>
    </row>
    <row r="6" spans="1:13" ht="39" customHeight="1" x14ac:dyDescent="0.25">
      <c r="A6" s="84" t="s">
        <v>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14"/>
    </row>
    <row r="7" spans="1:13" ht="37.5" customHeight="1" x14ac:dyDescent="0.25">
      <c r="A7" s="83" t="s">
        <v>1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1"/>
    </row>
    <row r="8" spans="1:13" ht="15" customHeight="1" x14ac:dyDescent="0.25">
      <c r="A8" s="33"/>
      <c r="B8" s="33"/>
      <c r="C8" s="33"/>
      <c r="D8" s="33"/>
      <c r="E8" s="33"/>
      <c r="F8" s="34"/>
      <c r="G8" s="34"/>
      <c r="H8" s="54"/>
      <c r="I8" s="54"/>
      <c r="J8" s="34"/>
      <c r="K8" s="34"/>
      <c r="L8" s="34"/>
      <c r="M8" s="1"/>
    </row>
    <row r="9" spans="1:13" ht="75" x14ac:dyDescent="0.25">
      <c r="A9" s="81" t="s">
        <v>2</v>
      </c>
      <c r="B9" s="85" t="s">
        <v>3</v>
      </c>
      <c r="C9" s="85" t="s">
        <v>4</v>
      </c>
      <c r="D9" s="32" t="s">
        <v>5</v>
      </c>
      <c r="E9" s="32"/>
      <c r="F9" s="32"/>
      <c r="G9" s="32"/>
      <c r="H9" s="82" t="s">
        <v>6</v>
      </c>
      <c r="I9" s="82"/>
      <c r="J9" s="82"/>
      <c r="K9" s="82"/>
      <c r="L9" s="82"/>
      <c r="M9" s="1"/>
    </row>
    <row r="10" spans="1:13" x14ac:dyDescent="0.25">
      <c r="A10" s="81"/>
      <c r="B10" s="86"/>
      <c r="C10" s="86"/>
      <c r="D10" s="3" t="s">
        <v>7</v>
      </c>
      <c r="E10" s="3" t="s">
        <v>8</v>
      </c>
      <c r="F10" s="3" t="s">
        <v>9</v>
      </c>
      <c r="G10" s="3" t="s">
        <v>10</v>
      </c>
      <c r="H10" s="55">
        <v>2020</v>
      </c>
      <c r="I10" s="55">
        <v>2021</v>
      </c>
      <c r="J10" s="3">
        <v>2022</v>
      </c>
      <c r="K10" s="3">
        <v>2023</v>
      </c>
      <c r="L10" s="3">
        <v>2024</v>
      </c>
      <c r="M10" s="1"/>
    </row>
    <row r="11" spans="1:13" ht="50.2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55">
        <v>9</v>
      </c>
      <c r="I11" s="70">
        <v>10</v>
      </c>
      <c r="J11" s="4">
        <v>11</v>
      </c>
      <c r="K11" s="4">
        <v>12</v>
      </c>
      <c r="L11" s="4">
        <v>11</v>
      </c>
      <c r="M11" s="12"/>
    </row>
    <row r="12" spans="1:13" ht="54" customHeight="1" x14ac:dyDescent="0.25">
      <c r="A12" s="10"/>
      <c r="B12" s="10" t="s">
        <v>11</v>
      </c>
      <c r="C12" s="6" t="s">
        <v>12</v>
      </c>
      <c r="D12" s="11" t="s">
        <v>13</v>
      </c>
      <c r="E12" s="11" t="s">
        <v>13</v>
      </c>
      <c r="F12" s="11" t="s">
        <v>13</v>
      </c>
      <c r="G12" s="11" t="s">
        <v>13</v>
      </c>
      <c r="H12" s="56">
        <f>H13+H25+H27</f>
        <v>33187.289000000004</v>
      </c>
      <c r="I12" s="56">
        <f>I13+I25+I27</f>
        <v>3137</v>
      </c>
      <c r="J12" s="24">
        <f>J13+J25+J27</f>
        <v>2375</v>
      </c>
      <c r="K12" s="24">
        <f>K13+K25+K27</f>
        <v>8874.6</v>
      </c>
      <c r="L12" s="24">
        <f>L13+L25+L27</f>
        <v>8874.6</v>
      </c>
      <c r="M12" s="1"/>
    </row>
    <row r="13" spans="1:13" ht="78" customHeight="1" x14ac:dyDescent="0.25">
      <c r="A13" s="28">
        <v>1</v>
      </c>
      <c r="B13" s="28" t="s">
        <v>52</v>
      </c>
      <c r="C13" s="19" t="s">
        <v>12</v>
      </c>
      <c r="D13" s="11" t="s">
        <v>13</v>
      </c>
      <c r="E13" s="11" t="s">
        <v>13</v>
      </c>
      <c r="F13" s="11" t="s">
        <v>13</v>
      </c>
      <c r="G13" s="11" t="s">
        <v>13</v>
      </c>
      <c r="H13" s="56">
        <f>H14+H15+H19+H20+H21+H22+H23+H16</f>
        <v>30497.264000000003</v>
      </c>
      <c r="I13" s="56">
        <f>I14+I15+I16+I17+I18+I19+I20+I21+I22+I23+I24</f>
        <v>2587</v>
      </c>
      <c r="J13" s="24">
        <f>J14+J15+J19+J20+J21+J22+J23</f>
        <v>1975</v>
      </c>
      <c r="K13" s="24">
        <f>K14+K15+K19+K20+K21+K22+K23</f>
        <v>8224.6</v>
      </c>
      <c r="L13" s="24">
        <f>L14+L15+L19+L20+L21+L22+L23</f>
        <v>8224.6</v>
      </c>
      <c r="M13" s="1"/>
    </row>
    <row r="14" spans="1:13" ht="48" customHeight="1" x14ac:dyDescent="0.25">
      <c r="A14" s="8" t="s">
        <v>14</v>
      </c>
      <c r="B14" s="26" t="s">
        <v>15</v>
      </c>
      <c r="C14" s="5"/>
      <c r="D14" s="7">
        <v>956</v>
      </c>
      <c r="E14" s="9" t="s">
        <v>16</v>
      </c>
      <c r="F14" s="9" t="s">
        <v>17</v>
      </c>
      <c r="G14" s="31">
        <v>0</v>
      </c>
      <c r="H14" s="57">
        <f>500+5600-25-1696.06+150.567+200</f>
        <v>4729.5070000000005</v>
      </c>
      <c r="I14" s="78">
        <v>1000</v>
      </c>
      <c r="J14" s="16">
        <v>1000</v>
      </c>
      <c r="K14" s="16">
        <v>0</v>
      </c>
      <c r="L14" s="16">
        <v>0</v>
      </c>
      <c r="M14" s="1"/>
    </row>
    <row r="15" spans="1:13" ht="69" customHeight="1" x14ac:dyDescent="0.25">
      <c r="A15" s="8" t="s">
        <v>18</v>
      </c>
      <c r="B15" s="5" t="s">
        <v>19</v>
      </c>
      <c r="C15" s="5"/>
      <c r="D15" s="7">
        <v>952</v>
      </c>
      <c r="E15" s="9" t="s">
        <v>16</v>
      </c>
      <c r="F15" s="9" t="s">
        <v>20</v>
      </c>
      <c r="G15" s="7">
        <v>410</v>
      </c>
      <c r="H15" s="57">
        <v>0</v>
      </c>
      <c r="I15" s="71">
        <v>225</v>
      </c>
      <c r="J15" s="15">
        <v>25</v>
      </c>
      <c r="K15" s="15">
        <v>1000</v>
      </c>
      <c r="L15" s="15">
        <v>1000</v>
      </c>
      <c r="M15" s="1"/>
    </row>
    <row r="16" spans="1:13" ht="92.25" customHeight="1" x14ac:dyDescent="0.25">
      <c r="A16" s="44" t="s">
        <v>67</v>
      </c>
      <c r="B16" s="45" t="s">
        <v>19</v>
      </c>
      <c r="C16" s="45"/>
      <c r="D16" s="20">
        <v>952</v>
      </c>
      <c r="E16" s="21" t="s">
        <v>16</v>
      </c>
      <c r="F16" s="21" t="s">
        <v>17</v>
      </c>
      <c r="G16" s="20">
        <v>410</v>
      </c>
      <c r="H16" s="57">
        <f>3410+500</f>
        <v>3910</v>
      </c>
      <c r="I16" s="71">
        <v>0</v>
      </c>
      <c r="J16" s="15">
        <v>0</v>
      </c>
      <c r="K16" s="15">
        <v>0</v>
      </c>
      <c r="L16" s="15">
        <v>0</v>
      </c>
      <c r="M16" s="1"/>
    </row>
    <row r="17" spans="1:13" ht="81.75" customHeight="1" x14ac:dyDescent="0.25">
      <c r="A17" s="46" t="s">
        <v>68</v>
      </c>
      <c r="B17" s="47" t="s">
        <v>70</v>
      </c>
      <c r="C17" s="47"/>
      <c r="D17" s="48">
        <v>956</v>
      </c>
      <c r="E17" s="49" t="s">
        <v>16</v>
      </c>
      <c r="F17" s="49" t="s">
        <v>17</v>
      </c>
      <c r="G17" s="48">
        <v>410</v>
      </c>
      <c r="H17" s="57">
        <v>0</v>
      </c>
      <c r="I17" s="71">
        <v>0</v>
      </c>
      <c r="J17" s="50">
        <v>0</v>
      </c>
      <c r="K17" s="50">
        <v>0</v>
      </c>
      <c r="L17" s="50">
        <v>0</v>
      </c>
    </row>
    <row r="18" spans="1:13" ht="97.5" customHeight="1" x14ac:dyDescent="0.25">
      <c r="A18" s="46" t="s">
        <v>69</v>
      </c>
      <c r="B18" s="47" t="s">
        <v>71</v>
      </c>
      <c r="C18" s="47"/>
      <c r="D18" s="48">
        <v>952</v>
      </c>
      <c r="E18" s="49" t="s">
        <v>16</v>
      </c>
      <c r="F18" s="49" t="s">
        <v>17</v>
      </c>
      <c r="G18" s="48">
        <v>410</v>
      </c>
      <c r="H18" s="57">
        <v>0</v>
      </c>
      <c r="I18" s="71">
        <v>0</v>
      </c>
      <c r="J18" s="50">
        <v>0</v>
      </c>
      <c r="K18" s="50">
        <v>0</v>
      </c>
      <c r="L18" s="50">
        <v>0</v>
      </c>
    </row>
    <row r="19" spans="1:13" ht="54.75" customHeight="1" x14ac:dyDescent="0.25">
      <c r="A19" s="8" t="s">
        <v>21</v>
      </c>
      <c r="B19" s="5" t="s">
        <v>22</v>
      </c>
      <c r="C19" s="5"/>
      <c r="D19" s="7">
        <v>952</v>
      </c>
      <c r="E19" s="9" t="s">
        <v>16</v>
      </c>
      <c r="F19" s="9" t="s">
        <v>23</v>
      </c>
      <c r="G19" s="7">
        <v>240</v>
      </c>
      <c r="H19" s="57">
        <v>0</v>
      </c>
      <c r="I19" s="78">
        <v>150</v>
      </c>
      <c r="J19" s="16">
        <v>0</v>
      </c>
      <c r="K19" s="16">
        <v>2000</v>
      </c>
      <c r="L19" s="16">
        <v>2000</v>
      </c>
    </row>
    <row r="20" spans="1:13" ht="52.5" customHeight="1" x14ac:dyDescent="0.25">
      <c r="A20" s="8" t="s">
        <v>24</v>
      </c>
      <c r="B20" s="5" t="s">
        <v>25</v>
      </c>
      <c r="C20" s="5"/>
      <c r="D20" s="7">
        <v>952</v>
      </c>
      <c r="E20" s="9" t="s">
        <v>16</v>
      </c>
      <c r="F20" s="9" t="s">
        <v>26</v>
      </c>
      <c r="G20" s="7">
        <v>810</v>
      </c>
      <c r="H20" s="57">
        <f>500+890.009+520+2900</f>
        <v>4810.009</v>
      </c>
      <c r="I20" s="57">
        <v>500</v>
      </c>
      <c r="J20" s="15">
        <v>500</v>
      </c>
      <c r="K20" s="15">
        <v>4000.67</v>
      </c>
      <c r="L20" s="15">
        <v>4000.67</v>
      </c>
    </row>
    <row r="21" spans="1:13" ht="92.25" customHeight="1" x14ac:dyDescent="0.25">
      <c r="A21" s="8" t="s">
        <v>27</v>
      </c>
      <c r="B21" s="5" t="s">
        <v>28</v>
      </c>
      <c r="C21" s="5"/>
      <c r="D21" s="7">
        <v>956</v>
      </c>
      <c r="E21" s="9" t="s">
        <v>16</v>
      </c>
      <c r="F21" s="9" t="s">
        <v>29</v>
      </c>
      <c r="G21" s="7">
        <v>810</v>
      </c>
      <c r="H21" s="57">
        <f>600+1012.487+9144.5-3410+1696.06+1215.598+1600</f>
        <v>11858.645</v>
      </c>
      <c r="I21" s="57">
        <v>500</v>
      </c>
      <c r="J21" s="15">
        <v>400</v>
      </c>
      <c r="K21" s="15">
        <v>1000</v>
      </c>
      <c r="L21" s="15">
        <v>1000</v>
      </c>
    </row>
    <row r="22" spans="1:13" ht="25.5" x14ac:dyDescent="0.25">
      <c r="A22" s="8" t="s">
        <v>30</v>
      </c>
      <c r="B22" s="5" t="s">
        <v>31</v>
      </c>
      <c r="C22" s="5"/>
      <c r="D22" s="7">
        <v>952</v>
      </c>
      <c r="E22" s="9" t="s">
        <v>32</v>
      </c>
      <c r="F22" s="9" t="s">
        <v>60</v>
      </c>
      <c r="G22" s="7">
        <v>810</v>
      </c>
      <c r="H22" s="57">
        <f>130.208-68.592</f>
        <v>61.616</v>
      </c>
      <c r="I22" s="57">
        <v>150</v>
      </c>
      <c r="J22" s="15">
        <v>50</v>
      </c>
      <c r="K22" s="15">
        <v>223.93</v>
      </c>
      <c r="L22" s="15">
        <v>223.93</v>
      </c>
    </row>
    <row r="23" spans="1:13" ht="25.5" x14ac:dyDescent="0.25">
      <c r="A23" s="35" t="s">
        <v>33</v>
      </c>
      <c r="B23" s="36" t="s">
        <v>62</v>
      </c>
      <c r="C23" s="36"/>
      <c r="D23" s="20">
        <v>952</v>
      </c>
      <c r="E23" s="21" t="s">
        <v>16</v>
      </c>
      <c r="F23" s="21" t="s">
        <v>17</v>
      </c>
      <c r="G23" s="20">
        <v>810</v>
      </c>
      <c r="H23" s="57">
        <v>5127.4870000000001</v>
      </c>
      <c r="I23" s="57">
        <v>0</v>
      </c>
      <c r="J23" s="15">
        <v>0</v>
      </c>
      <c r="K23" s="15">
        <v>0</v>
      </c>
      <c r="L23" s="15">
        <v>0</v>
      </c>
    </row>
    <row r="24" spans="1:13" ht="29.25" customHeight="1" x14ac:dyDescent="0.25">
      <c r="A24" s="72" t="s">
        <v>74</v>
      </c>
      <c r="B24" s="73" t="s">
        <v>75</v>
      </c>
      <c r="C24" s="73"/>
      <c r="D24" s="20">
        <v>952</v>
      </c>
      <c r="E24" s="21" t="s">
        <v>16</v>
      </c>
      <c r="F24" s="21" t="s">
        <v>76</v>
      </c>
      <c r="G24" s="20">
        <v>240</v>
      </c>
      <c r="H24" s="57">
        <v>0</v>
      </c>
      <c r="I24" s="57">
        <v>62</v>
      </c>
      <c r="J24" s="15">
        <v>0</v>
      </c>
      <c r="K24" s="15">
        <v>0</v>
      </c>
      <c r="L24" s="15">
        <v>0</v>
      </c>
      <c r="M24" s="38"/>
    </row>
    <row r="25" spans="1:13" ht="36" customHeight="1" x14ac:dyDescent="0.25">
      <c r="A25" s="27" t="s">
        <v>55</v>
      </c>
      <c r="B25" s="28" t="s">
        <v>56</v>
      </c>
      <c r="C25" s="19" t="s">
        <v>12</v>
      </c>
      <c r="D25" s="11" t="s">
        <v>13</v>
      </c>
      <c r="E25" s="11" t="s">
        <v>13</v>
      </c>
      <c r="F25" s="11" t="s">
        <v>13</v>
      </c>
      <c r="G25" s="11" t="s">
        <v>13</v>
      </c>
      <c r="H25" s="56">
        <v>0</v>
      </c>
      <c r="I25" s="56">
        <v>0</v>
      </c>
      <c r="J25" s="24">
        <v>0</v>
      </c>
      <c r="K25" s="24">
        <v>0</v>
      </c>
      <c r="L25" s="24">
        <v>0</v>
      </c>
    </row>
    <row r="26" spans="1:13" ht="51" x14ac:dyDescent="0.25">
      <c r="A26" s="25" t="s">
        <v>37</v>
      </c>
      <c r="B26" s="26" t="s">
        <v>57</v>
      </c>
      <c r="C26" s="26"/>
      <c r="D26" s="20">
        <v>952</v>
      </c>
      <c r="E26" s="21" t="s">
        <v>16</v>
      </c>
      <c r="F26" s="30" t="s">
        <v>34</v>
      </c>
      <c r="G26" s="20">
        <v>410</v>
      </c>
      <c r="H26" s="57">
        <v>0</v>
      </c>
      <c r="I26" s="57">
        <v>0</v>
      </c>
      <c r="J26" s="15">
        <v>0</v>
      </c>
      <c r="K26" s="15">
        <v>0</v>
      </c>
      <c r="L26" s="15">
        <v>0</v>
      </c>
    </row>
    <row r="27" spans="1:13" x14ac:dyDescent="0.25">
      <c r="A27" s="13" t="s">
        <v>53</v>
      </c>
      <c r="B27" s="10" t="s">
        <v>35</v>
      </c>
      <c r="C27" s="19" t="s">
        <v>12</v>
      </c>
      <c r="D27" s="11" t="s">
        <v>13</v>
      </c>
      <c r="E27" s="11" t="s">
        <v>13</v>
      </c>
      <c r="F27" s="11" t="s">
        <v>13</v>
      </c>
      <c r="G27" s="11" t="s">
        <v>13</v>
      </c>
      <c r="H27" s="56">
        <f>H28+H29+H30</f>
        <v>2690.0250000000001</v>
      </c>
      <c r="I27" s="56">
        <f>I28+I29</f>
        <v>550</v>
      </c>
      <c r="J27" s="24">
        <f>J28+J29</f>
        <v>400</v>
      </c>
      <c r="K27" s="24">
        <f>K28+K29</f>
        <v>650</v>
      </c>
      <c r="L27" s="24">
        <f>L28+L29</f>
        <v>650</v>
      </c>
    </row>
    <row r="28" spans="1:13" x14ac:dyDescent="0.25">
      <c r="A28" s="8" t="s">
        <v>54</v>
      </c>
      <c r="B28" s="5" t="s">
        <v>38</v>
      </c>
      <c r="C28" s="10"/>
      <c r="D28" s="7">
        <v>956</v>
      </c>
      <c r="E28" s="9" t="s">
        <v>36</v>
      </c>
      <c r="F28" s="9" t="s">
        <v>39</v>
      </c>
      <c r="G28" s="20">
        <v>240</v>
      </c>
      <c r="H28" s="57">
        <v>231</v>
      </c>
      <c r="I28" s="57">
        <v>350</v>
      </c>
      <c r="J28" s="15">
        <v>200</v>
      </c>
      <c r="K28" s="15">
        <v>250</v>
      </c>
      <c r="L28" s="15">
        <v>250</v>
      </c>
    </row>
    <row r="29" spans="1:13" ht="25.5" x14ac:dyDescent="0.25">
      <c r="A29" s="40" t="s">
        <v>66</v>
      </c>
      <c r="B29" s="41" t="s">
        <v>65</v>
      </c>
      <c r="C29" s="39"/>
      <c r="D29" s="20">
        <v>956</v>
      </c>
      <c r="E29" s="42" t="s">
        <v>36</v>
      </c>
      <c r="F29" s="42" t="s">
        <v>63</v>
      </c>
      <c r="G29" s="42" t="s">
        <v>64</v>
      </c>
      <c r="H29" s="57">
        <f>2500-60.975</f>
        <v>2439.0250000000001</v>
      </c>
      <c r="I29" s="57">
        <v>200</v>
      </c>
      <c r="J29" s="15">
        <v>200</v>
      </c>
      <c r="K29" s="15">
        <v>400</v>
      </c>
      <c r="L29" s="15">
        <v>400</v>
      </c>
    </row>
    <row r="30" spans="1:13" ht="25.5" x14ac:dyDescent="0.25">
      <c r="A30" s="52" t="s">
        <v>72</v>
      </c>
      <c r="B30" s="53" t="s">
        <v>73</v>
      </c>
      <c r="C30" s="51"/>
      <c r="D30" s="20">
        <v>956</v>
      </c>
      <c r="E30" s="42" t="s">
        <v>36</v>
      </c>
      <c r="F30" s="42" t="s">
        <v>63</v>
      </c>
      <c r="G30" s="42" t="s">
        <v>64</v>
      </c>
      <c r="H30" s="57">
        <v>20</v>
      </c>
      <c r="I30" s="57">
        <v>0</v>
      </c>
      <c r="J30" s="15">
        <v>0</v>
      </c>
      <c r="K30" s="15">
        <v>0</v>
      </c>
      <c r="L30" s="15">
        <v>0</v>
      </c>
    </row>
  </sheetData>
  <mergeCells count="8">
    <mergeCell ref="G5:L5"/>
    <mergeCell ref="G1:L4"/>
    <mergeCell ref="A9:A10"/>
    <mergeCell ref="H9:L9"/>
    <mergeCell ref="A7:L7"/>
    <mergeCell ref="A6:L6"/>
    <mergeCell ref="B9:B10"/>
    <mergeCell ref="C9:C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workbookViewId="0">
      <selection activeCell="D1" sqref="D1:H2"/>
    </sheetView>
  </sheetViews>
  <sheetFormatPr defaultRowHeight="15" x14ac:dyDescent="0.25"/>
  <cols>
    <col min="1" max="1" width="6" customWidth="1"/>
    <col min="2" max="2" width="42.28515625" customWidth="1"/>
    <col min="3" max="3" width="27.7109375" customWidth="1"/>
    <col min="4" max="4" width="16.28515625" style="64" customWidth="1"/>
    <col min="5" max="5" width="12.140625" style="68" customWidth="1"/>
    <col min="6" max="6" width="11.140625" customWidth="1"/>
    <col min="7" max="8" width="11" customWidth="1"/>
  </cols>
  <sheetData>
    <row r="1" spans="1:8" ht="18.75" x14ac:dyDescent="0.25">
      <c r="A1" s="17"/>
      <c r="B1" s="17"/>
      <c r="C1" s="17"/>
      <c r="D1" s="98" t="s">
        <v>78</v>
      </c>
      <c r="E1" s="98"/>
      <c r="F1" s="98"/>
      <c r="G1" s="98"/>
      <c r="H1" s="98"/>
    </row>
    <row r="2" spans="1:8" ht="60.75" customHeight="1" x14ac:dyDescent="0.25">
      <c r="A2" s="17"/>
      <c r="B2" s="17"/>
      <c r="C2" s="17"/>
      <c r="D2" s="98"/>
      <c r="E2" s="98"/>
      <c r="F2" s="98"/>
      <c r="G2" s="98"/>
      <c r="H2" s="98"/>
    </row>
    <row r="3" spans="1:8" ht="53.25" customHeight="1" x14ac:dyDescent="0.25">
      <c r="A3" s="18"/>
      <c r="B3" s="18"/>
      <c r="C3" s="18"/>
      <c r="D3" s="79" t="s">
        <v>77</v>
      </c>
      <c r="E3" s="99"/>
      <c r="F3" s="99"/>
      <c r="G3" s="99"/>
      <c r="H3" s="99"/>
    </row>
    <row r="4" spans="1:8" s="1" customFormat="1" ht="15" customHeight="1" x14ac:dyDescent="0.25">
      <c r="A4" s="18"/>
      <c r="B4" s="18"/>
      <c r="C4" s="18"/>
      <c r="D4" s="74"/>
      <c r="E4" s="75"/>
      <c r="F4" s="75"/>
      <c r="G4" s="75"/>
      <c r="H4" s="75"/>
    </row>
    <row r="5" spans="1:8" ht="16.5" x14ac:dyDescent="0.25">
      <c r="A5" s="103" t="s">
        <v>0</v>
      </c>
      <c r="B5" s="103"/>
      <c r="C5" s="103"/>
      <c r="D5" s="103"/>
      <c r="E5" s="103"/>
      <c r="F5" s="103"/>
      <c r="G5" s="103"/>
      <c r="H5" s="103"/>
    </row>
    <row r="6" spans="1:8" ht="58.5" customHeight="1" x14ac:dyDescent="0.25">
      <c r="A6" s="104" t="s">
        <v>40</v>
      </c>
      <c r="B6" s="104"/>
      <c r="C6" s="104"/>
      <c r="D6" s="104"/>
      <c r="E6" s="104"/>
      <c r="F6" s="104"/>
      <c r="G6" s="104"/>
      <c r="H6" s="104"/>
    </row>
    <row r="7" spans="1:8" x14ac:dyDescent="0.25">
      <c r="A7" s="100" t="s">
        <v>2</v>
      </c>
      <c r="B7" s="97" t="s">
        <v>3</v>
      </c>
      <c r="C7" s="97" t="s">
        <v>4</v>
      </c>
      <c r="D7" s="97" t="s">
        <v>41</v>
      </c>
      <c r="E7" s="97"/>
      <c r="F7" s="97"/>
      <c r="G7" s="97"/>
      <c r="H7" s="97"/>
    </row>
    <row r="8" spans="1:8" x14ac:dyDescent="0.25">
      <c r="A8" s="100"/>
      <c r="B8" s="97"/>
      <c r="C8" s="97"/>
      <c r="D8" s="97" t="s">
        <v>42</v>
      </c>
      <c r="E8" s="97"/>
      <c r="F8" s="97"/>
      <c r="G8" s="97"/>
      <c r="H8" s="97"/>
    </row>
    <row r="9" spans="1:8" x14ac:dyDescent="0.25">
      <c r="A9" s="100"/>
      <c r="B9" s="97"/>
      <c r="C9" s="97"/>
      <c r="D9" s="59">
        <v>2020</v>
      </c>
      <c r="E9" s="65">
        <v>2021</v>
      </c>
      <c r="F9" s="76">
        <v>2022</v>
      </c>
      <c r="G9" s="76">
        <v>2023</v>
      </c>
      <c r="H9" s="76">
        <v>2024</v>
      </c>
    </row>
    <row r="10" spans="1:8" x14ac:dyDescent="0.25">
      <c r="A10" s="21">
        <v>1</v>
      </c>
      <c r="B10" s="20">
        <v>2</v>
      </c>
      <c r="C10" s="20">
        <v>3</v>
      </c>
      <c r="D10" s="60">
        <v>4</v>
      </c>
      <c r="E10" s="66">
        <v>5</v>
      </c>
      <c r="F10" s="20">
        <v>6</v>
      </c>
      <c r="G10" s="20">
        <v>7</v>
      </c>
      <c r="H10" s="20">
        <v>8</v>
      </c>
    </row>
    <row r="11" spans="1:8" x14ac:dyDescent="0.25">
      <c r="A11" s="101"/>
      <c r="B11" s="102" t="s">
        <v>43</v>
      </c>
      <c r="C11" s="19" t="s">
        <v>44</v>
      </c>
      <c r="D11" s="61">
        <f>D16+D80+D90</f>
        <v>72221.881539999988</v>
      </c>
      <c r="E11" s="61">
        <f>E13+E14</f>
        <v>146941.35699999999</v>
      </c>
      <c r="F11" s="22">
        <f t="shared" ref="F11:H15" si="0">F16+F80+F90</f>
        <v>2375</v>
      </c>
      <c r="G11" s="22">
        <f t="shared" si="0"/>
        <v>8674.6</v>
      </c>
      <c r="H11" s="22">
        <f t="shared" si="0"/>
        <v>8874.6</v>
      </c>
    </row>
    <row r="12" spans="1:8" x14ac:dyDescent="0.25">
      <c r="A12" s="101"/>
      <c r="B12" s="102"/>
      <c r="C12" s="19" t="s">
        <v>45</v>
      </c>
      <c r="D12" s="61">
        <f>D17+D81+D91</f>
        <v>0</v>
      </c>
      <c r="E12" s="67">
        <f>E17+E81+E91</f>
        <v>0</v>
      </c>
      <c r="F12" s="22">
        <f t="shared" si="0"/>
        <v>0</v>
      </c>
      <c r="G12" s="22">
        <f t="shared" si="0"/>
        <v>0</v>
      </c>
      <c r="H12" s="22">
        <f t="shared" si="0"/>
        <v>0</v>
      </c>
    </row>
    <row r="13" spans="1:8" x14ac:dyDescent="0.25">
      <c r="A13" s="101"/>
      <c r="B13" s="102"/>
      <c r="C13" s="19" t="s">
        <v>46</v>
      </c>
      <c r="D13" s="61">
        <f>D18+D82+D92</f>
        <v>39034.592539999998</v>
      </c>
      <c r="E13" s="67">
        <f>E18+E82+E92</f>
        <v>143804.35699999999</v>
      </c>
      <c r="F13" s="22">
        <f t="shared" si="0"/>
        <v>0</v>
      </c>
      <c r="G13" s="22">
        <f t="shared" si="0"/>
        <v>0</v>
      </c>
      <c r="H13" s="22">
        <f t="shared" si="0"/>
        <v>0</v>
      </c>
    </row>
    <row r="14" spans="1:8" x14ac:dyDescent="0.25">
      <c r="A14" s="101"/>
      <c r="B14" s="102"/>
      <c r="C14" s="19" t="s">
        <v>47</v>
      </c>
      <c r="D14" s="61">
        <f>D19+D83+D93</f>
        <v>33187.289000000004</v>
      </c>
      <c r="E14" s="61">
        <f>E19+E83+E93</f>
        <v>3137</v>
      </c>
      <c r="F14" s="22">
        <f t="shared" si="0"/>
        <v>2375</v>
      </c>
      <c r="G14" s="22">
        <f t="shared" si="0"/>
        <v>8674.6</v>
      </c>
      <c r="H14" s="22">
        <f t="shared" si="0"/>
        <v>8874.6</v>
      </c>
    </row>
    <row r="15" spans="1:8" ht="18" customHeight="1" x14ac:dyDescent="0.25">
      <c r="A15" s="101"/>
      <c r="B15" s="102"/>
      <c r="C15" s="19" t="s">
        <v>48</v>
      </c>
      <c r="D15" s="61">
        <f>D20+D84+D94</f>
        <v>0</v>
      </c>
      <c r="E15" s="67">
        <v>0</v>
      </c>
      <c r="F15" s="22">
        <f t="shared" si="0"/>
        <v>0</v>
      </c>
      <c r="G15" s="22">
        <f t="shared" si="0"/>
        <v>0</v>
      </c>
      <c r="H15" s="22">
        <f t="shared" si="0"/>
        <v>0</v>
      </c>
    </row>
    <row r="16" spans="1:8" ht="18.75" customHeight="1" x14ac:dyDescent="0.25">
      <c r="A16" s="89" t="s">
        <v>58</v>
      </c>
      <c r="B16" s="90" t="s">
        <v>59</v>
      </c>
      <c r="C16" s="69" t="s">
        <v>44</v>
      </c>
      <c r="D16" s="61">
        <f>D21+D26+D50+D55+D60+D70+D65+D32</f>
        <v>36597.264999999999</v>
      </c>
      <c r="E16" s="67">
        <f>E17+E18+E19+E20</f>
        <v>2931.058</v>
      </c>
      <c r="F16" s="67">
        <f>F21+F26+F50+F55+F60+F70+F65</f>
        <v>1975</v>
      </c>
      <c r="G16" s="67">
        <f>G21+G26+G50+G55+G60+G70+G65</f>
        <v>8224.6</v>
      </c>
      <c r="H16" s="67">
        <f>H21+H26+H50+H55+H60+H70+H65</f>
        <v>8224.6</v>
      </c>
    </row>
    <row r="17" spans="1:8" ht="24" customHeight="1" x14ac:dyDescent="0.25">
      <c r="A17" s="89"/>
      <c r="B17" s="90"/>
      <c r="C17" s="69" t="s">
        <v>45</v>
      </c>
      <c r="D17" s="61">
        <f>D22+D27+D51+D56+D61+D71</f>
        <v>0</v>
      </c>
      <c r="E17" s="67">
        <f>E22+E27+E51+E56+E61+E71</f>
        <v>0</v>
      </c>
      <c r="F17" s="67">
        <f>F22+F27+F51+F56+F61+F71</f>
        <v>0</v>
      </c>
      <c r="G17" s="67">
        <f>G22+G27+G51+G56+G61+G71</f>
        <v>0</v>
      </c>
      <c r="H17" s="67">
        <f>H22+H27+H51+H56+H61+H71</f>
        <v>0</v>
      </c>
    </row>
    <row r="18" spans="1:8" ht="19.5" customHeight="1" x14ac:dyDescent="0.25">
      <c r="A18" s="89"/>
      <c r="B18" s="90"/>
      <c r="C18" s="69" t="s">
        <v>49</v>
      </c>
      <c r="D18" s="61">
        <f>D67</f>
        <v>6100.0009999999993</v>
      </c>
      <c r="E18" s="61">
        <f>E67</f>
        <v>344.05799999999999</v>
      </c>
      <c r="F18" s="67">
        <f>F67</f>
        <v>0</v>
      </c>
      <c r="G18" s="67">
        <f>G67</f>
        <v>0</v>
      </c>
      <c r="H18" s="67">
        <f>H67</f>
        <v>0</v>
      </c>
    </row>
    <row r="19" spans="1:8" ht="18" customHeight="1" x14ac:dyDescent="0.25">
      <c r="A19" s="89"/>
      <c r="B19" s="90"/>
      <c r="C19" s="69" t="s">
        <v>47</v>
      </c>
      <c r="D19" s="61">
        <f>D24+D29+D53+D58+D63+D73+D68+D35</f>
        <v>30497.264000000003</v>
      </c>
      <c r="E19" s="61">
        <f>E24+E29+E53+E58+E63+E68+E78</f>
        <v>2587</v>
      </c>
      <c r="F19" s="67">
        <f>F24+F29+F53+F58+F63+F73+F68+F35</f>
        <v>1975</v>
      </c>
      <c r="G19" s="67">
        <f>G24+G29+G53+G58+G63+G73+G68+G35</f>
        <v>8224.6</v>
      </c>
      <c r="H19" s="67">
        <f>H24+H29+H53+H58+H63+H73+H68+H35</f>
        <v>8224.6</v>
      </c>
    </row>
    <row r="20" spans="1:8" ht="24" customHeight="1" x14ac:dyDescent="0.25">
      <c r="A20" s="89"/>
      <c r="B20" s="90"/>
      <c r="C20" s="69" t="s">
        <v>48</v>
      </c>
      <c r="D20" s="61">
        <f>D25+D30+D54+D59+D64+D74</f>
        <v>0</v>
      </c>
      <c r="E20" s="67">
        <f>E25+E30+E54+E59+E64+E74</f>
        <v>0</v>
      </c>
      <c r="F20" s="67">
        <f>F25+F30+F54+F59+F64+F74</f>
        <v>0</v>
      </c>
      <c r="G20" s="67">
        <f>G25+G30+G54+G59+G64+G74</f>
        <v>0</v>
      </c>
      <c r="H20" s="67">
        <f>H25+H30+H54+H59+H64+H74</f>
        <v>0</v>
      </c>
    </row>
    <row r="21" spans="1:8" x14ac:dyDescent="0.25">
      <c r="A21" s="87" t="s">
        <v>14</v>
      </c>
      <c r="B21" s="88" t="s">
        <v>15</v>
      </c>
      <c r="C21" s="76" t="s">
        <v>44</v>
      </c>
      <c r="D21" s="62">
        <f>D22+D23+D24+D25</f>
        <v>4729.5069999999996</v>
      </c>
      <c r="E21" s="63">
        <v>0</v>
      </c>
      <c r="F21" s="43">
        <f>F22+F23+F24+F25</f>
        <v>1000</v>
      </c>
      <c r="G21" s="43">
        <f>G22+G23+G24+G25</f>
        <v>0</v>
      </c>
      <c r="H21" s="43">
        <f>H22+H23+H24+H25</f>
        <v>0</v>
      </c>
    </row>
    <row r="22" spans="1:8" ht="11.25" customHeight="1" x14ac:dyDescent="0.25">
      <c r="A22" s="87"/>
      <c r="B22" s="88"/>
      <c r="C22" s="76" t="s">
        <v>45</v>
      </c>
      <c r="D22" s="62">
        <v>0</v>
      </c>
      <c r="E22" s="63">
        <v>0</v>
      </c>
      <c r="F22" s="43">
        <v>0</v>
      </c>
      <c r="G22" s="43">
        <v>0</v>
      </c>
      <c r="H22" s="43">
        <v>0</v>
      </c>
    </row>
    <row r="23" spans="1:8" ht="15.75" customHeight="1" x14ac:dyDescent="0.25">
      <c r="A23" s="87"/>
      <c r="B23" s="88"/>
      <c r="C23" s="76" t="s">
        <v>49</v>
      </c>
      <c r="D23" s="62">
        <v>0</v>
      </c>
      <c r="E23" s="63">
        <v>0</v>
      </c>
      <c r="F23" s="43">
        <v>0</v>
      </c>
      <c r="G23" s="43">
        <v>0</v>
      </c>
      <c r="H23" s="43">
        <v>0</v>
      </c>
    </row>
    <row r="24" spans="1:8" ht="21" customHeight="1" x14ac:dyDescent="0.25">
      <c r="A24" s="87"/>
      <c r="B24" s="88"/>
      <c r="C24" s="76" t="s">
        <v>47</v>
      </c>
      <c r="D24" s="62">
        <f>4529.507+200</f>
        <v>4729.5069999999996</v>
      </c>
      <c r="E24" s="62">
        <v>1000</v>
      </c>
      <c r="F24" s="43">
        <v>1000</v>
      </c>
      <c r="G24" s="43">
        <v>0</v>
      </c>
      <c r="H24" s="43">
        <v>0</v>
      </c>
    </row>
    <row r="25" spans="1:8" x14ac:dyDescent="0.25">
      <c r="A25" s="87"/>
      <c r="B25" s="88"/>
      <c r="C25" s="76" t="s">
        <v>48</v>
      </c>
      <c r="D25" s="62">
        <v>0</v>
      </c>
      <c r="E25" s="62">
        <v>0</v>
      </c>
      <c r="F25" s="43">
        <v>0</v>
      </c>
      <c r="G25" s="43">
        <v>0</v>
      </c>
      <c r="H25" s="43">
        <v>0</v>
      </c>
    </row>
    <row r="26" spans="1:8" ht="9.75" customHeight="1" x14ac:dyDescent="0.25">
      <c r="A26" s="87" t="s">
        <v>18</v>
      </c>
      <c r="B26" s="88" t="s">
        <v>19</v>
      </c>
      <c r="C26" s="76" t="s">
        <v>44</v>
      </c>
      <c r="D26" s="62">
        <f>D27+D28+D29+D30</f>
        <v>0</v>
      </c>
      <c r="E26" s="62">
        <f>E27+E28+E29+E30</f>
        <v>225</v>
      </c>
      <c r="F26" s="43">
        <f>F27+F28+F29+F30</f>
        <v>25</v>
      </c>
      <c r="G26" s="43">
        <f>G27+G28+G29+G30</f>
        <v>1000</v>
      </c>
      <c r="H26" s="43">
        <f>H27+H28+H29+H30</f>
        <v>1000</v>
      </c>
    </row>
    <row r="27" spans="1:8" x14ac:dyDescent="0.25">
      <c r="A27" s="87"/>
      <c r="B27" s="88"/>
      <c r="C27" s="76" t="s">
        <v>45</v>
      </c>
      <c r="D27" s="62">
        <v>0</v>
      </c>
      <c r="E27" s="62">
        <v>0</v>
      </c>
      <c r="F27" s="43">
        <v>0</v>
      </c>
      <c r="G27" s="43">
        <v>0</v>
      </c>
      <c r="H27" s="43">
        <v>0</v>
      </c>
    </row>
    <row r="28" spans="1:8" ht="20.25" customHeight="1" x14ac:dyDescent="0.25">
      <c r="A28" s="87"/>
      <c r="B28" s="88"/>
      <c r="C28" s="76" t="s">
        <v>49</v>
      </c>
      <c r="D28" s="62">
        <v>0</v>
      </c>
      <c r="E28" s="62">
        <v>0</v>
      </c>
      <c r="F28" s="43">
        <v>0</v>
      </c>
      <c r="G28" s="43">
        <v>0</v>
      </c>
      <c r="H28" s="43">
        <v>0</v>
      </c>
    </row>
    <row r="29" spans="1:8" ht="17.25" customHeight="1" x14ac:dyDescent="0.25">
      <c r="A29" s="87"/>
      <c r="B29" s="88"/>
      <c r="C29" s="76" t="s">
        <v>47</v>
      </c>
      <c r="D29" s="62">
        <v>0</v>
      </c>
      <c r="E29" s="62">
        <v>225</v>
      </c>
      <c r="F29" s="43">
        <v>25</v>
      </c>
      <c r="G29" s="43">
        <v>1000</v>
      </c>
      <c r="H29" s="43">
        <v>1000</v>
      </c>
    </row>
    <row r="30" spans="1:8" ht="18.75" customHeight="1" x14ac:dyDescent="0.25">
      <c r="A30" s="87"/>
      <c r="B30" s="88"/>
      <c r="C30" s="97" t="s">
        <v>48</v>
      </c>
      <c r="D30" s="93">
        <v>0</v>
      </c>
      <c r="E30" s="93">
        <v>0</v>
      </c>
      <c r="F30" s="91">
        <v>0</v>
      </c>
      <c r="G30" s="91">
        <v>0</v>
      </c>
      <c r="H30" s="91">
        <v>0</v>
      </c>
    </row>
    <row r="31" spans="1:8" ht="13.5" customHeight="1" x14ac:dyDescent="0.25">
      <c r="A31" s="87"/>
      <c r="B31" s="88"/>
      <c r="C31" s="97"/>
      <c r="D31" s="93"/>
      <c r="E31" s="93"/>
      <c r="F31" s="91"/>
      <c r="G31" s="91"/>
      <c r="H31" s="91"/>
    </row>
    <row r="32" spans="1:8" x14ac:dyDescent="0.25">
      <c r="A32" s="87" t="s">
        <v>67</v>
      </c>
      <c r="B32" s="88" t="s">
        <v>19</v>
      </c>
      <c r="C32" s="76" t="s">
        <v>44</v>
      </c>
      <c r="D32" s="62">
        <f>D33+D34+D35+D36</f>
        <v>3910</v>
      </c>
      <c r="E32" s="62">
        <f>E33+E34+E35+E36</f>
        <v>0</v>
      </c>
      <c r="F32" s="43">
        <f>F33+F34+F35+F36</f>
        <v>0</v>
      </c>
      <c r="G32" s="43">
        <f>G33+G34+G35+G36</f>
        <v>0</v>
      </c>
      <c r="H32" s="43">
        <f>H33+H34+H35+H36</f>
        <v>0</v>
      </c>
    </row>
    <row r="33" spans="1:8" ht="24" customHeight="1" x14ac:dyDescent="0.25">
      <c r="A33" s="87"/>
      <c r="B33" s="88"/>
      <c r="C33" s="76" t="s">
        <v>45</v>
      </c>
      <c r="D33" s="62">
        <v>0</v>
      </c>
      <c r="E33" s="62">
        <v>0</v>
      </c>
      <c r="F33" s="43">
        <v>0</v>
      </c>
      <c r="G33" s="43">
        <v>0</v>
      </c>
      <c r="H33" s="43">
        <v>0</v>
      </c>
    </row>
    <row r="34" spans="1:8" ht="20.25" customHeight="1" x14ac:dyDescent="0.25">
      <c r="A34" s="87"/>
      <c r="B34" s="88"/>
      <c r="C34" s="76" t="s">
        <v>49</v>
      </c>
      <c r="D34" s="62">
        <v>0</v>
      </c>
      <c r="E34" s="62">
        <v>0</v>
      </c>
      <c r="F34" s="43">
        <v>0</v>
      </c>
      <c r="G34" s="43">
        <v>0</v>
      </c>
      <c r="H34" s="43">
        <v>0</v>
      </c>
    </row>
    <row r="35" spans="1:8" ht="20.25" customHeight="1" x14ac:dyDescent="0.25">
      <c r="A35" s="87"/>
      <c r="B35" s="88"/>
      <c r="C35" s="76" t="s">
        <v>47</v>
      </c>
      <c r="D35" s="62">
        <f>3410+500</f>
        <v>3910</v>
      </c>
      <c r="E35" s="62">
        <v>0</v>
      </c>
      <c r="F35" s="43">
        <v>0</v>
      </c>
      <c r="G35" s="43">
        <v>0</v>
      </c>
      <c r="H35" s="43">
        <v>0</v>
      </c>
    </row>
    <row r="36" spans="1:8" ht="25.5" customHeight="1" x14ac:dyDescent="0.25">
      <c r="A36" s="87"/>
      <c r="B36" s="88"/>
      <c r="C36" s="97" t="s">
        <v>48</v>
      </c>
      <c r="D36" s="93">
        <v>0</v>
      </c>
      <c r="E36" s="93">
        <v>0</v>
      </c>
      <c r="F36" s="91">
        <v>0</v>
      </c>
      <c r="G36" s="91">
        <v>0</v>
      </c>
      <c r="H36" s="91">
        <v>0</v>
      </c>
    </row>
    <row r="37" spans="1:8" ht="6.75" customHeight="1" x14ac:dyDescent="0.25">
      <c r="A37" s="87"/>
      <c r="B37" s="88"/>
      <c r="C37" s="97"/>
      <c r="D37" s="93"/>
      <c r="E37" s="93"/>
      <c r="F37" s="91"/>
      <c r="G37" s="91"/>
      <c r="H37" s="91"/>
    </row>
    <row r="38" spans="1:8" ht="24.75" customHeight="1" x14ac:dyDescent="0.25">
      <c r="A38" s="95" t="s">
        <v>68</v>
      </c>
      <c r="B38" s="96" t="s">
        <v>70</v>
      </c>
      <c r="C38" s="77" t="s">
        <v>44</v>
      </c>
      <c r="D38" s="62">
        <f>D39+D40+D41+D42</f>
        <v>0</v>
      </c>
      <c r="E38" s="62">
        <f>E39+E40+E41+E42</f>
        <v>0</v>
      </c>
      <c r="F38" s="23">
        <f>F39+F40+F41+F42</f>
        <v>0</v>
      </c>
      <c r="G38" s="23">
        <f>G39+G40+G41+G42</f>
        <v>0</v>
      </c>
      <c r="H38" s="23">
        <f>H39+H40+H41+H42</f>
        <v>0</v>
      </c>
    </row>
    <row r="39" spans="1:8" ht="19.5" customHeight="1" x14ac:dyDescent="0.25">
      <c r="A39" s="95"/>
      <c r="B39" s="96"/>
      <c r="C39" s="77" t="s">
        <v>45</v>
      </c>
      <c r="D39" s="62">
        <v>0</v>
      </c>
      <c r="E39" s="62">
        <v>0</v>
      </c>
      <c r="F39" s="23">
        <v>0</v>
      </c>
      <c r="G39" s="23">
        <v>0</v>
      </c>
      <c r="H39" s="23">
        <v>0</v>
      </c>
    </row>
    <row r="40" spans="1:8" ht="20.25" customHeight="1" x14ac:dyDescent="0.25">
      <c r="A40" s="95"/>
      <c r="B40" s="96"/>
      <c r="C40" s="77" t="s">
        <v>49</v>
      </c>
      <c r="D40" s="62">
        <v>0</v>
      </c>
      <c r="E40" s="62">
        <v>0</v>
      </c>
      <c r="F40" s="23">
        <v>0</v>
      </c>
      <c r="G40" s="23">
        <v>0</v>
      </c>
      <c r="H40" s="23">
        <v>0</v>
      </c>
    </row>
    <row r="41" spans="1:8" ht="25.5" customHeight="1" x14ac:dyDescent="0.25">
      <c r="A41" s="95"/>
      <c r="B41" s="96"/>
      <c r="C41" s="77" t="s">
        <v>47</v>
      </c>
      <c r="D41" s="62">
        <v>0</v>
      </c>
      <c r="E41" s="62">
        <v>0</v>
      </c>
      <c r="F41" s="23">
        <v>0</v>
      </c>
      <c r="G41" s="23">
        <v>0</v>
      </c>
      <c r="H41" s="23">
        <v>0</v>
      </c>
    </row>
    <row r="42" spans="1:8" ht="20.25" customHeight="1" x14ac:dyDescent="0.25">
      <c r="A42" s="95"/>
      <c r="B42" s="96"/>
      <c r="C42" s="92" t="s">
        <v>48</v>
      </c>
      <c r="D42" s="93">
        <v>0</v>
      </c>
      <c r="E42" s="93">
        <v>0</v>
      </c>
      <c r="F42" s="94">
        <v>0</v>
      </c>
      <c r="G42" s="94">
        <v>0</v>
      </c>
      <c r="H42" s="94">
        <v>0</v>
      </c>
    </row>
    <row r="43" spans="1:8" ht="13.5" customHeight="1" x14ac:dyDescent="0.25">
      <c r="A43" s="95"/>
      <c r="B43" s="96"/>
      <c r="C43" s="92"/>
      <c r="D43" s="93"/>
      <c r="E43" s="93"/>
      <c r="F43" s="94"/>
      <c r="G43" s="94"/>
      <c r="H43" s="94"/>
    </row>
    <row r="44" spans="1:8" ht="21" customHeight="1" x14ac:dyDescent="0.25">
      <c r="A44" s="95" t="s">
        <v>69</v>
      </c>
      <c r="B44" s="96" t="s">
        <v>71</v>
      </c>
      <c r="C44" s="77" t="s">
        <v>44</v>
      </c>
      <c r="D44" s="62">
        <f>D45+D46+D47+D48</f>
        <v>0</v>
      </c>
      <c r="E44" s="62">
        <f>E45+E46+E47+E48</f>
        <v>0</v>
      </c>
      <c r="F44" s="23">
        <f>F45+F46+F47+F48</f>
        <v>0</v>
      </c>
      <c r="G44" s="23">
        <f>G45+G46+G47+G48</f>
        <v>0</v>
      </c>
      <c r="H44" s="23">
        <f>H45+H46+H47+H48</f>
        <v>0</v>
      </c>
    </row>
    <row r="45" spans="1:8" ht="21" customHeight="1" x14ac:dyDescent="0.25">
      <c r="A45" s="95"/>
      <c r="B45" s="96"/>
      <c r="C45" s="77" t="s">
        <v>45</v>
      </c>
      <c r="D45" s="62">
        <v>0</v>
      </c>
      <c r="E45" s="62">
        <v>0</v>
      </c>
      <c r="F45" s="23">
        <v>0</v>
      </c>
      <c r="G45" s="23">
        <v>0</v>
      </c>
      <c r="H45" s="23">
        <v>0</v>
      </c>
    </row>
    <row r="46" spans="1:8" ht="35.25" customHeight="1" x14ac:dyDescent="0.25">
      <c r="A46" s="95"/>
      <c r="B46" s="96"/>
      <c r="C46" s="77" t="s">
        <v>49</v>
      </c>
      <c r="D46" s="62">
        <v>0</v>
      </c>
      <c r="E46" s="62">
        <v>0</v>
      </c>
      <c r="F46" s="23">
        <v>0</v>
      </c>
      <c r="G46" s="23">
        <v>0</v>
      </c>
      <c r="H46" s="23">
        <v>0</v>
      </c>
    </row>
    <row r="47" spans="1:8" ht="16.5" customHeight="1" x14ac:dyDescent="0.25">
      <c r="A47" s="95"/>
      <c r="B47" s="96"/>
      <c r="C47" s="77" t="s">
        <v>47</v>
      </c>
      <c r="D47" s="62">
        <v>0</v>
      </c>
      <c r="E47" s="62">
        <v>0</v>
      </c>
      <c r="F47" s="23">
        <v>0</v>
      </c>
      <c r="G47" s="23">
        <v>0</v>
      </c>
      <c r="H47" s="23">
        <v>0</v>
      </c>
    </row>
    <row r="48" spans="1:8" ht="24.75" customHeight="1" x14ac:dyDescent="0.25">
      <c r="A48" s="95"/>
      <c r="B48" s="96"/>
      <c r="C48" s="92" t="s">
        <v>48</v>
      </c>
      <c r="D48" s="93">
        <v>0</v>
      </c>
      <c r="E48" s="93">
        <v>0</v>
      </c>
      <c r="F48" s="94">
        <v>0</v>
      </c>
      <c r="G48" s="94">
        <v>0</v>
      </c>
      <c r="H48" s="94">
        <v>0</v>
      </c>
    </row>
    <row r="49" spans="1:8" ht="14.25" customHeight="1" x14ac:dyDescent="0.25">
      <c r="A49" s="95"/>
      <c r="B49" s="96"/>
      <c r="C49" s="92"/>
      <c r="D49" s="93"/>
      <c r="E49" s="93"/>
      <c r="F49" s="94"/>
      <c r="G49" s="94"/>
      <c r="H49" s="94"/>
    </row>
    <row r="50" spans="1:8" ht="17.25" customHeight="1" x14ac:dyDescent="0.25">
      <c r="A50" s="87" t="s">
        <v>21</v>
      </c>
      <c r="B50" s="88" t="s">
        <v>22</v>
      </c>
      <c r="C50" s="76" t="s">
        <v>44</v>
      </c>
      <c r="D50" s="62">
        <f>D51+D52+D53+D54</f>
        <v>0</v>
      </c>
      <c r="E50" s="63">
        <f>E51+E52+E53+E54</f>
        <v>150</v>
      </c>
      <c r="F50" s="43">
        <f>F51+F52+F53+F54</f>
        <v>0</v>
      </c>
      <c r="G50" s="43">
        <f>G51+G52+G53+G54</f>
        <v>2000</v>
      </c>
      <c r="H50" s="43">
        <f>H51+H52+H53+H54</f>
        <v>2000</v>
      </c>
    </row>
    <row r="51" spans="1:8" ht="28.5" customHeight="1" x14ac:dyDescent="0.25">
      <c r="A51" s="87"/>
      <c r="B51" s="88"/>
      <c r="C51" s="76" t="s">
        <v>45</v>
      </c>
      <c r="D51" s="62">
        <v>0</v>
      </c>
      <c r="E51" s="63">
        <v>0</v>
      </c>
      <c r="F51" s="43">
        <v>0</v>
      </c>
      <c r="G51" s="43">
        <v>0</v>
      </c>
      <c r="H51" s="43">
        <v>0</v>
      </c>
    </row>
    <row r="52" spans="1:8" x14ac:dyDescent="0.25">
      <c r="A52" s="87"/>
      <c r="B52" s="88"/>
      <c r="C52" s="76" t="s">
        <v>49</v>
      </c>
      <c r="D52" s="62">
        <v>0</v>
      </c>
      <c r="E52" s="63">
        <v>0</v>
      </c>
      <c r="F52" s="43">
        <v>0</v>
      </c>
      <c r="G52" s="43">
        <v>0</v>
      </c>
      <c r="H52" s="43">
        <v>0</v>
      </c>
    </row>
    <row r="53" spans="1:8" x14ac:dyDescent="0.25">
      <c r="A53" s="87"/>
      <c r="B53" s="88"/>
      <c r="C53" s="76" t="s">
        <v>47</v>
      </c>
      <c r="D53" s="62">
        <v>0</v>
      </c>
      <c r="E53" s="63">
        <v>150</v>
      </c>
      <c r="F53" s="43">
        <v>0</v>
      </c>
      <c r="G53" s="43">
        <v>2000</v>
      </c>
      <c r="H53" s="43">
        <v>2000</v>
      </c>
    </row>
    <row r="54" spans="1:8" x14ac:dyDescent="0.25">
      <c r="A54" s="87"/>
      <c r="B54" s="88"/>
      <c r="C54" s="76" t="s">
        <v>48</v>
      </c>
      <c r="D54" s="62">
        <v>0</v>
      </c>
      <c r="E54" s="63">
        <v>0</v>
      </c>
      <c r="F54" s="43">
        <v>0</v>
      </c>
      <c r="G54" s="43">
        <v>0</v>
      </c>
      <c r="H54" s="43">
        <v>0</v>
      </c>
    </row>
    <row r="55" spans="1:8" ht="15.75" customHeight="1" x14ac:dyDescent="0.25">
      <c r="A55" s="87" t="s">
        <v>24</v>
      </c>
      <c r="B55" s="88" t="s">
        <v>25</v>
      </c>
      <c r="C55" s="76" t="s">
        <v>44</v>
      </c>
      <c r="D55" s="62">
        <f>D56+D57+D58+D59</f>
        <v>4810.009</v>
      </c>
      <c r="E55" s="63">
        <f>E56+E57+E58+E59</f>
        <v>500</v>
      </c>
      <c r="F55" s="43">
        <f>F56+F57+F58+F59</f>
        <v>500</v>
      </c>
      <c r="G55" s="43">
        <f>G56+G57+G58+G59</f>
        <v>4000.67</v>
      </c>
      <c r="H55" s="43">
        <f>H56+H57+H58+H59</f>
        <v>4000.67</v>
      </c>
    </row>
    <row r="56" spans="1:8" ht="15.75" customHeight="1" x14ac:dyDescent="0.25">
      <c r="A56" s="87"/>
      <c r="B56" s="88"/>
      <c r="C56" s="76" t="s">
        <v>45</v>
      </c>
      <c r="D56" s="62">
        <v>0</v>
      </c>
      <c r="E56" s="63">
        <v>0</v>
      </c>
      <c r="F56" s="43">
        <v>0</v>
      </c>
      <c r="G56" s="43">
        <v>0</v>
      </c>
      <c r="H56" s="43">
        <v>0</v>
      </c>
    </row>
    <row r="57" spans="1:8" ht="16.5" customHeight="1" x14ac:dyDescent="0.25">
      <c r="A57" s="87"/>
      <c r="B57" s="88"/>
      <c r="C57" s="76" t="s">
        <v>49</v>
      </c>
      <c r="D57" s="62">
        <v>0</v>
      </c>
      <c r="E57" s="63">
        <v>0</v>
      </c>
      <c r="F57" s="43">
        <v>0</v>
      </c>
      <c r="G57" s="43">
        <v>0</v>
      </c>
      <c r="H57" s="43">
        <v>0</v>
      </c>
    </row>
    <row r="58" spans="1:8" x14ac:dyDescent="0.25">
      <c r="A58" s="87"/>
      <c r="B58" s="88"/>
      <c r="C58" s="76" t="s">
        <v>47</v>
      </c>
      <c r="D58" s="62">
        <f>500+890.009+520+2900</f>
        <v>4810.009</v>
      </c>
      <c r="E58" s="63">
        <v>500</v>
      </c>
      <c r="F58" s="43">
        <v>500</v>
      </c>
      <c r="G58" s="43">
        <v>4000.67</v>
      </c>
      <c r="H58" s="43">
        <v>4000.67</v>
      </c>
    </row>
    <row r="59" spans="1:8" x14ac:dyDescent="0.25">
      <c r="A59" s="87"/>
      <c r="B59" s="88"/>
      <c r="C59" s="76" t="s">
        <v>48</v>
      </c>
      <c r="D59" s="62">
        <v>0</v>
      </c>
      <c r="E59" s="63">
        <v>0</v>
      </c>
      <c r="F59" s="43">
        <v>0</v>
      </c>
      <c r="G59" s="43">
        <v>0</v>
      </c>
      <c r="H59" s="43">
        <v>0</v>
      </c>
    </row>
    <row r="60" spans="1:8" x14ac:dyDescent="0.25">
      <c r="A60" s="87" t="s">
        <v>27</v>
      </c>
      <c r="B60" s="88" t="s">
        <v>28</v>
      </c>
      <c r="C60" s="76" t="s">
        <v>44</v>
      </c>
      <c r="D60" s="63">
        <f>D61+D62+D63+D64</f>
        <v>11858.645</v>
      </c>
      <c r="E60" s="63">
        <f>E61+E62+E63+E64</f>
        <v>500</v>
      </c>
      <c r="F60" s="43">
        <f>F61+F62+F63+F64</f>
        <v>400</v>
      </c>
      <c r="G60" s="43">
        <f>G61+G62+G63+G64</f>
        <v>1000</v>
      </c>
      <c r="H60" s="43">
        <f>H61+H62+H63+H64</f>
        <v>1000</v>
      </c>
    </row>
    <row r="61" spans="1:8" x14ac:dyDescent="0.25">
      <c r="A61" s="87"/>
      <c r="B61" s="88"/>
      <c r="C61" s="76" t="s">
        <v>45</v>
      </c>
      <c r="D61" s="62">
        <v>0</v>
      </c>
      <c r="E61" s="63">
        <v>0</v>
      </c>
      <c r="F61" s="43">
        <v>0</v>
      </c>
      <c r="G61" s="43">
        <v>0</v>
      </c>
      <c r="H61" s="43">
        <v>0</v>
      </c>
    </row>
    <row r="62" spans="1:8" x14ac:dyDescent="0.25">
      <c r="A62" s="87"/>
      <c r="B62" s="88"/>
      <c r="C62" s="76" t="s">
        <v>49</v>
      </c>
      <c r="D62" s="62">
        <v>0</v>
      </c>
      <c r="E62" s="63">
        <v>0</v>
      </c>
      <c r="F62" s="43">
        <v>0</v>
      </c>
      <c r="G62" s="43">
        <v>0</v>
      </c>
      <c r="H62" s="43">
        <v>0</v>
      </c>
    </row>
    <row r="63" spans="1:8" x14ac:dyDescent="0.25">
      <c r="A63" s="87"/>
      <c r="B63" s="88"/>
      <c r="C63" s="76" t="s">
        <v>47</v>
      </c>
      <c r="D63" s="63">
        <f>9043.047+1215.598+1600</f>
        <v>11858.645</v>
      </c>
      <c r="E63" s="63">
        <v>500</v>
      </c>
      <c r="F63" s="43">
        <v>400</v>
      </c>
      <c r="G63" s="43">
        <v>1000</v>
      </c>
      <c r="H63" s="43">
        <v>1000</v>
      </c>
    </row>
    <row r="64" spans="1:8" x14ac:dyDescent="0.25">
      <c r="A64" s="87"/>
      <c r="B64" s="88"/>
      <c r="C64" s="76" t="s">
        <v>48</v>
      </c>
      <c r="D64" s="62">
        <v>0</v>
      </c>
      <c r="E64" s="63">
        <v>0</v>
      </c>
      <c r="F64" s="43">
        <v>0</v>
      </c>
      <c r="G64" s="43">
        <v>0</v>
      </c>
      <c r="H64" s="43">
        <v>0</v>
      </c>
    </row>
    <row r="65" spans="1:8" x14ac:dyDescent="0.25">
      <c r="A65" s="87" t="s">
        <v>30</v>
      </c>
      <c r="B65" s="88" t="s">
        <v>31</v>
      </c>
      <c r="C65" s="76" t="s">
        <v>44</v>
      </c>
      <c r="D65" s="62">
        <f>D66+D67+D68+D69</f>
        <v>6161.6169999999993</v>
      </c>
      <c r="E65" s="62">
        <f>E66+E67+E68+E69</f>
        <v>494.05799999999999</v>
      </c>
      <c r="F65" s="23">
        <f>F66+F67+F68+F69</f>
        <v>50</v>
      </c>
      <c r="G65" s="23">
        <f>G66+G67+G68+G69</f>
        <v>223.93</v>
      </c>
      <c r="H65" s="23">
        <f>H66+H67+H68+H69</f>
        <v>223.93</v>
      </c>
    </row>
    <row r="66" spans="1:8" x14ac:dyDescent="0.25">
      <c r="A66" s="87"/>
      <c r="B66" s="88"/>
      <c r="C66" s="76" t="s">
        <v>45</v>
      </c>
      <c r="D66" s="62">
        <v>0</v>
      </c>
      <c r="E66" s="63">
        <v>0</v>
      </c>
      <c r="F66" s="43">
        <v>0</v>
      </c>
      <c r="G66" s="43">
        <v>0</v>
      </c>
      <c r="H66" s="43">
        <v>0</v>
      </c>
    </row>
    <row r="67" spans="1:8" x14ac:dyDescent="0.25">
      <c r="A67" s="87"/>
      <c r="B67" s="88"/>
      <c r="C67" s="76" t="s">
        <v>49</v>
      </c>
      <c r="D67" s="62">
        <f>12890.621-3326.643-3463.977</f>
        <v>6100.0009999999993</v>
      </c>
      <c r="E67" s="63">
        <v>344.05799999999999</v>
      </c>
      <c r="F67" s="43">
        <v>0</v>
      </c>
      <c r="G67" s="43">
        <v>0</v>
      </c>
      <c r="H67" s="43">
        <v>0</v>
      </c>
    </row>
    <row r="68" spans="1:8" x14ac:dyDescent="0.25">
      <c r="A68" s="87"/>
      <c r="B68" s="88"/>
      <c r="C68" s="76" t="s">
        <v>47</v>
      </c>
      <c r="D68" s="62">
        <f>130.208-68.592</f>
        <v>61.616</v>
      </c>
      <c r="E68" s="63">
        <v>150</v>
      </c>
      <c r="F68" s="43">
        <v>50</v>
      </c>
      <c r="G68" s="43">
        <v>223.93</v>
      </c>
      <c r="H68" s="43">
        <v>223.93</v>
      </c>
    </row>
    <row r="69" spans="1:8" x14ac:dyDescent="0.25">
      <c r="A69" s="87"/>
      <c r="B69" s="88"/>
      <c r="C69" s="76" t="s">
        <v>48</v>
      </c>
      <c r="D69" s="62">
        <v>0</v>
      </c>
      <c r="E69" s="63">
        <v>0</v>
      </c>
      <c r="F69" s="43">
        <v>0</v>
      </c>
      <c r="G69" s="43">
        <v>0</v>
      </c>
      <c r="H69" s="43">
        <v>0</v>
      </c>
    </row>
    <row r="70" spans="1:8" x14ac:dyDescent="0.25">
      <c r="A70" s="87" t="s">
        <v>33</v>
      </c>
      <c r="B70" s="88" t="s">
        <v>62</v>
      </c>
      <c r="C70" s="76" t="s">
        <v>44</v>
      </c>
      <c r="D70" s="62">
        <f>D71+D72+D73+D74</f>
        <v>5127.4870000000001</v>
      </c>
      <c r="E70" s="62">
        <v>0</v>
      </c>
      <c r="F70" s="23">
        <v>0</v>
      </c>
      <c r="G70" s="23">
        <f>G71+G72+G73+G74</f>
        <v>0</v>
      </c>
      <c r="H70" s="23">
        <f>H71+H72+H73+H74</f>
        <v>0</v>
      </c>
    </row>
    <row r="71" spans="1:8" x14ac:dyDescent="0.25">
      <c r="A71" s="87"/>
      <c r="B71" s="88"/>
      <c r="C71" s="76" t="s">
        <v>45</v>
      </c>
      <c r="D71" s="62">
        <v>0</v>
      </c>
      <c r="E71" s="63">
        <v>0</v>
      </c>
      <c r="F71" s="43">
        <v>0</v>
      </c>
      <c r="G71" s="43">
        <v>0</v>
      </c>
      <c r="H71" s="43">
        <v>0</v>
      </c>
    </row>
    <row r="72" spans="1:8" ht="15" customHeight="1" x14ac:dyDescent="0.25">
      <c r="A72" s="87"/>
      <c r="B72" s="88"/>
      <c r="C72" s="76" t="s">
        <v>49</v>
      </c>
      <c r="D72" s="62">
        <v>0</v>
      </c>
      <c r="E72" s="63">
        <v>0</v>
      </c>
      <c r="F72" s="43">
        <v>0</v>
      </c>
      <c r="G72" s="43">
        <v>0</v>
      </c>
      <c r="H72" s="43">
        <v>0</v>
      </c>
    </row>
    <row r="73" spans="1:8" x14ac:dyDescent="0.25">
      <c r="A73" s="87"/>
      <c r="B73" s="88"/>
      <c r="C73" s="76" t="s">
        <v>47</v>
      </c>
      <c r="D73" s="62">
        <v>5127.4870000000001</v>
      </c>
      <c r="E73" s="63">
        <v>0</v>
      </c>
      <c r="F73" s="43">
        <v>0</v>
      </c>
      <c r="G73" s="43">
        <v>0</v>
      </c>
      <c r="H73" s="43">
        <v>0</v>
      </c>
    </row>
    <row r="74" spans="1:8" x14ac:dyDescent="0.25">
      <c r="A74" s="87"/>
      <c r="B74" s="88"/>
      <c r="C74" s="76" t="s">
        <v>48</v>
      </c>
      <c r="D74" s="62">
        <v>0</v>
      </c>
      <c r="E74" s="63">
        <v>0</v>
      </c>
      <c r="F74" s="43">
        <v>0</v>
      </c>
      <c r="G74" s="43">
        <v>0</v>
      </c>
      <c r="H74" s="43">
        <v>0</v>
      </c>
    </row>
    <row r="75" spans="1:8" x14ac:dyDescent="0.25">
      <c r="A75" s="87" t="s">
        <v>74</v>
      </c>
      <c r="B75" s="88" t="s">
        <v>75</v>
      </c>
      <c r="C75" s="76" t="s">
        <v>44</v>
      </c>
      <c r="D75" s="62">
        <f>D76+D77+D78+D79</f>
        <v>0</v>
      </c>
      <c r="E75" s="62">
        <v>62</v>
      </c>
      <c r="F75" s="23">
        <v>0</v>
      </c>
      <c r="G75" s="23">
        <f>G76+G77+G78+G79</f>
        <v>0</v>
      </c>
      <c r="H75" s="23">
        <f>H76+H77+H78+H79</f>
        <v>0</v>
      </c>
    </row>
    <row r="76" spans="1:8" x14ac:dyDescent="0.25">
      <c r="A76" s="87"/>
      <c r="B76" s="88"/>
      <c r="C76" s="76" t="s">
        <v>45</v>
      </c>
      <c r="D76" s="62">
        <v>0</v>
      </c>
      <c r="E76" s="63">
        <v>0</v>
      </c>
      <c r="F76" s="43">
        <v>0</v>
      </c>
      <c r="G76" s="43">
        <v>0</v>
      </c>
      <c r="H76" s="43">
        <v>0</v>
      </c>
    </row>
    <row r="77" spans="1:8" x14ac:dyDescent="0.25">
      <c r="A77" s="87"/>
      <c r="B77" s="88"/>
      <c r="C77" s="76" t="s">
        <v>49</v>
      </c>
      <c r="D77" s="62">
        <v>0</v>
      </c>
      <c r="E77" s="63">
        <v>0</v>
      </c>
      <c r="F77" s="43">
        <v>0</v>
      </c>
      <c r="G77" s="43">
        <v>0</v>
      </c>
      <c r="H77" s="43">
        <v>0</v>
      </c>
    </row>
    <row r="78" spans="1:8" x14ac:dyDescent="0.25">
      <c r="A78" s="87"/>
      <c r="B78" s="88"/>
      <c r="C78" s="76" t="s">
        <v>47</v>
      </c>
      <c r="D78" s="62">
        <v>0</v>
      </c>
      <c r="E78" s="63">
        <v>62</v>
      </c>
      <c r="F78" s="43">
        <v>0</v>
      </c>
      <c r="G78" s="43">
        <v>0</v>
      </c>
      <c r="H78" s="43">
        <v>0</v>
      </c>
    </row>
    <row r="79" spans="1:8" x14ac:dyDescent="0.25">
      <c r="A79" s="87"/>
      <c r="B79" s="88"/>
      <c r="C79" s="76" t="s">
        <v>48</v>
      </c>
      <c r="D79" s="62">
        <v>0</v>
      </c>
      <c r="E79" s="63">
        <v>0</v>
      </c>
      <c r="F79" s="43">
        <v>0</v>
      </c>
      <c r="G79" s="43">
        <v>0</v>
      </c>
      <c r="H79" s="43">
        <v>0</v>
      </c>
    </row>
    <row r="80" spans="1:8" x14ac:dyDescent="0.25">
      <c r="A80" s="89" t="s">
        <v>55</v>
      </c>
      <c r="B80" s="90" t="s">
        <v>56</v>
      </c>
      <c r="C80" s="69" t="s">
        <v>44</v>
      </c>
      <c r="D80" s="61">
        <f>D81+D82+D83+D84</f>
        <v>32661.326540000002</v>
      </c>
      <c r="E80" s="61">
        <f>E81+E82+E83+E84</f>
        <v>143460.299</v>
      </c>
      <c r="F80" s="61">
        <f>F81+F82+F83+F84</f>
        <v>0</v>
      </c>
      <c r="G80" s="61">
        <f>G81+G82+G83+G84</f>
        <v>0</v>
      </c>
      <c r="H80" s="61">
        <f>H81+H82+H83+H84</f>
        <v>0</v>
      </c>
    </row>
    <row r="81" spans="1:8" x14ac:dyDescent="0.25">
      <c r="A81" s="89"/>
      <c r="B81" s="90"/>
      <c r="C81" s="69" t="s">
        <v>45</v>
      </c>
      <c r="D81" s="61">
        <v>0</v>
      </c>
      <c r="E81" s="67">
        <v>0</v>
      </c>
      <c r="F81" s="67">
        <v>0</v>
      </c>
      <c r="G81" s="67">
        <v>0</v>
      </c>
      <c r="H81" s="67">
        <v>0</v>
      </c>
    </row>
    <row r="82" spans="1:8" x14ac:dyDescent="0.25">
      <c r="A82" s="89"/>
      <c r="B82" s="90"/>
      <c r="C82" s="69" t="s">
        <v>49</v>
      </c>
      <c r="D82" s="61">
        <f>D87</f>
        <v>32661.326540000002</v>
      </c>
      <c r="E82" s="67">
        <v>143460.299</v>
      </c>
      <c r="F82" s="67">
        <v>0</v>
      </c>
      <c r="G82" s="67">
        <v>0</v>
      </c>
      <c r="H82" s="67">
        <v>0</v>
      </c>
    </row>
    <row r="83" spans="1:8" x14ac:dyDescent="0.25">
      <c r="A83" s="89"/>
      <c r="B83" s="90"/>
      <c r="C83" s="69" t="s">
        <v>47</v>
      </c>
      <c r="D83" s="61">
        <v>0</v>
      </c>
      <c r="E83" s="67">
        <v>0</v>
      </c>
      <c r="F83" s="67">
        <v>0</v>
      </c>
      <c r="G83" s="67">
        <v>0</v>
      </c>
      <c r="H83" s="67">
        <v>0</v>
      </c>
    </row>
    <row r="84" spans="1:8" ht="25.5" x14ac:dyDescent="0.25">
      <c r="A84" s="89"/>
      <c r="B84" s="90"/>
      <c r="C84" s="69" t="s">
        <v>48</v>
      </c>
      <c r="D84" s="61">
        <v>0</v>
      </c>
      <c r="E84" s="67">
        <v>0</v>
      </c>
      <c r="F84" s="67">
        <v>0</v>
      </c>
      <c r="G84" s="67">
        <v>0</v>
      </c>
      <c r="H84" s="67">
        <v>0</v>
      </c>
    </row>
    <row r="85" spans="1:8" x14ac:dyDescent="0.25">
      <c r="A85" s="87" t="s">
        <v>37</v>
      </c>
      <c r="B85" s="88" t="s">
        <v>51</v>
      </c>
      <c r="C85" s="76" t="s">
        <v>44</v>
      </c>
      <c r="D85" s="62">
        <f>D86+D87+D88+D89</f>
        <v>32661.326540000002</v>
      </c>
      <c r="E85" s="62">
        <f>E86+E87+E88+E89</f>
        <v>143460.299</v>
      </c>
      <c r="F85" s="23">
        <f>F86+F87+F88+F89</f>
        <v>0</v>
      </c>
      <c r="G85" s="23">
        <f>G86+G87+G88+G89</f>
        <v>0</v>
      </c>
      <c r="H85" s="23">
        <f>H86+H87+H88+H89</f>
        <v>0</v>
      </c>
    </row>
    <row r="86" spans="1:8" x14ac:dyDescent="0.25">
      <c r="A86" s="87"/>
      <c r="B86" s="88"/>
      <c r="C86" s="76" t="s">
        <v>45</v>
      </c>
      <c r="D86" s="62">
        <v>0</v>
      </c>
      <c r="E86" s="63">
        <v>0</v>
      </c>
      <c r="F86" s="43">
        <v>0</v>
      </c>
      <c r="G86" s="43">
        <v>0</v>
      </c>
      <c r="H86" s="43">
        <v>0</v>
      </c>
    </row>
    <row r="87" spans="1:8" x14ac:dyDescent="0.25">
      <c r="A87" s="87"/>
      <c r="B87" s="88"/>
      <c r="C87" s="76" t="s">
        <v>49</v>
      </c>
      <c r="D87" s="62">
        <f>32661.327-0.00046</f>
        <v>32661.326540000002</v>
      </c>
      <c r="E87" s="63">
        <v>143460.299</v>
      </c>
      <c r="F87" s="43">
        <v>0</v>
      </c>
      <c r="G87" s="43">
        <v>0</v>
      </c>
      <c r="H87" s="43">
        <v>0</v>
      </c>
    </row>
    <row r="88" spans="1:8" x14ac:dyDescent="0.25">
      <c r="A88" s="87"/>
      <c r="B88" s="88"/>
      <c r="C88" s="76" t="s">
        <v>47</v>
      </c>
      <c r="D88" s="62">
        <v>0</v>
      </c>
      <c r="E88" s="63">
        <v>0</v>
      </c>
      <c r="F88" s="43">
        <v>0</v>
      </c>
      <c r="G88" s="43">
        <v>0</v>
      </c>
      <c r="H88" s="43">
        <v>0</v>
      </c>
    </row>
    <row r="89" spans="1:8" x14ac:dyDescent="0.25">
      <c r="A89" s="87"/>
      <c r="B89" s="88"/>
      <c r="C89" s="76" t="s">
        <v>48</v>
      </c>
      <c r="D89" s="62">
        <v>0</v>
      </c>
      <c r="E89" s="63">
        <v>0</v>
      </c>
      <c r="F89" s="43">
        <v>0</v>
      </c>
      <c r="G89" s="43">
        <v>0</v>
      </c>
      <c r="H89" s="43">
        <v>0</v>
      </c>
    </row>
    <row r="90" spans="1:8" x14ac:dyDescent="0.25">
      <c r="A90" s="89" t="s">
        <v>53</v>
      </c>
      <c r="B90" s="90" t="s">
        <v>35</v>
      </c>
      <c r="C90" s="69" t="s">
        <v>44</v>
      </c>
      <c r="D90" s="61">
        <f>D105+D100+D95</f>
        <v>2963.29</v>
      </c>
      <c r="E90" s="67">
        <f>E93</f>
        <v>550</v>
      </c>
      <c r="F90" s="67">
        <f>F91+F92+F93+F94</f>
        <v>400</v>
      </c>
      <c r="G90" s="67">
        <f>G91+G92+G93+G94</f>
        <v>450</v>
      </c>
      <c r="H90" s="67">
        <f>H91+H92+H93+H94</f>
        <v>650</v>
      </c>
    </row>
    <row r="91" spans="1:8" x14ac:dyDescent="0.25">
      <c r="A91" s="89"/>
      <c r="B91" s="90"/>
      <c r="C91" s="69" t="s">
        <v>45</v>
      </c>
      <c r="D91" s="61">
        <f>D106+D101+D96</f>
        <v>0</v>
      </c>
      <c r="E91" s="67">
        <v>0</v>
      </c>
      <c r="F91" s="67">
        <v>0</v>
      </c>
      <c r="G91" s="67">
        <v>0</v>
      </c>
      <c r="H91" s="67">
        <v>0</v>
      </c>
    </row>
    <row r="92" spans="1:8" x14ac:dyDescent="0.25">
      <c r="A92" s="89"/>
      <c r="B92" s="90"/>
      <c r="C92" s="69" t="s">
        <v>49</v>
      </c>
      <c r="D92" s="61">
        <f>D107+D102+D97</f>
        <v>273.26499999999999</v>
      </c>
      <c r="E92" s="67">
        <v>0</v>
      </c>
      <c r="F92" s="67">
        <v>0</v>
      </c>
      <c r="G92" s="67">
        <v>0</v>
      </c>
      <c r="H92" s="67">
        <v>0</v>
      </c>
    </row>
    <row r="93" spans="1:8" x14ac:dyDescent="0.25">
      <c r="A93" s="89"/>
      <c r="B93" s="90"/>
      <c r="C93" s="69" t="s">
        <v>47</v>
      </c>
      <c r="D93" s="61">
        <f>D108+D103+D98</f>
        <v>2690.0250000000001</v>
      </c>
      <c r="E93" s="67">
        <f>E98+E103</f>
        <v>550</v>
      </c>
      <c r="F93" s="67">
        <f>F98+F103</f>
        <v>400</v>
      </c>
      <c r="G93" s="67">
        <f>G98+G103</f>
        <v>450</v>
      </c>
      <c r="H93" s="67">
        <f>H98+H103</f>
        <v>650</v>
      </c>
    </row>
    <row r="94" spans="1:8" ht="25.5" x14ac:dyDescent="0.25">
      <c r="A94" s="89"/>
      <c r="B94" s="90"/>
      <c r="C94" s="69" t="s">
        <v>48</v>
      </c>
      <c r="D94" s="61">
        <f>D109+D104+D99</f>
        <v>0</v>
      </c>
      <c r="E94" s="67" t="s">
        <v>50</v>
      </c>
      <c r="F94" s="67">
        <v>0</v>
      </c>
      <c r="G94" s="67">
        <v>0</v>
      </c>
      <c r="H94" s="67">
        <v>0</v>
      </c>
    </row>
    <row r="95" spans="1:8" x14ac:dyDescent="0.25">
      <c r="A95" s="87" t="s">
        <v>54</v>
      </c>
      <c r="B95" s="88" t="s">
        <v>38</v>
      </c>
      <c r="C95" s="76" t="s">
        <v>44</v>
      </c>
      <c r="D95" s="62">
        <f>D96+D97+D98+D99</f>
        <v>231</v>
      </c>
      <c r="E95" s="63">
        <f>E96+E97+E98+E99</f>
        <v>350</v>
      </c>
      <c r="F95" s="43">
        <v>200</v>
      </c>
      <c r="G95" s="43">
        <f>G96+G97+G98+G99</f>
        <v>250</v>
      </c>
      <c r="H95" s="43">
        <f>H96+H97+H98+H99</f>
        <v>250</v>
      </c>
    </row>
    <row r="96" spans="1:8" x14ac:dyDescent="0.25">
      <c r="A96" s="87"/>
      <c r="B96" s="88"/>
      <c r="C96" s="76" t="s">
        <v>45</v>
      </c>
      <c r="D96" s="62">
        <v>0</v>
      </c>
      <c r="E96" s="63">
        <v>0</v>
      </c>
      <c r="F96" s="43">
        <v>0</v>
      </c>
      <c r="G96" s="43">
        <v>0</v>
      </c>
      <c r="H96" s="43">
        <v>0</v>
      </c>
    </row>
    <row r="97" spans="1:8" x14ac:dyDescent="0.25">
      <c r="A97" s="87"/>
      <c r="B97" s="88"/>
      <c r="C97" s="76" t="s">
        <v>49</v>
      </c>
      <c r="D97" s="62">
        <v>0</v>
      </c>
      <c r="E97" s="63">
        <v>0</v>
      </c>
      <c r="F97" s="43">
        <v>0</v>
      </c>
      <c r="G97" s="43">
        <v>0</v>
      </c>
      <c r="H97" s="43">
        <v>0</v>
      </c>
    </row>
    <row r="98" spans="1:8" x14ac:dyDescent="0.25">
      <c r="A98" s="87"/>
      <c r="B98" s="88"/>
      <c r="C98" s="76" t="s">
        <v>47</v>
      </c>
      <c r="D98" s="62">
        <v>231</v>
      </c>
      <c r="E98" s="57">
        <v>350</v>
      </c>
      <c r="F98" s="15">
        <v>200</v>
      </c>
      <c r="G98" s="15">
        <v>250</v>
      </c>
      <c r="H98" s="15">
        <v>250</v>
      </c>
    </row>
    <row r="99" spans="1:8" x14ac:dyDescent="0.25">
      <c r="A99" s="87"/>
      <c r="B99" s="88"/>
      <c r="C99" s="76" t="s">
        <v>48</v>
      </c>
      <c r="D99" s="62">
        <v>0</v>
      </c>
      <c r="E99" s="63">
        <v>0</v>
      </c>
      <c r="F99" s="43">
        <v>0</v>
      </c>
      <c r="G99" s="43">
        <v>0</v>
      </c>
      <c r="H99" s="43">
        <v>0</v>
      </c>
    </row>
    <row r="100" spans="1:8" x14ac:dyDescent="0.25">
      <c r="A100" s="87" t="s">
        <v>66</v>
      </c>
      <c r="B100" s="88" t="s">
        <v>65</v>
      </c>
      <c r="C100" s="76" t="s">
        <v>44</v>
      </c>
      <c r="D100" s="62">
        <f>D101+D102+D103+D104</f>
        <v>2439.0250000000001</v>
      </c>
      <c r="E100" s="63">
        <f>E101+E102+E103+E104</f>
        <v>200</v>
      </c>
      <c r="F100" s="43">
        <f>F101+F102+F103+F104</f>
        <v>200</v>
      </c>
      <c r="G100" s="43">
        <f>G101+G102+G103+G104</f>
        <v>200</v>
      </c>
      <c r="H100" s="43">
        <f>H101+H102+H103+H104</f>
        <v>400</v>
      </c>
    </row>
    <row r="101" spans="1:8" x14ac:dyDescent="0.25">
      <c r="A101" s="87"/>
      <c r="B101" s="88"/>
      <c r="C101" s="76" t="s">
        <v>45</v>
      </c>
      <c r="D101" s="62">
        <v>0</v>
      </c>
      <c r="E101" s="63">
        <v>0</v>
      </c>
      <c r="F101" s="43">
        <v>0</v>
      </c>
      <c r="G101" s="43">
        <v>0</v>
      </c>
      <c r="H101" s="43">
        <v>0</v>
      </c>
    </row>
    <row r="102" spans="1:8" x14ac:dyDescent="0.25">
      <c r="A102" s="87"/>
      <c r="B102" s="88"/>
      <c r="C102" s="76" t="s">
        <v>49</v>
      </c>
      <c r="D102" s="62">
        <v>0</v>
      </c>
      <c r="E102" s="63">
        <v>0</v>
      </c>
      <c r="F102" s="43">
        <v>0</v>
      </c>
      <c r="G102" s="43">
        <v>0</v>
      </c>
      <c r="H102" s="43">
        <v>0</v>
      </c>
    </row>
    <row r="103" spans="1:8" x14ac:dyDescent="0.25">
      <c r="A103" s="87"/>
      <c r="B103" s="88"/>
      <c r="C103" s="76" t="s">
        <v>47</v>
      </c>
      <c r="D103" s="62">
        <f>2500-60.975</f>
        <v>2439.0250000000001</v>
      </c>
      <c r="E103" s="63">
        <v>200</v>
      </c>
      <c r="F103" s="43">
        <v>200</v>
      </c>
      <c r="G103" s="43">
        <v>200</v>
      </c>
      <c r="H103" s="43">
        <v>400</v>
      </c>
    </row>
    <row r="104" spans="1:8" x14ac:dyDescent="0.25">
      <c r="A104" s="87"/>
      <c r="B104" s="88"/>
      <c r="C104" s="76" t="s">
        <v>48</v>
      </c>
      <c r="D104" s="62">
        <v>0</v>
      </c>
      <c r="E104" s="63">
        <v>0</v>
      </c>
      <c r="F104" s="43">
        <v>0</v>
      </c>
      <c r="G104" s="43">
        <v>0</v>
      </c>
      <c r="H104" s="43">
        <v>0</v>
      </c>
    </row>
    <row r="105" spans="1:8" x14ac:dyDescent="0.25">
      <c r="A105" s="87" t="s">
        <v>72</v>
      </c>
      <c r="B105" s="88" t="s">
        <v>73</v>
      </c>
      <c r="C105" s="76" t="s">
        <v>44</v>
      </c>
      <c r="D105" s="62">
        <f>D106+D107+D108+D109</f>
        <v>293.26499999999999</v>
      </c>
      <c r="E105" s="63">
        <f>E106+E107+E108+E109</f>
        <v>0</v>
      </c>
      <c r="F105" s="43">
        <f>F106+F107+F108+F109</f>
        <v>0</v>
      </c>
      <c r="G105" s="43">
        <f>G106+G107+G108+G109</f>
        <v>0</v>
      </c>
      <c r="H105" s="43">
        <f>H106+H107+H108+H109</f>
        <v>0</v>
      </c>
    </row>
    <row r="106" spans="1:8" x14ac:dyDescent="0.25">
      <c r="A106" s="87"/>
      <c r="B106" s="88"/>
      <c r="C106" s="76" t="s">
        <v>45</v>
      </c>
      <c r="D106" s="62">
        <v>0</v>
      </c>
      <c r="E106" s="63">
        <v>0</v>
      </c>
      <c r="F106" s="43">
        <v>0</v>
      </c>
      <c r="G106" s="43">
        <v>0</v>
      </c>
      <c r="H106" s="43">
        <v>0</v>
      </c>
    </row>
    <row r="107" spans="1:8" ht="23.25" customHeight="1" x14ac:dyDescent="0.25">
      <c r="A107" s="87"/>
      <c r="B107" s="88"/>
      <c r="C107" s="76" t="s">
        <v>49</v>
      </c>
      <c r="D107" s="63">
        <v>273.26499999999999</v>
      </c>
      <c r="E107" s="63">
        <v>0</v>
      </c>
      <c r="F107" s="43">
        <v>0</v>
      </c>
      <c r="G107" s="43">
        <v>0</v>
      </c>
      <c r="H107" s="43">
        <v>0</v>
      </c>
    </row>
    <row r="108" spans="1:8" x14ac:dyDescent="0.25">
      <c r="A108" s="87"/>
      <c r="B108" s="88"/>
      <c r="C108" s="76" t="s">
        <v>47</v>
      </c>
      <c r="D108" s="63">
        <v>20</v>
      </c>
      <c r="E108" s="63">
        <v>0</v>
      </c>
      <c r="F108" s="43">
        <v>0</v>
      </c>
      <c r="G108" s="43">
        <v>0</v>
      </c>
      <c r="H108" s="43">
        <v>0</v>
      </c>
    </row>
    <row r="109" spans="1:8" x14ac:dyDescent="0.25">
      <c r="A109" s="87"/>
      <c r="B109" s="88"/>
      <c r="C109" s="76" t="s">
        <v>48</v>
      </c>
      <c r="D109" s="62">
        <v>0</v>
      </c>
      <c r="E109" s="63">
        <v>0</v>
      </c>
      <c r="F109" s="43">
        <v>0</v>
      </c>
      <c r="G109" s="43">
        <v>0</v>
      </c>
      <c r="H109" s="43">
        <v>0</v>
      </c>
    </row>
  </sheetData>
  <mergeCells count="71">
    <mergeCell ref="H42:H43"/>
    <mergeCell ref="A100:A104"/>
    <mergeCell ref="B100:B104"/>
    <mergeCell ref="A50:A54"/>
    <mergeCell ref="B50:B54"/>
    <mergeCell ref="A44:A49"/>
    <mergeCell ref="B44:B49"/>
    <mergeCell ref="D42:D43"/>
    <mergeCell ref="E42:E43"/>
    <mergeCell ref="A75:A79"/>
    <mergeCell ref="B75:B79"/>
    <mergeCell ref="D1:H2"/>
    <mergeCell ref="D3:H3"/>
    <mergeCell ref="C30:C31"/>
    <mergeCell ref="D30:D31"/>
    <mergeCell ref="A7:A9"/>
    <mergeCell ref="B7:B9"/>
    <mergeCell ref="C7:C9"/>
    <mergeCell ref="D7:H7"/>
    <mergeCell ref="D8:H8"/>
    <mergeCell ref="A11:A15"/>
    <mergeCell ref="B11:B15"/>
    <mergeCell ref="A5:H5"/>
    <mergeCell ref="A6:H6"/>
    <mergeCell ref="H30:H31"/>
    <mergeCell ref="G30:G31"/>
    <mergeCell ref="A26:A31"/>
    <mergeCell ref="B26:B31"/>
    <mergeCell ref="E30:E31"/>
    <mergeCell ref="A32:A37"/>
    <mergeCell ref="B32:B37"/>
    <mergeCell ref="C36:C37"/>
    <mergeCell ref="D36:D37"/>
    <mergeCell ref="E36:E37"/>
    <mergeCell ref="F36:F37"/>
    <mergeCell ref="G36:G37"/>
    <mergeCell ref="F30:F31"/>
    <mergeCell ref="F42:F43"/>
    <mergeCell ref="G42:G43"/>
    <mergeCell ref="A21:A25"/>
    <mergeCell ref="B21:B25"/>
    <mergeCell ref="H36:H37"/>
    <mergeCell ref="A95:A99"/>
    <mergeCell ref="B95:B99"/>
    <mergeCell ref="A90:A94"/>
    <mergeCell ref="B90:B94"/>
    <mergeCell ref="C48:C49"/>
    <mergeCell ref="D48:D49"/>
    <mergeCell ref="E48:E49"/>
    <mergeCell ref="F48:F49"/>
    <mergeCell ref="G48:G49"/>
    <mergeCell ref="H48:H49"/>
    <mergeCell ref="A38:A43"/>
    <mergeCell ref="B38:B43"/>
    <mergeCell ref="C42:C43"/>
    <mergeCell ref="A105:A109"/>
    <mergeCell ref="B105:B109"/>
    <mergeCell ref="A16:A20"/>
    <mergeCell ref="B16:B20"/>
    <mergeCell ref="A80:A84"/>
    <mergeCell ref="B80:B84"/>
    <mergeCell ref="A85:A89"/>
    <mergeCell ref="B85:B89"/>
    <mergeCell ref="A70:A74"/>
    <mergeCell ref="B70:B74"/>
    <mergeCell ref="A65:A69"/>
    <mergeCell ref="B65:B69"/>
    <mergeCell ref="A55:A59"/>
    <mergeCell ref="B55:B59"/>
    <mergeCell ref="A60:A64"/>
    <mergeCell ref="B60:B6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3</vt:lpstr>
      <vt:lpstr>Приложение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 Александр Александрович</dc:creator>
  <cp:lastModifiedBy>Решетова Людмила Николаевна</cp:lastModifiedBy>
  <cp:lastPrinted>2021-02-01T02:55:51Z</cp:lastPrinted>
  <dcterms:created xsi:type="dcterms:W3CDTF">2020-02-06T00:35:13Z</dcterms:created>
  <dcterms:modified xsi:type="dcterms:W3CDTF">2021-02-01T23:57:53Z</dcterms:modified>
</cp:coreProperties>
</file>