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 activeTab="9"/>
  </bookViews>
  <sheets>
    <sheet name="прил 1" sheetId="3" r:id="rId1"/>
    <sheet name="прил 2" sheetId="12" r:id="rId2"/>
    <sheet name="прил 7 " sheetId="4" r:id="rId3"/>
    <sheet name="прил 8 " sheetId="14" r:id="rId4"/>
    <sheet name="прил 11" sheetId="1" r:id="rId5"/>
    <sheet name="прил 12" sheetId="16" r:id="rId6"/>
    <sheet name="прил 13" sheetId="9" r:id="rId7"/>
    <sheet name="прил 14" sheetId="17" r:id="rId8"/>
    <sheet name="прил 15" sheetId="8" r:id="rId9"/>
    <sheet name="прил 16" sheetId="18" r:id="rId10"/>
  </sheets>
  <definedNames>
    <definedName name="_xlnm.Print_Area" localSheetId="4">'прил 11'!$A$1:$F$491</definedName>
    <definedName name="_xlnm.Print_Area" localSheetId="5">'прил 12'!$A$1:$G$381</definedName>
    <definedName name="_xlnm.Print_Area" localSheetId="6">'прил 13'!$A$1:$E$462</definedName>
    <definedName name="_xlnm.Print_Area" localSheetId="7">'прил 14'!$A$1:$F$355</definedName>
    <definedName name="_xlnm.Print_Area" localSheetId="8">'прил 15'!$A$1:$C$64</definedName>
    <definedName name="_xlnm.Print_Area" localSheetId="9">'прил 16'!$A$1:$D$66</definedName>
    <definedName name="_xlnm.Print_Area" localSheetId="1">'прил 2'!$A$1:$D$16</definedName>
    <definedName name="_xlnm.Print_Area" localSheetId="2">'прил 7 '!$A$1:$C$58</definedName>
    <definedName name="_xlnm.Print_Area" localSheetId="3">'прил 8 '!$A$1:$D$51</definedName>
  </definedNames>
  <calcPr calcId="145621"/>
</workbook>
</file>

<file path=xl/calcChain.xml><?xml version="1.0" encoding="utf-8"?>
<calcChain xmlns="http://schemas.openxmlformats.org/spreadsheetml/2006/main">
  <c r="D24" i="14" l="1"/>
  <c r="C24" i="14"/>
  <c r="F401" i="17" l="1"/>
  <c r="E401" i="17"/>
  <c r="F191" i="17"/>
  <c r="F190" i="17" s="1"/>
  <c r="F189" i="17" s="1"/>
  <c r="F188" i="17" s="1"/>
  <c r="F187" i="17" s="1"/>
  <c r="F160" i="17" s="1"/>
  <c r="E191" i="17"/>
  <c r="E190" i="17"/>
  <c r="E189" i="17" s="1"/>
  <c r="E188" i="17" s="1"/>
  <c r="E187" i="17" s="1"/>
  <c r="E160" i="17" s="1"/>
  <c r="G159" i="16"/>
  <c r="F159" i="16"/>
  <c r="G190" i="16"/>
  <c r="G189" i="16" s="1"/>
  <c r="G188" i="16" s="1"/>
  <c r="G187" i="16" s="1"/>
  <c r="G186" i="16" s="1"/>
  <c r="F190" i="16"/>
  <c r="F189" i="16"/>
  <c r="F188" i="16" s="1"/>
  <c r="F187" i="16" s="1"/>
  <c r="F186" i="16" s="1"/>
  <c r="D38" i="18" l="1"/>
  <c r="C38" i="18"/>
  <c r="C18" i="8"/>
  <c r="F374" i="17"/>
  <c r="E374" i="17"/>
  <c r="F331" i="17"/>
  <c r="F330" i="17" s="1"/>
  <c r="F329" i="17" s="1"/>
  <c r="E331" i="17"/>
  <c r="E330" i="17" s="1"/>
  <c r="F242" i="17"/>
  <c r="E242" i="17"/>
  <c r="F247" i="17"/>
  <c r="F246" i="17" s="1"/>
  <c r="E247" i="17"/>
  <c r="E246" i="17"/>
  <c r="G323" i="16"/>
  <c r="F323" i="16"/>
  <c r="G328" i="16"/>
  <c r="G327" i="16" s="1"/>
  <c r="F328" i="16"/>
  <c r="F327" i="16" s="1"/>
  <c r="G240" i="16"/>
  <c r="G239" i="16" s="1"/>
  <c r="F240" i="16"/>
  <c r="F239" i="16"/>
  <c r="C36" i="4"/>
  <c r="F386" i="17" l="1"/>
  <c r="E329" i="17"/>
  <c r="E386" i="17"/>
  <c r="F177" i="17"/>
  <c r="F176" i="17" s="1"/>
  <c r="E177" i="17"/>
  <c r="E176" i="17"/>
  <c r="E376" i="9"/>
  <c r="E369" i="9"/>
  <c r="E342" i="9"/>
  <c r="E341" i="9" s="1"/>
  <c r="E225" i="9"/>
  <c r="E207" i="9"/>
  <c r="E206" i="9" s="1"/>
  <c r="E205" i="9" s="1"/>
  <c r="G176" i="16"/>
  <c r="G175" i="16" s="1"/>
  <c r="F176" i="16"/>
  <c r="F175" i="16" s="1"/>
  <c r="F470" i="1"/>
  <c r="F467" i="1"/>
  <c r="F463" i="1"/>
  <c r="F440" i="1"/>
  <c r="F439" i="1" s="1"/>
  <c r="F207" i="1"/>
  <c r="F206" i="1" s="1"/>
  <c r="F205" i="1" s="1"/>
  <c r="E417" i="9" l="1"/>
  <c r="E416" i="9" s="1"/>
  <c r="E415" i="9" s="1"/>
  <c r="E387" i="9"/>
  <c r="E386" i="9" s="1"/>
  <c r="E315" i="9"/>
  <c r="E314" i="9" s="1"/>
  <c r="E253" i="9"/>
  <c r="E252" i="9" s="1"/>
  <c r="E108" i="9"/>
  <c r="E96" i="9"/>
  <c r="F413" i="1"/>
  <c r="F412" i="1" s="1"/>
  <c r="F307" i="1"/>
  <c r="F306" i="1" s="1"/>
  <c r="F305" i="1" s="1"/>
  <c r="F281" i="1"/>
  <c r="F280" i="1" s="1"/>
  <c r="F253" i="1"/>
  <c r="F252" i="1" s="1"/>
  <c r="F117" i="1"/>
  <c r="F105" i="1"/>
  <c r="C39" i="8" l="1"/>
  <c r="C23" i="8"/>
  <c r="E339" i="9"/>
  <c r="E338" i="9" s="1"/>
  <c r="E488" i="9" s="1"/>
  <c r="E68" i="9"/>
  <c r="E67" i="9" s="1"/>
  <c r="E66" i="9" s="1"/>
  <c r="E65" i="9" s="1"/>
  <c r="F437" i="1"/>
  <c r="F436" i="1" s="1"/>
  <c r="F77" i="1"/>
  <c r="F76" i="1" s="1"/>
  <c r="F75" i="1" s="1"/>
  <c r="F74" i="1" s="1"/>
  <c r="E237" i="9" l="1"/>
  <c r="E236" i="9" s="1"/>
  <c r="E234" i="9"/>
  <c r="E233" i="9" s="1"/>
  <c r="E73" i="9"/>
  <c r="E72" i="9" s="1"/>
  <c r="E71" i="9" s="1"/>
  <c r="F237" i="1"/>
  <c r="F236" i="1" s="1"/>
  <c r="F234" i="1"/>
  <c r="F233" i="1" s="1"/>
  <c r="F82" i="1"/>
  <c r="F81" i="1" s="1"/>
  <c r="F80" i="1" s="1"/>
  <c r="E70" i="9" l="1"/>
  <c r="F79" i="1"/>
  <c r="C48" i="4"/>
  <c r="E285" i="9" l="1"/>
  <c r="E284" i="9" s="1"/>
  <c r="E220" i="9"/>
  <c r="E219" i="9" s="1"/>
  <c r="E132" i="9"/>
  <c r="E131" i="9" s="1"/>
  <c r="E113" i="9"/>
  <c r="E112" i="9" s="1"/>
  <c r="E110" i="9"/>
  <c r="F383" i="1"/>
  <c r="F382" i="1" s="1"/>
  <c r="F220" i="1"/>
  <c r="F219" i="1" s="1"/>
  <c r="F138" i="1"/>
  <c r="F137" i="1" s="1"/>
  <c r="F122" i="1"/>
  <c r="F121" i="1" s="1"/>
  <c r="F119" i="1"/>
  <c r="E430" i="9" l="1"/>
  <c r="E429" i="9" s="1"/>
  <c r="F313" i="1"/>
  <c r="F312" i="1" s="1"/>
  <c r="E428" i="9" l="1"/>
  <c r="E427" i="9" s="1"/>
  <c r="D14" i="18" l="1"/>
  <c r="F377" i="17" l="1"/>
  <c r="E377" i="17"/>
  <c r="F372" i="17" l="1"/>
  <c r="E372" i="17"/>
  <c r="G369" i="16"/>
  <c r="F369" i="16"/>
  <c r="D20" i="18" l="1"/>
  <c r="C20" i="18"/>
  <c r="F230" i="17"/>
  <c r="E230" i="17"/>
  <c r="G311" i="16"/>
  <c r="F311" i="16"/>
  <c r="D41" i="18" l="1"/>
  <c r="C41" i="18"/>
  <c r="F309" i="17"/>
  <c r="F308" i="17" s="1"/>
  <c r="E309" i="17"/>
  <c r="E308" i="17" s="1"/>
  <c r="F143" i="17"/>
  <c r="F142" i="17" s="1"/>
  <c r="F141" i="17" s="1"/>
  <c r="F140" i="17" s="1"/>
  <c r="E143" i="17"/>
  <c r="E142" i="17" s="1"/>
  <c r="E141" i="17" s="1"/>
  <c r="E140" i="17" s="1"/>
  <c r="E378" i="17" l="1"/>
  <c r="E307" i="17"/>
  <c r="F378" i="17"/>
  <c r="F307" i="17"/>
  <c r="F390" i="17"/>
  <c r="E390" i="17"/>
  <c r="E444" i="9"/>
  <c r="E443" i="9" s="1"/>
  <c r="E408" i="9"/>
  <c r="E407" i="9" s="1"/>
  <c r="E393" i="9"/>
  <c r="E392" i="9" s="1"/>
  <c r="E318" i="9"/>
  <c r="E317" i="9" s="1"/>
  <c r="E297" i="9"/>
  <c r="E296" i="9" s="1"/>
  <c r="E294" i="9"/>
  <c r="E293" i="9" s="1"/>
  <c r="E282" i="9"/>
  <c r="E281" i="9" s="1"/>
  <c r="E256" i="9"/>
  <c r="E255" i="9" s="1"/>
  <c r="E251" i="9" s="1"/>
  <c r="E250" i="9" s="1"/>
  <c r="E194" i="9"/>
  <c r="E193" i="9" s="1"/>
  <c r="E182" i="9"/>
  <c r="E181" i="9" s="1"/>
  <c r="E128" i="9"/>
  <c r="E127" i="9" s="1"/>
  <c r="G371" i="16"/>
  <c r="G370" i="16" s="1"/>
  <c r="G368" i="16" s="1"/>
  <c r="F371" i="16"/>
  <c r="F370" i="16" s="1"/>
  <c r="F368" i="16" s="1"/>
  <c r="G142" i="16"/>
  <c r="G141" i="16" s="1"/>
  <c r="G140" i="16" s="1"/>
  <c r="G139" i="16" s="1"/>
  <c r="F142" i="16"/>
  <c r="F141" i="16" s="1"/>
  <c r="F140" i="16" s="1"/>
  <c r="F139" i="16" s="1"/>
  <c r="F481" i="1"/>
  <c r="F480" i="1" s="1"/>
  <c r="F416" i="1"/>
  <c r="F415" i="1" s="1"/>
  <c r="F395" i="1"/>
  <c r="F394" i="1" s="1"/>
  <c r="F392" i="1"/>
  <c r="F391" i="1" s="1"/>
  <c r="F380" i="1"/>
  <c r="F379" i="1" s="1"/>
  <c r="F327" i="1"/>
  <c r="F326" i="1" s="1"/>
  <c r="F311" i="1"/>
  <c r="F310" i="1" s="1"/>
  <c r="F309" i="1" s="1"/>
  <c r="F287" i="1"/>
  <c r="F286" i="1" s="1"/>
  <c r="F256" i="1"/>
  <c r="F255" i="1" s="1"/>
  <c r="F191" i="1"/>
  <c r="F190" i="1" s="1"/>
  <c r="F182" i="1"/>
  <c r="F181" i="1" s="1"/>
  <c r="F180" i="1" s="1"/>
  <c r="F179" i="1" s="1"/>
  <c r="F134" i="1"/>
  <c r="F133" i="1" s="1"/>
  <c r="E249" i="9" l="1"/>
  <c r="F251" i="1"/>
  <c r="F250" i="1" s="1"/>
  <c r="F249" i="1" s="1"/>
  <c r="F479" i="1"/>
  <c r="F478" i="1" s="1"/>
  <c r="E491" i="9"/>
  <c r="E406" i="9"/>
  <c r="E180" i="9"/>
  <c r="E179" i="9" s="1"/>
  <c r="E503" i="9"/>
  <c r="F250" i="17" l="1"/>
  <c r="F249" i="17" s="1"/>
  <c r="E250" i="17"/>
  <c r="E249" i="17" s="1"/>
  <c r="F235" i="17"/>
  <c r="F234" i="17" s="1"/>
  <c r="E235" i="17"/>
  <c r="E234" i="17"/>
  <c r="E333" i="9"/>
  <c r="E332" i="9" s="1"/>
  <c r="E247" i="9"/>
  <c r="E246" i="9" s="1"/>
  <c r="E245" i="9" s="1"/>
  <c r="E244" i="9" s="1"/>
  <c r="E125" i="9"/>
  <c r="E124" i="9" s="1"/>
  <c r="G331" i="16" l="1"/>
  <c r="G330" i="16" s="1"/>
  <c r="F331" i="16"/>
  <c r="F330" i="16" s="1"/>
  <c r="G316" i="16"/>
  <c r="G315" i="16" s="1"/>
  <c r="F316" i="16"/>
  <c r="F315" i="16"/>
  <c r="F431" i="1"/>
  <c r="F430" i="1" s="1"/>
  <c r="F247" i="1"/>
  <c r="F246" i="1" s="1"/>
  <c r="F245" i="1" s="1"/>
  <c r="F244" i="1" s="1"/>
  <c r="F131" i="1"/>
  <c r="F130" i="1" s="1"/>
  <c r="C30" i="4"/>
  <c r="C15" i="18" l="1"/>
  <c r="C52" i="8" l="1"/>
  <c r="F293" i="16" l="1"/>
  <c r="F223" i="17"/>
  <c r="F222" i="17" s="1"/>
  <c r="E223" i="17"/>
  <c r="E222" i="17" s="1"/>
  <c r="F220" i="17"/>
  <c r="F219" i="17" s="1"/>
  <c r="E220" i="17"/>
  <c r="E219" i="17" s="1"/>
  <c r="F217" i="17"/>
  <c r="F216" i="17" s="1"/>
  <c r="E217" i="17"/>
  <c r="E216" i="17" s="1"/>
  <c r="F73" i="17"/>
  <c r="E73" i="17"/>
  <c r="F336" i="17"/>
  <c r="E336" i="17"/>
  <c r="F180" i="17"/>
  <c r="F179" i="17" s="1"/>
  <c r="E180" i="17"/>
  <c r="E179" i="17" s="1"/>
  <c r="F70" i="17"/>
  <c r="E70" i="17"/>
  <c r="E291" i="9"/>
  <c r="E290" i="9" s="1"/>
  <c r="E436" i="9"/>
  <c r="E435" i="9" s="1"/>
  <c r="E499" i="9" s="1"/>
  <c r="E396" i="9"/>
  <c r="E395" i="9" s="1"/>
  <c r="E228" i="9"/>
  <c r="E191" i="9"/>
  <c r="E190" i="9" s="1"/>
  <c r="E164" i="9"/>
  <c r="E163" i="9" s="1"/>
  <c r="E162" i="9" s="1"/>
  <c r="E161" i="9" s="1"/>
  <c r="E494" i="9" l="1"/>
  <c r="E369" i="17"/>
  <c r="F369" i="17"/>
  <c r="G293" i="16"/>
  <c r="F297" i="17" l="1"/>
  <c r="F296" i="17" s="1"/>
  <c r="E297" i="17"/>
  <c r="E118" i="17"/>
  <c r="F97" i="17"/>
  <c r="F96" i="17" s="1"/>
  <c r="E97" i="17"/>
  <c r="E96" i="17" s="1"/>
  <c r="E296" i="17" l="1"/>
  <c r="G304" i="16"/>
  <c r="G303" i="16" s="1"/>
  <c r="F304" i="16"/>
  <c r="F303" i="16" s="1"/>
  <c r="G301" i="16"/>
  <c r="G300" i="16" s="1"/>
  <c r="G298" i="16"/>
  <c r="G297" i="16" s="1"/>
  <c r="F301" i="16"/>
  <c r="F300" i="16" s="1"/>
  <c r="F298" i="16"/>
  <c r="F297" i="16" s="1"/>
  <c r="G284" i="16"/>
  <c r="G283" i="16" s="1"/>
  <c r="G282" i="16" s="1"/>
  <c r="F284" i="16"/>
  <c r="F283" i="16" s="1"/>
  <c r="F282" i="16" s="1"/>
  <c r="G264" i="16"/>
  <c r="G245" i="16"/>
  <c r="F245" i="16"/>
  <c r="G179" i="16"/>
  <c r="G178" i="16" s="1"/>
  <c r="F179" i="16"/>
  <c r="F178" i="16" s="1"/>
  <c r="F520" i="1"/>
  <c r="F407" i="1"/>
  <c r="F406" i="1" s="1"/>
  <c r="F389" i="1" l="1"/>
  <c r="F388" i="1" s="1"/>
  <c r="F319" i="1"/>
  <c r="F318" i="1" s="1"/>
  <c r="F194" i="1"/>
  <c r="F193" i="1" s="1"/>
  <c r="F164" i="1"/>
  <c r="F163" i="1" s="1"/>
  <c r="F162" i="1" s="1"/>
  <c r="F161" i="1" s="1"/>
  <c r="F160" i="1" s="1"/>
  <c r="F290" i="1" l="1"/>
  <c r="F289" i="1" s="1"/>
  <c r="F143" i="1"/>
  <c r="D35" i="14" l="1"/>
  <c r="C35" i="14"/>
  <c r="D59" i="18" l="1"/>
  <c r="C59" i="18"/>
  <c r="D57" i="18"/>
  <c r="C57" i="18"/>
  <c r="D52" i="18"/>
  <c r="C52" i="18"/>
  <c r="D50" i="18"/>
  <c r="C50" i="18"/>
  <c r="D44" i="18"/>
  <c r="C44" i="18"/>
  <c r="D42" i="18"/>
  <c r="C42" i="18"/>
  <c r="D34" i="18"/>
  <c r="D33" i="18" s="1"/>
  <c r="C34" i="18"/>
  <c r="C33" i="18" s="1"/>
  <c r="D29" i="18"/>
  <c r="C29" i="18"/>
  <c r="D23" i="18"/>
  <c r="C23" i="18"/>
  <c r="D19" i="18"/>
  <c r="C19" i="18"/>
  <c r="C14" i="18" s="1"/>
  <c r="D15" i="18"/>
  <c r="C56" i="18" l="1"/>
  <c r="C49" i="18"/>
  <c r="D56" i="18"/>
  <c r="D49" i="18"/>
  <c r="D62" i="18"/>
  <c r="C62" i="18" l="1"/>
  <c r="F352" i="17"/>
  <c r="F351" i="17" s="1"/>
  <c r="E352" i="17"/>
  <c r="E351" i="17" s="1"/>
  <c r="E349" i="17"/>
  <c r="E348" i="17" s="1"/>
  <c r="F349" i="17"/>
  <c r="F348" i="17" s="1"/>
  <c r="E343" i="17"/>
  <c r="E342" i="17" s="1"/>
  <c r="F343" i="17"/>
  <c r="F342" i="17" s="1"/>
  <c r="F334" i="17"/>
  <c r="F333" i="17" s="1"/>
  <c r="E334" i="17"/>
  <c r="F325" i="17"/>
  <c r="E325" i="17"/>
  <c r="F323" i="17"/>
  <c r="E323" i="17"/>
  <c r="F317" i="17"/>
  <c r="F316" i="17" s="1"/>
  <c r="F394" i="17" s="1"/>
  <c r="E317" i="17"/>
  <c r="E316" i="17" s="1"/>
  <c r="E394" i="17" s="1"/>
  <c r="F314" i="17"/>
  <c r="F313" i="17" s="1"/>
  <c r="E314" i="17"/>
  <c r="E313" i="17" s="1"/>
  <c r="F304" i="17"/>
  <c r="F303" i="17" s="1"/>
  <c r="F302" i="17" s="1"/>
  <c r="F301" i="17" s="1"/>
  <c r="E304" i="17"/>
  <c r="E303" i="17" s="1"/>
  <c r="E302" i="17" s="1"/>
  <c r="E301" i="17" s="1"/>
  <c r="F294" i="17"/>
  <c r="F293" i="17" s="1"/>
  <c r="F379" i="17" s="1"/>
  <c r="E294" i="17"/>
  <c r="E293" i="17" s="1"/>
  <c r="F288" i="17"/>
  <c r="F287" i="17" s="1"/>
  <c r="E288" i="17"/>
  <c r="E287" i="17" s="1"/>
  <c r="F285" i="17"/>
  <c r="E285" i="17"/>
  <c r="F283" i="17"/>
  <c r="E283" i="17"/>
  <c r="F281" i="17"/>
  <c r="E281" i="17"/>
  <c r="F278" i="17"/>
  <c r="E278" i="17"/>
  <c r="F276" i="17"/>
  <c r="E276" i="17"/>
  <c r="F271" i="17"/>
  <c r="F270" i="17" s="1"/>
  <c r="E271" i="17"/>
  <c r="E270" i="17" s="1"/>
  <c r="F268" i="17"/>
  <c r="E268" i="17"/>
  <c r="F266" i="17"/>
  <c r="E266" i="17"/>
  <c r="F263" i="17"/>
  <c r="F262" i="17" s="1"/>
  <c r="E263" i="17"/>
  <c r="E262" i="17" s="1"/>
  <c r="F257" i="17"/>
  <c r="F256" i="17" s="1"/>
  <c r="F380" i="17" s="1"/>
  <c r="E257" i="17"/>
  <c r="E256" i="17" s="1"/>
  <c r="E380" i="17" s="1"/>
  <c r="F253" i="17"/>
  <c r="F252" i="17" s="1"/>
  <c r="E253" i="17"/>
  <c r="E252" i="17" s="1"/>
  <c r="F244" i="17"/>
  <c r="F243" i="17" s="1"/>
  <c r="E244" i="17"/>
  <c r="E243" i="17" s="1"/>
  <c r="F238" i="17"/>
  <c r="F237" i="17" s="1"/>
  <c r="E238" i="17"/>
  <c r="E237" i="17" s="1"/>
  <c r="F232" i="17"/>
  <c r="F231" i="17" s="1"/>
  <c r="E232" i="17"/>
  <c r="E231" i="17" s="1"/>
  <c r="F229" i="17"/>
  <c r="F228" i="17" s="1"/>
  <c r="E229" i="17"/>
  <c r="E228" i="17" s="1"/>
  <c r="F214" i="17"/>
  <c r="F213" i="17" s="1"/>
  <c r="E214" i="17"/>
  <c r="E213" i="17" s="1"/>
  <c r="F211" i="17"/>
  <c r="F210" i="17" s="1"/>
  <c r="E211" i="17"/>
  <c r="E210" i="17" s="1"/>
  <c r="F204" i="17"/>
  <c r="F203" i="17" s="1"/>
  <c r="F384" i="17" s="1"/>
  <c r="E204" i="17"/>
  <c r="E203" i="17" s="1"/>
  <c r="E384" i="17" s="1"/>
  <c r="F201" i="17"/>
  <c r="F200" i="17" s="1"/>
  <c r="F383" i="17" s="1"/>
  <c r="E201" i="17"/>
  <c r="E200" i="17" s="1"/>
  <c r="E383" i="17" s="1"/>
  <c r="F198" i="17"/>
  <c r="F197" i="17" s="1"/>
  <c r="E198" i="17"/>
  <c r="E197" i="17" s="1"/>
  <c r="E382" i="17" s="1"/>
  <c r="F185" i="17"/>
  <c r="F184" i="17" s="1"/>
  <c r="E185" i="17"/>
  <c r="E184" i="17" s="1"/>
  <c r="F174" i="17"/>
  <c r="F173" i="17" s="1"/>
  <c r="E174" i="17"/>
  <c r="E173" i="17" s="1"/>
  <c r="F171" i="17"/>
  <c r="F170" i="17" s="1"/>
  <c r="E171" i="17"/>
  <c r="E170" i="17" s="1"/>
  <c r="E169" i="17" s="1"/>
  <c r="F165" i="17"/>
  <c r="F164" i="17" s="1"/>
  <c r="E165" i="17"/>
  <c r="E164" i="17" s="1"/>
  <c r="F158" i="17"/>
  <c r="F157" i="17" s="1"/>
  <c r="E158" i="17"/>
  <c r="E157" i="17" s="1"/>
  <c r="F155" i="17"/>
  <c r="F154" i="17" s="1"/>
  <c r="E155" i="17"/>
  <c r="E154" i="17" s="1"/>
  <c r="F149" i="17"/>
  <c r="F148" i="17" s="1"/>
  <c r="F402" i="17" s="1"/>
  <c r="E149" i="17"/>
  <c r="E148" i="17" s="1"/>
  <c r="F138" i="17"/>
  <c r="F137" i="17" s="1"/>
  <c r="E138" i="17"/>
  <c r="E137" i="17" s="1"/>
  <c r="F131" i="17"/>
  <c r="F130" i="17" s="1"/>
  <c r="F129" i="17" s="1"/>
  <c r="F128" i="17" s="1"/>
  <c r="F127" i="17" s="1"/>
  <c r="E131" i="17"/>
  <c r="E130" i="17" s="1"/>
  <c r="E129" i="17" s="1"/>
  <c r="E128" i="17" s="1"/>
  <c r="E127" i="17" s="1"/>
  <c r="F125" i="17"/>
  <c r="F124" i="17" s="1"/>
  <c r="E125" i="17"/>
  <c r="E124" i="17" s="1"/>
  <c r="F118" i="17"/>
  <c r="F116" i="17"/>
  <c r="E116" i="17"/>
  <c r="F113" i="17"/>
  <c r="E113" i="17"/>
  <c r="F111" i="17"/>
  <c r="E111" i="17"/>
  <c r="F108" i="17"/>
  <c r="E108" i="17"/>
  <c r="F106" i="17"/>
  <c r="E106" i="17"/>
  <c r="F94" i="17"/>
  <c r="F93" i="17" s="1"/>
  <c r="E94" i="17"/>
  <c r="E93" i="17" s="1"/>
  <c r="F103" i="17"/>
  <c r="E103" i="17"/>
  <c r="F101" i="17"/>
  <c r="E101" i="17"/>
  <c r="F91" i="17"/>
  <c r="F90" i="17" s="1"/>
  <c r="E91" i="17"/>
  <c r="E90" i="17" s="1"/>
  <c r="F88" i="17"/>
  <c r="F87" i="17" s="1"/>
  <c r="E88" i="17"/>
  <c r="E87" i="17" s="1"/>
  <c r="F84" i="17"/>
  <c r="E84" i="17"/>
  <c r="F82" i="17"/>
  <c r="E82" i="17"/>
  <c r="F80" i="17"/>
  <c r="E80" i="17"/>
  <c r="F77" i="17"/>
  <c r="E77" i="17"/>
  <c r="F75" i="17"/>
  <c r="E75" i="17"/>
  <c r="E72" i="17"/>
  <c r="E71" i="17" s="1"/>
  <c r="F72" i="17"/>
  <c r="F71" i="17" s="1"/>
  <c r="F69" i="17"/>
  <c r="F68" i="17" s="1"/>
  <c r="E69" i="17"/>
  <c r="E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E48" i="17"/>
  <c r="E47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E20" i="17"/>
  <c r="E19" i="17" s="1"/>
  <c r="G379" i="16"/>
  <c r="F379" i="16"/>
  <c r="G377" i="16"/>
  <c r="F377" i="16"/>
  <c r="G365" i="16"/>
  <c r="G364" i="16" s="1"/>
  <c r="F365" i="16"/>
  <c r="F364" i="16" s="1"/>
  <c r="G362" i="16"/>
  <c r="F362" i="16"/>
  <c r="G360" i="16"/>
  <c r="F360" i="16"/>
  <c r="G358" i="16"/>
  <c r="F358" i="16"/>
  <c r="G355" i="16"/>
  <c r="F355" i="16"/>
  <c r="G353" i="16"/>
  <c r="F353" i="16"/>
  <c r="G348" i="16"/>
  <c r="G347" i="16" s="1"/>
  <c r="F348" i="16"/>
  <c r="F347" i="16" s="1"/>
  <c r="G345" i="16"/>
  <c r="F345" i="16"/>
  <c r="G343" i="16"/>
  <c r="F343" i="16"/>
  <c r="G340" i="16"/>
  <c r="G339" i="16" s="1"/>
  <c r="F340" i="16"/>
  <c r="F339" i="16" s="1"/>
  <c r="G334" i="16"/>
  <c r="G333" i="16" s="1"/>
  <c r="F334" i="16"/>
  <c r="F333" i="16" s="1"/>
  <c r="G325" i="16"/>
  <c r="G324" i="16" s="1"/>
  <c r="F325" i="16"/>
  <c r="F324" i="16" s="1"/>
  <c r="G319" i="16"/>
  <c r="G318" i="16" s="1"/>
  <c r="F319" i="16"/>
  <c r="F318" i="16" s="1"/>
  <c r="G313" i="16"/>
  <c r="G312" i="16" s="1"/>
  <c r="F313" i="16"/>
  <c r="F312" i="16" s="1"/>
  <c r="G310" i="16"/>
  <c r="G309" i="16" s="1"/>
  <c r="F310" i="16"/>
  <c r="F309" i="16" s="1"/>
  <c r="G295" i="16"/>
  <c r="G294" i="16" s="1"/>
  <c r="F295" i="16"/>
  <c r="F294" i="16" s="1"/>
  <c r="G292" i="16"/>
  <c r="G291" i="16" s="1"/>
  <c r="F292" i="16"/>
  <c r="F291" i="16" s="1"/>
  <c r="G280" i="16"/>
  <c r="G279" i="16" s="1"/>
  <c r="G278" i="16" s="1"/>
  <c r="G277" i="16" s="1"/>
  <c r="G276" i="16" s="1"/>
  <c r="F280" i="16"/>
  <c r="F279" i="16" s="1"/>
  <c r="F278" i="16" s="1"/>
  <c r="F277" i="16" s="1"/>
  <c r="F276" i="16" s="1"/>
  <c r="G274" i="16"/>
  <c r="G273" i="16" s="1"/>
  <c r="G272" i="16" s="1"/>
  <c r="G271" i="16" s="1"/>
  <c r="F274" i="16"/>
  <c r="F273" i="16" s="1"/>
  <c r="F272" i="16" s="1"/>
  <c r="F271" i="16" s="1"/>
  <c r="G269" i="16"/>
  <c r="G268" i="16" s="1"/>
  <c r="F269" i="16"/>
  <c r="F268" i="16" s="1"/>
  <c r="G266" i="16"/>
  <c r="F266" i="16"/>
  <c r="F264" i="16"/>
  <c r="G262" i="16"/>
  <c r="F262" i="16"/>
  <c r="G259" i="16"/>
  <c r="G258" i="16" s="1"/>
  <c r="F259" i="16"/>
  <c r="F258" i="16" s="1"/>
  <c r="G252" i="16"/>
  <c r="G251" i="16" s="1"/>
  <c r="G250" i="16" s="1"/>
  <c r="G249" i="16" s="1"/>
  <c r="G248" i="16" s="1"/>
  <c r="G247" i="16" s="1"/>
  <c r="F252" i="16"/>
  <c r="F251" i="16" s="1"/>
  <c r="F250" i="16" s="1"/>
  <c r="F249" i="16" s="1"/>
  <c r="F248" i="16" s="1"/>
  <c r="F247" i="16" s="1"/>
  <c r="G243" i="16"/>
  <c r="G242" i="16" s="1"/>
  <c r="G238" i="16" s="1"/>
  <c r="F243" i="16"/>
  <c r="F242" i="16" s="1"/>
  <c r="F238" i="16" s="1"/>
  <c r="G234" i="16"/>
  <c r="G233" i="16" s="1"/>
  <c r="F234" i="16"/>
  <c r="F233" i="16" s="1"/>
  <c r="G231" i="16"/>
  <c r="G230" i="16" s="1"/>
  <c r="G229" i="16" s="1"/>
  <c r="F231" i="16"/>
  <c r="F230" i="16" s="1"/>
  <c r="F229" i="16" s="1"/>
  <c r="G225" i="16"/>
  <c r="G224" i="16" s="1"/>
  <c r="G223" i="16" s="1"/>
  <c r="G222" i="16" s="1"/>
  <c r="F225" i="16"/>
  <c r="F224" i="16" s="1"/>
  <c r="F223" i="16" s="1"/>
  <c r="F222" i="16" s="1"/>
  <c r="G218" i="16"/>
  <c r="G217" i="16" s="1"/>
  <c r="F218" i="16"/>
  <c r="F217" i="16" s="1"/>
  <c r="G215" i="16"/>
  <c r="G214" i="16" s="1"/>
  <c r="F215" i="16"/>
  <c r="F214" i="16" s="1"/>
  <c r="G209" i="16"/>
  <c r="G208" i="16" s="1"/>
  <c r="G207" i="16" s="1"/>
  <c r="G206" i="16" s="1"/>
  <c r="G205" i="16" s="1"/>
  <c r="F209" i="16"/>
  <c r="F208" i="16" s="1"/>
  <c r="F207" i="16" s="1"/>
  <c r="F206" i="16" s="1"/>
  <c r="F205" i="16" s="1"/>
  <c r="G203" i="16"/>
  <c r="G202" i="16" s="1"/>
  <c r="F203" i="16"/>
  <c r="F202" i="16" s="1"/>
  <c r="G200" i="16"/>
  <c r="G199" i="16" s="1"/>
  <c r="F200" i="16"/>
  <c r="F199" i="16" s="1"/>
  <c r="G197" i="16"/>
  <c r="G196" i="16" s="1"/>
  <c r="G195" i="16" s="1"/>
  <c r="F197" i="16"/>
  <c r="F196" i="16" s="1"/>
  <c r="F195" i="16" s="1"/>
  <c r="G184" i="16"/>
  <c r="G183" i="16" s="1"/>
  <c r="G182" i="16" s="1"/>
  <c r="G181" i="16" s="1"/>
  <c r="F184" i="16"/>
  <c r="F183" i="16" s="1"/>
  <c r="F182" i="16" s="1"/>
  <c r="F181" i="16" s="1"/>
  <c r="G173" i="16"/>
  <c r="G172" i="16" s="1"/>
  <c r="F173" i="16"/>
  <c r="F172" i="16" s="1"/>
  <c r="G170" i="16"/>
  <c r="G169" i="16" s="1"/>
  <c r="F170" i="16"/>
  <c r="F169" i="16" s="1"/>
  <c r="F168" i="16" s="1"/>
  <c r="G164" i="16"/>
  <c r="G163" i="16" s="1"/>
  <c r="G162" i="16" s="1"/>
  <c r="G161" i="16" s="1"/>
  <c r="G160" i="16" s="1"/>
  <c r="F164" i="16"/>
  <c r="F163" i="16" s="1"/>
  <c r="F162" i="16" s="1"/>
  <c r="F161" i="16" s="1"/>
  <c r="F160" i="16" s="1"/>
  <c r="G157" i="16"/>
  <c r="G156" i="16" s="1"/>
  <c r="F157" i="16"/>
  <c r="F156" i="16" s="1"/>
  <c r="G154" i="16"/>
  <c r="G153" i="16" s="1"/>
  <c r="F154" i="16"/>
  <c r="F153" i="16" s="1"/>
  <c r="G148" i="16"/>
  <c r="G147" i="16" s="1"/>
  <c r="G146" i="16" s="1"/>
  <c r="G145" i="16" s="1"/>
  <c r="G144" i="16" s="1"/>
  <c r="F148" i="16"/>
  <c r="F147" i="16" s="1"/>
  <c r="F146" i="16" s="1"/>
  <c r="F145" i="16" s="1"/>
  <c r="F144" i="16" s="1"/>
  <c r="G137" i="16"/>
  <c r="G136" i="16" s="1"/>
  <c r="F137" i="16"/>
  <c r="F136" i="16" s="1"/>
  <c r="G130" i="16"/>
  <c r="G129" i="16" s="1"/>
  <c r="G128" i="16" s="1"/>
  <c r="G127" i="16" s="1"/>
  <c r="G126" i="16" s="1"/>
  <c r="F130" i="16"/>
  <c r="F129" i="16" s="1"/>
  <c r="F128" i="16" s="1"/>
  <c r="F127" i="16" s="1"/>
  <c r="F126" i="16" s="1"/>
  <c r="G124" i="16"/>
  <c r="F124" i="16"/>
  <c r="G122" i="16"/>
  <c r="F122" i="16"/>
  <c r="G117" i="16"/>
  <c r="F117" i="16"/>
  <c r="G114" i="16"/>
  <c r="F114" i="16"/>
  <c r="G112" i="16"/>
  <c r="F112" i="16"/>
  <c r="G103" i="16"/>
  <c r="G102" i="16" s="1"/>
  <c r="F103" i="16"/>
  <c r="F102" i="16" s="1"/>
  <c r="G109" i="16"/>
  <c r="F109" i="16"/>
  <c r="G107" i="16"/>
  <c r="F107" i="16"/>
  <c r="G100" i="16"/>
  <c r="G99" i="16" s="1"/>
  <c r="F100" i="16"/>
  <c r="F99" i="16" s="1"/>
  <c r="G97" i="16"/>
  <c r="G96" i="16" s="1"/>
  <c r="F97" i="16"/>
  <c r="F96" i="16" s="1"/>
  <c r="G93" i="16"/>
  <c r="F93" i="16"/>
  <c r="G91" i="16"/>
  <c r="F91" i="16"/>
  <c r="G89" i="16"/>
  <c r="F89" i="16"/>
  <c r="G86" i="16"/>
  <c r="F86" i="16"/>
  <c r="G84" i="16"/>
  <c r="F84" i="16"/>
  <c r="G81" i="16"/>
  <c r="G80" i="16" s="1"/>
  <c r="F81" i="16"/>
  <c r="F80" i="16" s="1"/>
  <c r="G78" i="16"/>
  <c r="G77" i="16" s="1"/>
  <c r="F78" i="16"/>
  <c r="F77" i="16" s="1"/>
  <c r="G72" i="16"/>
  <c r="G71" i="16" s="1"/>
  <c r="G70" i="16" s="1"/>
  <c r="G69" i="16" s="1"/>
  <c r="F72" i="16"/>
  <c r="F71" i="16" s="1"/>
  <c r="F70" i="16" s="1"/>
  <c r="F69" i="16" s="1"/>
  <c r="G67" i="16"/>
  <c r="G66" i="16" s="1"/>
  <c r="F67" i="16"/>
  <c r="F66" i="16" s="1"/>
  <c r="G61" i="16"/>
  <c r="F61" i="16"/>
  <c r="G59" i="16"/>
  <c r="F59" i="16"/>
  <c r="G54" i="16"/>
  <c r="G53" i="16" s="1"/>
  <c r="G52" i="16" s="1"/>
  <c r="G51" i="16" s="1"/>
  <c r="F54" i="16"/>
  <c r="F53" i="16" s="1"/>
  <c r="F52" i="16" s="1"/>
  <c r="F51" i="16" s="1"/>
  <c r="G47" i="16"/>
  <c r="G46" i="16" s="1"/>
  <c r="F47" i="16"/>
  <c r="F46" i="16" s="1"/>
  <c r="F44" i="16"/>
  <c r="F43" i="16" s="1"/>
  <c r="G44" i="16"/>
  <c r="G43" i="16" s="1"/>
  <c r="G38" i="16"/>
  <c r="G37" i="16" s="1"/>
  <c r="F38" i="16"/>
  <c r="F37" i="16" s="1"/>
  <c r="G31" i="16"/>
  <c r="G30" i="16" s="1"/>
  <c r="F31" i="16"/>
  <c r="F30" i="16" s="1"/>
  <c r="G28" i="16"/>
  <c r="G27" i="16" s="1"/>
  <c r="F28" i="16"/>
  <c r="F27" i="16" s="1"/>
  <c r="G22" i="16"/>
  <c r="F22" i="16"/>
  <c r="G20" i="16"/>
  <c r="F20" i="16"/>
  <c r="G18" i="16"/>
  <c r="F18" i="16"/>
  <c r="D45" i="14"/>
  <c r="D44" i="14" s="1"/>
  <c r="D43" i="14" s="1"/>
  <c r="C45" i="14"/>
  <c r="C44" i="14" s="1"/>
  <c r="C43" i="14" s="1"/>
  <c r="D32" i="14"/>
  <c r="C32" i="14"/>
  <c r="D30" i="14"/>
  <c r="C30" i="14"/>
  <c r="D28" i="14"/>
  <c r="C28" i="14"/>
  <c r="D22" i="14"/>
  <c r="C22" i="14"/>
  <c r="D18" i="14"/>
  <c r="C18" i="14"/>
  <c r="D16" i="14"/>
  <c r="C16" i="14"/>
  <c r="C14" i="14"/>
  <c r="D14" i="14"/>
  <c r="D13" i="12"/>
  <c r="D16" i="12" s="1"/>
  <c r="C13" i="12"/>
  <c r="C16" i="12" s="1"/>
  <c r="E371" i="17" l="1"/>
  <c r="E227" i="17"/>
  <c r="E226" i="17" s="1"/>
  <c r="E375" i="17"/>
  <c r="F169" i="17"/>
  <c r="F168" i="17" s="1"/>
  <c r="F167" i="17" s="1"/>
  <c r="F209" i="17"/>
  <c r="F227" i="17"/>
  <c r="F371" i="17"/>
  <c r="F375" i="17"/>
  <c r="G308" i="16"/>
  <c r="F308" i="16"/>
  <c r="G290" i="16"/>
  <c r="G289" i="16" s="1"/>
  <c r="G288" i="16" s="1"/>
  <c r="F290" i="16"/>
  <c r="E168" i="17"/>
  <c r="E167" i="17" s="1"/>
  <c r="E368" i="17"/>
  <c r="E209" i="17"/>
  <c r="E163" i="17"/>
  <c r="E162" i="17" s="1"/>
  <c r="E161" i="17" s="1"/>
  <c r="F18" i="17"/>
  <c r="F17" i="17" s="1"/>
  <c r="F167" i="16"/>
  <c r="F166" i="16" s="1"/>
  <c r="E379" i="17"/>
  <c r="E292" i="17"/>
  <c r="E333" i="17"/>
  <c r="E385" i="17" s="1"/>
  <c r="E123" i="17"/>
  <c r="E122" i="17" s="1"/>
  <c r="E121" i="17" s="1"/>
  <c r="E120" i="17" s="1"/>
  <c r="F123" i="17"/>
  <c r="F122" i="17" s="1"/>
  <c r="F121" i="17" s="1"/>
  <c r="F120" i="17" s="1"/>
  <c r="F136" i="17"/>
  <c r="F135" i="17" s="1"/>
  <c r="F134" i="17" s="1"/>
  <c r="E136" i="17"/>
  <c r="E135" i="17" s="1"/>
  <c r="E134" i="17" s="1"/>
  <c r="F105" i="17"/>
  <c r="F46" i="17"/>
  <c r="F45" i="17" s="1"/>
  <c r="F44" i="17" s="1"/>
  <c r="E46" i="17"/>
  <c r="E45" i="17" s="1"/>
  <c r="E44" i="17" s="1"/>
  <c r="F39" i="17"/>
  <c r="F38" i="17" s="1"/>
  <c r="F37" i="17" s="1"/>
  <c r="E110" i="17"/>
  <c r="F115" i="17"/>
  <c r="E280" i="17"/>
  <c r="F226" i="17"/>
  <c r="E265" i="17"/>
  <c r="E261" i="17" s="1"/>
  <c r="E260" i="17" s="1"/>
  <c r="E259" i="17" s="1"/>
  <c r="F280" i="17"/>
  <c r="F265" i="17"/>
  <c r="F373" i="17" s="1"/>
  <c r="E74" i="17"/>
  <c r="E398" i="17" s="1"/>
  <c r="F100" i="17"/>
  <c r="E105" i="17"/>
  <c r="E115" i="17"/>
  <c r="F255" i="17"/>
  <c r="F79" i="17"/>
  <c r="F399" i="17" s="1"/>
  <c r="F74" i="17"/>
  <c r="F398" i="17" s="1"/>
  <c r="F52" i="17"/>
  <c r="F51" i="17" s="1"/>
  <c r="F50" i="17" s="1"/>
  <c r="E52" i="17"/>
  <c r="E51" i="17" s="1"/>
  <c r="E50" i="17" s="1"/>
  <c r="F27" i="17"/>
  <c r="F23" i="17" s="1"/>
  <c r="F22" i="17" s="1"/>
  <c r="E27" i="17"/>
  <c r="E23" i="17" s="1"/>
  <c r="E22" i="17" s="1"/>
  <c r="G168" i="16"/>
  <c r="F289" i="16"/>
  <c r="F288" i="16" s="1"/>
  <c r="F307" i="16"/>
  <c r="F306" i="16" s="1"/>
  <c r="G237" i="16"/>
  <c r="G236" i="16" s="1"/>
  <c r="F237" i="16"/>
  <c r="F236" i="16" s="1"/>
  <c r="G135" i="16"/>
  <c r="G134" i="16" s="1"/>
  <c r="G133" i="16" s="1"/>
  <c r="F135" i="16"/>
  <c r="F134" i="16" s="1"/>
  <c r="F133" i="16" s="1"/>
  <c r="G213" i="16"/>
  <c r="G212" i="16" s="1"/>
  <c r="G211" i="16" s="1"/>
  <c r="G65" i="16"/>
  <c r="G64" i="16" s="1"/>
  <c r="G63" i="16" s="1"/>
  <c r="F65" i="16"/>
  <c r="F64" i="16" s="1"/>
  <c r="F63" i="16" s="1"/>
  <c r="G35" i="16"/>
  <c r="G34" i="16" s="1"/>
  <c r="G33" i="16" s="1"/>
  <c r="G36" i="16"/>
  <c r="F35" i="16"/>
  <c r="F34" i="16" s="1"/>
  <c r="F33" i="16" s="1"/>
  <c r="F36" i="16"/>
  <c r="G357" i="16"/>
  <c r="F352" i="16"/>
  <c r="F342" i="16"/>
  <c r="F338" i="16" s="1"/>
  <c r="F337" i="16" s="1"/>
  <c r="F336" i="16" s="1"/>
  <c r="G342" i="16"/>
  <c r="G338" i="16" s="1"/>
  <c r="G337" i="16" s="1"/>
  <c r="G336" i="16" s="1"/>
  <c r="G261" i="16"/>
  <c r="G257" i="16" s="1"/>
  <c r="G256" i="16" s="1"/>
  <c r="G255" i="16" s="1"/>
  <c r="G254" i="16" s="1"/>
  <c r="F228" i="16"/>
  <c r="F227" i="16" s="1"/>
  <c r="F221" i="16" s="1"/>
  <c r="G228" i="16"/>
  <c r="G227" i="16" s="1"/>
  <c r="G221" i="16" s="1"/>
  <c r="F376" i="16"/>
  <c r="F375" i="16" s="1"/>
  <c r="F374" i="16" s="1"/>
  <c r="F373" i="16" s="1"/>
  <c r="F367" i="16" s="1"/>
  <c r="G376" i="16"/>
  <c r="G375" i="16" s="1"/>
  <c r="G374" i="16" s="1"/>
  <c r="G373" i="16" s="1"/>
  <c r="G367" i="16" s="1"/>
  <c r="G167" i="16"/>
  <c r="G166" i="16" s="1"/>
  <c r="G121" i="16"/>
  <c r="G111" i="16"/>
  <c r="F111" i="16"/>
  <c r="F88" i="16"/>
  <c r="G88" i="16"/>
  <c r="G76" i="16"/>
  <c r="G58" i="16"/>
  <c r="G57" i="16" s="1"/>
  <c r="G56" i="16" s="1"/>
  <c r="F58" i="16"/>
  <c r="F57" i="16" s="1"/>
  <c r="F56" i="16" s="1"/>
  <c r="G42" i="16"/>
  <c r="G41" i="16" s="1"/>
  <c r="G40" i="16" s="1"/>
  <c r="G26" i="16"/>
  <c r="G25" i="16" s="1"/>
  <c r="G24" i="16" s="1"/>
  <c r="F17" i="16"/>
  <c r="G17" i="16"/>
  <c r="E39" i="17"/>
  <c r="E38" i="17" s="1"/>
  <c r="E37" i="17" s="1"/>
  <c r="F275" i="17"/>
  <c r="E322" i="17"/>
  <c r="E370" i="17" s="1"/>
  <c r="F368" i="17"/>
  <c r="E79" i="17"/>
  <c r="E399" i="17" s="1"/>
  <c r="E100" i="17"/>
  <c r="F110" i="17"/>
  <c r="E275" i="17"/>
  <c r="F381" i="17"/>
  <c r="F322" i="17"/>
  <c r="F370" i="17" s="1"/>
  <c r="F213" i="16"/>
  <c r="F212" i="16" s="1"/>
  <c r="F211" i="16" s="1"/>
  <c r="F42" i="16"/>
  <c r="F41" i="16" s="1"/>
  <c r="F40" i="16" s="1"/>
  <c r="F83" i="16"/>
  <c r="F106" i="16"/>
  <c r="F116" i="16"/>
  <c r="F261" i="16"/>
  <c r="F257" i="16" s="1"/>
  <c r="F256" i="16" s="1"/>
  <c r="G194" i="16"/>
  <c r="G193" i="16" s="1"/>
  <c r="G192" i="16" s="1"/>
  <c r="G322" i="16"/>
  <c r="G321" i="16" s="1"/>
  <c r="G83" i="16"/>
  <c r="G106" i="16"/>
  <c r="G116" i="16"/>
  <c r="F121" i="16"/>
  <c r="F322" i="16"/>
  <c r="F321" i="16" s="1"/>
  <c r="G352" i="16"/>
  <c r="F357" i="16"/>
  <c r="C13" i="14"/>
  <c r="F383" i="16" s="1"/>
  <c r="F385" i="16" s="1"/>
  <c r="D13" i="14"/>
  <c r="E395" i="17"/>
  <c r="E67" i="17"/>
  <c r="E402" i="17"/>
  <c r="E147" i="17"/>
  <c r="E146" i="17" s="1"/>
  <c r="E403" i="17"/>
  <c r="E183" i="17"/>
  <c r="E182" i="17" s="1"/>
  <c r="E18" i="17"/>
  <c r="F395" i="17"/>
  <c r="F67" i="17"/>
  <c r="E153" i="17"/>
  <c r="E152" i="17" s="1"/>
  <c r="E208" i="17"/>
  <c r="E241" i="17"/>
  <c r="E387" i="17"/>
  <c r="E312" i="17"/>
  <c r="E311" i="17" s="1"/>
  <c r="E306" i="17" s="1"/>
  <c r="F389" i="17"/>
  <c r="F153" i="17"/>
  <c r="F152" i="17" s="1"/>
  <c r="F163" i="17"/>
  <c r="F162" i="17" s="1"/>
  <c r="F161" i="17" s="1"/>
  <c r="F403" i="17"/>
  <c r="F183" i="17"/>
  <c r="F182" i="17" s="1"/>
  <c r="E196" i="17"/>
  <c r="E195" i="17" s="1"/>
  <c r="F208" i="17"/>
  <c r="E255" i="17"/>
  <c r="F387" i="17"/>
  <c r="F312" i="17"/>
  <c r="F311" i="17" s="1"/>
  <c r="F306" i="17" s="1"/>
  <c r="F385" i="17"/>
  <c r="F347" i="17"/>
  <c r="F392" i="17"/>
  <c r="E389" i="17"/>
  <c r="F241" i="17"/>
  <c r="F397" i="17"/>
  <c r="F341" i="17"/>
  <c r="F340" i="17" s="1"/>
  <c r="F339" i="17" s="1"/>
  <c r="F338" i="17" s="1"/>
  <c r="E347" i="17"/>
  <c r="E392" i="17"/>
  <c r="F382" i="17"/>
  <c r="F196" i="17"/>
  <c r="F195" i="17" s="1"/>
  <c r="F261" i="17"/>
  <c r="F260" i="17" s="1"/>
  <c r="F259" i="17" s="1"/>
  <c r="F292" i="17"/>
  <c r="E397" i="17"/>
  <c r="E341" i="17"/>
  <c r="E340" i="17" s="1"/>
  <c r="E339" i="17" s="1"/>
  <c r="E338" i="17" s="1"/>
  <c r="F147" i="17"/>
  <c r="F146" i="17" s="1"/>
  <c r="F76" i="16"/>
  <c r="F26" i="16"/>
  <c r="F25" i="16" s="1"/>
  <c r="F24" i="16" s="1"/>
  <c r="F152" i="16"/>
  <c r="F194" i="16"/>
  <c r="F193" i="16" s="1"/>
  <c r="F192" i="16" s="1"/>
  <c r="G307" i="16"/>
  <c r="G306" i="16" s="1"/>
  <c r="G152" i="16"/>
  <c r="F361" i="17" l="1"/>
  <c r="E363" i="17"/>
  <c r="E56" i="18" s="1"/>
  <c r="E361" i="17"/>
  <c r="F225" i="17"/>
  <c r="E225" i="17"/>
  <c r="D51" i="14"/>
  <c r="G383" i="16"/>
  <c r="G385" i="16" s="1"/>
  <c r="C51" i="14"/>
  <c r="E405" i="17"/>
  <c r="F405" i="17"/>
  <c r="H384" i="16"/>
  <c r="F346" i="17"/>
  <c r="F345" i="17" s="1"/>
  <c r="F41" i="18"/>
  <c r="E346" i="17"/>
  <c r="E345" i="17" s="1"/>
  <c r="E41" i="18"/>
  <c r="F240" i="17"/>
  <c r="F274" i="17"/>
  <c r="F273" i="17" s="1"/>
  <c r="F99" i="17"/>
  <c r="F86" i="17" s="1"/>
  <c r="F365" i="17" s="1"/>
  <c r="F321" i="17"/>
  <c r="F320" i="17" s="1"/>
  <c r="F319" i="17" s="1"/>
  <c r="E66" i="17"/>
  <c r="E362" i="17" s="1"/>
  <c r="E49" i="18" s="1"/>
  <c r="F376" i="17"/>
  <c r="H405" i="17" s="1"/>
  <c r="F62" i="18" s="1"/>
  <c r="E274" i="17"/>
  <c r="E273" i="17" s="1"/>
  <c r="E373" i="17"/>
  <c r="E381" i="17"/>
  <c r="E99" i="17"/>
  <c r="E86" i="17" s="1"/>
  <c r="E365" i="17" s="1"/>
  <c r="E376" i="17"/>
  <c r="F151" i="17"/>
  <c r="E321" i="17"/>
  <c r="E320" i="17" s="1"/>
  <c r="E319" i="17" s="1"/>
  <c r="F66" i="17"/>
  <c r="F362" i="17" s="1"/>
  <c r="F49" i="18" s="1"/>
  <c r="F351" i="16"/>
  <c r="F350" i="16" s="1"/>
  <c r="F287" i="16" s="1"/>
  <c r="F286" i="16" s="1"/>
  <c r="I286" i="16" s="1"/>
  <c r="G351" i="16"/>
  <c r="G350" i="16" s="1"/>
  <c r="G287" i="16" s="1"/>
  <c r="G286" i="16" s="1"/>
  <c r="F255" i="16"/>
  <c r="F254" i="16" s="1"/>
  <c r="G151" i="16"/>
  <c r="G150" i="16" s="1"/>
  <c r="G132" i="16" s="1"/>
  <c r="F151" i="16"/>
  <c r="F150" i="16" s="1"/>
  <c r="F132" i="16" s="1"/>
  <c r="G105" i="16"/>
  <c r="G95" i="16" s="1"/>
  <c r="F105" i="16"/>
  <c r="F95" i="16" s="1"/>
  <c r="G75" i="16"/>
  <c r="G16" i="16"/>
  <c r="G15" i="16" s="1"/>
  <c r="G14" i="16" s="1"/>
  <c r="G13" i="16" s="1"/>
  <c r="F16" i="16"/>
  <c r="F15" i="16" s="1"/>
  <c r="F14" i="16" s="1"/>
  <c r="F13" i="16" s="1"/>
  <c r="F75" i="16"/>
  <c r="F359" i="17"/>
  <c r="F33" i="18" s="1"/>
  <c r="F194" i="17"/>
  <c r="F193" i="17" s="1"/>
  <c r="F363" i="17"/>
  <c r="F56" i="18" s="1"/>
  <c r="F145" i="17"/>
  <c r="F133" i="17" s="1"/>
  <c r="F360" i="17"/>
  <c r="F38" i="18" s="1"/>
  <c r="F328" i="17"/>
  <c r="F327" i="17" s="1"/>
  <c r="F358" i="17"/>
  <c r="F29" i="18" s="1"/>
  <c r="F291" i="17"/>
  <c r="F290" i="17" s="1"/>
  <c r="E359" i="17"/>
  <c r="E33" i="18" s="1"/>
  <c r="E194" i="17"/>
  <c r="E193" i="17" s="1"/>
  <c r="E358" i="17"/>
  <c r="E29" i="18" s="1"/>
  <c r="E291" i="17"/>
  <c r="E290" i="17" s="1"/>
  <c r="E207" i="17"/>
  <c r="E151" i="17"/>
  <c r="F207" i="17"/>
  <c r="E145" i="17"/>
  <c r="E133" i="17" s="1"/>
  <c r="E360" i="17"/>
  <c r="E38" i="18" s="1"/>
  <c r="E328" i="17"/>
  <c r="E327" i="17" s="1"/>
  <c r="E240" i="17"/>
  <c r="E17" i="17"/>
  <c r="E357" i="17" l="1"/>
  <c r="E14" i="18" s="1"/>
  <c r="G405" i="17"/>
  <c r="E62" i="18" s="1"/>
  <c r="F357" i="17"/>
  <c r="F14" i="18" s="1"/>
  <c r="F390" i="16"/>
  <c r="F74" i="16"/>
  <c r="F50" i="16" s="1"/>
  <c r="F49" i="16" s="1"/>
  <c r="I49" i="16" s="1"/>
  <c r="G74" i="16"/>
  <c r="G50" i="16" s="1"/>
  <c r="G49" i="16" s="1"/>
  <c r="G381" i="16" s="1"/>
  <c r="G384" i="16" s="1"/>
  <c r="F206" i="17"/>
  <c r="E65" i="17"/>
  <c r="E16" i="17" s="1"/>
  <c r="F300" i="17"/>
  <c r="F406" i="17"/>
  <c r="E406" i="17"/>
  <c r="E300" i="17"/>
  <c r="F65" i="17"/>
  <c r="F16" i="17" s="1"/>
  <c r="E206" i="17"/>
  <c r="F366" i="17" l="1"/>
  <c r="E366" i="17"/>
  <c r="F354" i="17"/>
  <c r="E354" i="17"/>
  <c r="F381" i="16"/>
  <c r="F389" i="16" s="1"/>
  <c r="G389" i="16"/>
  <c r="F115" i="1" l="1"/>
  <c r="F114" i="1" s="1"/>
  <c r="E324" i="9" l="1"/>
  <c r="E323" i="9" s="1"/>
  <c r="F225" i="1" l="1"/>
  <c r="C22" i="4" l="1"/>
  <c r="E87" i="9" l="1"/>
  <c r="F96" i="1"/>
  <c r="E441" i="9" l="1"/>
  <c r="E288" i="9"/>
  <c r="E287" i="9" s="1"/>
  <c r="E481" i="9" s="1"/>
  <c r="F386" i="1"/>
  <c r="F385" i="1" s="1"/>
  <c r="F324" i="1"/>
  <c r="F422" i="1" l="1"/>
  <c r="F421" i="1" s="1"/>
  <c r="E312" i="9" l="1"/>
  <c r="E311" i="9" s="1"/>
  <c r="E309" i="9"/>
  <c r="E308" i="9" s="1"/>
  <c r="E231" i="9"/>
  <c r="E230" i="9" s="1"/>
  <c r="E122" i="9"/>
  <c r="E121" i="9" s="1"/>
  <c r="F410" i="1"/>
  <c r="F409" i="1" s="1"/>
  <c r="F366" i="1"/>
  <c r="F365" i="1" s="1"/>
  <c r="F364" i="1" s="1"/>
  <c r="F231" i="1"/>
  <c r="F230" i="1" s="1"/>
  <c r="E48" i="9" l="1"/>
  <c r="E47" i="9" s="1"/>
  <c r="F67" i="1"/>
  <c r="F66" i="1" s="1"/>
  <c r="C52" i="4"/>
  <c r="C47" i="4" s="1"/>
  <c r="C46" i="4" l="1"/>
  <c r="E46" i="9"/>
  <c r="E45" i="9" s="1"/>
  <c r="F64" i="1"/>
  <c r="F63" i="1" s="1"/>
  <c r="F65" i="1"/>
  <c r="E44" i="9" l="1"/>
  <c r="E147" i="9"/>
  <c r="F153" i="1" l="1"/>
  <c r="F322" i="1" l="1"/>
  <c r="F321" i="1" l="1"/>
  <c r="F317" i="1" s="1"/>
  <c r="F512" i="1" l="1"/>
  <c r="F316" i="1" l="1"/>
  <c r="F315" i="1" s="1"/>
  <c r="F504" i="1" s="1"/>
  <c r="E227" i="9" l="1"/>
  <c r="E119" i="9"/>
  <c r="E118" i="9" s="1"/>
  <c r="F228" i="1"/>
  <c r="F227" i="1" s="1"/>
  <c r="F128" i="1"/>
  <c r="F127" i="1" s="1"/>
  <c r="E357" i="9" l="1"/>
  <c r="F449" i="1" l="1"/>
  <c r="C35" i="8" l="1"/>
  <c r="C34" i="8" s="1"/>
  <c r="F200" i="1" l="1"/>
  <c r="F199" i="1" s="1"/>
  <c r="E200" i="9"/>
  <c r="E199" i="9" s="1"/>
  <c r="E263" i="9"/>
  <c r="E262" i="9" s="1"/>
  <c r="E266" i="9"/>
  <c r="E265" i="9" s="1"/>
  <c r="E496" i="9" s="1"/>
  <c r="E53" i="9"/>
  <c r="E261" i="9" l="1"/>
  <c r="E495" i="9"/>
  <c r="F263" i="1"/>
  <c r="F262" i="1" s="1"/>
  <c r="F261" i="1" s="1"/>
  <c r="F61" i="1" l="1"/>
  <c r="C33" i="4"/>
  <c r="C62" i="8" l="1"/>
  <c r="C59" i="8"/>
  <c r="C57" i="8"/>
  <c r="C50" i="8"/>
  <c r="C49" i="8" s="1"/>
  <c r="C45" i="8"/>
  <c r="C42" i="8" s="1"/>
  <c r="C43" i="8"/>
  <c r="C30" i="8"/>
  <c r="C14" i="8"/>
  <c r="E460" i="9"/>
  <c r="E459" i="9" s="1"/>
  <c r="E457" i="9"/>
  <c r="E456" i="9" s="1"/>
  <c r="E451" i="9"/>
  <c r="E450" i="9" s="1"/>
  <c r="E510" i="9" s="1"/>
  <c r="E439" i="9"/>
  <c r="E438" i="9" s="1"/>
  <c r="E498" i="9" s="1"/>
  <c r="E425" i="9"/>
  <c r="E423" i="9"/>
  <c r="E422" i="9" s="1"/>
  <c r="E421" i="9" s="1"/>
  <c r="E420" i="9" s="1"/>
  <c r="E419" i="9" s="1"/>
  <c r="E413" i="9"/>
  <c r="E412" i="9" s="1"/>
  <c r="E500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0" i="9"/>
  <c r="E359" i="9" s="1"/>
  <c r="E490" i="9" s="1"/>
  <c r="E355" i="9"/>
  <c r="E354" i="9" s="1"/>
  <c r="E352" i="9"/>
  <c r="E351" i="9" s="1"/>
  <c r="E484" i="9" s="1"/>
  <c r="E346" i="9"/>
  <c r="E345" i="9" s="1"/>
  <c r="E330" i="9"/>
  <c r="E329" i="9" s="1"/>
  <c r="E486" i="9" s="1"/>
  <c r="E336" i="9"/>
  <c r="E335" i="9" s="1"/>
  <c r="E306" i="9"/>
  <c r="E305" i="9" s="1"/>
  <c r="E321" i="9"/>
  <c r="E320" i="9" s="1"/>
  <c r="E303" i="9"/>
  <c r="E302" i="9" s="1"/>
  <c r="E279" i="9"/>
  <c r="E278" i="9" s="1"/>
  <c r="E276" i="9"/>
  <c r="E275" i="9" s="1"/>
  <c r="E269" i="9"/>
  <c r="E242" i="9"/>
  <c r="E241" i="9" s="1"/>
  <c r="E517" i="9" s="1"/>
  <c r="E223" i="9"/>
  <c r="E222" i="9" s="1"/>
  <c r="E214" i="9"/>
  <c r="E213" i="9" s="1"/>
  <c r="E203" i="9"/>
  <c r="E202" i="9" s="1"/>
  <c r="E502" i="9" s="1"/>
  <c r="E188" i="9"/>
  <c r="E187" i="9" s="1"/>
  <c r="E51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5" i="9"/>
  <c r="E144" i="9" s="1"/>
  <c r="E142" i="9"/>
  <c r="E140" i="9"/>
  <c r="E137" i="9"/>
  <c r="E135" i="9"/>
  <c r="E116" i="9"/>
  <c r="E115" i="9" s="1"/>
  <c r="E106" i="9"/>
  <c r="E105" i="9" s="1"/>
  <c r="E102" i="9"/>
  <c r="E101" i="9" s="1"/>
  <c r="E518" i="9" s="1"/>
  <c r="E98" i="9"/>
  <c r="E94" i="9"/>
  <c r="E92" i="9"/>
  <c r="E85" i="9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89" i="1"/>
  <c r="F487" i="1"/>
  <c r="F475" i="1"/>
  <c r="F474" i="1" s="1"/>
  <c r="F472" i="1"/>
  <c r="F468" i="1"/>
  <c r="F466" i="1"/>
  <c r="F461" i="1"/>
  <c r="F459" i="1"/>
  <c r="F458" i="1" s="1"/>
  <c r="F454" i="1"/>
  <c r="F453" i="1" s="1"/>
  <c r="F451" i="1"/>
  <c r="F448" i="1" s="1"/>
  <c r="F446" i="1"/>
  <c r="F445" i="1" s="1"/>
  <c r="F428" i="1"/>
  <c r="F427" i="1" s="1"/>
  <c r="F434" i="1"/>
  <c r="F433" i="1" s="1"/>
  <c r="F426" i="1" s="1"/>
  <c r="F404" i="1"/>
  <c r="F403" i="1" s="1"/>
  <c r="F419" i="1"/>
  <c r="F418" i="1" s="1"/>
  <c r="F401" i="1"/>
  <c r="F400" i="1" s="1"/>
  <c r="F377" i="1"/>
  <c r="F376" i="1" s="1"/>
  <c r="F374" i="1"/>
  <c r="F373" i="1" s="1"/>
  <c r="F362" i="1"/>
  <c r="F361" i="1" s="1"/>
  <c r="F360" i="1" s="1"/>
  <c r="F359" i="1" s="1"/>
  <c r="F358" i="1" s="1"/>
  <c r="F356" i="1"/>
  <c r="F355" i="1" s="1"/>
  <c r="F354" i="1" s="1"/>
  <c r="F353" i="1" s="1"/>
  <c r="F351" i="1"/>
  <c r="F350" i="1" s="1"/>
  <c r="F348" i="1"/>
  <c r="F346" i="1"/>
  <c r="F344" i="1"/>
  <c r="F341" i="1"/>
  <c r="F340" i="1" s="1"/>
  <c r="F334" i="1"/>
  <c r="F333" i="1" s="1"/>
  <c r="F332" i="1" s="1"/>
  <c r="F303" i="1"/>
  <c r="F302" i="1" s="1"/>
  <c r="F301" i="1" s="1"/>
  <c r="F300" i="1" s="1"/>
  <c r="F299" i="1" s="1"/>
  <c r="F297" i="1"/>
  <c r="F296" i="1" s="1"/>
  <c r="F295" i="1" s="1"/>
  <c r="F294" i="1" s="1"/>
  <c r="F284" i="1"/>
  <c r="F283" i="1" s="1"/>
  <c r="F279" i="1" s="1"/>
  <c r="F275" i="1"/>
  <c r="F274" i="1" s="1"/>
  <c r="F273" i="1" s="1"/>
  <c r="F269" i="1"/>
  <c r="F268" i="1" s="1"/>
  <c r="F266" i="1"/>
  <c r="F265" i="1" s="1"/>
  <c r="F242" i="1"/>
  <c r="F241" i="1" s="1"/>
  <c r="F240" i="1" s="1"/>
  <c r="F239" i="1" s="1"/>
  <c r="F223" i="1"/>
  <c r="F214" i="1"/>
  <c r="F213" i="1" s="1"/>
  <c r="F212" i="1" s="1"/>
  <c r="F211" i="1" s="1"/>
  <c r="F210" i="1" s="1"/>
  <c r="F203" i="1"/>
  <c r="F202" i="1" s="1"/>
  <c r="F198" i="1" s="1"/>
  <c r="F197" i="1" s="1"/>
  <c r="F188" i="1"/>
  <c r="F187" i="1" s="1"/>
  <c r="F186" i="1" s="1"/>
  <c r="F177" i="1"/>
  <c r="F176" i="1" s="1"/>
  <c r="F170" i="1"/>
  <c r="F169" i="1" s="1"/>
  <c r="F168" i="1" s="1"/>
  <c r="F167" i="1" s="1"/>
  <c r="F166" i="1" s="1"/>
  <c r="F497" i="1" s="1"/>
  <c r="F158" i="1"/>
  <c r="F156" i="1"/>
  <c r="F151" i="1"/>
  <c r="F150" i="1" s="1"/>
  <c r="F148" i="1"/>
  <c r="F146" i="1"/>
  <c r="F141" i="1"/>
  <c r="F125" i="1"/>
  <c r="F124" i="1" s="1"/>
  <c r="F111" i="1"/>
  <c r="F110" i="1" s="1"/>
  <c r="F107" i="1"/>
  <c r="F103" i="1"/>
  <c r="F101" i="1"/>
  <c r="F94" i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F465" i="1" l="1"/>
  <c r="F196" i="1"/>
  <c r="E364" i="9"/>
  <c r="E371" i="9"/>
  <c r="E515" i="9"/>
  <c r="E218" i="9"/>
  <c r="E328" i="9"/>
  <c r="E91" i="9"/>
  <c r="E301" i="9"/>
  <c r="E300" i="9" s="1"/>
  <c r="E492" i="9"/>
  <c r="E385" i="9"/>
  <c r="F425" i="1"/>
  <c r="F100" i="1"/>
  <c r="F293" i="1"/>
  <c r="F399" i="1"/>
  <c r="F398" i="1" s="1"/>
  <c r="F397" i="1" s="1"/>
  <c r="F510" i="1"/>
  <c r="F372" i="1"/>
  <c r="F371" i="1" s="1"/>
  <c r="C13" i="8"/>
  <c r="E186" i="9"/>
  <c r="E185" i="9" s="1"/>
  <c r="E274" i="9"/>
  <c r="E273" i="9" s="1"/>
  <c r="E485" i="9"/>
  <c r="E455" i="9"/>
  <c r="E505" i="9"/>
  <c r="E434" i="9"/>
  <c r="E470" i="9" s="1"/>
  <c r="E39" i="8" s="1"/>
  <c r="E327" i="9"/>
  <c r="E487" i="9"/>
  <c r="E483" i="9"/>
  <c r="F42" i="1"/>
  <c r="F513" i="1" s="1"/>
  <c r="E157" i="9"/>
  <c r="E156" i="9" s="1"/>
  <c r="E155" i="9" s="1"/>
  <c r="E154" i="9" s="1"/>
  <c r="E100" i="9"/>
  <c r="E474" i="9" s="1"/>
  <c r="E62" i="8" s="1"/>
  <c r="E480" i="9"/>
  <c r="E508" i="9"/>
  <c r="F174" i="1"/>
  <c r="F173" i="1" s="1"/>
  <c r="F175" i="1"/>
  <c r="F52" i="1"/>
  <c r="F51" i="1" s="1"/>
  <c r="F36" i="1"/>
  <c r="F35" i="1" s="1"/>
  <c r="F109" i="1"/>
  <c r="F516" i="1" s="1"/>
  <c r="C13" i="4"/>
  <c r="E344" i="9"/>
  <c r="E493" i="9"/>
  <c r="F222" i="1"/>
  <c r="F218" i="1" s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E497" i="9" s="1"/>
  <c r="F331" i="1"/>
  <c r="F330" i="1" s="1"/>
  <c r="F329" i="1" s="1"/>
  <c r="F505" i="1" s="1"/>
  <c r="F260" i="1"/>
  <c r="F511" i="1" s="1"/>
  <c r="C56" i="8"/>
  <c r="E482" i="9"/>
  <c r="E350" i="9"/>
  <c r="E240" i="9"/>
  <c r="E239" i="9" s="1"/>
  <c r="E212" i="9"/>
  <c r="E211" i="9" s="1"/>
  <c r="E210" i="9" s="1"/>
  <c r="E149" i="9"/>
  <c r="E139" i="9"/>
  <c r="E134" i="9"/>
  <c r="E512" i="9"/>
  <c r="E84" i="9"/>
  <c r="E511" i="9" s="1"/>
  <c r="E77" i="9"/>
  <c r="E52" i="9"/>
  <c r="E51" i="9" s="1"/>
  <c r="E39" i="9"/>
  <c r="E38" i="9" s="1"/>
  <c r="E27" i="9"/>
  <c r="E23" i="9" s="1"/>
  <c r="E22" i="9" s="1"/>
  <c r="E18" i="9"/>
  <c r="F486" i="1"/>
  <c r="F485" i="1" s="1"/>
  <c r="F484" i="1" s="1"/>
  <c r="F483" i="1" s="1"/>
  <c r="F477" i="1" s="1"/>
  <c r="F444" i="1"/>
  <c r="F443" i="1" s="1"/>
  <c r="F442" i="1" s="1"/>
  <c r="F343" i="1"/>
  <c r="F339" i="1" s="1"/>
  <c r="F338" i="1" s="1"/>
  <c r="F337" i="1" s="1"/>
  <c r="F336" i="1" s="1"/>
  <c r="F272" i="1"/>
  <c r="F271" i="1" s="1"/>
  <c r="F185" i="1"/>
  <c r="F155" i="1"/>
  <c r="F145" i="1"/>
  <c r="F140" i="1"/>
  <c r="F93" i="1"/>
  <c r="F86" i="1"/>
  <c r="F26" i="1"/>
  <c r="F25" i="1" s="1"/>
  <c r="F17" i="1"/>
  <c r="F523" i="1" l="1"/>
  <c r="F494" i="1"/>
  <c r="E130" i="9"/>
  <c r="E104" i="9" s="1"/>
  <c r="E519" i="9" s="1"/>
  <c r="F136" i="1"/>
  <c r="F113" i="1" s="1"/>
  <c r="E471" i="9"/>
  <c r="E42" i="8" s="1"/>
  <c r="E299" i="9"/>
  <c r="F503" i="1"/>
  <c r="F34" i="1"/>
  <c r="F33" i="1" s="1"/>
  <c r="F496" i="1" s="1"/>
  <c r="E76" i="9"/>
  <c r="E472" i="9" s="1"/>
  <c r="E49" i="8" s="1"/>
  <c r="F85" i="1"/>
  <c r="F514" i="1" s="1"/>
  <c r="F521" i="1"/>
  <c r="E399" i="9"/>
  <c r="E489" i="9"/>
  <c r="E468" i="9"/>
  <c r="E30" i="8" s="1"/>
  <c r="E272" i="9"/>
  <c r="F41" i="1"/>
  <c r="F40" i="1" s="1"/>
  <c r="F506" i="1" s="1"/>
  <c r="E349" i="9"/>
  <c r="E348" i="9" s="1"/>
  <c r="E363" i="9"/>
  <c r="E362" i="9" s="1"/>
  <c r="E217" i="9"/>
  <c r="F217" i="1"/>
  <c r="F216" i="1" s="1"/>
  <c r="F209" i="1" s="1"/>
  <c r="E326" i="9"/>
  <c r="F424" i="1"/>
  <c r="E50" i="9"/>
  <c r="F24" i="1"/>
  <c r="E37" i="9"/>
  <c r="E454" i="9"/>
  <c r="E453" i="9" s="1"/>
  <c r="E260" i="9"/>
  <c r="E469" i="9" s="1"/>
  <c r="E34" i="8" s="1"/>
  <c r="F16" i="1"/>
  <c r="F517" i="1" s="1"/>
  <c r="F278" i="1"/>
  <c r="F277" i="1" s="1"/>
  <c r="F502" i="1" s="1"/>
  <c r="F259" i="1"/>
  <c r="F258" i="1" s="1"/>
  <c r="F500" i="1" s="1"/>
  <c r="F184" i="1"/>
  <c r="C64" i="8"/>
  <c r="E433" i="9"/>
  <c r="E432" i="9" s="1"/>
  <c r="E184" i="9"/>
  <c r="E17" i="9"/>
  <c r="F457" i="1"/>
  <c r="F456" i="1" s="1"/>
  <c r="F370" i="1"/>
  <c r="C58" i="4"/>
  <c r="E520" i="9" l="1"/>
  <c r="E475" i="9"/>
  <c r="F525" i="1"/>
  <c r="E467" i="9"/>
  <c r="E13" i="8" s="1"/>
  <c r="E473" i="9"/>
  <c r="E56" i="8" s="1"/>
  <c r="E172" i="9"/>
  <c r="F509" i="1"/>
  <c r="F515" i="1"/>
  <c r="E384" i="9"/>
  <c r="E383" i="9" s="1"/>
  <c r="F518" i="9"/>
  <c r="E271" i="9"/>
  <c r="E216" i="9"/>
  <c r="E209" i="9" s="1"/>
  <c r="E259" i="9"/>
  <c r="E258" i="9" s="1"/>
  <c r="F499" i="1"/>
  <c r="F369" i="1"/>
  <c r="F15" i="1"/>
  <c r="F14" i="1" s="1"/>
  <c r="E75" i="9"/>
  <c r="E16" i="9" s="1"/>
  <c r="F172" i="1"/>
  <c r="F84" i="1"/>
  <c r="F50" i="1" s="1"/>
  <c r="F495" i="1" l="1"/>
  <c r="E476" i="9"/>
  <c r="F520" i="9" s="1"/>
  <c r="F498" i="1"/>
  <c r="F518" i="1"/>
  <c r="H516" i="1"/>
  <c r="F368" i="1"/>
  <c r="F501" i="1"/>
  <c r="F13" i="1"/>
  <c r="E462" i="9"/>
  <c r="F399" i="9" l="1"/>
  <c r="F209" i="9"/>
  <c r="F453" i="9"/>
  <c r="F383" i="9"/>
  <c r="F172" i="9"/>
  <c r="F446" i="9"/>
  <c r="F271" i="9"/>
  <c r="F166" i="9"/>
  <c r="F432" i="9"/>
  <c r="F258" i="9"/>
  <c r="F154" i="9"/>
  <c r="F16" i="9"/>
  <c r="F49" i="1"/>
  <c r="F491" i="1" s="1"/>
  <c r="F493" i="1" s="1"/>
  <c r="E478" i="9"/>
  <c r="F507" i="1"/>
  <c r="G507" i="1" l="1"/>
</calcChain>
</file>

<file path=xl/sharedStrings.xml><?xml version="1.0" encoding="utf-8"?>
<sst xmlns="http://schemas.openxmlformats.org/spreadsheetml/2006/main" count="8032" uniqueCount="692">
  <si>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</si>
  <si>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</si>
  <si>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</si>
  <si>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</si>
  <si>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</si>
  <si>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</si>
  <si>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</si>
  <si>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</si>
  <si>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</si>
  <si>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</si>
  <si>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</si>
  <si>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</si>
  <si>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</si>
  <si>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</si>
  <si>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</si>
  <si>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</si>
  <si>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</si>
  <si>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</si>
  <si>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</si>
  <si>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</si>
  <si>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</si>
  <si>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</si>
  <si>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</si>
  <si>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</si>
  <si>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</si>
  <si>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</si>
  <si>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</si>
  <si>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</si>
  <si>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</si>
  <si>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</si>
  <si>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</si>
  <si>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</si>
  <si>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</si>
  <si>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</si>
  <si>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</si>
  <si>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</si>
  <si>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</si>
  <si>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</si>
  <si>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</si>
  <si>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</si>
  <si>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</si>
  <si>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</si>
  <si>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</si>
  <si>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</si>
  <si>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</si>
  <si>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</si>
  <si>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</si>
  <si>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</si>
  <si>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</si>
  <si>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</si>
  <si>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</si>
  <si>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</si>
  <si>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</si>
  <si>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</si>
  <si>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</si>
  <si>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</si>
  <si>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</si>
  <si>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</si>
  <si>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</si>
  <si>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</si>
  <si>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</si>
  <si>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</si>
  <si>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</si>
  <si>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</si>
  <si>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</si>
  <si>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</si>
  <si>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</si>
  <si>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</si>
  <si>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</si>
  <si>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</si>
  <si>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</si>
  <si>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</si>
  <si>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</si>
  <si>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</si>
  <si>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</si>
  <si>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</si>
  <si>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</si>
  <si>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</si>
  <si>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</si>
  <si>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</si>
  <si>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</si>
  <si>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</si>
  <si>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</si>
  <si>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</si>
  <si>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</si>
  <si>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</si>
  <si>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</si>
  <si>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</si>
  <si>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</si>
  <si>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</si>
  <si>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</si>
  <si>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</si>
  <si>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</si>
  <si>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</si>
  <si>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</si>
  <si>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</si>
  <si>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</si>
  <si>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</si>
  <si>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</si>
  <si>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</si>
  <si>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</si>
  <si>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</si>
  <si>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</si>
  <si>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</si>
  <si>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</si>
  <si>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</si>
  <si>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</si>
  <si>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</si>
  <si>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</si>
  <si>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</si>
  <si>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</si>
  <si>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</si>
  <si>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</si>
  <si>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</si>
  <si>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</si>
  <si>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</si>
  <si>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</si>
  <si>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</si>
  <si>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</si>
  <si>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</si>
  <si>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</si>
  <si>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</si>
  <si>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</si>
  <si>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</si>
  <si>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</si>
  <si>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</si>
  <si>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</si>
  <si>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</si>
  <si>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</si>
  <si>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</si>
  <si>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</si>
  <si>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</si>
  <si>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</si>
  <si>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</si>
  <si>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</si>
  <si>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</si>
  <si>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</si>
  <si>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</si>
  <si>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</si>
  <si>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</si>
  <si>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</si>
  <si>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</si>
  <si>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</si>
  <si>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</si>
  <si>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</si>
  <si>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</si>
  <si>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</si>
  <si>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</si>
  <si>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</si>
  <si>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</si>
  <si>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</si>
  <si>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</si>
  <si>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</si>
  <si>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</si>
  <si>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</si>
  <si>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</si>
  <si>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</si>
  <si>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</si>
  <si>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</si>
  <si>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</si>
  <si>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</si>
  <si>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</si>
  <si>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</si>
  <si>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</si>
  <si>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</si>
  <si>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</si>
  <si>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</si>
  <si>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</si>
  <si>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</si>
  <si>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</si>
  <si>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</si>
  <si>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</si>
  <si>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</si>
  <si>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</si>
  <si>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</si>
  <si>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</si>
  <si>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</si>
  <si>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</si>
  <si>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</si>
  <si>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</si>
  <si>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</si>
  <si>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</si>
  <si>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</si>
  <si>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</si>
  <si>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</si>
  <si>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</si>
  <si>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</si>
  <si>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</si>
  <si>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</si>
  <si>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</si>
  <si>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</si>
  <si>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</si>
  <si>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</si>
  <si>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</si>
  <si>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</si>
  <si>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</si>
  <si>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</si>
  <si>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</si>
  <si>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</si>
  <si>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</si>
  <si>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</si>
  <si>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</si>
  <si>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</si>
  <si>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</si>
  <si>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</si>
  <si>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</si>
  <si>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</si>
  <si>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</si>
  <si>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</si>
  <si>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</si>
  <si>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</si>
  <si>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</si>
  <si>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</si>
  <si>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</si>
  <si>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</si>
  <si>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</si>
  <si>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</si>
  <si>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</si>
  <si>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</si>
  <si>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</si>
  <si>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</si>
  <si>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</si>
  <si>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</si>
  <si>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</si>
  <si>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</si>
  <si>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</si>
  <si>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</si>
  <si>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</si>
  <si>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</si>
  <si>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</si>
  <si>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</si>
  <si>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</si>
  <si>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</si>
  <si>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</si>
  <si>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</si>
  <si>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</si>
  <si>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</si>
  <si>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</si>
  <si>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</si>
  <si>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</si>
  <si>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</si>
  <si>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</si>
  <si>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</si>
  <si>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</si>
  <si>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</si>
  <si>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</si>
  <si>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</si>
  <si>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</si>
  <si>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</si>
  <si>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</si>
  <si>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</si>
  <si>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</si>
  <si>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</si>
  <si>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</si>
  <si>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</si>
  <si>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</si>
  <si>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</si>
  <si>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</si>
  <si>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</si>
  <si>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</si>
  <si>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</si>
  <si>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</si>
  <si>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</si>
  <si>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</si>
  <si>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</si>
  <si>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</si>
  <si>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</si>
  <si>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</si>
  <si>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</si>
  <si>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</si>
  <si>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</si>
  <si>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</si>
  <si>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</si>
  <si>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</si>
  <si>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</si>
  <si>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</si>
  <si>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</si>
  <si>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</si>
  <si>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</si>
  <si>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</si>
  <si>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</si>
  <si>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</si>
  <si>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</si>
  <si>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</si>
  <si>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</si>
  <si>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</si>
  <si>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</si>
  <si>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</si>
  <si>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</si>
  <si>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</si>
  <si>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</si>
  <si>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</si>
  <si>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</si>
  <si>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</si>
  <si>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</si>
  <si>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</si>
  <si>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</si>
  <si>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</si>
  <si>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</si>
  <si>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</si>
  <si>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</si>
  <si>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</si>
  <si>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</si>
  <si>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</si>
  <si>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</si>
  <si>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</si>
  <si>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</si>
  <si>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</si>
  <si>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</si>
  <si>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</si>
  <si>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</si>
  <si>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</si>
  <si>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</si>
  <si>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</si>
  <si>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</si>
  <si>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</si>
  <si>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</si>
  <si>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</si>
  <si>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</si>
  <si>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</si>
  <si>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</si>
  <si>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</si>
  <si>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</si>
  <si>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</si>
  <si>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</si>
  <si>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</si>
  <si>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</si>
  <si>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</si>
  <si>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</si>
  <si>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</si>
  <si>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</si>
  <si>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</si>
  <si>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</si>
  <si>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</si>
  <si>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</si>
  <si>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</si>
  <si>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</si>
  <si>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</si>
  <si>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</si>
  <si>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</si>
  <si>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</si>
  <si>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</si>
  <si>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</si>
  <si>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</si>
  <si>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</si>
  <si>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</si>
  <si>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</si>
  <si>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</si>
  <si>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</si>
  <si>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</si>
  <si>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</si>
  <si>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</si>
  <si>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</si>
  <si>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</si>
  <si>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</si>
  <si>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</si>
  <si>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</si>
  <si>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</si>
  <si>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</si>
  <si>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</si>
  <si>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</si>
  <si>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</si>
  <si>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</si>
  <si>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</si>
  <si>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</si>
  <si>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</si>
  <si>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</si>
  <si>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</si>
  <si>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</si>
  <si>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</si>
  <si>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</si>
  <si>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</si>
  <si>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</si>
  <si>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</si>
  <si>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</si>
  <si>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</si>
  <si>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</si>
  <si>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</si>
  <si>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</si>
  <si>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</si>
  <si>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</si>
  <si>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</si>
  <si>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</si>
  <si>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</si>
  <si>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</si>
  <si>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</si>
  <si>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</si>
  <si>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</si>
  <si>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</si>
  <si>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</si>
  <si>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</si>
  <si>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</si>
  <si>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</si>
  <si>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</si>
  <si>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</si>
  <si>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</si>
  <si>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</si>
  <si>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</si>
  <si>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</si>
  <si>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</si>
  <si>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</si>
  <si>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</si>
  <si>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</si>
  <si>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</si>
  <si>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</si>
  <si>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</si>
  <si>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</si>
  <si>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</si>
  <si>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</si>
  <si>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</si>
  <si>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</si>
  <si>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</si>
  <si>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</si>
  <si>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</si>
  <si>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</si>
  <si>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</si>
  <si>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</si>
  <si>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</si>
  <si>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</si>
  <si>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</si>
  <si>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</si>
  <si>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</si>
  <si>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</si>
  <si>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</si>
  <si>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</si>
  <si>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</si>
  <si>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</si>
  <si>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</si>
  <si>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</si>
  <si>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</si>
  <si>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</si>
  <si>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</si>
  <si>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</si>
  <si>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</si>
  <si>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</si>
  <si>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</si>
  <si>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</si>
  <si>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</si>
  <si>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</si>
  <si>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</si>
  <si>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</si>
  <si>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</si>
  <si>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</si>
  <si>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</si>
  <si>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</si>
  <si>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</si>
  <si>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</si>
  <si>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</si>
  <si>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</si>
  <si>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</si>
  <si>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</si>
  <si>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</si>
  <si>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</si>
  <si>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</si>
  <si>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</si>
  <si>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</si>
  <si>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</si>
  <si>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</si>
  <si>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</si>
  <si>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</si>
  <si>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</si>
  <si>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</si>
  <si>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</si>
  <si>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</si>
  <si>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</si>
  <si>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</si>
  <si>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</si>
  <si>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</si>
  <si>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</si>
  <si>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</si>
  <si>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</si>
  <si>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</si>
  <si>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</si>
  <si>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</si>
  <si>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</si>
  <si>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</si>
  <si>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</si>
  <si>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</si>
  <si>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</si>
  <si>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</si>
  <si>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</si>
  <si>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</si>
  <si>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</si>
  <si>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</si>
  <si>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</si>
  <si>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</si>
  <si>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</si>
  <si>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</si>
  <si>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</si>
  <si>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</si>
  <si>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</si>
  <si>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</si>
  <si>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</si>
  <si>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</si>
  <si>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</si>
  <si>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</si>
  <si>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</si>
  <si>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</si>
  <si>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</si>
  <si>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</si>
  <si>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</si>
  <si>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</si>
  <si>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</si>
  <si>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</si>
  <si>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</si>
  <si>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</si>
  <si>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</si>
  <si>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</si>
  <si>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</si>
  <si>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</si>
  <si>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</si>
  <si>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</si>
  <si>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</si>
  <si>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</si>
  <si>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</si>
  <si>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</si>
  <si>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</si>
  <si>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</si>
  <si>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</si>
  <si>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</si>
  <si>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</si>
  <si>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</si>
  <si>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</si>
  <si>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</si>
  <si>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</si>
  <si>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</si>
  <si>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</si>
  <si>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</si>
  <si>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</si>
  <si>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</si>
  <si>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</si>
  <si>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</si>
  <si>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</si>
  <si>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</si>
  <si>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</si>
  <si>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</si>
  <si>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</si>
  <si>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</si>
  <si>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</si>
  <si>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</si>
  <si>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</si>
  <si>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</si>
  <si>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</si>
  <si>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</si>
  <si>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</si>
  <si>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</si>
  <si>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</si>
  <si>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</si>
  <si>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</si>
  <si>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</si>
  <si>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</si>
  <si>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</si>
  <si>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</si>
  <si>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</si>
  <si>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</si>
  <si>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</si>
  <si>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</si>
  <si>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</si>
  <si>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</si>
  <si>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</si>
  <si>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</si>
  <si>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</si>
  <si>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</si>
  <si>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</si>
  <si>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</si>
  <si>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</si>
  <si>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</si>
  <si>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</si>
  <si>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</si>
  <si>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</si>
  <si>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</si>
  <si>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</si>
  <si>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</si>
  <si>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</si>
  <si>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</si>
  <si>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</si>
  <si>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</si>
  <si>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</si>
  <si>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</si>
  <si>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</si>
  <si>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</si>
  <si>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</si>
  <si>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</si>
  <si>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</si>
  <si>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</si>
  <si>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</si>
  <si>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</si>
  <si>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</si>
  <si>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</si>
  <si>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</si>
  <si>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</si>
  <si>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</si>
  <si>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</si>
  <si>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</si>
  <si>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</si>
  <si>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</si>
  <si>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</si>
  <si>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</si>
  <si>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</si>
  <si>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</si>
  <si>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</si>
  <si>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</si>
  <si>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</si>
  <si>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</si>
  <si>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</si>
  <si>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</si>
  <si>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</si>
  <si>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</si>
  <si>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</si>
  <si>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</si>
  <si>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</si>
  <si>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</si>
  <si>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</si>
  <si>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</si>
  <si>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</si>
  <si>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</si>
  <si>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</si>
  <si>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</si>
  <si>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</si>
  <si>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</si>
  <si>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</si>
  <si>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</si>
  <si>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</si>
  <si>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</si>
  <si>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</si>
  <si>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</si>
  <si>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</si>
  <si>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</si>
  <si>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</si>
  <si>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</si>
  <si>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</si>
  <si>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</si>
  <si>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</si>
  <si>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</si>
  <si>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</si>
  <si>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</si>
  <si>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</si>
  <si>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</si>
  <si>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</si>
  <si>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</si>
  <si>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</si>
  <si>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</si>
  <si>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</si>
  <si>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</si>
  <si>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</si>
  <si>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</si>
  <si>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</si>
  <si>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</si>
  <si>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</si>
  <si>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</si>
  <si>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</si>
  <si>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</si>
  <si>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</si>
  <si>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</si>
  <si>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</si>
  <si>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</si>
  <si>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</si>
  <si>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</si>
  <si>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</si>
  <si>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</si>
  <si>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</si>
  <si>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</si>
  <si>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</si>
  <si>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</si>
  <si>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</si>
  <si>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</si>
  <si>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</si>
  <si>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</si>
  <si>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</si>
  <si>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</si>
  <si>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</si>
  <si>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</si>
  <si>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</si>
  <si>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</si>
  <si>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</si>
  <si>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</si>
  <si>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</si>
  <si>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</si>
  <si>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</si>
  <si>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</si>
  <si>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</si>
  <si>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</si>
  <si>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</si>
  <si>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</si>
  <si>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</si>
  <si>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</si>
  <si>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</si>
  <si>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Федеральный проект "Успех каждого ребенка"</t>
  </si>
  <si>
    <t>012E200000</t>
  </si>
  <si>
    <t>к  решению Думы</t>
  </si>
  <si>
    <t>от 27.08.2019 № 497</t>
  </si>
  <si>
    <t>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</si>
</sst>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165" fontId="3" fillId="2" borderId="0" xfId="0" applyNumberFormat="1" applyFont="1" applyFill="1"/>
    <xf numFmtId="165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5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F16" sqref="F16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339</v>
      </c>
    </row>
    <row r="2" spans="1:3" x14ac:dyDescent="0.3">
      <c r="C2" s="164" t="s">
        <v>689</v>
      </c>
    </row>
    <row r="3" spans="1:3" x14ac:dyDescent="0.3">
      <c r="C3" s="164" t="s">
        <v>678</v>
      </c>
    </row>
    <row r="4" spans="1:3" x14ac:dyDescent="0.3">
      <c r="C4" s="164" t="s">
        <v>690</v>
      </c>
    </row>
    <row r="5" spans="1:3" x14ac:dyDescent="0.3">
      <c r="C5" s="164" t="s">
        <v>339</v>
      </c>
    </row>
    <row r="6" spans="1:3" x14ac:dyDescent="0.3">
      <c r="C6" s="164" t="s">
        <v>619</v>
      </c>
    </row>
    <row r="7" spans="1:3" x14ac:dyDescent="0.3">
      <c r="C7" s="164" t="s">
        <v>620</v>
      </c>
    </row>
    <row r="8" spans="1:3" x14ac:dyDescent="0.3">
      <c r="B8" s="17"/>
      <c r="C8" s="164" t="s">
        <v>621</v>
      </c>
    </row>
    <row r="9" spans="1:3" s="8" customFormat="1" x14ac:dyDescent="0.25">
      <c r="A9" s="172" t="s">
        <v>212</v>
      </c>
      <c r="B9" s="172"/>
      <c r="C9" s="172"/>
    </row>
    <row r="10" spans="1:3" ht="37.5" customHeight="1" x14ac:dyDescent="0.25">
      <c r="A10" s="171" t="s">
        <v>464</v>
      </c>
      <c r="B10" s="171"/>
      <c r="C10" s="171"/>
    </row>
    <row r="11" spans="1:3" x14ac:dyDescent="0.25">
      <c r="A11" s="18"/>
      <c r="B11" s="18"/>
      <c r="C11" s="18"/>
    </row>
    <row r="12" spans="1:3" x14ac:dyDescent="0.3">
      <c r="A12" s="17" t="s">
        <v>213</v>
      </c>
      <c r="B12" s="15"/>
      <c r="C12" s="19"/>
    </row>
    <row r="13" spans="1:3" x14ac:dyDescent="0.3">
      <c r="A13" s="17"/>
      <c r="C13" s="17" t="s">
        <v>214</v>
      </c>
    </row>
    <row r="14" spans="1:3" ht="56.25" x14ac:dyDescent="0.25">
      <c r="A14" s="20" t="s">
        <v>215</v>
      </c>
      <c r="B14" s="20" t="s">
        <v>216</v>
      </c>
      <c r="C14" s="20" t="s">
        <v>342</v>
      </c>
    </row>
    <row r="15" spans="1:3" ht="37.5" x14ac:dyDescent="0.3">
      <c r="A15" s="21" t="s">
        <v>217</v>
      </c>
      <c r="B15" s="22" t="s">
        <v>218</v>
      </c>
      <c r="C15" s="91">
        <f>C16+C17</f>
        <v>31470.251000000047</v>
      </c>
    </row>
    <row r="16" spans="1:3" ht="56.25" x14ac:dyDescent="0.3">
      <c r="A16" s="21" t="s">
        <v>219</v>
      </c>
      <c r="B16" s="22" t="s">
        <v>220</v>
      </c>
      <c r="C16" s="91">
        <v>-682963.79599999997</v>
      </c>
    </row>
    <row r="17" spans="1:3" ht="56.25" x14ac:dyDescent="0.3">
      <c r="A17" s="21" t="s">
        <v>221</v>
      </c>
      <c r="B17" s="22" t="s">
        <v>222</v>
      </c>
      <c r="C17" s="91">
        <v>714434.04700000002</v>
      </c>
    </row>
    <row r="18" spans="1:3" x14ac:dyDescent="0.3">
      <c r="A18" s="21"/>
      <c r="B18" s="23" t="s">
        <v>223</v>
      </c>
      <c r="C18" s="92">
        <f>C15</f>
        <v>31470.251000000047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Normal="100" zoomScaleSheetLayoutView="100" workbookViewId="0">
      <selection activeCell="D5" sqref="D5"/>
    </sheetView>
  </sheetViews>
  <sheetFormatPr defaultRowHeight="18.75" x14ac:dyDescent="0.3"/>
  <cols>
    <col min="1" max="1" width="78.5703125" style="132" customWidth="1"/>
    <col min="2" max="2" width="14.85546875" style="68" customWidth="1"/>
    <col min="3" max="3" width="16.140625" style="68" customWidth="1"/>
    <col min="4" max="4" width="16.140625" style="132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1" t="s">
        <v>447</v>
      </c>
    </row>
    <row r="2" spans="1:11" x14ac:dyDescent="0.3">
      <c r="D2" s="164" t="s">
        <v>691</v>
      </c>
    </row>
    <row r="3" spans="1:11" x14ac:dyDescent="0.3">
      <c r="D3" s="164" t="s">
        <v>678</v>
      </c>
    </row>
    <row r="4" spans="1:11" x14ac:dyDescent="0.3">
      <c r="D4" s="164" t="s">
        <v>690</v>
      </c>
    </row>
    <row r="5" spans="1:11" x14ac:dyDescent="0.3">
      <c r="D5" s="164" t="s">
        <v>460</v>
      </c>
    </row>
    <row r="6" spans="1:11" x14ac:dyDescent="0.3">
      <c r="D6" s="164" t="s">
        <v>619</v>
      </c>
    </row>
    <row r="7" spans="1:11" x14ac:dyDescent="0.3">
      <c r="D7" s="164" t="s">
        <v>620</v>
      </c>
    </row>
    <row r="8" spans="1:11" x14ac:dyDescent="0.3">
      <c r="D8" s="164" t="s">
        <v>621</v>
      </c>
    </row>
    <row r="9" spans="1:11" x14ac:dyDescent="0.3">
      <c r="A9" s="177" t="s">
        <v>280</v>
      </c>
      <c r="B9" s="177"/>
      <c r="C9" s="177"/>
      <c r="D9" s="177"/>
    </row>
    <row r="10" spans="1:11" x14ac:dyDescent="0.3">
      <c r="A10" s="184" t="s">
        <v>461</v>
      </c>
      <c r="B10" s="184"/>
      <c r="C10" s="184"/>
      <c r="D10" s="184"/>
    </row>
    <row r="11" spans="1:11" x14ac:dyDescent="0.3">
      <c r="A11" s="184" t="s">
        <v>474</v>
      </c>
      <c r="B11" s="184"/>
      <c r="C11" s="184"/>
      <c r="D11" s="184"/>
    </row>
    <row r="12" spans="1:11" s="10" customFormat="1" x14ac:dyDescent="0.3">
      <c r="A12" s="146"/>
      <c r="B12" s="127"/>
      <c r="C12" s="147"/>
      <c r="D12" s="79" t="s">
        <v>338</v>
      </c>
      <c r="E12" s="13"/>
      <c r="F12" s="12"/>
    </row>
    <row r="13" spans="1:11" ht="37.5" x14ac:dyDescent="0.25">
      <c r="A13" s="47" t="s">
        <v>345</v>
      </c>
      <c r="B13" s="48" t="s">
        <v>3</v>
      </c>
      <c r="C13" s="48" t="s">
        <v>444</v>
      </c>
      <c r="D13" s="48" t="s">
        <v>468</v>
      </c>
    </row>
    <row r="14" spans="1:11" ht="36" customHeight="1" x14ac:dyDescent="0.25">
      <c r="A14" s="50" t="s">
        <v>536</v>
      </c>
      <c r="B14" s="51" t="s">
        <v>188</v>
      </c>
      <c r="C14" s="102">
        <f>C15+C19+C23+C26+C27+C28</f>
        <v>464177.82899999997</v>
      </c>
      <c r="D14" s="102">
        <f>D15+D19+D23+D26+D27+D28</f>
        <v>457686.43200000009</v>
      </c>
      <c r="E14" s="122">
        <f>'прил 14'!E357</f>
        <v>464177.82900000003</v>
      </c>
      <c r="F14" s="122">
        <f>'прил 14'!F357</f>
        <v>457686.43200000009</v>
      </c>
      <c r="G14" s="111"/>
      <c r="H14" s="2"/>
      <c r="I14" s="2"/>
      <c r="J14" s="2"/>
      <c r="K14" s="4"/>
    </row>
    <row r="15" spans="1:11" ht="35.25" customHeight="1" x14ac:dyDescent="0.25">
      <c r="A15" s="148" t="s">
        <v>570</v>
      </c>
      <c r="B15" s="81" t="s">
        <v>189</v>
      </c>
      <c r="C15" s="117">
        <f>C16+C17+C18</f>
        <v>117496.90700000001</v>
      </c>
      <c r="D15" s="117">
        <f>D16+D17+D18</f>
        <v>112108.357</v>
      </c>
      <c r="E15" s="122"/>
      <c r="F15" s="122"/>
      <c r="G15" s="111"/>
      <c r="H15" s="2"/>
      <c r="I15" s="2"/>
      <c r="J15" s="2"/>
      <c r="K15" s="4"/>
    </row>
    <row r="16" spans="1:11" ht="36" customHeight="1" x14ac:dyDescent="0.25">
      <c r="A16" s="149" t="s">
        <v>288</v>
      </c>
      <c r="B16" s="83" t="s">
        <v>310</v>
      </c>
      <c r="C16" s="118">
        <v>111257.90700000001</v>
      </c>
      <c r="D16" s="150">
        <v>105869.357</v>
      </c>
      <c r="E16" s="122"/>
      <c r="F16" s="122"/>
      <c r="G16" s="111"/>
      <c r="H16" s="2"/>
      <c r="I16" s="2"/>
      <c r="J16" s="2"/>
      <c r="K16" s="4"/>
    </row>
    <row r="17" spans="1:11" ht="37.5" x14ac:dyDescent="0.25">
      <c r="A17" s="149" t="s">
        <v>289</v>
      </c>
      <c r="B17" s="83" t="s">
        <v>312</v>
      </c>
      <c r="C17" s="118">
        <v>2145</v>
      </c>
      <c r="D17" s="150">
        <v>2145</v>
      </c>
      <c r="E17" s="122"/>
      <c r="F17" s="122"/>
      <c r="G17" s="111"/>
      <c r="H17" s="2"/>
      <c r="I17" s="2"/>
      <c r="J17" s="2"/>
      <c r="K17" s="4"/>
    </row>
    <row r="18" spans="1:11" ht="19.5" customHeight="1" x14ac:dyDescent="0.25">
      <c r="A18" s="151" t="s">
        <v>290</v>
      </c>
      <c r="B18" s="83" t="s">
        <v>334</v>
      </c>
      <c r="C18" s="118">
        <v>4094</v>
      </c>
      <c r="D18" s="150">
        <v>4094</v>
      </c>
      <c r="E18" s="122"/>
      <c r="F18" s="122"/>
      <c r="G18" s="111"/>
      <c r="H18" s="2"/>
      <c r="I18" s="2"/>
      <c r="J18" s="2"/>
      <c r="K18" s="4"/>
    </row>
    <row r="19" spans="1:11" ht="37.5" customHeight="1" x14ac:dyDescent="0.25">
      <c r="A19" s="152" t="s">
        <v>539</v>
      </c>
      <c r="B19" s="81" t="s">
        <v>200</v>
      </c>
      <c r="C19" s="117">
        <f>C20+C21+C22</f>
        <v>307073.12199999997</v>
      </c>
      <c r="D19" s="117">
        <f>D20+D21+D22</f>
        <v>306632.98500000004</v>
      </c>
      <c r="E19" s="122"/>
      <c r="F19" s="122"/>
      <c r="G19" s="111"/>
      <c r="H19" s="2"/>
      <c r="I19" s="2"/>
      <c r="J19" s="2"/>
      <c r="K19" s="4"/>
    </row>
    <row r="20" spans="1:11" ht="33.75" customHeight="1" x14ac:dyDescent="0.25">
      <c r="A20" s="149" t="s">
        <v>291</v>
      </c>
      <c r="B20" s="83" t="s">
        <v>313</v>
      </c>
      <c r="C20" s="118">
        <f>290426.596-33.878</f>
        <v>290392.71799999999</v>
      </c>
      <c r="D20" s="150">
        <f>290120.543-108.762</f>
        <v>290011.78100000002</v>
      </c>
      <c r="E20" s="122"/>
      <c r="F20" s="122"/>
      <c r="G20" s="111"/>
      <c r="H20" s="2"/>
      <c r="I20" s="2"/>
      <c r="J20" s="2"/>
      <c r="K20" s="4"/>
    </row>
    <row r="21" spans="1:11" ht="37.5" x14ac:dyDescent="0.25">
      <c r="A21" s="151" t="s">
        <v>292</v>
      </c>
      <c r="B21" s="83" t="s">
        <v>311</v>
      </c>
      <c r="C21" s="118">
        <v>308.60000000000002</v>
      </c>
      <c r="D21" s="150">
        <v>249.4</v>
      </c>
      <c r="E21" s="122"/>
      <c r="F21" s="122"/>
      <c r="G21" s="111"/>
      <c r="H21" s="2"/>
      <c r="I21" s="2"/>
      <c r="J21" s="2"/>
      <c r="K21" s="4"/>
    </row>
    <row r="22" spans="1:11" ht="37.5" x14ac:dyDescent="0.25">
      <c r="A22" s="151" t="s">
        <v>462</v>
      </c>
      <c r="B22" s="83" t="s">
        <v>314</v>
      </c>
      <c r="C22" s="118">
        <v>16371.804</v>
      </c>
      <c r="D22" s="150">
        <v>16371.804</v>
      </c>
      <c r="E22" s="122"/>
      <c r="F22" s="122"/>
      <c r="G22" s="111"/>
      <c r="H22" s="2"/>
      <c r="I22" s="2"/>
      <c r="J22" s="2"/>
      <c r="K22" s="4"/>
    </row>
    <row r="23" spans="1:11" ht="42" customHeight="1" x14ac:dyDescent="0.25">
      <c r="A23" s="152" t="s">
        <v>540</v>
      </c>
      <c r="B23" s="81" t="s">
        <v>203</v>
      </c>
      <c r="C23" s="117">
        <f>C24+C25</f>
        <v>19672.41</v>
      </c>
      <c r="D23" s="117">
        <f>D24+D25</f>
        <v>19322.900000000001</v>
      </c>
      <c r="E23" s="122"/>
      <c r="F23" s="122"/>
      <c r="G23" s="111"/>
      <c r="H23" s="2"/>
      <c r="I23" s="2"/>
      <c r="J23" s="2"/>
      <c r="K23" s="4"/>
    </row>
    <row r="24" spans="1:11" ht="37.5" x14ac:dyDescent="0.25">
      <c r="A24" s="149" t="s">
        <v>293</v>
      </c>
      <c r="B24" s="83" t="s">
        <v>315</v>
      </c>
      <c r="C24" s="118">
        <v>19577.509999999998</v>
      </c>
      <c r="D24" s="150">
        <v>19177</v>
      </c>
      <c r="E24" s="122"/>
      <c r="F24" s="122"/>
      <c r="G24" s="111"/>
      <c r="H24" s="2"/>
      <c r="I24" s="2"/>
      <c r="J24" s="2"/>
      <c r="K24" s="4"/>
    </row>
    <row r="25" spans="1:11" ht="37.5" x14ac:dyDescent="0.25">
      <c r="A25" s="149" t="s">
        <v>294</v>
      </c>
      <c r="B25" s="83" t="s">
        <v>316</v>
      </c>
      <c r="C25" s="118">
        <v>94.9</v>
      </c>
      <c r="D25" s="150">
        <v>145.9</v>
      </c>
      <c r="E25" s="122"/>
      <c r="F25" s="122"/>
      <c r="G25" s="111"/>
      <c r="H25" s="2"/>
      <c r="I25" s="2"/>
      <c r="J25" s="2"/>
      <c r="K25" s="4"/>
    </row>
    <row r="26" spans="1:11" ht="37.5" x14ac:dyDescent="0.25">
      <c r="A26" s="149" t="s">
        <v>295</v>
      </c>
      <c r="B26" s="83" t="s">
        <v>317</v>
      </c>
      <c r="C26" s="118">
        <v>17311.39</v>
      </c>
      <c r="D26" s="150">
        <v>16998.189999999999</v>
      </c>
      <c r="E26" s="122"/>
      <c r="F26" s="122"/>
      <c r="G26" s="111"/>
      <c r="H26" s="2"/>
      <c r="I26" s="2"/>
      <c r="J26" s="2"/>
      <c r="K26" s="4"/>
    </row>
    <row r="27" spans="1:11" ht="19.5" customHeight="1" x14ac:dyDescent="0.25">
      <c r="A27" s="149" t="s">
        <v>341</v>
      </c>
      <c r="B27" s="83" t="s">
        <v>340</v>
      </c>
      <c r="C27" s="118">
        <v>74</v>
      </c>
      <c r="D27" s="150">
        <v>74</v>
      </c>
      <c r="E27" s="122"/>
      <c r="F27" s="122"/>
      <c r="G27" s="111"/>
      <c r="H27" s="2"/>
      <c r="I27" s="2"/>
      <c r="J27" s="2"/>
      <c r="K27" s="4"/>
    </row>
    <row r="28" spans="1:11" ht="37.5" x14ac:dyDescent="0.25">
      <c r="A28" s="166" t="s">
        <v>626</v>
      </c>
      <c r="B28" s="83" t="s">
        <v>625</v>
      </c>
      <c r="C28" s="118">
        <v>2550</v>
      </c>
      <c r="D28" s="150">
        <v>2550</v>
      </c>
      <c r="E28" s="122"/>
      <c r="F28" s="122"/>
      <c r="G28" s="111"/>
      <c r="H28" s="2"/>
      <c r="I28" s="2"/>
      <c r="J28" s="2"/>
      <c r="K28" s="4"/>
    </row>
    <row r="29" spans="1:11" ht="36.75" customHeight="1" x14ac:dyDescent="0.25">
      <c r="A29" s="50" t="s">
        <v>530</v>
      </c>
      <c r="B29" s="51" t="s">
        <v>186</v>
      </c>
      <c r="C29" s="102">
        <f>C30+C31+C32</f>
        <v>20576.467000000001</v>
      </c>
      <c r="D29" s="102">
        <f>D30+D31+D32</f>
        <v>18776.467000000001</v>
      </c>
      <c r="E29" s="122">
        <f>'прил 14'!E358</f>
        <v>20576.467000000001</v>
      </c>
      <c r="F29" s="122">
        <f>'прил 14'!F358</f>
        <v>18776.467000000001</v>
      </c>
      <c r="G29" s="111"/>
      <c r="H29" s="2"/>
      <c r="I29" s="2"/>
      <c r="J29" s="2"/>
      <c r="K29" s="4"/>
    </row>
    <row r="30" spans="1:11" ht="37.5" x14ac:dyDescent="0.25">
      <c r="A30" s="149" t="s">
        <v>296</v>
      </c>
      <c r="B30" s="83" t="s">
        <v>318</v>
      </c>
      <c r="C30" s="118">
        <v>6920.5029999999997</v>
      </c>
      <c r="D30" s="150">
        <v>6020.5029999999997</v>
      </c>
      <c r="E30" s="122"/>
      <c r="F30" s="122"/>
      <c r="G30" s="111"/>
      <c r="H30" s="2"/>
      <c r="I30" s="2"/>
      <c r="J30" s="2"/>
      <c r="K30" s="4"/>
    </row>
    <row r="31" spans="1:11" ht="37.5" x14ac:dyDescent="0.25">
      <c r="A31" s="149" t="s">
        <v>293</v>
      </c>
      <c r="B31" s="83" t="s">
        <v>319</v>
      </c>
      <c r="C31" s="118">
        <v>12984.964</v>
      </c>
      <c r="D31" s="150">
        <v>12084.964</v>
      </c>
      <c r="E31" s="122"/>
      <c r="F31" s="122"/>
      <c r="G31" s="111"/>
      <c r="H31" s="2"/>
      <c r="I31" s="2"/>
      <c r="J31" s="2"/>
      <c r="K31" s="4"/>
    </row>
    <row r="32" spans="1:11" ht="18.75" customHeight="1" x14ac:dyDescent="0.25">
      <c r="A32" s="149" t="s">
        <v>297</v>
      </c>
      <c r="B32" s="83" t="s">
        <v>320</v>
      </c>
      <c r="C32" s="118">
        <v>671</v>
      </c>
      <c r="D32" s="150">
        <v>671</v>
      </c>
      <c r="E32" s="122"/>
      <c r="F32" s="122"/>
      <c r="G32" s="111"/>
      <c r="H32" s="2"/>
      <c r="I32" s="2"/>
      <c r="J32" s="2"/>
      <c r="K32" s="4"/>
    </row>
    <row r="33" spans="1:11" ht="36.75" customHeight="1" x14ac:dyDescent="0.25">
      <c r="A33" s="50" t="s">
        <v>528</v>
      </c>
      <c r="B33" s="51" t="s">
        <v>184</v>
      </c>
      <c r="C33" s="102">
        <f>C34+C36+C37</f>
        <v>175</v>
      </c>
      <c r="D33" s="102">
        <f>D34+D36+D37</f>
        <v>175</v>
      </c>
      <c r="E33" s="122">
        <f>'прил 14'!E359</f>
        <v>175</v>
      </c>
      <c r="F33" s="122">
        <f>'прил 14'!F359</f>
        <v>175</v>
      </c>
      <c r="G33" s="111"/>
      <c r="H33" s="2"/>
      <c r="I33" s="2"/>
      <c r="J33" s="2"/>
      <c r="K33" s="4"/>
    </row>
    <row r="34" spans="1:11" ht="58.5" customHeight="1" x14ac:dyDescent="0.25">
      <c r="A34" s="86" t="s">
        <v>571</v>
      </c>
      <c r="B34" s="81" t="s">
        <v>351</v>
      </c>
      <c r="C34" s="117">
        <f>C35</f>
        <v>100</v>
      </c>
      <c r="D34" s="117">
        <f>D35</f>
        <v>100</v>
      </c>
      <c r="E34" s="122"/>
      <c r="F34" s="122"/>
      <c r="G34" s="111"/>
      <c r="H34" s="2"/>
      <c r="I34" s="2"/>
      <c r="J34" s="2"/>
      <c r="K34" s="4"/>
    </row>
    <row r="35" spans="1:11" ht="36.75" customHeight="1" x14ac:dyDescent="0.25">
      <c r="A35" s="149" t="s">
        <v>463</v>
      </c>
      <c r="B35" s="83" t="s">
        <v>358</v>
      </c>
      <c r="C35" s="103">
        <v>100</v>
      </c>
      <c r="D35" s="118">
        <v>100</v>
      </c>
      <c r="E35" s="122"/>
      <c r="F35" s="122"/>
      <c r="G35" s="111"/>
      <c r="H35" s="2"/>
      <c r="I35" s="2"/>
      <c r="J35" s="2"/>
      <c r="K35" s="4"/>
    </row>
    <row r="36" spans="1:11" ht="37.5" x14ac:dyDescent="0.25">
      <c r="A36" s="149" t="s">
        <v>298</v>
      </c>
      <c r="B36" s="83" t="s">
        <v>321</v>
      </c>
      <c r="C36" s="118">
        <v>45</v>
      </c>
      <c r="D36" s="150">
        <v>45</v>
      </c>
      <c r="E36" s="122"/>
      <c r="F36" s="122"/>
      <c r="G36" s="111"/>
      <c r="H36" s="2"/>
      <c r="I36" s="2"/>
      <c r="J36" s="2"/>
      <c r="K36" s="4"/>
    </row>
    <row r="37" spans="1:11" ht="22.5" customHeight="1" x14ac:dyDescent="0.25">
      <c r="A37" s="149" t="s">
        <v>362</v>
      </c>
      <c r="B37" s="83" t="s">
        <v>359</v>
      </c>
      <c r="C37" s="118">
        <v>30</v>
      </c>
      <c r="D37" s="150">
        <v>30</v>
      </c>
      <c r="E37" s="122"/>
      <c r="F37" s="122"/>
      <c r="G37" s="111"/>
      <c r="H37" s="2"/>
      <c r="I37" s="2"/>
      <c r="J37" s="2"/>
      <c r="K37" s="4"/>
    </row>
    <row r="38" spans="1:11" ht="38.25" customHeight="1" x14ac:dyDescent="0.25">
      <c r="A38" s="50" t="s">
        <v>557</v>
      </c>
      <c r="B38" s="51" t="s">
        <v>285</v>
      </c>
      <c r="C38" s="102">
        <f>C39+C40</f>
        <v>919.75</v>
      </c>
      <c r="D38" s="102">
        <f>D39+D40</f>
        <v>699.75</v>
      </c>
      <c r="E38" s="122">
        <f>'прил 14'!E360</f>
        <v>919.75</v>
      </c>
      <c r="F38" s="122">
        <f>'прил 14'!F360</f>
        <v>699.75</v>
      </c>
      <c r="G38" s="111"/>
      <c r="H38" s="2"/>
      <c r="I38" s="2"/>
      <c r="J38" s="2"/>
      <c r="K38" s="4"/>
    </row>
    <row r="39" spans="1:11" ht="39" customHeight="1" x14ac:dyDescent="0.25">
      <c r="A39" s="149" t="s">
        <v>299</v>
      </c>
      <c r="B39" s="83" t="s">
        <v>322</v>
      </c>
      <c r="C39" s="118">
        <v>561</v>
      </c>
      <c r="D39" s="150">
        <v>561</v>
      </c>
      <c r="E39" s="122"/>
      <c r="F39" s="122"/>
      <c r="G39" s="111"/>
      <c r="H39" s="2"/>
      <c r="I39" s="2"/>
      <c r="J39" s="2"/>
      <c r="K39" s="4"/>
    </row>
    <row r="40" spans="1:11" ht="18" customHeight="1" x14ac:dyDescent="0.25">
      <c r="A40" s="84" t="s">
        <v>665</v>
      </c>
      <c r="B40" s="83" t="s">
        <v>663</v>
      </c>
      <c r="C40" s="118">
        <v>358.75</v>
      </c>
      <c r="D40" s="150">
        <v>138.75</v>
      </c>
      <c r="E40" s="122"/>
      <c r="F40" s="122"/>
      <c r="G40" s="111"/>
      <c r="H40" s="2"/>
      <c r="I40" s="2"/>
      <c r="J40" s="2"/>
      <c r="K40" s="4"/>
    </row>
    <row r="41" spans="1:11" ht="36" customHeight="1" x14ac:dyDescent="0.25">
      <c r="A41" s="50" t="s">
        <v>526</v>
      </c>
      <c r="B41" s="51" t="s">
        <v>166</v>
      </c>
      <c r="C41" s="102">
        <f>C42+C44+C46+C47+C48</f>
        <v>18014.664000000001</v>
      </c>
      <c r="D41" s="102">
        <f>D42+D44+D46+D47+D48</f>
        <v>15641.723</v>
      </c>
      <c r="E41" s="122">
        <f>'прил 14'!E361</f>
        <v>18014.664000000001</v>
      </c>
      <c r="F41" s="122">
        <f>'прил 14'!F361</f>
        <v>15641.723</v>
      </c>
      <c r="G41" s="111"/>
      <c r="H41" s="2"/>
      <c r="I41" s="2"/>
      <c r="J41" s="2"/>
      <c r="K41" s="4"/>
    </row>
    <row r="42" spans="1:11" ht="24" customHeight="1" x14ac:dyDescent="0.25">
      <c r="A42" s="152" t="s">
        <v>567</v>
      </c>
      <c r="B42" s="81" t="s">
        <v>193</v>
      </c>
      <c r="C42" s="117">
        <f>C43</f>
        <v>210</v>
      </c>
      <c r="D42" s="117">
        <f>D43</f>
        <v>210</v>
      </c>
      <c r="E42" s="122"/>
      <c r="F42" s="122"/>
      <c r="G42" s="111"/>
      <c r="H42" s="2"/>
      <c r="I42" s="2"/>
      <c r="J42" s="2"/>
      <c r="K42" s="4"/>
    </row>
    <row r="43" spans="1:11" x14ac:dyDescent="0.25">
      <c r="A43" s="151" t="s">
        <v>300</v>
      </c>
      <c r="B43" s="83" t="s">
        <v>323</v>
      </c>
      <c r="C43" s="118">
        <v>210</v>
      </c>
      <c r="D43" s="150">
        <v>210</v>
      </c>
      <c r="E43" s="122"/>
      <c r="F43" s="122"/>
      <c r="G43" s="111"/>
      <c r="H43" s="2"/>
      <c r="I43" s="2"/>
      <c r="J43" s="2"/>
      <c r="K43" s="4"/>
    </row>
    <row r="44" spans="1:11" ht="57" customHeight="1" x14ac:dyDescent="0.25">
      <c r="A44" s="152" t="s">
        <v>559</v>
      </c>
      <c r="B44" s="81" t="s">
        <v>287</v>
      </c>
      <c r="C44" s="117">
        <f>C45</f>
        <v>1435</v>
      </c>
      <c r="D44" s="117">
        <f>D45</f>
        <v>1435</v>
      </c>
      <c r="E44" s="122"/>
      <c r="F44" s="122"/>
      <c r="G44" s="111"/>
      <c r="H44" s="2"/>
      <c r="I44" s="2"/>
      <c r="J44" s="2"/>
      <c r="K44" s="4"/>
    </row>
    <row r="45" spans="1:11" ht="37.5" x14ac:dyDescent="0.25">
      <c r="A45" s="151" t="s">
        <v>301</v>
      </c>
      <c r="B45" s="83" t="s">
        <v>324</v>
      </c>
      <c r="C45" s="118">
        <v>1435</v>
      </c>
      <c r="D45" s="150">
        <v>1435</v>
      </c>
      <c r="E45" s="122"/>
      <c r="F45" s="122"/>
      <c r="G45" s="111"/>
      <c r="H45" s="2"/>
      <c r="I45" s="2"/>
      <c r="J45" s="2"/>
      <c r="K45" s="4"/>
    </row>
    <row r="46" spans="1:11" ht="37.5" x14ac:dyDescent="0.25">
      <c r="A46" s="163" t="s">
        <v>618</v>
      </c>
      <c r="B46" s="83" t="s">
        <v>325</v>
      </c>
      <c r="C46" s="118">
        <v>3.2229999999999999</v>
      </c>
      <c r="D46" s="150">
        <v>3.2229999999999999</v>
      </c>
      <c r="E46" s="122"/>
      <c r="F46" s="122"/>
      <c r="G46" s="111"/>
      <c r="H46" s="2"/>
      <c r="I46" s="2"/>
      <c r="J46" s="2"/>
      <c r="K46" s="4"/>
    </row>
    <row r="47" spans="1:11" ht="37.5" customHeight="1" x14ac:dyDescent="0.25">
      <c r="A47" s="151" t="s">
        <v>302</v>
      </c>
      <c r="B47" s="83" t="s">
        <v>326</v>
      </c>
      <c r="C47" s="118">
        <v>16192.941000000001</v>
      </c>
      <c r="D47" s="150">
        <v>13820</v>
      </c>
      <c r="E47" s="122"/>
      <c r="F47" s="122"/>
      <c r="G47" s="111"/>
      <c r="H47" s="2"/>
      <c r="I47" s="2"/>
      <c r="J47" s="2"/>
      <c r="K47" s="4"/>
    </row>
    <row r="48" spans="1:11" ht="38.25" customHeight="1" x14ac:dyDescent="0.25">
      <c r="A48" s="151" t="s">
        <v>363</v>
      </c>
      <c r="B48" s="83" t="s">
        <v>357</v>
      </c>
      <c r="C48" s="118">
        <v>173.5</v>
      </c>
      <c r="D48" s="150">
        <v>173.5</v>
      </c>
      <c r="E48" s="122"/>
      <c r="F48" s="122"/>
      <c r="G48" s="111"/>
      <c r="H48" s="2"/>
      <c r="I48" s="2"/>
      <c r="J48" s="2"/>
      <c r="K48" s="4"/>
    </row>
    <row r="49" spans="1:11" ht="37.5" customHeight="1" x14ac:dyDescent="0.25">
      <c r="A49" s="50" t="s">
        <v>519</v>
      </c>
      <c r="B49" s="51" t="s">
        <v>162</v>
      </c>
      <c r="C49" s="102">
        <f>C50+C54+C55+C52</f>
        <v>17566.499</v>
      </c>
      <c r="D49" s="102">
        <f>D50+D54+D55+D52</f>
        <v>17566.499</v>
      </c>
      <c r="E49" s="122">
        <f>'прил 14'!E362</f>
        <v>17566.499</v>
      </c>
      <c r="F49" s="122">
        <f>'прил 14'!F362</f>
        <v>17566.499</v>
      </c>
      <c r="G49" s="111"/>
      <c r="H49" s="2"/>
      <c r="I49" s="2"/>
      <c r="J49" s="2"/>
      <c r="K49" s="4"/>
    </row>
    <row r="50" spans="1:11" ht="39" x14ac:dyDescent="0.25">
      <c r="A50" s="152" t="s">
        <v>520</v>
      </c>
      <c r="B50" s="81" t="s">
        <v>170</v>
      </c>
      <c r="C50" s="117">
        <f>C51</f>
        <v>990.6</v>
      </c>
      <c r="D50" s="117">
        <f>D51</f>
        <v>990.6</v>
      </c>
      <c r="E50" s="122"/>
      <c r="F50" s="122"/>
      <c r="G50" s="111"/>
      <c r="H50" s="2"/>
      <c r="I50" s="2"/>
      <c r="J50" s="2"/>
      <c r="K50" s="4"/>
    </row>
    <row r="51" spans="1:11" ht="35.25" customHeight="1" x14ac:dyDescent="0.25">
      <c r="A51" s="151" t="s">
        <v>303</v>
      </c>
      <c r="B51" s="83" t="s">
        <v>327</v>
      </c>
      <c r="C51" s="118">
        <v>990.6</v>
      </c>
      <c r="D51" s="150">
        <v>990.6</v>
      </c>
      <c r="E51" s="122"/>
      <c r="F51" s="122"/>
      <c r="G51" s="111"/>
      <c r="H51" s="2"/>
      <c r="I51" s="2"/>
      <c r="J51" s="2"/>
      <c r="K51" s="4"/>
    </row>
    <row r="52" spans="1:11" s="157" customFormat="1" ht="36.75" customHeight="1" x14ac:dyDescent="0.25">
      <c r="A52" s="86" t="s">
        <v>545</v>
      </c>
      <c r="B52" s="81" t="s">
        <v>355</v>
      </c>
      <c r="C52" s="117">
        <f>C53</f>
        <v>881.25</v>
      </c>
      <c r="D52" s="117">
        <f>D53</f>
        <v>881.25</v>
      </c>
      <c r="E52" s="153"/>
      <c r="F52" s="153"/>
      <c r="G52" s="154"/>
      <c r="H52" s="155"/>
      <c r="I52" s="155"/>
      <c r="J52" s="155"/>
      <c r="K52" s="156"/>
    </row>
    <row r="53" spans="1:11" ht="37.5" x14ac:dyDescent="0.25">
      <c r="A53" s="151" t="s">
        <v>364</v>
      </c>
      <c r="B53" s="83" t="s">
        <v>346</v>
      </c>
      <c r="C53" s="118">
        <v>881.25</v>
      </c>
      <c r="D53" s="150">
        <v>881.25</v>
      </c>
      <c r="E53" s="122"/>
      <c r="F53" s="122"/>
      <c r="G53" s="111"/>
      <c r="H53" s="2"/>
      <c r="I53" s="2"/>
      <c r="J53" s="2"/>
      <c r="K53" s="4"/>
    </row>
    <row r="54" spans="1:11" ht="37.5" x14ac:dyDescent="0.25">
      <c r="A54" s="149" t="s">
        <v>304</v>
      </c>
      <c r="B54" s="83" t="s">
        <v>328</v>
      </c>
      <c r="C54" s="118">
        <v>1050.0899999999999</v>
      </c>
      <c r="D54" s="150">
        <v>1050.0899999999999</v>
      </c>
      <c r="E54" s="122"/>
      <c r="F54" s="122"/>
      <c r="G54" s="111"/>
      <c r="H54" s="2"/>
      <c r="I54" s="2"/>
      <c r="J54" s="2"/>
      <c r="K54" s="4"/>
    </row>
    <row r="55" spans="1:11" ht="37.5" x14ac:dyDescent="0.25">
      <c r="A55" s="149" t="s">
        <v>305</v>
      </c>
      <c r="B55" s="83" t="s">
        <v>329</v>
      </c>
      <c r="C55" s="118">
        <v>14644.558999999999</v>
      </c>
      <c r="D55" s="150">
        <v>14644.558999999999</v>
      </c>
      <c r="E55" s="122"/>
      <c r="F55" s="122"/>
      <c r="G55" s="111"/>
      <c r="H55" s="2"/>
      <c r="I55" s="2"/>
      <c r="J55" s="2"/>
      <c r="K55" s="4"/>
    </row>
    <row r="56" spans="1:11" ht="57" customHeight="1" x14ac:dyDescent="0.25">
      <c r="A56" s="50" t="s">
        <v>524</v>
      </c>
      <c r="B56" s="51" t="s">
        <v>176</v>
      </c>
      <c r="C56" s="102">
        <f>C57+C59+C61</f>
        <v>17338.376</v>
      </c>
      <c r="D56" s="102">
        <f>D57+D59+D61</f>
        <v>15961</v>
      </c>
      <c r="E56" s="122">
        <f>'прил 14'!E363</f>
        <v>17114.449000000001</v>
      </c>
      <c r="F56" s="122">
        <f>'прил 14'!F363</f>
        <v>15961</v>
      </c>
      <c r="G56" s="111"/>
      <c r="H56" s="2"/>
      <c r="I56" s="2"/>
      <c r="J56" s="2"/>
      <c r="K56" s="4"/>
    </row>
    <row r="57" spans="1:11" ht="58.5" x14ac:dyDescent="0.25">
      <c r="A57" s="158" t="s">
        <v>527</v>
      </c>
      <c r="B57" s="81" t="s">
        <v>180</v>
      </c>
      <c r="C57" s="117">
        <f>C58</f>
        <v>7322.3760000000002</v>
      </c>
      <c r="D57" s="117">
        <f>D58</f>
        <v>5050</v>
      </c>
      <c r="E57" s="122"/>
      <c r="F57" s="122"/>
      <c r="G57" s="111"/>
      <c r="H57" s="2"/>
      <c r="I57" s="2"/>
      <c r="J57" s="2"/>
      <c r="K57" s="4"/>
    </row>
    <row r="58" spans="1:11" ht="36" customHeight="1" x14ac:dyDescent="0.25">
      <c r="A58" s="149" t="s">
        <v>306</v>
      </c>
      <c r="B58" s="83" t="s">
        <v>330</v>
      </c>
      <c r="C58" s="118">
        <v>7322.3760000000002</v>
      </c>
      <c r="D58" s="150">
        <v>5050</v>
      </c>
      <c r="E58" s="122"/>
      <c r="F58" s="122"/>
      <c r="G58" s="111"/>
      <c r="H58" s="2"/>
      <c r="I58" s="2"/>
      <c r="J58" s="2"/>
      <c r="K58" s="4"/>
    </row>
    <row r="59" spans="1:11" ht="39" customHeight="1" x14ac:dyDescent="0.25">
      <c r="A59" s="158" t="s">
        <v>525</v>
      </c>
      <c r="B59" s="81" t="s">
        <v>177</v>
      </c>
      <c r="C59" s="117">
        <f>C60</f>
        <v>9766</v>
      </c>
      <c r="D59" s="117">
        <f>D60</f>
        <v>10661</v>
      </c>
      <c r="E59" s="122"/>
      <c r="F59" s="122"/>
      <c r="G59" s="111"/>
      <c r="H59" s="2"/>
      <c r="I59" s="2"/>
      <c r="J59" s="2"/>
      <c r="K59" s="4"/>
    </row>
    <row r="60" spans="1:11" ht="37.5" x14ac:dyDescent="0.25">
      <c r="A60" s="159" t="s">
        <v>307</v>
      </c>
      <c r="B60" s="83" t="s">
        <v>331</v>
      </c>
      <c r="C60" s="118">
        <v>9766</v>
      </c>
      <c r="D60" s="150">
        <v>10661</v>
      </c>
      <c r="E60" s="122"/>
      <c r="F60" s="122"/>
      <c r="G60" s="111"/>
      <c r="H60" s="2"/>
      <c r="I60" s="2"/>
      <c r="J60" s="2"/>
      <c r="K60" s="4"/>
    </row>
    <row r="61" spans="1:11" x14ac:dyDescent="0.25">
      <c r="A61" s="159" t="s">
        <v>308</v>
      </c>
      <c r="B61" s="83" t="s">
        <v>332</v>
      </c>
      <c r="C61" s="118">
        <v>250</v>
      </c>
      <c r="D61" s="150">
        <v>250</v>
      </c>
      <c r="E61" s="122"/>
      <c r="F61" s="122"/>
      <c r="G61" s="111"/>
      <c r="H61" s="2"/>
      <c r="I61" s="2"/>
      <c r="J61" s="2"/>
      <c r="K61" s="4"/>
    </row>
    <row r="62" spans="1:11" x14ac:dyDescent="0.3">
      <c r="A62" s="175" t="s">
        <v>146</v>
      </c>
      <c r="B62" s="175"/>
      <c r="C62" s="109">
        <f>C14+C29+C33+C38+C41+C49+C56</f>
        <v>538768.58499999996</v>
      </c>
      <c r="D62" s="109">
        <f>D14+D29+D33+D38+D41+D49+D56</f>
        <v>526506.87100000004</v>
      </c>
      <c r="E62" s="123">
        <f>'прил 14'!G405</f>
        <v>538768.58500000008</v>
      </c>
      <c r="F62" s="123">
        <f>'прил 14'!H405</f>
        <v>526506.87100000004</v>
      </c>
      <c r="G62" s="111"/>
      <c r="H62" s="4"/>
      <c r="I62" s="4"/>
      <c r="J62" s="4"/>
      <c r="K62" s="4"/>
    </row>
    <row r="63" spans="1:11" x14ac:dyDescent="0.3">
      <c r="A63" s="64"/>
      <c r="B63" s="65"/>
      <c r="C63" s="65"/>
      <c r="E63" s="6"/>
      <c r="F63" s="6"/>
      <c r="G63" s="2"/>
      <c r="H63" s="2"/>
      <c r="I63" s="4"/>
      <c r="J63" s="2"/>
      <c r="K63" s="4"/>
    </row>
    <row r="64" spans="1:11" x14ac:dyDescent="0.3">
      <c r="A64" s="179"/>
      <c r="B64" s="179"/>
      <c r="C64" s="179"/>
      <c r="E64" s="6"/>
      <c r="F64" s="6"/>
      <c r="G64" s="2"/>
      <c r="H64" s="4"/>
      <c r="I64" s="2"/>
      <c r="J64" s="2"/>
      <c r="K64" s="4"/>
    </row>
    <row r="69" spans="1:6" x14ac:dyDescent="0.25">
      <c r="A69" s="132" t="s">
        <v>68</v>
      </c>
      <c r="B69" s="1"/>
      <c r="C69" s="1"/>
      <c r="D69" s="1"/>
      <c r="E69" s="1"/>
      <c r="F69" s="1"/>
    </row>
  </sheetData>
  <mergeCells count="5">
    <mergeCell ref="A9:D9"/>
    <mergeCell ref="A10:D10"/>
    <mergeCell ref="A11:D11"/>
    <mergeCell ref="A62:B62"/>
    <mergeCell ref="A64:C64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91" zoomScaleNormal="100" zoomScaleSheetLayoutView="91" workbookViewId="0">
      <selection activeCell="F10" sqref="F10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17.28515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21" t="s">
        <v>418</v>
      </c>
    </row>
    <row r="2" spans="1:8" x14ac:dyDescent="0.3">
      <c r="D2" s="164" t="s">
        <v>691</v>
      </c>
    </row>
    <row r="3" spans="1:8" x14ac:dyDescent="0.3">
      <c r="D3" s="164" t="s">
        <v>678</v>
      </c>
    </row>
    <row r="4" spans="1:8" x14ac:dyDescent="0.3">
      <c r="D4" s="164" t="s">
        <v>690</v>
      </c>
    </row>
    <row r="5" spans="1:8" x14ac:dyDescent="0.3">
      <c r="D5" s="164" t="s">
        <v>418</v>
      </c>
    </row>
    <row r="6" spans="1:8" x14ac:dyDescent="0.3">
      <c r="D6" s="164" t="s">
        <v>619</v>
      </c>
    </row>
    <row r="7" spans="1:8" x14ac:dyDescent="0.3">
      <c r="D7" s="164" t="s">
        <v>620</v>
      </c>
    </row>
    <row r="8" spans="1:8" ht="14.25" customHeight="1" x14ac:dyDescent="0.3">
      <c r="A8" s="125"/>
      <c r="B8" s="165"/>
      <c r="C8" s="165"/>
      <c r="D8" s="164" t="s">
        <v>621</v>
      </c>
    </row>
    <row r="9" spans="1:8" s="8" customFormat="1" ht="14.25" customHeight="1" x14ac:dyDescent="0.25">
      <c r="A9" s="172" t="s">
        <v>212</v>
      </c>
      <c r="B9" s="172"/>
      <c r="C9" s="172"/>
      <c r="D9" s="172"/>
    </row>
    <row r="10" spans="1:8" ht="51" customHeight="1" x14ac:dyDescent="0.25">
      <c r="A10" s="171" t="s">
        <v>465</v>
      </c>
      <c r="B10" s="171"/>
      <c r="C10" s="171"/>
      <c r="D10" s="171"/>
    </row>
    <row r="11" spans="1:8" ht="23.25" customHeight="1" x14ac:dyDescent="0.3">
      <c r="A11" s="121"/>
      <c r="D11" s="121" t="s">
        <v>214</v>
      </c>
    </row>
    <row r="12" spans="1:8" ht="62.25" customHeight="1" x14ac:dyDescent="0.25">
      <c r="A12" s="128" t="s">
        <v>215</v>
      </c>
      <c r="B12" s="128" t="s">
        <v>216</v>
      </c>
      <c r="C12" s="128" t="s">
        <v>444</v>
      </c>
      <c r="D12" s="128" t="s">
        <v>468</v>
      </c>
    </row>
    <row r="13" spans="1:8" ht="46.5" customHeight="1" x14ac:dyDescent="0.3">
      <c r="A13" s="21" t="s">
        <v>217</v>
      </c>
      <c r="B13" s="22" t="s">
        <v>218</v>
      </c>
      <c r="C13" s="91">
        <f>C14+C15</f>
        <v>0</v>
      </c>
      <c r="D13" s="91">
        <f>D14+D15</f>
        <v>0</v>
      </c>
      <c r="H13" s="7" t="s">
        <v>68</v>
      </c>
    </row>
    <row r="14" spans="1:8" ht="58.5" customHeight="1" x14ac:dyDescent="0.3">
      <c r="A14" s="21" t="s">
        <v>219</v>
      </c>
      <c r="B14" s="22" t="s">
        <v>220</v>
      </c>
      <c r="C14" s="96">
        <v>-597465.42299999995</v>
      </c>
      <c r="D14" s="129">
        <v>-589757.44099999999</v>
      </c>
    </row>
    <row r="15" spans="1:8" ht="53.25" customHeight="1" x14ac:dyDescent="0.3">
      <c r="A15" s="21" t="s">
        <v>221</v>
      </c>
      <c r="B15" s="22" t="s">
        <v>222</v>
      </c>
      <c r="C15" s="96">
        <v>597465.42299999995</v>
      </c>
      <c r="D15" s="129">
        <v>589757.44099999999</v>
      </c>
    </row>
    <row r="16" spans="1:8" ht="24.75" customHeight="1" x14ac:dyDescent="0.3">
      <c r="A16" s="21"/>
      <c r="B16" s="23" t="s">
        <v>223</v>
      </c>
      <c r="C16" s="92">
        <f>C13</f>
        <v>0</v>
      </c>
      <c r="D16" s="9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629</v>
      </c>
    </row>
    <row r="2" spans="1:3" x14ac:dyDescent="0.3">
      <c r="C2" s="164" t="s">
        <v>691</v>
      </c>
    </row>
    <row r="3" spans="1:3" x14ac:dyDescent="0.3">
      <c r="C3" s="164" t="s">
        <v>678</v>
      </c>
    </row>
    <row r="4" spans="1:3" x14ac:dyDescent="0.3">
      <c r="C4" s="164" t="s">
        <v>690</v>
      </c>
    </row>
    <row r="5" spans="1:3" x14ac:dyDescent="0.3">
      <c r="C5" s="164" t="s">
        <v>374</v>
      </c>
    </row>
    <row r="6" spans="1:3" x14ac:dyDescent="0.3">
      <c r="C6" s="164" t="s">
        <v>619</v>
      </c>
    </row>
    <row r="7" spans="1:3" x14ac:dyDescent="0.3">
      <c r="C7" s="164" t="s">
        <v>620</v>
      </c>
    </row>
    <row r="8" spans="1:3" x14ac:dyDescent="0.3">
      <c r="C8" s="164" t="s">
        <v>621</v>
      </c>
    </row>
    <row r="9" spans="1:3" x14ac:dyDescent="0.3">
      <c r="A9" s="174" t="s">
        <v>344</v>
      </c>
      <c r="B9" s="174"/>
      <c r="C9" s="174"/>
    </row>
    <row r="10" spans="1:3" x14ac:dyDescent="0.3">
      <c r="A10" s="173" t="s">
        <v>466</v>
      </c>
      <c r="B10" s="173"/>
      <c r="C10" s="173"/>
    </row>
    <row r="11" spans="1:3" x14ac:dyDescent="0.3">
      <c r="C11" s="93" t="s">
        <v>224</v>
      </c>
    </row>
    <row r="12" spans="1:3" ht="57.75" customHeight="1" x14ac:dyDescent="0.3">
      <c r="A12" s="27" t="s">
        <v>215</v>
      </c>
      <c r="B12" s="28" t="s">
        <v>225</v>
      </c>
      <c r="C12" s="94" t="s">
        <v>342</v>
      </c>
    </row>
    <row r="13" spans="1:3" x14ac:dyDescent="0.3">
      <c r="A13" s="29" t="s">
        <v>226</v>
      </c>
      <c r="B13" s="30" t="s">
        <v>227</v>
      </c>
      <c r="C13" s="95">
        <f>C14+C18+C22+C24+C28+C30+C33+C36+C16</f>
        <v>272282.40600000002</v>
      </c>
    </row>
    <row r="14" spans="1:3" x14ac:dyDescent="0.3">
      <c r="A14" s="29" t="s">
        <v>228</v>
      </c>
      <c r="B14" s="31" t="s">
        <v>229</v>
      </c>
      <c r="C14" s="91">
        <f>SUM(C15:C15)</f>
        <v>218897.94</v>
      </c>
    </row>
    <row r="15" spans="1:3" x14ac:dyDescent="0.3">
      <c r="A15" s="29" t="s">
        <v>230</v>
      </c>
      <c r="B15" s="31" t="s">
        <v>231</v>
      </c>
      <c r="C15" s="91">
        <v>218897.94</v>
      </c>
    </row>
    <row r="16" spans="1:3" ht="37.5" x14ac:dyDescent="0.3">
      <c r="A16" s="29" t="s">
        <v>232</v>
      </c>
      <c r="B16" s="31" t="s">
        <v>233</v>
      </c>
      <c r="C16" s="91">
        <f>C17</f>
        <v>10507</v>
      </c>
    </row>
    <row r="17" spans="1:3" ht="37.5" x14ac:dyDescent="0.3">
      <c r="A17" s="29" t="s">
        <v>234</v>
      </c>
      <c r="B17" s="31" t="s">
        <v>235</v>
      </c>
      <c r="C17" s="91">
        <v>10507</v>
      </c>
    </row>
    <row r="18" spans="1:3" x14ac:dyDescent="0.3">
      <c r="A18" s="29" t="s">
        <v>236</v>
      </c>
      <c r="B18" s="31" t="s">
        <v>237</v>
      </c>
      <c r="C18" s="91">
        <f>SUM(C19:C21)</f>
        <v>12435</v>
      </c>
    </row>
    <row r="19" spans="1:3" ht="19.5" customHeight="1" x14ac:dyDescent="0.3">
      <c r="A19" s="29" t="s">
        <v>238</v>
      </c>
      <c r="B19" s="31" t="s">
        <v>239</v>
      </c>
      <c r="C19" s="91">
        <v>10000</v>
      </c>
    </row>
    <row r="20" spans="1:3" x14ac:dyDescent="0.3">
      <c r="A20" s="29" t="s">
        <v>240</v>
      </c>
      <c r="B20" s="31" t="s">
        <v>241</v>
      </c>
      <c r="C20" s="91">
        <v>2000</v>
      </c>
    </row>
    <row r="21" spans="1:3" ht="37.5" x14ac:dyDescent="0.3">
      <c r="A21" s="29" t="s">
        <v>242</v>
      </c>
      <c r="B21" s="31" t="s">
        <v>243</v>
      </c>
      <c r="C21" s="91">
        <v>435</v>
      </c>
    </row>
    <row r="22" spans="1:3" x14ac:dyDescent="0.3">
      <c r="A22" s="29" t="s">
        <v>244</v>
      </c>
      <c r="B22" s="31" t="s">
        <v>245</v>
      </c>
      <c r="C22" s="91">
        <f>C23</f>
        <v>2828</v>
      </c>
    </row>
    <row r="23" spans="1:3" ht="37.5" x14ac:dyDescent="0.3">
      <c r="A23" s="29" t="s">
        <v>246</v>
      </c>
      <c r="B23" s="31" t="s">
        <v>247</v>
      </c>
      <c r="C23" s="91">
        <v>2828</v>
      </c>
    </row>
    <row r="24" spans="1:3" ht="36" customHeight="1" x14ac:dyDescent="0.3">
      <c r="A24" s="29" t="s">
        <v>248</v>
      </c>
      <c r="B24" s="32" t="s">
        <v>249</v>
      </c>
      <c r="C24" s="91">
        <f>SUM(C25:C27)</f>
        <v>19989.547999999999</v>
      </c>
    </row>
    <row r="25" spans="1:3" ht="91.5" customHeight="1" x14ac:dyDescent="0.3">
      <c r="A25" s="29" t="s">
        <v>389</v>
      </c>
      <c r="B25" s="31" t="s">
        <v>388</v>
      </c>
      <c r="C25" s="91">
        <v>15180.291999999999</v>
      </c>
    </row>
    <row r="26" spans="1:3" ht="37.5" customHeight="1" x14ac:dyDescent="0.3">
      <c r="A26" s="29" t="s">
        <v>386</v>
      </c>
      <c r="B26" s="31" t="s">
        <v>385</v>
      </c>
      <c r="C26" s="96">
        <v>1909.2560000000001</v>
      </c>
    </row>
    <row r="27" spans="1:3" ht="93.75" x14ac:dyDescent="0.3">
      <c r="A27" s="29" t="s">
        <v>387</v>
      </c>
      <c r="B27" s="31" t="s">
        <v>250</v>
      </c>
      <c r="C27" s="91">
        <v>2900</v>
      </c>
    </row>
    <row r="28" spans="1:3" ht="24" customHeight="1" x14ac:dyDescent="0.3">
      <c r="A28" s="29" t="s">
        <v>251</v>
      </c>
      <c r="B28" s="32" t="s">
        <v>252</v>
      </c>
      <c r="C28" s="91">
        <f>SUM(C29:C29)</f>
        <v>410</v>
      </c>
    </row>
    <row r="29" spans="1:3" x14ac:dyDescent="0.3">
      <c r="A29" s="29" t="s">
        <v>253</v>
      </c>
      <c r="B29" s="31" t="s">
        <v>254</v>
      </c>
      <c r="C29" s="91">
        <v>410</v>
      </c>
    </row>
    <row r="30" spans="1:3" ht="37.5" x14ac:dyDescent="0.3">
      <c r="A30" s="29" t="s">
        <v>255</v>
      </c>
      <c r="B30" s="31" t="s">
        <v>256</v>
      </c>
      <c r="C30" s="91">
        <f>C31+C32</f>
        <v>820.41800000000001</v>
      </c>
    </row>
    <row r="31" spans="1:3" ht="36.75" customHeight="1" x14ac:dyDescent="0.3">
      <c r="A31" s="29" t="s">
        <v>257</v>
      </c>
      <c r="B31" s="31" t="s">
        <v>258</v>
      </c>
      <c r="C31" s="91">
        <v>744</v>
      </c>
    </row>
    <row r="32" spans="1:3" ht="21.75" customHeight="1" x14ac:dyDescent="0.3">
      <c r="A32" s="29" t="s">
        <v>579</v>
      </c>
      <c r="B32" s="31" t="s">
        <v>580</v>
      </c>
      <c r="C32" s="91">
        <v>76.418000000000006</v>
      </c>
    </row>
    <row r="33" spans="1:3" ht="37.5" x14ac:dyDescent="0.3">
      <c r="A33" s="29" t="s">
        <v>259</v>
      </c>
      <c r="B33" s="31" t="s">
        <v>260</v>
      </c>
      <c r="C33" s="91">
        <f>C34+C35</f>
        <v>4457.5</v>
      </c>
    </row>
    <row r="34" spans="1:3" ht="92.25" customHeight="1" x14ac:dyDescent="0.3">
      <c r="A34" s="29" t="s">
        <v>261</v>
      </c>
      <c r="B34" s="33" t="s">
        <v>262</v>
      </c>
      <c r="C34" s="91">
        <v>1000</v>
      </c>
    </row>
    <row r="35" spans="1:3" ht="36" customHeight="1" x14ac:dyDescent="0.3">
      <c r="A35" s="29" t="s">
        <v>390</v>
      </c>
      <c r="B35" s="31" t="s">
        <v>263</v>
      </c>
      <c r="C35" s="91">
        <v>3457.5</v>
      </c>
    </row>
    <row r="36" spans="1:3" x14ac:dyDescent="0.3">
      <c r="A36" s="29" t="s">
        <v>264</v>
      </c>
      <c r="B36" s="32" t="s">
        <v>265</v>
      </c>
      <c r="C36" s="96">
        <f>C37+C39+C42+C40+C41+C43+C44+C45+C38</f>
        <v>1937</v>
      </c>
    </row>
    <row r="37" spans="1:3" ht="37.5" x14ac:dyDescent="0.3">
      <c r="A37" s="29" t="s">
        <v>266</v>
      </c>
      <c r="B37" s="34" t="s">
        <v>267</v>
      </c>
      <c r="C37" s="97">
        <v>125</v>
      </c>
    </row>
    <row r="38" spans="1:3" ht="54" customHeight="1" x14ac:dyDescent="0.3">
      <c r="A38" s="29" t="s">
        <v>679</v>
      </c>
      <c r="B38" s="34" t="s">
        <v>680</v>
      </c>
      <c r="C38" s="97">
        <v>5</v>
      </c>
    </row>
    <row r="39" spans="1:3" ht="57.75" customHeight="1" x14ac:dyDescent="0.3">
      <c r="A39" s="29" t="s">
        <v>419</v>
      </c>
      <c r="B39" s="34" t="s">
        <v>420</v>
      </c>
      <c r="C39" s="97">
        <v>85</v>
      </c>
    </row>
    <row r="40" spans="1:3" ht="112.5" customHeight="1" x14ac:dyDescent="0.3">
      <c r="A40" s="29" t="s">
        <v>268</v>
      </c>
      <c r="B40" s="34" t="s">
        <v>269</v>
      </c>
      <c r="C40" s="97">
        <v>250</v>
      </c>
    </row>
    <row r="41" spans="1:3" ht="54.75" customHeight="1" x14ac:dyDescent="0.3">
      <c r="A41" s="29" t="s">
        <v>421</v>
      </c>
      <c r="B41" s="34" t="s">
        <v>422</v>
      </c>
      <c r="C41" s="97">
        <v>25</v>
      </c>
    </row>
    <row r="42" spans="1:3" ht="34.5" customHeight="1" x14ac:dyDescent="0.3">
      <c r="A42" s="29" t="s">
        <v>681</v>
      </c>
      <c r="B42" s="34" t="s">
        <v>682</v>
      </c>
      <c r="C42" s="97">
        <v>20</v>
      </c>
    </row>
    <row r="43" spans="1:3" ht="74.25" customHeight="1" x14ac:dyDescent="0.3">
      <c r="A43" s="29" t="s">
        <v>425</v>
      </c>
      <c r="B43" s="56" t="s">
        <v>426</v>
      </c>
      <c r="C43" s="97">
        <v>15</v>
      </c>
    </row>
    <row r="44" spans="1:3" ht="75" x14ac:dyDescent="0.3">
      <c r="A44" s="29" t="s">
        <v>270</v>
      </c>
      <c r="B44" s="31" t="s">
        <v>271</v>
      </c>
      <c r="C44" s="96">
        <v>257</v>
      </c>
    </row>
    <row r="45" spans="1:3" ht="34.5" customHeight="1" x14ac:dyDescent="0.3">
      <c r="A45" s="29" t="s">
        <v>272</v>
      </c>
      <c r="B45" s="34" t="s">
        <v>273</v>
      </c>
      <c r="C45" s="96">
        <v>1155</v>
      </c>
    </row>
    <row r="46" spans="1:3" s="8" customFormat="1" ht="20.25" customHeight="1" collapsed="1" x14ac:dyDescent="0.3">
      <c r="A46" s="35" t="s">
        <v>274</v>
      </c>
      <c r="B46" s="35" t="s">
        <v>275</v>
      </c>
      <c r="C46" s="98">
        <f>C47</f>
        <v>410681.39</v>
      </c>
    </row>
    <row r="47" spans="1:3" ht="38.25" customHeight="1" x14ac:dyDescent="0.3">
      <c r="A47" s="36" t="s">
        <v>276</v>
      </c>
      <c r="B47" s="36" t="s">
        <v>347</v>
      </c>
      <c r="C47" s="97">
        <f>C48+C52</f>
        <v>410681.39</v>
      </c>
    </row>
    <row r="48" spans="1:3" ht="38.25" customHeight="1" x14ac:dyDescent="0.3">
      <c r="A48" s="36" t="s">
        <v>637</v>
      </c>
      <c r="B48" s="36" t="s">
        <v>587</v>
      </c>
      <c r="C48" s="97">
        <f>C49+C50+C51</f>
        <v>56661.429000000004</v>
      </c>
    </row>
    <row r="49" spans="1:3" ht="56.25" x14ac:dyDescent="0.3">
      <c r="A49" s="36" t="s">
        <v>638</v>
      </c>
      <c r="B49" s="36" t="s">
        <v>588</v>
      </c>
      <c r="C49" s="97">
        <v>964.8</v>
      </c>
    </row>
    <row r="50" spans="1:3" ht="53.25" customHeight="1" x14ac:dyDescent="0.3">
      <c r="A50" s="36" t="s">
        <v>639</v>
      </c>
      <c r="B50" s="38" t="s">
        <v>589</v>
      </c>
      <c r="C50" s="97">
        <v>2776.0680000000002</v>
      </c>
    </row>
    <row r="51" spans="1:3" ht="20.25" customHeight="1" x14ac:dyDescent="0.3">
      <c r="A51" s="36" t="s">
        <v>640</v>
      </c>
      <c r="B51" s="36" t="s">
        <v>590</v>
      </c>
      <c r="C51" s="97">
        <v>52920.561000000002</v>
      </c>
    </row>
    <row r="52" spans="1:3" ht="18.75" customHeight="1" x14ac:dyDescent="0.3">
      <c r="A52" s="37" t="s">
        <v>578</v>
      </c>
      <c r="B52" s="36" t="s">
        <v>370</v>
      </c>
      <c r="C52" s="97">
        <f>C57+C53+C54+C56+C55</f>
        <v>354019.96100000001</v>
      </c>
    </row>
    <row r="53" spans="1:3" ht="37.5" x14ac:dyDescent="0.3">
      <c r="A53" s="36" t="s">
        <v>577</v>
      </c>
      <c r="B53" s="36" t="s">
        <v>279</v>
      </c>
      <c r="C53" s="97">
        <v>346479.85600000003</v>
      </c>
    </row>
    <row r="54" spans="1:3" ht="75.75" customHeight="1" x14ac:dyDescent="0.3">
      <c r="A54" s="36" t="s">
        <v>576</v>
      </c>
      <c r="B54" s="38" t="s">
        <v>384</v>
      </c>
      <c r="C54" s="97">
        <v>4094</v>
      </c>
    </row>
    <row r="55" spans="1:3" ht="56.25" x14ac:dyDescent="0.3">
      <c r="A55" s="36" t="s">
        <v>575</v>
      </c>
      <c r="B55" s="36" t="s">
        <v>278</v>
      </c>
      <c r="C55" s="97">
        <v>1110.6479999999999</v>
      </c>
    </row>
    <row r="56" spans="1:3" ht="56.25" customHeight="1" x14ac:dyDescent="0.3">
      <c r="A56" s="36" t="s">
        <v>574</v>
      </c>
      <c r="B56" s="38" t="s">
        <v>391</v>
      </c>
      <c r="C56" s="97">
        <v>21.016999999999999</v>
      </c>
    </row>
    <row r="57" spans="1:3" ht="37.5" x14ac:dyDescent="0.3">
      <c r="A57" s="36" t="s">
        <v>573</v>
      </c>
      <c r="B57" s="36" t="s">
        <v>277</v>
      </c>
      <c r="C57" s="97">
        <v>2314.44</v>
      </c>
    </row>
    <row r="58" spans="1:3" x14ac:dyDescent="0.3">
      <c r="A58" s="39"/>
      <c r="B58" s="40" t="s">
        <v>158</v>
      </c>
      <c r="C58" s="99">
        <f>C13+C46</f>
        <v>682963.79600000009</v>
      </c>
    </row>
    <row r="59" spans="1:3" x14ac:dyDescent="0.3">
      <c r="A59" s="41"/>
      <c r="B59" s="42"/>
      <c r="C59" s="100"/>
    </row>
    <row r="60" spans="1:3" x14ac:dyDescent="0.3">
      <c r="A60" s="41"/>
      <c r="B60" s="42"/>
      <c r="C60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topLeftCell="A7" zoomScale="87" zoomScaleNormal="100" zoomScaleSheetLayoutView="87" workbookViewId="0">
      <selection activeCell="D5" sqref="D5"/>
    </sheetView>
  </sheetViews>
  <sheetFormatPr defaultRowHeight="18.75" x14ac:dyDescent="0.3"/>
  <cols>
    <col min="1" max="1" width="30.7109375" style="25" customWidth="1"/>
    <col min="2" max="2" width="68.5703125" style="26" customWidth="1"/>
    <col min="3" max="3" width="15.5703125" style="16" customWidth="1"/>
    <col min="4" max="4" width="17.285156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1" t="s">
        <v>636</v>
      </c>
    </row>
    <row r="2" spans="1:4" x14ac:dyDescent="0.3">
      <c r="D2" s="164" t="s">
        <v>691</v>
      </c>
    </row>
    <row r="3" spans="1:4" x14ac:dyDescent="0.3">
      <c r="D3" s="164" t="s">
        <v>678</v>
      </c>
    </row>
    <row r="4" spans="1:4" x14ac:dyDescent="0.3">
      <c r="D4" s="164" t="s">
        <v>690</v>
      </c>
    </row>
    <row r="5" spans="1:4" x14ac:dyDescent="0.3">
      <c r="D5" s="164" t="s">
        <v>445</v>
      </c>
    </row>
    <row r="6" spans="1:4" x14ac:dyDescent="0.3">
      <c r="D6" s="164" t="s">
        <v>619</v>
      </c>
    </row>
    <row r="7" spans="1:4" x14ac:dyDescent="0.3">
      <c r="D7" s="164" t="s">
        <v>620</v>
      </c>
    </row>
    <row r="8" spans="1:4" x14ac:dyDescent="0.3">
      <c r="D8" s="164" t="s">
        <v>621</v>
      </c>
    </row>
    <row r="9" spans="1:4" x14ac:dyDescent="0.3">
      <c r="A9" s="174" t="s">
        <v>344</v>
      </c>
      <c r="B9" s="174"/>
      <c r="C9" s="174"/>
      <c r="D9" s="174"/>
    </row>
    <row r="10" spans="1:4" x14ac:dyDescent="0.3">
      <c r="A10" s="173" t="s">
        <v>467</v>
      </c>
      <c r="B10" s="173"/>
      <c r="C10" s="173"/>
      <c r="D10" s="173"/>
    </row>
    <row r="11" spans="1:4" x14ac:dyDescent="0.3">
      <c r="D11" s="124" t="s">
        <v>224</v>
      </c>
    </row>
    <row r="12" spans="1:4" ht="52.5" customHeight="1" x14ac:dyDescent="0.3">
      <c r="A12" s="34" t="s">
        <v>215</v>
      </c>
      <c r="B12" s="28" t="s">
        <v>225</v>
      </c>
      <c r="C12" s="128" t="s">
        <v>444</v>
      </c>
      <c r="D12" s="128" t="s">
        <v>468</v>
      </c>
    </row>
    <row r="13" spans="1:4" ht="19.5" customHeight="1" x14ac:dyDescent="0.3">
      <c r="A13" s="130" t="s">
        <v>226</v>
      </c>
      <c r="B13" s="30" t="s">
        <v>227</v>
      </c>
      <c r="C13" s="95">
        <f>C14+C18+C22+C24+C28+C30+C32+C35+C16</f>
        <v>265621.90399999998</v>
      </c>
      <c r="D13" s="95">
        <f>D14+D18+D22+D24+D28+D30+D32+D35+D16</f>
        <v>258280.68799999999</v>
      </c>
    </row>
    <row r="14" spans="1:4" ht="19.5" customHeight="1" x14ac:dyDescent="0.3">
      <c r="A14" s="130" t="s">
        <v>228</v>
      </c>
      <c r="B14" s="31" t="s">
        <v>229</v>
      </c>
      <c r="C14" s="91">
        <f>SUM(C15:C15)</f>
        <v>223029.185</v>
      </c>
      <c r="D14" s="91">
        <f>SUM(D15:D15)</f>
        <v>225115</v>
      </c>
    </row>
    <row r="15" spans="1:4" ht="19.5" customHeight="1" x14ac:dyDescent="0.3">
      <c r="A15" s="130" t="s">
        <v>230</v>
      </c>
      <c r="B15" s="31" t="s">
        <v>231</v>
      </c>
      <c r="C15" s="96">
        <v>223029.185</v>
      </c>
      <c r="D15" s="129">
        <v>225115</v>
      </c>
    </row>
    <row r="16" spans="1:4" ht="37.5" x14ac:dyDescent="0.3">
      <c r="A16" s="130" t="s">
        <v>232</v>
      </c>
      <c r="B16" s="31" t="s">
        <v>233</v>
      </c>
      <c r="C16" s="91">
        <f>C17</f>
        <v>9766</v>
      </c>
      <c r="D16" s="91">
        <f>D17</f>
        <v>10661</v>
      </c>
    </row>
    <row r="17" spans="1:4" ht="37.5" x14ac:dyDescent="0.3">
      <c r="A17" s="130" t="s">
        <v>234</v>
      </c>
      <c r="B17" s="31" t="s">
        <v>235</v>
      </c>
      <c r="C17" s="91">
        <v>9766</v>
      </c>
      <c r="D17" s="129">
        <v>10661</v>
      </c>
    </row>
    <row r="18" spans="1:4" ht="19.5" customHeight="1" x14ac:dyDescent="0.3">
      <c r="A18" s="130" t="s">
        <v>236</v>
      </c>
      <c r="B18" s="31" t="s">
        <v>237</v>
      </c>
      <c r="C18" s="91">
        <f>SUM(C19:C21)</f>
        <v>12435</v>
      </c>
      <c r="D18" s="91">
        <f>SUM(D19:D21)</f>
        <v>2435</v>
      </c>
    </row>
    <row r="19" spans="1:4" ht="37.5" x14ac:dyDescent="0.3">
      <c r="A19" s="130" t="s">
        <v>238</v>
      </c>
      <c r="B19" s="31" t="s">
        <v>239</v>
      </c>
      <c r="C19" s="91">
        <v>10000</v>
      </c>
      <c r="D19" s="129">
        <v>0</v>
      </c>
    </row>
    <row r="20" spans="1:4" ht="19.5" customHeight="1" x14ac:dyDescent="0.3">
      <c r="A20" s="130" t="s">
        <v>240</v>
      </c>
      <c r="B20" s="31" t="s">
        <v>241</v>
      </c>
      <c r="C20" s="91">
        <v>2000</v>
      </c>
      <c r="D20" s="129">
        <v>2000</v>
      </c>
    </row>
    <row r="21" spans="1:4" ht="37.5" x14ac:dyDescent="0.3">
      <c r="A21" s="130" t="s">
        <v>242</v>
      </c>
      <c r="B21" s="31" t="s">
        <v>243</v>
      </c>
      <c r="C21" s="91">
        <v>435</v>
      </c>
      <c r="D21" s="129">
        <v>435</v>
      </c>
    </row>
    <row r="22" spans="1:4" ht="18.75" customHeight="1" x14ac:dyDescent="0.3">
      <c r="A22" s="130" t="s">
        <v>244</v>
      </c>
      <c r="B22" s="31" t="s">
        <v>245</v>
      </c>
      <c r="C22" s="91">
        <f>C23</f>
        <v>2150</v>
      </c>
      <c r="D22" s="91">
        <f>D23</f>
        <v>2150</v>
      </c>
    </row>
    <row r="23" spans="1:4" ht="37.5" x14ac:dyDescent="0.3">
      <c r="A23" s="130" t="s">
        <v>246</v>
      </c>
      <c r="B23" s="31" t="s">
        <v>247</v>
      </c>
      <c r="C23" s="91">
        <v>2150</v>
      </c>
      <c r="D23" s="129">
        <v>2150</v>
      </c>
    </row>
    <row r="24" spans="1:4" ht="56.25" x14ac:dyDescent="0.3">
      <c r="A24" s="130" t="s">
        <v>248</v>
      </c>
      <c r="B24" s="32" t="s">
        <v>249</v>
      </c>
      <c r="C24" s="91">
        <f>C25+C26+C27</f>
        <v>13465.718999999999</v>
      </c>
      <c r="D24" s="91">
        <f>D25+D26+D27</f>
        <v>13143.688</v>
      </c>
    </row>
    <row r="25" spans="1:4" ht="114" customHeight="1" x14ac:dyDescent="0.3">
      <c r="A25" s="130" t="s">
        <v>389</v>
      </c>
      <c r="B25" s="31" t="s">
        <v>388</v>
      </c>
      <c r="C25" s="91">
        <v>9667.7189999999991</v>
      </c>
      <c r="D25" s="129">
        <v>9545.6880000000001</v>
      </c>
    </row>
    <row r="26" spans="1:4" ht="56.25" x14ac:dyDescent="0.3">
      <c r="A26" s="130" t="s">
        <v>386</v>
      </c>
      <c r="B26" s="31" t="s">
        <v>385</v>
      </c>
      <c r="C26" s="91">
        <v>1598</v>
      </c>
      <c r="D26" s="129">
        <v>1598</v>
      </c>
    </row>
    <row r="27" spans="1:4" ht="112.5" x14ac:dyDescent="0.3">
      <c r="A27" s="130" t="s">
        <v>387</v>
      </c>
      <c r="B27" s="31" t="s">
        <v>250</v>
      </c>
      <c r="C27" s="91">
        <v>2200</v>
      </c>
      <c r="D27" s="129">
        <v>2000</v>
      </c>
    </row>
    <row r="28" spans="1:4" ht="37.5" x14ac:dyDescent="0.3">
      <c r="A28" s="130" t="s">
        <v>251</v>
      </c>
      <c r="B28" s="32" t="s">
        <v>252</v>
      </c>
      <c r="C28" s="91">
        <f>SUM(C29:C29)</f>
        <v>410</v>
      </c>
      <c r="D28" s="91">
        <f>SUM(D29:D29)</f>
        <v>410</v>
      </c>
    </row>
    <row r="29" spans="1:4" ht="18" customHeight="1" x14ac:dyDescent="0.3">
      <c r="A29" s="130" t="s">
        <v>253</v>
      </c>
      <c r="B29" s="31" t="s">
        <v>254</v>
      </c>
      <c r="C29" s="91">
        <v>410</v>
      </c>
      <c r="D29" s="129">
        <v>410</v>
      </c>
    </row>
    <row r="30" spans="1:4" ht="35.25" customHeight="1" x14ac:dyDescent="0.3">
      <c r="A30" s="130" t="s">
        <v>255</v>
      </c>
      <c r="B30" s="31" t="s">
        <v>256</v>
      </c>
      <c r="C30" s="91">
        <f>C31</f>
        <v>744</v>
      </c>
      <c r="D30" s="91">
        <f>D31</f>
        <v>744</v>
      </c>
    </row>
    <row r="31" spans="1:4" ht="56.25" x14ac:dyDescent="0.3">
      <c r="A31" s="130" t="s">
        <v>257</v>
      </c>
      <c r="B31" s="31" t="s">
        <v>258</v>
      </c>
      <c r="C31" s="91">
        <v>744</v>
      </c>
      <c r="D31" s="129">
        <v>744</v>
      </c>
    </row>
    <row r="32" spans="1:4" ht="37.5" x14ac:dyDescent="0.3">
      <c r="A32" s="130" t="s">
        <v>259</v>
      </c>
      <c r="B32" s="31" t="s">
        <v>260</v>
      </c>
      <c r="C32" s="91">
        <f>C33+C34</f>
        <v>1800</v>
      </c>
      <c r="D32" s="91">
        <f>D33+D34</f>
        <v>1800</v>
      </c>
    </row>
    <row r="33" spans="1:4" ht="110.25" customHeight="1" x14ac:dyDescent="0.3">
      <c r="A33" s="130" t="s">
        <v>261</v>
      </c>
      <c r="B33" s="33" t="s">
        <v>262</v>
      </c>
      <c r="C33" s="91">
        <v>1000</v>
      </c>
      <c r="D33" s="129">
        <v>1000</v>
      </c>
    </row>
    <row r="34" spans="1:4" ht="57" customHeight="1" x14ac:dyDescent="0.3">
      <c r="A34" s="130" t="s">
        <v>390</v>
      </c>
      <c r="B34" s="31" t="s">
        <v>263</v>
      </c>
      <c r="C34" s="91">
        <v>800</v>
      </c>
      <c r="D34" s="129">
        <v>800</v>
      </c>
    </row>
    <row r="35" spans="1:4" ht="19.5" customHeight="1" x14ac:dyDescent="0.3">
      <c r="A35" s="130" t="s">
        <v>264</v>
      </c>
      <c r="B35" s="32" t="s">
        <v>265</v>
      </c>
      <c r="C35" s="96">
        <f>C36+C37+C38+C41+C40+C42+C39</f>
        <v>1822</v>
      </c>
      <c r="D35" s="96">
        <f>D36+D37+D38+D41+D40+D42+D39</f>
        <v>1822</v>
      </c>
    </row>
    <row r="36" spans="1:4" ht="37.5" x14ac:dyDescent="0.3">
      <c r="A36" s="130" t="s">
        <v>266</v>
      </c>
      <c r="B36" s="34" t="s">
        <v>267</v>
      </c>
      <c r="C36" s="97">
        <v>125</v>
      </c>
      <c r="D36" s="129">
        <v>125</v>
      </c>
    </row>
    <row r="37" spans="1:4" ht="73.5" customHeight="1" x14ac:dyDescent="0.3">
      <c r="A37" s="29" t="s">
        <v>476</v>
      </c>
      <c r="B37" s="56" t="s">
        <v>475</v>
      </c>
      <c r="C37" s="97">
        <v>35</v>
      </c>
      <c r="D37" s="129">
        <v>35</v>
      </c>
    </row>
    <row r="38" spans="1:4" ht="150" x14ac:dyDescent="0.3">
      <c r="A38" s="130" t="s">
        <v>268</v>
      </c>
      <c r="B38" s="56" t="s">
        <v>269</v>
      </c>
      <c r="C38" s="97">
        <v>220</v>
      </c>
      <c r="D38" s="129">
        <v>220</v>
      </c>
    </row>
    <row r="39" spans="1:4" ht="75" x14ac:dyDescent="0.3">
      <c r="A39" s="29" t="s">
        <v>421</v>
      </c>
      <c r="B39" s="34" t="s">
        <v>422</v>
      </c>
      <c r="C39" s="97">
        <v>25</v>
      </c>
      <c r="D39" s="129">
        <v>25</v>
      </c>
    </row>
    <row r="40" spans="1:4" ht="93.75" customHeight="1" x14ac:dyDescent="0.3">
      <c r="A40" s="29" t="s">
        <v>425</v>
      </c>
      <c r="B40" s="56" t="s">
        <v>426</v>
      </c>
      <c r="C40" s="97">
        <v>5</v>
      </c>
      <c r="D40" s="129">
        <v>5</v>
      </c>
    </row>
    <row r="41" spans="1:4" ht="93.75" x14ac:dyDescent="0.3">
      <c r="A41" s="130" t="s">
        <v>270</v>
      </c>
      <c r="B41" s="31" t="s">
        <v>271</v>
      </c>
      <c r="C41" s="96">
        <v>257</v>
      </c>
      <c r="D41" s="129">
        <v>257</v>
      </c>
    </row>
    <row r="42" spans="1:4" ht="56.25" x14ac:dyDescent="0.3">
      <c r="A42" s="130" t="s">
        <v>272</v>
      </c>
      <c r="B42" s="34" t="s">
        <v>273</v>
      </c>
      <c r="C42" s="96">
        <v>1155</v>
      </c>
      <c r="D42" s="129">
        <v>1155</v>
      </c>
    </row>
    <row r="43" spans="1:4" s="8" customFormat="1" ht="18" customHeight="1" collapsed="1" x14ac:dyDescent="0.3">
      <c r="A43" s="35" t="s">
        <v>274</v>
      </c>
      <c r="B43" s="35" t="s">
        <v>275</v>
      </c>
      <c r="C43" s="98">
        <f>C44</f>
        <v>331843.51899999997</v>
      </c>
      <c r="D43" s="98">
        <f>D44</f>
        <v>331476.75299999997</v>
      </c>
    </row>
    <row r="44" spans="1:4" ht="56.25" x14ac:dyDescent="0.3">
      <c r="A44" s="37" t="s">
        <v>276</v>
      </c>
      <c r="B44" s="36" t="s">
        <v>347</v>
      </c>
      <c r="C44" s="97">
        <f>C45</f>
        <v>331843.51899999997</v>
      </c>
      <c r="D44" s="97">
        <f>D45</f>
        <v>331476.75299999997</v>
      </c>
    </row>
    <row r="45" spans="1:4" ht="37.5" x14ac:dyDescent="0.3">
      <c r="A45" s="37" t="s">
        <v>578</v>
      </c>
      <c r="B45" s="36" t="s">
        <v>370</v>
      </c>
      <c r="C45" s="97">
        <f>C50+C46+C47+C49+C48</f>
        <v>331843.51899999997</v>
      </c>
      <c r="D45" s="97">
        <f>D50+D46+D47+D49+D48</f>
        <v>331476.75299999997</v>
      </c>
    </row>
    <row r="46" spans="1:4" ht="56.25" x14ac:dyDescent="0.3">
      <c r="A46" s="37" t="s">
        <v>577</v>
      </c>
      <c r="B46" s="36" t="s">
        <v>279</v>
      </c>
      <c r="C46" s="97">
        <v>324758.25</v>
      </c>
      <c r="D46" s="129">
        <v>324758.25</v>
      </c>
    </row>
    <row r="47" spans="1:4" ht="94.5" customHeight="1" x14ac:dyDescent="0.3">
      <c r="A47" s="37" t="s">
        <v>576</v>
      </c>
      <c r="B47" s="38" t="s">
        <v>446</v>
      </c>
      <c r="C47" s="97">
        <v>4094</v>
      </c>
      <c r="D47" s="129">
        <v>4094</v>
      </c>
    </row>
    <row r="48" spans="1:4" ht="56.25" x14ac:dyDescent="0.3">
      <c r="A48" s="37" t="s">
        <v>575</v>
      </c>
      <c r="B48" s="36" t="s">
        <v>278</v>
      </c>
      <c r="C48" s="97">
        <v>1110.6479999999999</v>
      </c>
      <c r="D48" s="129">
        <v>1110.6479999999999</v>
      </c>
    </row>
    <row r="49" spans="1:4" ht="75" customHeight="1" x14ac:dyDescent="0.3">
      <c r="A49" s="37" t="s">
        <v>574</v>
      </c>
      <c r="B49" s="38" t="s">
        <v>391</v>
      </c>
      <c r="C49" s="97">
        <v>21.920999999999999</v>
      </c>
      <c r="D49" s="129">
        <v>23.055</v>
      </c>
    </row>
    <row r="50" spans="1:4" ht="56.25" x14ac:dyDescent="0.3">
      <c r="A50" s="37" t="s">
        <v>573</v>
      </c>
      <c r="B50" s="36" t="s">
        <v>277</v>
      </c>
      <c r="C50" s="97">
        <v>1858.7</v>
      </c>
      <c r="D50" s="97">
        <v>1490.8</v>
      </c>
    </row>
    <row r="51" spans="1:4" x14ac:dyDescent="0.3">
      <c r="A51" s="39"/>
      <c r="B51" s="40" t="s">
        <v>158</v>
      </c>
      <c r="C51" s="99">
        <f>C13+C43</f>
        <v>597465.42299999995</v>
      </c>
      <c r="D51" s="98">
        <f>D13+D43</f>
        <v>589757.44099999999</v>
      </c>
    </row>
    <row r="52" spans="1:4" x14ac:dyDescent="0.3">
      <c r="A52" s="41"/>
      <c r="B52" s="42"/>
      <c r="C52" s="131"/>
    </row>
    <row r="53" spans="1:4" x14ac:dyDescent="0.3">
      <c r="A53" s="41"/>
      <c r="B53" s="42"/>
      <c r="C53" s="131"/>
    </row>
  </sheetData>
  <mergeCells count="2">
    <mergeCell ref="A9:D9"/>
    <mergeCell ref="A10:D10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view="pageBreakPreview" topLeftCell="A292" zoomScaleNormal="100" zoomScaleSheetLayoutView="100" workbookViewId="0">
      <selection activeCell="F5" sqref="F5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622</v>
      </c>
    </row>
    <row r="2" spans="1:7" x14ac:dyDescent="0.3">
      <c r="F2" s="164" t="s">
        <v>691</v>
      </c>
    </row>
    <row r="3" spans="1:7" x14ac:dyDescent="0.3">
      <c r="F3" s="164" t="s">
        <v>678</v>
      </c>
    </row>
    <row r="4" spans="1:7" x14ac:dyDescent="0.3">
      <c r="F4" s="164" t="s">
        <v>690</v>
      </c>
    </row>
    <row r="5" spans="1:7" x14ac:dyDescent="0.3">
      <c r="F5" s="164" t="s">
        <v>373</v>
      </c>
    </row>
    <row r="6" spans="1:7" x14ac:dyDescent="0.3">
      <c r="F6" s="164" t="s">
        <v>619</v>
      </c>
    </row>
    <row r="7" spans="1:7" x14ac:dyDescent="0.3">
      <c r="F7" s="164" t="s">
        <v>620</v>
      </c>
    </row>
    <row r="8" spans="1:7" x14ac:dyDescent="0.3">
      <c r="F8" s="164" t="s">
        <v>621</v>
      </c>
    </row>
    <row r="9" spans="1:7" s="1" customFormat="1" x14ac:dyDescent="0.3">
      <c r="A9" s="177" t="s">
        <v>343</v>
      </c>
      <c r="B9" s="177"/>
      <c r="C9" s="177"/>
      <c r="D9" s="177"/>
      <c r="E9" s="177"/>
      <c r="F9" s="177"/>
    </row>
    <row r="10" spans="1:7" s="1" customFormat="1" ht="36" customHeight="1" x14ac:dyDescent="0.3">
      <c r="A10" s="176" t="s">
        <v>469</v>
      </c>
      <c r="B10" s="176"/>
      <c r="C10" s="176"/>
      <c r="D10" s="176"/>
      <c r="E10" s="176"/>
      <c r="F10" s="176"/>
    </row>
    <row r="11" spans="1:7" s="1" customFormat="1" x14ac:dyDescent="0.3">
      <c r="A11" s="44"/>
      <c r="B11" s="90"/>
      <c r="C11" s="90"/>
      <c r="D11" s="90"/>
      <c r="E11" s="90"/>
      <c r="F11" s="46" t="s">
        <v>338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281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159</v>
      </c>
      <c r="E13" s="51" t="s">
        <v>8</v>
      </c>
      <c r="F13" s="102">
        <f>F14+F40+F33</f>
        <v>24415.918000000005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159</v>
      </c>
      <c r="E14" s="53" t="s">
        <v>8</v>
      </c>
      <c r="F14" s="103">
        <f>F15+F24</f>
        <v>5927.6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159</v>
      </c>
      <c r="E15" s="53" t="s">
        <v>8</v>
      </c>
      <c r="F15" s="103">
        <f>F16</f>
        <v>5484</v>
      </c>
    </row>
    <row r="16" spans="1:7" ht="20.25" customHeight="1" outlineLevel="4" x14ac:dyDescent="0.25">
      <c r="A16" s="52" t="s">
        <v>174</v>
      </c>
      <c r="B16" s="53" t="s">
        <v>6</v>
      </c>
      <c r="C16" s="53" t="s">
        <v>12</v>
      </c>
      <c r="D16" s="53" t="s">
        <v>160</v>
      </c>
      <c r="E16" s="53" t="s">
        <v>8</v>
      </c>
      <c r="F16" s="103">
        <f>F17</f>
        <v>5484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161</v>
      </c>
      <c r="E17" s="53" t="s">
        <v>8</v>
      </c>
      <c r="F17" s="103">
        <f>F18+F20+F22</f>
        <v>5484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161</v>
      </c>
      <c r="E18" s="53" t="s">
        <v>15</v>
      </c>
      <c r="F18" s="103">
        <f>F19</f>
        <v>5312.6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161</v>
      </c>
      <c r="E19" s="53" t="s">
        <v>17</v>
      </c>
      <c r="F19" s="104">
        <v>5312.6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161</v>
      </c>
      <c r="E20" s="53" t="s">
        <v>19</v>
      </c>
      <c r="F20" s="103">
        <f>F21</f>
        <v>170.4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161</v>
      </c>
      <c r="E21" s="53" t="s">
        <v>21</v>
      </c>
      <c r="F21" s="105">
        <v>170.4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161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161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159</v>
      </c>
      <c r="E24" s="53" t="s">
        <v>8</v>
      </c>
      <c r="F24" s="103">
        <f>F25</f>
        <v>443.6</v>
      </c>
    </row>
    <row r="25" spans="1:6" ht="39.75" customHeight="1" outlineLevel="3" x14ac:dyDescent="0.25">
      <c r="A25" s="52" t="s">
        <v>519</v>
      </c>
      <c r="B25" s="53" t="s">
        <v>6</v>
      </c>
      <c r="C25" s="53" t="s">
        <v>27</v>
      </c>
      <c r="D25" s="53" t="s">
        <v>162</v>
      </c>
      <c r="E25" s="53" t="s">
        <v>8</v>
      </c>
      <c r="F25" s="103">
        <f>F26</f>
        <v>443.6</v>
      </c>
    </row>
    <row r="26" spans="1:6" ht="17.25" customHeight="1" outlineLevel="4" x14ac:dyDescent="0.25">
      <c r="A26" s="52" t="s">
        <v>520</v>
      </c>
      <c r="B26" s="53" t="s">
        <v>6</v>
      </c>
      <c r="C26" s="53" t="s">
        <v>27</v>
      </c>
      <c r="D26" s="53" t="s">
        <v>163</v>
      </c>
      <c r="E26" s="53" t="s">
        <v>8</v>
      </c>
      <c r="F26" s="103">
        <f>F27+F30</f>
        <v>443.6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164</v>
      </c>
      <c r="E27" s="53" t="s">
        <v>8</v>
      </c>
      <c r="F27" s="103">
        <f>F28</f>
        <v>414.3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164</v>
      </c>
      <c r="E28" s="53" t="s">
        <v>19</v>
      </c>
      <c r="F28" s="103">
        <f>F29</f>
        <v>414.3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164</v>
      </c>
      <c r="E29" s="53" t="s">
        <v>21</v>
      </c>
      <c r="F29" s="105">
        <v>414.3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165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165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165</v>
      </c>
      <c r="E32" s="53" t="s">
        <v>21</v>
      </c>
      <c r="F32" s="105">
        <v>29.3</v>
      </c>
    </row>
    <row r="33" spans="1:6" outlineLevel="7" x14ac:dyDescent="0.25">
      <c r="A33" s="52" t="s">
        <v>153</v>
      </c>
      <c r="B33" s="53" t="s">
        <v>6</v>
      </c>
      <c r="C33" s="53" t="s">
        <v>30</v>
      </c>
      <c r="D33" s="53" t="s">
        <v>159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154</v>
      </c>
      <c r="B34" s="53" t="s">
        <v>6</v>
      </c>
      <c r="C34" s="53" t="s">
        <v>155</v>
      </c>
      <c r="D34" s="53" t="s">
        <v>159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174</v>
      </c>
      <c r="B35" s="53" t="s">
        <v>6</v>
      </c>
      <c r="C35" s="53" t="s">
        <v>155</v>
      </c>
      <c r="D35" s="53" t="s">
        <v>160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499</v>
      </c>
      <c r="B36" s="53" t="s">
        <v>6</v>
      </c>
      <c r="C36" s="53" t="s">
        <v>155</v>
      </c>
      <c r="D36" s="53" t="s">
        <v>498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484</v>
      </c>
      <c r="B37" s="53" t="s">
        <v>6</v>
      </c>
      <c r="C37" s="53" t="s">
        <v>155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155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156</v>
      </c>
      <c r="B39" s="53" t="s">
        <v>6</v>
      </c>
      <c r="C39" s="53" t="s">
        <v>155</v>
      </c>
      <c r="D39" s="54">
        <v>9919951180</v>
      </c>
      <c r="E39" s="53" t="s">
        <v>157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159</v>
      </c>
      <c r="E40" s="53" t="s">
        <v>8</v>
      </c>
      <c r="F40" s="103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159</v>
      </c>
      <c r="E41" s="53" t="s">
        <v>8</v>
      </c>
      <c r="F41" s="103">
        <f>F42</f>
        <v>17377.670000000002</v>
      </c>
    </row>
    <row r="42" spans="1:6" ht="38.25" customHeight="1" outlineLevel="3" x14ac:dyDescent="0.25">
      <c r="A42" s="52" t="s">
        <v>521</v>
      </c>
      <c r="B42" s="53" t="s">
        <v>6</v>
      </c>
      <c r="C42" s="53" t="s">
        <v>36</v>
      </c>
      <c r="D42" s="53" t="s">
        <v>166</v>
      </c>
      <c r="E42" s="53" t="s">
        <v>8</v>
      </c>
      <c r="F42" s="103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167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167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167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478</v>
      </c>
      <c r="B46" s="53" t="s">
        <v>6</v>
      </c>
      <c r="C46" s="53" t="s">
        <v>36</v>
      </c>
      <c r="D46" s="53" t="s">
        <v>350</v>
      </c>
      <c r="E46" s="53" t="s">
        <v>8</v>
      </c>
      <c r="F46" s="105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350</v>
      </c>
      <c r="E47" s="53" t="s">
        <v>32</v>
      </c>
      <c r="F47" s="105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350</v>
      </c>
      <c r="E48" s="53" t="s">
        <v>39</v>
      </c>
      <c r="F48" s="105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159</v>
      </c>
      <c r="E49" s="51" t="s">
        <v>8</v>
      </c>
      <c r="F49" s="102">
        <f>F50+F160+F166+F209+F258+F271+F277+F293+F329+F315+F172</f>
        <v>183997.49799999999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159</v>
      </c>
      <c r="E50" s="53" t="s">
        <v>8</v>
      </c>
      <c r="F50" s="103">
        <f>F51+F56+F63+F69+F74+F79+F84</f>
        <v>58430.05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159</v>
      </c>
      <c r="E51" s="53" t="s">
        <v>8</v>
      </c>
      <c r="F51" s="103">
        <f>F52</f>
        <v>1899.9069999999999</v>
      </c>
    </row>
    <row r="52" spans="1:7" ht="20.25" customHeight="1" outlineLevel="3" x14ac:dyDescent="0.25">
      <c r="A52" s="52" t="s">
        <v>174</v>
      </c>
      <c r="B52" s="53" t="s">
        <v>41</v>
      </c>
      <c r="C52" s="53" t="s">
        <v>43</v>
      </c>
      <c r="D52" s="53" t="s">
        <v>160</v>
      </c>
      <c r="E52" s="53" t="s">
        <v>8</v>
      </c>
      <c r="F52" s="103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168</v>
      </c>
      <c r="E53" s="53" t="s">
        <v>8</v>
      </c>
      <c r="F53" s="103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168</v>
      </c>
      <c r="E54" s="53" t="s">
        <v>15</v>
      </c>
      <c r="F54" s="103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168</v>
      </c>
      <c r="E55" s="53" t="s">
        <v>17</v>
      </c>
      <c r="F55" s="105">
        <v>1899.9069999999999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159</v>
      </c>
      <c r="E56" s="53" t="s">
        <v>8</v>
      </c>
      <c r="F56" s="103">
        <f>F57</f>
        <v>12790.743</v>
      </c>
    </row>
    <row r="57" spans="1:7" ht="19.5" customHeight="1" outlineLevel="3" x14ac:dyDescent="0.25">
      <c r="A57" s="52" t="s">
        <v>174</v>
      </c>
      <c r="B57" s="53" t="s">
        <v>41</v>
      </c>
      <c r="C57" s="53" t="s">
        <v>46</v>
      </c>
      <c r="D57" s="53" t="s">
        <v>160</v>
      </c>
      <c r="E57" s="53" t="s">
        <v>8</v>
      </c>
      <c r="F57" s="103">
        <f>F58</f>
        <v>12790.743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161</v>
      </c>
      <c r="E58" s="53" t="s">
        <v>8</v>
      </c>
      <c r="F58" s="103">
        <f>F59+F61</f>
        <v>12790.743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161</v>
      </c>
      <c r="E59" s="53" t="s">
        <v>15</v>
      </c>
      <c r="F59" s="103">
        <f>F60</f>
        <v>12699.743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161</v>
      </c>
      <c r="E60" s="53" t="s">
        <v>17</v>
      </c>
      <c r="F60" s="105">
        <v>12699.743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161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161</v>
      </c>
      <c r="E62" s="53" t="s">
        <v>21</v>
      </c>
      <c r="F62" s="105">
        <v>91</v>
      </c>
    </row>
    <row r="63" spans="1:7" outlineLevel="7" x14ac:dyDescent="0.25">
      <c r="A63" s="52" t="s">
        <v>392</v>
      </c>
      <c r="B63" s="53" t="s">
        <v>41</v>
      </c>
      <c r="C63" s="53" t="s">
        <v>393</v>
      </c>
      <c r="D63" s="53" t="s">
        <v>159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174</v>
      </c>
      <c r="B64" s="53" t="s">
        <v>41</v>
      </c>
      <c r="C64" s="53" t="s">
        <v>393</v>
      </c>
      <c r="D64" s="53" t="s">
        <v>160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499</v>
      </c>
      <c r="B65" s="53" t="s">
        <v>41</v>
      </c>
      <c r="C65" s="53" t="s">
        <v>393</v>
      </c>
      <c r="D65" s="53" t="s">
        <v>498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522</v>
      </c>
      <c r="B66" s="53" t="s">
        <v>41</v>
      </c>
      <c r="C66" s="53" t="s">
        <v>393</v>
      </c>
      <c r="D66" s="53" t="s">
        <v>516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393</v>
      </c>
      <c r="D67" s="53" t="s">
        <v>516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393</v>
      </c>
      <c r="D68" s="53" t="s">
        <v>516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159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174</v>
      </c>
      <c r="B70" s="53" t="s">
        <v>41</v>
      </c>
      <c r="C70" s="53" t="s">
        <v>12</v>
      </c>
      <c r="D70" s="53" t="s">
        <v>160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169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169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169</v>
      </c>
      <c r="E73" s="53" t="s">
        <v>17</v>
      </c>
      <c r="F73" s="105">
        <v>594.24</v>
      </c>
    </row>
    <row r="74" spans="1:6" ht="23.25" customHeight="1" outlineLevel="7" x14ac:dyDescent="0.25">
      <c r="A74" s="52" t="s">
        <v>653</v>
      </c>
      <c r="B74" s="53" t="s">
        <v>41</v>
      </c>
      <c r="C74" s="53" t="s">
        <v>654</v>
      </c>
      <c r="D74" s="53" t="s">
        <v>159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174</v>
      </c>
      <c r="B75" s="53" t="s">
        <v>41</v>
      </c>
      <c r="C75" s="53" t="s">
        <v>654</v>
      </c>
      <c r="D75" s="53" t="s">
        <v>160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655</v>
      </c>
      <c r="B76" s="53" t="s">
        <v>41</v>
      </c>
      <c r="C76" s="53" t="s">
        <v>654</v>
      </c>
      <c r="D76" s="53" t="s">
        <v>656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654</v>
      </c>
      <c r="D77" s="53" t="s">
        <v>656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409</v>
      </c>
      <c r="B78" s="53" t="s">
        <v>41</v>
      </c>
      <c r="C78" s="53" t="s">
        <v>654</v>
      </c>
      <c r="D78" s="53" t="s">
        <v>656</v>
      </c>
      <c r="E78" s="53" t="s">
        <v>410</v>
      </c>
      <c r="F78" s="105">
        <v>695.26</v>
      </c>
    </row>
    <row r="79" spans="1:6" ht="21.75" customHeight="1" outlineLevel="7" x14ac:dyDescent="0.25">
      <c r="A79" s="52" t="s">
        <v>641</v>
      </c>
      <c r="B79" s="53" t="s">
        <v>41</v>
      </c>
      <c r="C79" s="53" t="s">
        <v>642</v>
      </c>
      <c r="D79" s="53" t="s">
        <v>159</v>
      </c>
      <c r="E79" s="53" t="s">
        <v>8</v>
      </c>
      <c r="F79" s="105">
        <f>F80</f>
        <v>45.762</v>
      </c>
    </row>
    <row r="80" spans="1:6" ht="23.25" customHeight="1" outlineLevel="7" x14ac:dyDescent="0.25">
      <c r="A80" s="52" t="s">
        <v>174</v>
      </c>
      <c r="B80" s="53" t="s">
        <v>41</v>
      </c>
      <c r="C80" s="53" t="s">
        <v>642</v>
      </c>
      <c r="D80" s="53" t="s">
        <v>160</v>
      </c>
      <c r="E80" s="53" t="s">
        <v>8</v>
      </c>
      <c r="F80" s="105">
        <f>F81</f>
        <v>45.762</v>
      </c>
    </row>
    <row r="81" spans="1:6" ht="21" customHeight="1" outlineLevel="7" x14ac:dyDescent="0.25">
      <c r="A81" s="52" t="s">
        <v>643</v>
      </c>
      <c r="B81" s="53" t="s">
        <v>41</v>
      </c>
      <c r="C81" s="53" t="s">
        <v>642</v>
      </c>
      <c r="D81" s="53" t="s">
        <v>644</v>
      </c>
      <c r="E81" s="53" t="s">
        <v>8</v>
      </c>
      <c r="F81" s="105">
        <f>F82</f>
        <v>45.762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642</v>
      </c>
      <c r="D82" s="53" t="s">
        <v>644</v>
      </c>
      <c r="E82" s="53" t="s">
        <v>23</v>
      </c>
      <c r="F82" s="105">
        <f>F83</f>
        <v>45.762</v>
      </c>
    </row>
    <row r="83" spans="1:6" ht="19.5" customHeight="1" outlineLevel="7" x14ac:dyDescent="0.25">
      <c r="A83" s="52" t="s">
        <v>645</v>
      </c>
      <c r="B83" s="53" t="s">
        <v>41</v>
      </c>
      <c r="C83" s="53" t="s">
        <v>642</v>
      </c>
      <c r="D83" s="53" t="s">
        <v>644</v>
      </c>
      <c r="E83" s="53" t="s">
        <v>646</v>
      </c>
      <c r="F83" s="105">
        <v>45.762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159</v>
      </c>
      <c r="E84" s="53" t="s">
        <v>8</v>
      </c>
      <c r="F84" s="103">
        <f>F85+F113+F109</f>
        <v>42383.120999999999</v>
      </c>
    </row>
    <row r="85" spans="1:6" ht="37.5" customHeight="1" outlineLevel="3" x14ac:dyDescent="0.25">
      <c r="A85" s="52" t="s">
        <v>519</v>
      </c>
      <c r="B85" s="53" t="s">
        <v>41</v>
      </c>
      <c r="C85" s="53" t="s">
        <v>27</v>
      </c>
      <c r="D85" s="53" t="s">
        <v>162</v>
      </c>
      <c r="E85" s="53" t="s">
        <v>8</v>
      </c>
      <c r="F85" s="103">
        <f>F86+F93+F100</f>
        <v>19383.561000000002</v>
      </c>
    </row>
    <row r="86" spans="1:6" ht="18.75" customHeight="1" outlineLevel="4" x14ac:dyDescent="0.25">
      <c r="A86" s="52" t="s">
        <v>520</v>
      </c>
      <c r="B86" s="53" t="s">
        <v>41</v>
      </c>
      <c r="C86" s="53" t="s">
        <v>27</v>
      </c>
      <c r="D86" s="53" t="s">
        <v>170</v>
      </c>
      <c r="E86" s="53" t="s">
        <v>8</v>
      </c>
      <c r="F86" s="103">
        <f>F87+F90</f>
        <v>560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164</v>
      </c>
      <c r="E87" s="53" t="s">
        <v>8</v>
      </c>
      <c r="F87" s="103">
        <f>F88</f>
        <v>240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164</v>
      </c>
      <c r="E88" s="53" t="s">
        <v>19</v>
      </c>
      <c r="F88" s="103">
        <f>F89</f>
        <v>240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164</v>
      </c>
      <c r="E89" s="53" t="s">
        <v>21</v>
      </c>
      <c r="F89" s="105">
        <v>240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165</v>
      </c>
      <c r="E90" s="53" t="s">
        <v>8</v>
      </c>
      <c r="F90" s="103">
        <f>F91</f>
        <v>320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165</v>
      </c>
      <c r="E91" s="53" t="s">
        <v>19</v>
      </c>
      <c r="F91" s="103">
        <f>F92</f>
        <v>320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165</v>
      </c>
      <c r="E92" s="53" t="s">
        <v>21</v>
      </c>
      <c r="F92" s="106">
        <v>320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171</v>
      </c>
      <c r="E93" s="53" t="s">
        <v>8</v>
      </c>
      <c r="F93" s="103">
        <f>F94+F96</f>
        <v>3568.1320000000001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171</v>
      </c>
      <c r="E94" s="53" t="s">
        <v>19</v>
      </c>
      <c r="F94" s="103">
        <f>F95</f>
        <v>3410.3519999999999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171</v>
      </c>
      <c r="E95" s="53" t="s">
        <v>21</v>
      </c>
      <c r="F95" s="105">
        <v>3410.3519999999999</v>
      </c>
    </row>
    <row r="96" spans="1:6" outlineLevel="6" x14ac:dyDescent="0.25">
      <c r="A96" s="52" t="s">
        <v>22</v>
      </c>
      <c r="B96" s="53" t="s">
        <v>41</v>
      </c>
      <c r="C96" s="53" t="s">
        <v>27</v>
      </c>
      <c r="D96" s="53" t="s">
        <v>171</v>
      </c>
      <c r="E96" s="53" t="s">
        <v>23</v>
      </c>
      <c r="F96" s="103">
        <f>F97+F98+F99</f>
        <v>157.78</v>
      </c>
    </row>
    <row r="97" spans="1:6" ht="0.75" customHeight="1" outlineLevel="6" x14ac:dyDescent="0.25">
      <c r="A97" s="52" t="s">
        <v>416</v>
      </c>
      <c r="B97" s="53" t="s">
        <v>41</v>
      </c>
      <c r="C97" s="53" t="s">
        <v>27</v>
      </c>
      <c r="D97" s="53" t="s">
        <v>171</v>
      </c>
      <c r="E97" s="53" t="s">
        <v>417</v>
      </c>
      <c r="F97" s="103">
        <v>0</v>
      </c>
    </row>
    <row r="98" spans="1:6" outlineLevel="7" x14ac:dyDescent="0.25">
      <c r="A98" s="52" t="s">
        <v>24</v>
      </c>
      <c r="B98" s="53" t="s">
        <v>41</v>
      </c>
      <c r="C98" s="53" t="s">
        <v>27</v>
      </c>
      <c r="D98" s="53" t="s">
        <v>171</v>
      </c>
      <c r="E98" s="53" t="s">
        <v>25</v>
      </c>
      <c r="F98" s="105">
        <v>157.78</v>
      </c>
    </row>
    <row r="99" spans="1:6" hidden="1" outlineLevel="7" x14ac:dyDescent="0.25">
      <c r="A99" s="52" t="s">
        <v>409</v>
      </c>
      <c r="B99" s="53" t="s">
        <v>41</v>
      </c>
      <c r="C99" s="53" t="s">
        <v>27</v>
      </c>
      <c r="D99" s="53" t="s">
        <v>171</v>
      </c>
      <c r="E99" s="53" t="s">
        <v>410</v>
      </c>
      <c r="F99" s="105">
        <v>0</v>
      </c>
    </row>
    <row r="100" spans="1:6" ht="37.5" outlineLevel="5" collapsed="1" x14ac:dyDescent="0.25">
      <c r="A100" s="52" t="s">
        <v>49</v>
      </c>
      <c r="B100" s="53" t="s">
        <v>41</v>
      </c>
      <c r="C100" s="53" t="s">
        <v>27</v>
      </c>
      <c r="D100" s="53" t="s">
        <v>172</v>
      </c>
      <c r="E100" s="53" t="s">
        <v>8</v>
      </c>
      <c r="F100" s="103">
        <f>F101+F103+F105+F107</f>
        <v>15255.429</v>
      </c>
    </row>
    <row r="101" spans="1:6" ht="58.5" customHeight="1" outlineLevel="6" x14ac:dyDescent="0.25">
      <c r="A101" s="52" t="s">
        <v>14</v>
      </c>
      <c r="B101" s="53" t="s">
        <v>41</v>
      </c>
      <c r="C101" s="53" t="s">
        <v>27</v>
      </c>
      <c r="D101" s="53" t="s">
        <v>172</v>
      </c>
      <c r="E101" s="53" t="s">
        <v>15</v>
      </c>
      <c r="F101" s="103">
        <f>F102</f>
        <v>6723.6</v>
      </c>
    </row>
    <row r="102" spans="1:6" outlineLevel="7" x14ac:dyDescent="0.25">
      <c r="A102" s="52" t="s">
        <v>50</v>
      </c>
      <c r="B102" s="53" t="s">
        <v>41</v>
      </c>
      <c r="C102" s="53" t="s">
        <v>27</v>
      </c>
      <c r="D102" s="53" t="s">
        <v>172</v>
      </c>
      <c r="E102" s="53" t="s">
        <v>51</v>
      </c>
      <c r="F102" s="105">
        <v>6723.6</v>
      </c>
    </row>
    <row r="103" spans="1:6" ht="20.25" customHeight="1" outlineLevel="6" x14ac:dyDescent="0.25">
      <c r="A103" s="52" t="s">
        <v>18</v>
      </c>
      <c r="B103" s="53" t="s">
        <v>41</v>
      </c>
      <c r="C103" s="53" t="s">
        <v>27</v>
      </c>
      <c r="D103" s="53" t="s">
        <v>172</v>
      </c>
      <c r="E103" s="53" t="s">
        <v>19</v>
      </c>
      <c r="F103" s="103">
        <f>F104</f>
        <v>7822.1090000000004</v>
      </c>
    </row>
    <row r="104" spans="1:6" ht="37.5" outlineLevel="7" x14ac:dyDescent="0.25">
      <c r="A104" s="52" t="s">
        <v>20</v>
      </c>
      <c r="B104" s="53" t="s">
        <v>41</v>
      </c>
      <c r="C104" s="53" t="s">
        <v>27</v>
      </c>
      <c r="D104" s="53" t="s">
        <v>172</v>
      </c>
      <c r="E104" s="53" t="s">
        <v>21</v>
      </c>
      <c r="F104" s="105">
        <v>7822.1090000000004</v>
      </c>
    </row>
    <row r="105" spans="1:6" ht="20.25" customHeight="1" outlineLevel="6" x14ac:dyDescent="0.25">
      <c r="A105" s="52" t="s">
        <v>111</v>
      </c>
      <c r="B105" s="53" t="s">
        <v>41</v>
      </c>
      <c r="C105" s="53" t="s">
        <v>27</v>
      </c>
      <c r="D105" s="53" t="s">
        <v>172</v>
      </c>
      <c r="E105" s="53" t="s">
        <v>112</v>
      </c>
      <c r="F105" s="103">
        <f>F106</f>
        <v>4</v>
      </c>
    </row>
    <row r="106" spans="1:6" ht="20.25" customHeight="1" outlineLevel="6" x14ac:dyDescent="0.25">
      <c r="A106" s="52" t="s">
        <v>118</v>
      </c>
      <c r="B106" s="53" t="s">
        <v>41</v>
      </c>
      <c r="C106" s="53" t="s">
        <v>27</v>
      </c>
      <c r="D106" s="53" t="s">
        <v>172</v>
      </c>
      <c r="E106" s="53" t="s">
        <v>119</v>
      </c>
      <c r="F106" s="103">
        <v>4</v>
      </c>
    </row>
    <row r="107" spans="1:6" outlineLevel="6" x14ac:dyDescent="0.25">
      <c r="A107" s="52" t="s">
        <v>22</v>
      </c>
      <c r="B107" s="53" t="s">
        <v>41</v>
      </c>
      <c r="C107" s="53" t="s">
        <v>27</v>
      </c>
      <c r="D107" s="53" t="s">
        <v>172</v>
      </c>
      <c r="E107" s="53" t="s">
        <v>23</v>
      </c>
      <c r="F107" s="103">
        <f>F108</f>
        <v>705.72</v>
      </c>
    </row>
    <row r="108" spans="1:6" outlineLevel="7" x14ac:dyDescent="0.25">
      <c r="A108" s="52" t="s">
        <v>24</v>
      </c>
      <c r="B108" s="53" t="s">
        <v>41</v>
      </c>
      <c r="C108" s="53" t="s">
        <v>27</v>
      </c>
      <c r="D108" s="53" t="s">
        <v>172</v>
      </c>
      <c r="E108" s="53" t="s">
        <v>25</v>
      </c>
      <c r="F108" s="105">
        <v>705.72</v>
      </c>
    </row>
    <row r="109" spans="1:6" ht="54.75" customHeight="1" outlineLevel="7" x14ac:dyDescent="0.25">
      <c r="A109" s="52" t="s">
        <v>531</v>
      </c>
      <c r="B109" s="53" t="s">
        <v>41</v>
      </c>
      <c r="C109" s="53" t="s">
        <v>27</v>
      </c>
      <c r="D109" s="53" t="s">
        <v>173</v>
      </c>
      <c r="E109" s="53" t="s">
        <v>8</v>
      </c>
      <c r="F109" s="103">
        <f>F110</f>
        <v>84.519000000000005</v>
      </c>
    </row>
    <row r="110" spans="1:6" ht="37.5" outlineLevel="7" x14ac:dyDescent="0.25">
      <c r="A110" s="52" t="s">
        <v>380</v>
      </c>
      <c r="B110" s="53" t="s">
        <v>41</v>
      </c>
      <c r="C110" s="53" t="s">
        <v>27</v>
      </c>
      <c r="D110" s="53" t="s">
        <v>379</v>
      </c>
      <c r="E110" s="53" t="s">
        <v>8</v>
      </c>
      <c r="F110" s="103">
        <f>F111</f>
        <v>84.519000000000005</v>
      </c>
    </row>
    <row r="111" spans="1:6" ht="37.5" outlineLevel="7" x14ac:dyDescent="0.25">
      <c r="A111" s="52" t="s">
        <v>53</v>
      </c>
      <c r="B111" s="53" t="s">
        <v>41</v>
      </c>
      <c r="C111" s="53" t="s">
        <v>27</v>
      </c>
      <c r="D111" s="53" t="s">
        <v>379</v>
      </c>
      <c r="E111" s="53" t="s">
        <v>54</v>
      </c>
      <c r="F111" s="103">
        <f>F112</f>
        <v>84.519000000000005</v>
      </c>
    </row>
    <row r="112" spans="1:6" outlineLevel="7" x14ac:dyDescent="0.25">
      <c r="A112" s="52" t="s">
        <v>55</v>
      </c>
      <c r="B112" s="53" t="s">
        <v>41</v>
      </c>
      <c r="C112" s="53" t="s">
        <v>27</v>
      </c>
      <c r="D112" s="53" t="s">
        <v>379</v>
      </c>
      <c r="E112" s="53" t="s">
        <v>56</v>
      </c>
      <c r="F112" s="105">
        <v>84.519000000000005</v>
      </c>
    </row>
    <row r="113" spans="1:6" ht="21" customHeight="1" outlineLevel="3" x14ac:dyDescent="0.25">
      <c r="A113" s="52" t="s">
        <v>174</v>
      </c>
      <c r="B113" s="53" t="s">
        <v>41</v>
      </c>
      <c r="C113" s="53" t="s">
        <v>27</v>
      </c>
      <c r="D113" s="53" t="s">
        <v>160</v>
      </c>
      <c r="E113" s="53" t="s">
        <v>8</v>
      </c>
      <c r="F113" s="103">
        <f>F136+F121+F114+F124+F127+F130+F133</f>
        <v>22915.040999999997</v>
      </c>
    </row>
    <row r="114" spans="1:6" ht="36.75" customHeight="1" outlineLevel="5" x14ac:dyDescent="0.25">
      <c r="A114" s="52" t="s">
        <v>13</v>
      </c>
      <c r="B114" s="53" t="s">
        <v>41</v>
      </c>
      <c r="C114" s="53" t="s">
        <v>27</v>
      </c>
      <c r="D114" s="53" t="s">
        <v>161</v>
      </c>
      <c r="E114" s="53" t="s">
        <v>8</v>
      </c>
      <c r="F114" s="103">
        <f>F115+F117+F119</f>
        <v>16592.37</v>
      </c>
    </row>
    <row r="115" spans="1:6" ht="54.75" customHeight="1" outlineLevel="6" x14ac:dyDescent="0.25">
      <c r="A115" s="52" t="s">
        <v>14</v>
      </c>
      <c r="B115" s="53" t="s">
        <v>41</v>
      </c>
      <c r="C115" s="53" t="s">
        <v>27</v>
      </c>
      <c r="D115" s="53" t="s">
        <v>161</v>
      </c>
      <c r="E115" s="53" t="s">
        <v>15</v>
      </c>
      <c r="F115" s="103">
        <f>F116</f>
        <v>16568.37</v>
      </c>
    </row>
    <row r="116" spans="1:6" ht="22.5" customHeight="1" outlineLevel="7" x14ac:dyDescent="0.25">
      <c r="A116" s="52" t="s">
        <v>16</v>
      </c>
      <c r="B116" s="53" t="s">
        <v>41</v>
      </c>
      <c r="C116" s="53" t="s">
        <v>27</v>
      </c>
      <c r="D116" s="53" t="s">
        <v>161</v>
      </c>
      <c r="E116" s="53" t="s">
        <v>17</v>
      </c>
      <c r="F116" s="105">
        <v>16568.37</v>
      </c>
    </row>
    <row r="117" spans="1:6" ht="22.5" customHeight="1" outlineLevel="7" x14ac:dyDescent="0.25">
      <c r="A117" s="52" t="s">
        <v>18</v>
      </c>
      <c r="B117" s="53" t="s">
        <v>41</v>
      </c>
      <c r="C117" s="53" t="s">
        <v>27</v>
      </c>
      <c r="D117" s="53" t="s">
        <v>161</v>
      </c>
      <c r="E117" s="53" t="s">
        <v>19</v>
      </c>
      <c r="F117" s="105">
        <f>F118</f>
        <v>20</v>
      </c>
    </row>
    <row r="118" spans="1:6" ht="37.5" outlineLevel="7" x14ac:dyDescent="0.25">
      <c r="A118" s="52" t="s">
        <v>20</v>
      </c>
      <c r="B118" s="53" t="s">
        <v>41</v>
      </c>
      <c r="C118" s="53" t="s">
        <v>27</v>
      </c>
      <c r="D118" s="53" t="s">
        <v>161</v>
      </c>
      <c r="E118" s="53" t="s">
        <v>21</v>
      </c>
      <c r="F118" s="105">
        <v>20</v>
      </c>
    </row>
    <row r="119" spans="1:6" ht="22.5" customHeight="1" outlineLevel="7" x14ac:dyDescent="0.25">
      <c r="A119" s="52" t="s">
        <v>111</v>
      </c>
      <c r="B119" s="53" t="s">
        <v>41</v>
      </c>
      <c r="C119" s="53" t="s">
        <v>27</v>
      </c>
      <c r="D119" s="53" t="s">
        <v>161</v>
      </c>
      <c r="E119" s="53" t="s">
        <v>112</v>
      </c>
      <c r="F119" s="105">
        <f>F120</f>
        <v>4</v>
      </c>
    </row>
    <row r="120" spans="1:6" ht="22.5" customHeight="1" outlineLevel="7" x14ac:dyDescent="0.25">
      <c r="A120" s="52" t="s">
        <v>118</v>
      </c>
      <c r="B120" s="53" t="s">
        <v>41</v>
      </c>
      <c r="C120" s="53" t="s">
        <v>27</v>
      </c>
      <c r="D120" s="53" t="s">
        <v>161</v>
      </c>
      <c r="E120" s="53" t="s">
        <v>119</v>
      </c>
      <c r="F120" s="105">
        <v>4</v>
      </c>
    </row>
    <row r="121" spans="1:6" ht="22.5" customHeight="1" outlineLevel="7" x14ac:dyDescent="0.25">
      <c r="A121" s="52" t="s">
        <v>630</v>
      </c>
      <c r="B121" s="53" t="s">
        <v>41</v>
      </c>
      <c r="C121" s="53" t="s">
        <v>27</v>
      </c>
      <c r="D121" s="53" t="s">
        <v>631</v>
      </c>
      <c r="E121" s="53" t="s">
        <v>8</v>
      </c>
      <c r="F121" s="105">
        <f>F122</f>
        <v>61.802999999999997</v>
      </c>
    </row>
    <row r="122" spans="1:6" ht="19.5" customHeight="1" outlineLevel="7" x14ac:dyDescent="0.25">
      <c r="A122" s="52" t="s">
        <v>111</v>
      </c>
      <c r="B122" s="53" t="s">
        <v>41</v>
      </c>
      <c r="C122" s="53" t="s">
        <v>27</v>
      </c>
      <c r="D122" s="53" t="s">
        <v>631</v>
      </c>
      <c r="E122" s="53" t="s">
        <v>112</v>
      </c>
      <c r="F122" s="105">
        <f>F123</f>
        <v>61.802999999999997</v>
      </c>
    </row>
    <row r="123" spans="1:6" ht="22.5" customHeight="1" outlineLevel="7" x14ac:dyDescent="0.25">
      <c r="A123" s="52" t="s">
        <v>118</v>
      </c>
      <c r="B123" s="53" t="s">
        <v>41</v>
      </c>
      <c r="C123" s="53" t="s">
        <v>27</v>
      </c>
      <c r="D123" s="53" t="s">
        <v>631</v>
      </c>
      <c r="E123" s="53" t="s">
        <v>119</v>
      </c>
      <c r="F123" s="105">
        <v>61.802999999999997</v>
      </c>
    </row>
    <row r="124" spans="1:6" ht="37.5" customHeight="1" outlineLevel="7" x14ac:dyDescent="0.25">
      <c r="A124" s="52" t="s">
        <v>348</v>
      </c>
      <c r="B124" s="53" t="s">
        <v>41</v>
      </c>
      <c r="C124" s="53" t="s">
        <v>27</v>
      </c>
      <c r="D124" s="53" t="s">
        <v>349</v>
      </c>
      <c r="E124" s="53" t="s">
        <v>8</v>
      </c>
      <c r="F124" s="105">
        <f>F125</f>
        <v>76.349999999999994</v>
      </c>
    </row>
    <row r="125" spans="1:6" ht="56.25" customHeight="1" outlineLevel="7" x14ac:dyDescent="0.25">
      <c r="A125" s="52" t="s">
        <v>14</v>
      </c>
      <c r="B125" s="53" t="s">
        <v>41</v>
      </c>
      <c r="C125" s="53" t="s">
        <v>27</v>
      </c>
      <c r="D125" s="53" t="s">
        <v>349</v>
      </c>
      <c r="E125" s="53" t="s">
        <v>15</v>
      </c>
      <c r="F125" s="105">
        <f>F126</f>
        <v>76.349999999999994</v>
      </c>
    </row>
    <row r="126" spans="1:6" ht="19.5" customHeight="1" outlineLevel="7" x14ac:dyDescent="0.25">
      <c r="A126" s="52" t="s">
        <v>16</v>
      </c>
      <c r="B126" s="53" t="s">
        <v>41</v>
      </c>
      <c r="C126" s="53" t="s">
        <v>27</v>
      </c>
      <c r="D126" s="53" t="s">
        <v>349</v>
      </c>
      <c r="E126" s="53" t="s">
        <v>17</v>
      </c>
      <c r="F126" s="105">
        <v>76.349999999999994</v>
      </c>
    </row>
    <row r="127" spans="1:6" ht="20.25" customHeight="1" outlineLevel="7" x14ac:dyDescent="0.25">
      <c r="A127" s="52" t="s">
        <v>367</v>
      </c>
      <c r="B127" s="53" t="s">
        <v>41</v>
      </c>
      <c r="C127" s="53" t="s">
        <v>27</v>
      </c>
      <c r="D127" s="53" t="s">
        <v>366</v>
      </c>
      <c r="E127" s="53" t="s">
        <v>8</v>
      </c>
      <c r="F127" s="105">
        <f>F128</f>
        <v>188</v>
      </c>
    </row>
    <row r="128" spans="1:6" ht="19.5" customHeight="1" outlineLevel="7" x14ac:dyDescent="0.25">
      <c r="A128" s="52" t="s">
        <v>18</v>
      </c>
      <c r="B128" s="53" t="s">
        <v>41</v>
      </c>
      <c r="C128" s="53" t="s">
        <v>27</v>
      </c>
      <c r="D128" s="53" t="s">
        <v>366</v>
      </c>
      <c r="E128" s="53" t="s">
        <v>19</v>
      </c>
      <c r="F128" s="105">
        <f>F129</f>
        <v>188</v>
      </c>
    </row>
    <row r="129" spans="1:6" ht="37.5" outlineLevel="7" x14ac:dyDescent="0.25">
      <c r="A129" s="52" t="s">
        <v>20</v>
      </c>
      <c r="B129" s="53" t="s">
        <v>41</v>
      </c>
      <c r="C129" s="53" t="s">
        <v>27</v>
      </c>
      <c r="D129" s="53" t="s">
        <v>366</v>
      </c>
      <c r="E129" s="53" t="s">
        <v>21</v>
      </c>
      <c r="F129" s="105">
        <v>188</v>
      </c>
    </row>
    <row r="130" spans="1:6" outlineLevel="7" x14ac:dyDescent="0.25">
      <c r="A130" s="52" t="s">
        <v>581</v>
      </c>
      <c r="B130" s="53" t="s">
        <v>41</v>
      </c>
      <c r="C130" s="53" t="s">
        <v>27</v>
      </c>
      <c r="D130" s="53" t="s">
        <v>582</v>
      </c>
      <c r="E130" s="53" t="s">
        <v>8</v>
      </c>
      <c r="F130" s="105">
        <f>F131</f>
        <v>305.67399999999998</v>
      </c>
    </row>
    <row r="131" spans="1:6" ht="20.25" customHeight="1" outlineLevel="7" x14ac:dyDescent="0.25">
      <c r="A131" s="52" t="s">
        <v>18</v>
      </c>
      <c r="B131" s="53" t="s">
        <v>41</v>
      </c>
      <c r="C131" s="53" t="s">
        <v>27</v>
      </c>
      <c r="D131" s="53" t="s">
        <v>582</v>
      </c>
      <c r="E131" s="53" t="s">
        <v>19</v>
      </c>
      <c r="F131" s="105">
        <f>F132</f>
        <v>305.67399999999998</v>
      </c>
    </row>
    <row r="132" spans="1:6" ht="37.5" outlineLevel="7" x14ac:dyDescent="0.25">
      <c r="A132" s="52" t="s">
        <v>20</v>
      </c>
      <c r="B132" s="53" t="s">
        <v>41</v>
      </c>
      <c r="C132" s="53" t="s">
        <v>27</v>
      </c>
      <c r="D132" s="53" t="s">
        <v>582</v>
      </c>
      <c r="E132" s="53" t="s">
        <v>21</v>
      </c>
      <c r="F132" s="105">
        <v>305.67399999999998</v>
      </c>
    </row>
    <row r="133" spans="1:6" ht="37.5" outlineLevel="7" x14ac:dyDescent="0.25">
      <c r="A133" s="52" t="s">
        <v>599</v>
      </c>
      <c r="B133" s="53" t="s">
        <v>41</v>
      </c>
      <c r="C133" s="53" t="s">
        <v>27</v>
      </c>
      <c r="D133" s="53" t="s">
        <v>600</v>
      </c>
      <c r="E133" s="53" t="s">
        <v>8</v>
      </c>
      <c r="F133" s="105">
        <f>F134</f>
        <v>66.59</v>
      </c>
    </row>
    <row r="134" spans="1:6" outlineLevel="7" x14ac:dyDescent="0.25">
      <c r="A134" s="52" t="s">
        <v>22</v>
      </c>
      <c r="B134" s="53" t="s">
        <v>41</v>
      </c>
      <c r="C134" s="53" t="s">
        <v>27</v>
      </c>
      <c r="D134" s="53" t="s">
        <v>600</v>
      </c>
      <c r="E134" s="53" t="s">
        <v>23</v>
      </c>
      <c r="F134" s="105">
        <f>F135</f>
        <v>66.59</v>
      </c>
    </row>
    <row r="135" spans="1:6" ht="20.25" customHeight="1" outlineLevel="7" x14ac:dyDescent="0.25">
      <c r="A135" s="52" t="s">
        <v>416</v>
      </c>
      <c r="B135" s="53" t="s">
        <v>41</v>
      </c>
      <c r="C135" s="53" t="s">
        <v>27</v>
      </c>
      <c r="D135" s="53" t="s">
        <v>600</v>
      </c>
      <c r="E135" s="53" t="s">
        <v>417</v>
      </c>
      <c r="F135" s="105">
        <v>66.59</v>
      </c>
    </row>
    <row r="136" spans="1:6" ht="21" customHeight="1" outlineLevel="3" x14ac:dyDescent="0.25">
      <c r="A136" s="52" t="s">
        <v>499</v>
      </c>
      <c r="B136" s="53" t="s">
        <v>41</v>
      </c>
      <c r="C136" s="53" t="s">
        <v>27</v>
      </c>
      <c r="D136" s="53" t="s">
        <v>498</v>
      </c>
      <c r="E136" s="53" t="s">
        <v>8</v>
      </c>
      <c r="F136" s="103">
        <f>F137+F140+F145+F150+F155</f>
        <v>5624.2539999999999</v>
      </c>
    </row>
    <row r="137" spans="1:6" ht="56.25" outlineLevel="3" x14ac:dyDescent="0.25">
      <c r="A137" s="32" t="s">
        <v>598</v>
      </c>
      <c r="B137" s="53" t="s">
        <v>41</v>
      </c>
      <c r="C137" s="53" t="s">
        <v>27</v>
      </c>
      <c r="D137" s="53" t="s">
        <v>628</v>
      </c>
      <c r="E137" s="53" t="s">
        <v>8</v>
      </c>
      <c r="F137" s="103">
        <f>F138</f>
        <v>686.87800000000004</v>
      </c>
    </row>
    <row r="138" spans="1:6" ht="21" customHeight="1" outlineLevel="3" x14ac:dyDescent="0.25">
      <c r="A138" s="52" t="s">
        <v>14</v>
      </c>
      <c r="B138" s="53" t="s">
        <v>41</v>
      </c>
      <c r="C138" s="53" t="s">
        <v>27</v>
      </c>
      <c r="D138" s="53" t="s">
        <v>628</v>
      </c>
      <c r="E138" s="53" t="s">
        <v>15</v>
      </c>
      <c r="F138" s="103">
        <f>F139</f>
        <v>686.87800000000004</v>
      </c>
    </row>
    <row r="139" spans="1:6" ht="21" customHeight="1" outlineLevel="3" x14ac:dyDescent="0.25">
      <c r="A139" s="52" t="s">
        <v>16</v>
      </c>
      <c r="B139" s="53" t="s">
        <v>41</v>
      </c>
      <c r="C139" s="53" t="s">
        <v>27</v>
      </c>
      <c r="D139" s="53" t="s">
        <v>628</v>
      </c>
      <c r="E139" s="53" t="s">
        <v>17</v>
      </c>
      <c r="F139" s="103">
        <v>686.87800000000004</v>
      </c>
    </row>
    <row r="140" spans="1:6" ht="54.75" customHeight="1" outlineLevel="7" x14ac:dyDescent="0.25">
      <c r="A140" s="32" t="s">
        <v>483</v>
      </c>
      <c r="B140" s="53" t="s">
        <v>41</v>
      </c>
      <c r="C140" s="53" t="s">
        <v>27</v>
      </c>
      <c r="D140" s="53" t="s">
        <v>500</v>
      </c>
      <c r="E140" s="53" t="s">
        <v>8</v>
      </c>
      <c r="F140" s="103">
        <f>F141+F143</f>
        <v>2314.44</v>
      </c>
    </row>
    <row r="141" spans="1:6" ht="55.5" customHeight="1" outlineLevel="7" x14ac:dyDescent="0.25">
      <c r="A141" s="52" t="s">
        <v>14</v>
      </c>
      <c r="B141" s="53" t="s">
        <v>41</v>
      </c>
      <c r="C141" s="53" t="s">
        <v>27</v>
      </c>
      <c r="D141" s="53" t="s">
        <v>500</v>
      </c>
      <c r="E141" s="53" t="s">
        <v>15</v>
      </c>
      <c r="F141" s="103">
        <f>F142</f>
        <v>1976.1</v>
      </c>
    </row>
    <row r="142" spans="1:6" ht="18.75" customHeight="1" outlineLevel="7" x14ac:dyDescent="0.25">
      <c r="A142" s="52" t="s">
        <v>16</v>
      </c>
      <c r="B142" s="53" t="s">
        <v>41</v>
      </c>
      <c r="C142" s="53" t="s">
        <v>27</v>
      </c>
      <c r="D142" s="53" t="s">
        <v>500</v>
      </c>
      <c r="E142" s="53" t="s">
        <v>17</v>
      </c>
      <c r="F142" s="105">
        <v>1976.1</v>
      </c>
    </row>
    <row r="143" spans="1:6" ht="21" customHeight="1" outlineLevel="7" x14ac:dyDescent="0.25">
      <c r="A143" s="52" t="s">
        <v>18</v>
      </c>
      <c r="B143" s="53" t="s">
        <v>41</v>
      </c>
      <c r="C143" s="53" t="s">
        <v>27</v>
      </c>
      <c r="D143" s="53" t="s">
        <v>500</v>
      </c>
      <c r="E143" s="53" t="s">
        <v>19</v>
      </c>
      <c r="F143" s="103">
        <f>F144</f>
        <v>338.34</v>
      </c>
    </row>
    <row r="144" spans="1:6" ht="37.5" outlineLevel="7" x14ac:dyDescent="0.25">
      <c r="A144" s="52" t="s">
        <v>20</v>
      </c>
      <c r="B144" s="53" t="s">
        <v>41</v>
      </c>
      <c r="C144" s="53" t="s">
        <v>27</v>
      </c>
      <c r="D144" s="53" t="s">
        <v>500</v>
      </c>
      <c r="E144" s="53" t="s">
        <v>21</v>
      </c>
      <c r="F144" s="105">
        <v>338.34</v>
      </c>
    </row>
    <row r="145" spans="1:6" ht="55.5" customHeight="1" outlineLevel="7" x14ac:dyDescent="0.25">
      <c r="A145" s="32" t="s">
        <v>487</v>
      </c>
      <c r="B145" s="53" t="s">
        <v>41</v>
      </c>
      <c r="C145" s="53" t="s">
        <v>27</v>
      </c>
      <c r="D145" s="53" t="s">
        <v>501</v>
      </c>
      <c r="E145" s="53" t="s">
        <v>8</v>
      </c>
      <c r="F145" s="103">
        <f>F146+F148</f>
        <v>1137.9059999999999</v>
      </c>
    </row>
    <row r="146" spans="1:6" ht="56.25" customHeight="1" outlineLevel="7" x14ac:dyDescent="0.25">
      <c r="A146" s="52" t="s">
        <v>14</v>
      </c>
      <c r="B146" s="53" t="s">
        <v>41</v>
      </c>
      <c r="C146" s="53" t="s">
        <v>27</v>
      </c>
      <c r="D146" s="53" t="s">
        <v>501</v>
      </c>
      <c r="E146" s="53" t="s">
        <v>15</v>
      </c>
      <c r="F146" s="103">
        <f>F147</f>
        <v>1099.2159999999999</v>
      </c>
    </row>
    <row r="147" spans="1:6" ht="18" customHeight="1" outlineLevel="7" x14ac:dyDescent="0.25">
      <c r="A147" s="52" t="s">
        <v>16</v>
      </c>
      <c r="B147" s="53" t="s">
        <v>41</v>
      </c>
      <c r="C147" s="53" t="s">
        <v>27</v>
      </c>
      <c r="D147" s="53" t="s">
        <v>501</v>
      </c>
      <c r="E147" s="53" t="s">
        <v>17</v>
      </c>
      <c r="F147" s="105">
        <v>1099.2159999999999</v>
      </c>
    </row>
    <row r="148" spans="1:6" ht="18.75" customHeight="1" outlineLevel="7" x14ac:dyDescent="0.25">
      <c r="A148" s="52" t="s">
        <v>18</v>
      </c>
      <c r="B148" s="53" t="s">
        <v>41</v>
      </c>
      <c r="C148" s="53" t="s">
        <v>27</v>
      </c>
      <c r="D148" s="53" t="s">
        <v>501</v>
      </c>
      <c r="E148" s="53" t="s">
        <v>19</v>
      </c>
      <c r="F148" s="103">
        <f>F149</f>
        <v>38.69</v>
      </c>
    </row>
    <row r="149" spans="1:6" ht="37.5" outlineLevel="7" x14ac:dyDescent="0.25">
      <c r="A149" s="52" t="s">
        <v>20</v>
      </c>
      <c r="B149" s="53" t="s">
        <v>41</v>
      </c>
      <c r="C149" s="53" t="s">
        <v>27</v>
      </c>
      <c r="D149" s="53" t="s">
        <v>501</v>
      </c>
      <c r="E149" s="53" t="s">
        <v>21</v>
      </c>
      <c r="F149" s="105">
        <v>38.69</v>
      </c>
    </row>
    <row r="150" spans="1:6" ht="55.5" customHeight="1" outlineLevel="7" x14ac:dyDescent="0.25">
      <c r="A150" s="32" t="s">
        <v>481</v>
      </c>
      <c r="B150" s="53" t="s">
        <v>41</v>
      </c>
      <c r="C150" s="53" t="s">
        <v>27</v>
      </c>
      <c r="D150" s="53" t="s">
        <v>502</v>
      </c>
      <c r="E150" s="53" t="s">
        <v>8</v>
      </c>
      <c r="F150" s="103">
        <f>F151+F153</f>
        <v>737.87300000000005</v>
      </c>
    </row>
    <row r="151" spans="1:6" ht="54" customHeight="1" outlineLevel="7" x14ac:dyDescent="0.25">
      <c r="A151" s="52" t="s">
        <v>14</v>
      </c>
      <c r="B151" s="53" t="s">
        <v>41</v>
      </c>
      <c r="C151" s="53" t="s">
        <v>27</v>
      </c>
      <c r="D151" s="53" t="s">
        <v>502</v>
      </c>
      <c r="E151" s="53" t="s">
        <v>15</v>
      </c>
      <c r="F151" s="103">
        <f>F152</f>
        <v>709.947</v>
      </c>
    </row>
    <row r="152" spans="1:6" ht="18" customHeight="1" outlineLevel="7" x14ac:dyDescent="0.25">
      <c r="A152" s="52" t="s">
        <v>16</v>
      </c>
      <c r="B152" s="53" t="s">
        <v>41</v>
      </c>
      <c r="C152" s="53" t="s">
        <v>27</v>
      </c>
      <c r="D152" s="53" t="s">
        <v>502</v>
      </c>
      <c r="E152" s="53" t="s">
        <v>17</v>
      </c>
      <c r="F152" s="105">
        <v>709.947</v>
      </c>
    </row>
    <row r="153" spans="1:6" ht="18" customHeight="1" outlineLevel="7" x14ac:dyDescent="0.25">
      <c r="A153" s="52" t="s">
        <v>18</v>
      </c>
      <c r="B153" s="53" t="s">
        <v>41</v>
      </c>
      <c r="C153" s="53" t="s">
        <v>27</v>
      </c>
      <c r="D153" s="53" t="s">
        <v>502</v>
      </c>
      <c r="E153" s="53" t="s">
        <v>19</v>
      </c>
      <c r="F153" s="105">
        <f>F154</f>
        <v>27.925999999999998</v>
      </c>
    </row>
    <row r="154" spans="1:6" ht="37.5" outlineLevel="7" x14ac:dyDescent="0.25">
      <c r="A154" s="52" t="s">
        <v>20</v>
      </c>
      <c r="B154" s="53" t="s">
        <v>41</v>
      </c>
      <c r="C154" s="53" t="s">
        <v>27</v>
      </c>
      <c r="D154" s="53" t="s">
        <v>502</v>
      </c>
      <c r="E154" s="53" t="s">
        <v>21</v>
      </c>
      <c r="F154" s="105">
        <v>27.925999999999998</v>
      </c>
    </row>
    <row r="155" spans="1:6" ht="54.75" customHeight="1" outlineLevel="7" x14ac:dyDescent="0.25">
      <c r="A155" s="32" t="s">
        <v>482</v>
      </c>
      <c r="B155" s="53" t="s">
        <v>41</v>
      </c>
      <c r="C155" s="53" t="s">
        <v>27</v>
      </c>
      <c r="D155" s="53" t="s">
        <v>503</v>
      </c>
      <c r="E155" s="53" t="s">
        <v>8</v>
      </c>
      <c r="F155" s="103">
        <f>F156+F158</f>
        <v>747.15699999999993</v>
      </c>
    </row>
    <row r="156" spans="1:6" ht="54.75" customHeight="1" outlineLevel="7" x14ac:dyDescent="0.25">
      <c r="A156" s="52" t="s">
        <v>14</v>
      </c>
      <c r="B156" s="53" t="s">
        <v>41</v>
      </c>
      <c r="C156" s="53" t="s">
        <v>27</v>
      </c>
      <c r="D156" s="53" t="s">
        <v>503</v>
      </c>
      <c r="E156" s="53" t="s">
        <v>15</v>
      </c>
      <c r="F156" s="103">
        <f>F157</f>
        <v>713.33299999999997</v>
      </c>
    </row>
    <row r="157" spans="1:6" ht="18.75" customHeight="1" outlineLevel="7" x14ac:dyDescent="0.25">
      <c r="A157" s="52" t="s">
        <v>16</v>
      </c>
      <c r="B157" s="53" t="s">
        <v>41</v>
      </c>
      <c r="C157" s="53" t="s">
        <v>27</v>
      </c>
      <c r="D157" s="53" t="s">
        <v>503</v>
      </c>
      <c r="E157" s="53" t="s">
        <v>17</v>
      </c>
      <c r="F157" s="105">
        <v>713.33299999999997</v>
      </c>
    </row>
    <row r="158" spans="1:6" ht="18.75" customHeight="1" outlineLevel="7" x14ac:dyDescent="0.25">
      <c r="A158" s="52" t="s">
        <v>18</v>
      </c>
      <c r="B158" s="53" t="s">
        <v>41</v>
      </c>
      <c r="C158" s="53" t="s">
        <v>27</v>
      </c>
      <c r="D158" s="53" t="s">
        <v>503</v>
      </c>
      <c r="E158" s="53" t="s">
        <v>19</v>
      </c>
      <c r="F158" s="103">
        <f>F159</f>
        <v>33.823999999999998</v>
      </c>
    </row>
    <row r="159" spans="1:6" ht="37.5" outlineLevel="7" x14ac:dyDescent="0.25">
      <c r="A159" s="52" t="s">
        <v>20</v>
      </c>
      <c r="B159" s="53" t="s">
        <v>41</v>
      </c>
      <c r="C159" s="53" t="s">
        <v>27</v>
      </c>
      <c r="D159" s="53" t="s">
        <v>503</v>
      </c>
      <c r="E159" s="53" t="s">
        <v>21</v>
      </c>
      <c r="F159" s="105">
        <v>33.823999999999998</v>
      </c>
    </row>
    <row r="160" spans="1:6" outlineLevel="7" x14ac:dyDescent="0.25">
      <c r="A160" s="52" t="s">
        <v>153</v>
      </c>
      <c r="B160" s="53" t="s">
        <v>41</v>
      </c>
      <c r="C160" s="53" t="s">
        <v>30</v>
      </c>
      <c r="D160" s="53" t="s">
        <v>159</v>
      </c>
      <c r="E160" s="53" t="s">
        <v>8</v>
      </c>
      <c r="F160" s="105">
        <f>F161</f>
        <v>150</v>
      </c>
    </row>
    <row r="161" spans="1:6" outlineLevel="7" x14ac:dyDescent="0.25">
      <c r="A161" s="52" t="s">
        <v>504</v>
      </c>
      <c r="B161" s="53" t="s">
        <v>41</v>
      </c>
      <c r="C161" s="53" t="s">
        <v>505</v>
      </c>
      <c r="D161" s="53" t="s">
        <v>159</v>
      </c>
      <c r="E161" s="53" t="s">
        <v>8</v>
      </c>
      <c r="F161" s="105">
        <f>F162</f>
        <v>150</v>
      </c>
    </row>
    <row r="162" spans="1:6" outlineLevel="7" x14ac:dyDescent="0.25">
      <c r="A162" s="52" t="s">
        <v>282</v>
      </c>
      <c r="B162" s="53" t="s">
        <v>41</v>
      </c>
      <c r="C162" s="53" t="s">
        <v>505</v>
      </c>
      <c r="D162" s="53" t="s">
        <v>160</v>
      </c>
      <c r="E162" s="53" t="s">
        <v>8</v>
      </c>
      <c r="F162" s="105">
        <f>F163</f>
        <v>150</v>
      </c>
    </row>
    <row r="163" spans="1:6" outlineLevel="7" x14ac:dyDescent="0.25">
      <c r="A163" s="52" t="s">
        <v>506</v>
      </c>
      <c r="B163" s="53" t="s">
        <v>41</v>
      </c>
      <c r="C163" s="53" t="s">
        <v>505</v>
      </c>
      <c r="D163" s="53" t="s">
        <v>507</v>
      </c>
      <c r="E163" s="53" t="s">
        <v>8</v>
      </c>
      <c r="F163" s="105">
        <f>F164</f>
        <v>150</v>
      </c>
    </row>
    <row r="164" spans="1:6" ht="19.5" customHeight="1" outlineLevel="7" x14ac:dyDescent="0.25">
      <c r="A164" s="52" t="s">
        <v>18</v>
      </c>
      <c r="B164" s="53" t="s">
        <v>41</v>
      </c>
      <c r="C164" s="53" t="s">
        <v>505</v>
      </c>
      <c r="D164" s="53" t="s">
        <v>507</v>
      </c>
      <c r="E164" s="53" t="s">
        <v>19</v>
      </c>
      <c r="F164" s="105">
        <f>F165</f>
        <v>150</v>
      </c>
    </row>
    <row r="165" spans="1:6" ht="37.5" outlineLevel="7" x14ac:dyDescent="0.25">
      <c r="A165" s="52" t="s">
        <v>20</v>
      </c>
      <c r="B165" s="53" t="s">
        <v>41</v>
      </c>
      <c r="C165" s="53" t="s">
        <v>505</v>
      </c>
      <c r="D165" s="53" t="s">
        <v>507</v>
      </c>
      <c r="E165" s="53" t="s">
        <v>21</v>
      </c>
      <c r="F165" s="105">
        <v>150</v>
      </c>
    </row>
    <row r="166" spans="1:6" ht="37.5" outlineLevel="1" x14ac:dyDescent="0.25">
      <c r="A166" s="52" t="s">
        <v>57</v>
      </c>
      <c r="B166" s="53" t="s">
        <v>41</v>
      </c>
      <c r="C166" s="53" t="s">
        <v>58</v>
      </c>
      <c r="D166" s="53" t="s">
        <v>159</v>
      </c>
      <c r="E166" s="53" t="s">
        <v>8</v>
      </c>
      <c r="F166" s="103">
        <f>F167</f>
        <v>265</v>
      </c>
    </row>
    <row r="167" spans="1:6" ht="38.25" customHeight="1" outlineLevel="2" x14ac:dyDescent="0.25">
      <c r="A167" s="52" t="s">
        <v>59</v>
      </c>
      <c r="B167" s="53" t="s">
        <v>41</v>
      </c>
      <c r="C167" s="53" t="s">
        <v>60</v>
      </c>
      <c r="D167" s="53" t="s">
        <v>159</v>
      </c>
      <c r="E167" s="53" t="s">
        <v>8</v>
      </c>
      <c r="F167" s="103">
        <f>F168</f>
        <v>265</v>
      </c>
    </row>
    <row r="168" spans="1:6" ht="18.75" customHeight="1" outlineLevel="4" x14ac:dyDescent="0.25">
      <c r="A168" s="52" t="s">
        <v>174</v>
      </c>
      <c r="B168" s="53" t="s">
        <v>41</v>
      </c>
      <c r="C168" s="53" t="s">
        <v>60</v>
      </c>
      <c r="D168" s="53" t="s">
        <v>160</v>
      </c>
      <c r="E168" s="53" t="s">
        <v>8</v>
      </c>
      <c r="F168" s="103">
        <f>F169</f>
        <v>265</v>
      </c>
    </row>
    <row r="169" spans="1:6" ht="37.5" outlineLevel="5" x14ac:dyDescent="0.25">
      <c r="A169" s="52" t="s">
        <v>61</v>
      </c>
      <c r="B169" s="53" t="s">
        <v>41</v>
      </c>
      <c r="C169" s="53" t="s">
        <v>60</v>
      </c>
      <c r="D169" s="53" t="s">
        <v>175</v>
      </c>
      <c r="E169" s="53" t="s">
        <v>8</v>
      </c>
      <c r="F169" s="103">
        <f>F170</f>
        <v>265</v>
      </c>
    </row>
    <row r="170" spans="1:6" ht="19.5" customHeight="1" outlineLevel="6" x14ac:dyDescent="0.25">
      <c r="A170" s="52" t="s">
        <v>18</v>
      </c>
      <c r="B170" s="53" t="s">
        <v>41</v>
      </c>
      <c r="C170" s="53" t="s">
        <v>60</v>
      </c>
      <c r="D170" s="53" t="s">
        <v>175</v>
      </c>
      <c r="E170" s="53" t="s">
        <v>19</v>
      </c>
      <c r="F170" s="103">
        <f>F171</f>
        <v>265</v>
      </c>
    </row>
    <row r="171" spans="1:6" ht="37.5" outlineLevel="7" x14ac:dyDescent="0.25">
      <c r="A171" s="52" t="s">
        <v>20</v>
      </c>
      <c r="B171" s="53" t="s">
        <v>41</v>
      </c>
      <c r="C171" s="53" t="s">
        <v>60</v>
      </c>
      <c r="D171" s="53" t="s">
        <v>175</v>
      </c>
      <c r="E171" s="53" t="s">
        <v>21</v>
      </c>
      <c r="F171" s="105">
        <v>265</v>
      </c>
    </row>
    <row r="172" spans="1:6" outlineLevel="7" x14ac:dyDescent="0.25">
      <c r="A172" s="52" t="s">
        <v>147</v>
      </c>
      <c r="B172" s="53" t="s">
        <v>41</v>
      </c>
      <c r="C172" s="53" t="s">
        <v>62</v>
      </c>
      <c r="D172" s="53" t="s">
        <v>159</v>
      </c>
      <c r="E172" s="53" t="s">
        <v>8</v>
      </c>
      <c r="F172" s="103">
        <f>F184+F179+F196+F173</f>
        <v>30032.017</v>
      </c>
    </row>
    <row r="173" spans="1:6" outlineLevel="7" x14ac:dyDescent="0.25">
      <c r="A173" s="52" t="s">
        <v>149</v>
      </c>
      <c r="B173" s="53" t="s">
        <v>41</v>
      </c>
      <c r="C173" s="53" t="s">
        <v>150</v>
      </c>
      <c r="D173" s="53" t="s">
        <v>159</v>
      </c>
      <c r="E173" s="53" t="s">
        <v>8</v>
      </c>
      <c r="F173" s="103">
        <f>F174</f>
        <v>374.49</v>
      </c>
    </row>
    <row r="174" spans="1:6" ht="18.75" customHeight="1" outlineLevel="7" x14ac:dyDescent="0.25">
      <c r="A174" s="52" t="s">
        <v>174</v>
      </c>
      <c r="B174" s="53" t="s">
        <v>41</v>
      </c>
      <c r="C174" s="53" t="s">
        <v>150</v>
      </c>
      <c r="D174" s="53" t="s">
        <v>160</v>
      </c>
      <c r="E174" s="53" t="s">
        <v>8</v>
      </c>
      <c r="F174" s="103">
        <f>F176</f>
        <v>374.49</v>
      </c>
    </row>
    <row r="175" spans="1:6" ht="18.75" customHeight="1" outlineLevel="7" x14ac:dyDescent="0.25">
      <c r="A175" s="52" t="s">
        <v>499</v>
      </c>
      <c r="B175" s="53" t="s">
        <v>41</v>
      </c>
      <c r="C175" s="53" t="s">
        <v>150</v>
      </c>
      <c r="D175" s="53" t="s">
        <v>498</v>
      </c>
      <c r="E175" s="53" t="s">
        <v>8</v>
      </c>
      <c r="F175" s="103">
        <f>F176</f>
        <v>374.49</v>
      </c>
    </row>
    <row r="176" spans="1:6" ht="92.25" customHeight="1" outlineLevel="7" x14ac:dyDescent="0.25">
      <c r="A176" s="57" t="s">
        <v>523</v>
      </c>
      <c r="B176" s="53" t="s">
        <v>41</v>
      </c>
      <c r="C176" s="53" t="s">
        <v>150</v>
      </c>
      <c r="D176" s="53" t="s">
        <v>517</v>
      </c>
      <c r="E176" s="53" t="s">
        <v>8</v>
      </c>
      <c r="F176" s="103">
        <f>F177</f>
        <v>374.49</v>
      </c>
    </row>
    <row r="177" spans="1:6" ht="21" customHeight="1" outlineLevel="7" x14ac:dyDescent="0.25">
      <c r="A177" s="52" t="s">
        <v>18</v>
      </c>
      <c r="B177" s="53" t="s">
        <v>41</v>
      </c>
      <c r="C177" s="53" t="s">
        <v>150</v>
      </c>
      <c r="D177" s="53" t="s">
        <v>517</v>
      </c>
      <c r="E177" s="53" t="s">
        <v>19</v>
      </c>
      <c r="F177" s="103">
        <f>F178</f>
        <v>374.49</v>
      </c>
    </row>
    <row r="178" spans="1:6" ht="37.5" outlineLevel="7" x14ac:dyDescent="0.25">
      <c r="A178" s="52" t="s">
        <v>20</v>
      </c>
      <c r="B178" s="53" t="s">
        <v>41</v>
      </c>
      <c r="C178" s="53" t="s">
        <v>150</v>
      </c>
      <c r="D178" s="53" t="s">
        <v>517</v>
      </c>
      <c r="E178" s="53" t="s">
        <v>21</v>
      </c>
      <c r="F178" s="103">
        <v>374.49</v>
      </c>
    </row>
    <row r="179" spans="1:6" outlineLevel="7" x14ac:dyDescent="0.25">
      <c r="A179" s="52" t="s">
        <v>601</v>
      </c>
      <c r="B179" s="53" t="s">
        <v>41</v>
      </c>
      <c r="C179" s="53" t="s">
        <v>602</v>
      </c>
      <c r="D179" s="53" t="s">
        <v>159</v>
      </c>
      <c r="E179" s="53" t="s">
        <v>8</v>
      </c>
      <c r="F179" s="103">
        <f>F180</f>
        <v>3.2229999999999999</v>
      </c>
    </row>
    <row r="180" spans="1:6" ht="37.5" outlineLevel="7" x14ac:dyDescent="0.25">
      <c r="A180" s="52" t="s">
        <v>526</v>
      </c>
      <c r="B180" s="53" t="s">
        <v>41</v>
      </c>
      <c r="C180" s="53" t="s">
        <v>602</v>
      </c>
      <c r="D180" s="53" t="s">
        <v>166</v>
      </c>
      <c r="E180" s="53" t="s">
        <v>8</v>
      </c>
      <c r="F180" s="103">
        <f>F181</f>
        <v>3.2229999999999999</v>
      </c>
    </row>
    <row r="181" spans="1:6" ht="92.25" customHeight="1" outlineLevel="7" x14ac:dyDescent="0.25">
      <c r="A181" s="32" t="s">
        <v>596</v>
      </c>
      <c r="B181" s="53" t="s">
        <v>41</v>
      </c>
      <c r="C181" s="53" t="s">
        <v>602</v>
      </c>
      <c r="D181" s="53" t="s">
        <v>603</v>
      </c>
      <c r="E181" s="53" t="s">
        <v>8</v>
      </c>
      <c r="F181" s="103">
        <f>F182</f>
        <v>3.2229999999999999</v>
      </c>
    </row>
    <row r="182" spans="1:6" ht="21.75" customHeight="1" outlineLevel="7" x14ac:dyDescent="0.25">
      <c r="A182" s="52" t="s">
        <v>18</v>
      </c>
      <c r="B182" s="53" t="s">
        <v>41</v>
      </c>
      <c r="C182" s="53" t="s">
        <v>602</v>
      </c>
      <c r="D182" s="53" t="s">
        <v>603</v>
      </c>
      <c r="E182" s="53" t="s">
        <v>19</v>
      </c>
      <c r="F182" s="103">
        <f>F183</f>
        <v>3.2229999999999999</v>
      </c>
    </row>
    <row r="183" spans="1:6" ht="37.5" outlineLevel="7" x14ac:dyDescent="0.25">
      <c r="A183" s="52" t="s">
        <v>20</v>
      </c>
      <c r="B183" s="53" t="s">
        <v>41</v>
      </c>
      <c r="C183" s="53" t="s">
        <v>602</v>
      </c>
      <c r="D183" s="53" t="s">
        <v>603</v>
      </c>
      <c r="E183" s="53" t="s">
        <v>21</v>
      </c>
      <c r="F183" s="103">
        <v>3.2229999999999999</v>
      </c>
    </row>
    <row r="184" spans="1:6" outlineLevel="7" x14ac:dyDescent="0.25">
      <c r="A184" s="52" t="s">
        <v>65</v>
      </c>
      <c r="B184" s="53" t="s">
        <v>41</v>
      </c>
      <c r="C184" s="53" t="s">
        <v>66</v>
      </c>
      <c r="D184" s="53" t="s">
        <v>159</v>
      </c>
      <c r="E184" s="53" t="s">
        <v>8</v>
      </c>
      <c r="F184" s="103">
        <f>F185</f>
        <v>26938.483999999997</v>
      </c>
    </row>
    <row r="185" spans="1:6" ht="56.25" outlineLevel="7" x14ac:dyDescent="0.25">
      <c r="A185" s="52" t="s">
        <v>524</v>
      </c>
      <c r="B185" s="53" t="s">
        <v>41</v>
      </c>
      <c r="C185" s="53" t="s">
        <v>66</v>
      </c>
      <c r="D185" s="53" t="s">
        <v>176</v>
      </c>
      <c r="E185" s="53" t="s">
        <v>8</v>
      </c>
      <c r="F185" s="103">
        <f>F186</f>
        <v>26938.483999999997</v>
      </c>
    </row>
    <row r="186" spans="1:6" ht="37.5" outlineLevel="7" x14ac:dyDescent="0.25">
      <c r="A186" s="52" t="s">
        <v>525</v>
      </c>
      <c r="B186" s="53" t="s">
        <v>41</v>
      </c>
      <c r="C186" s="53" t="s">
        <v>66</v>
      </c>
      <c r="D186" s="53" t="s">
        <v>177</v>
      </c>
      <c r="E186" s="53" t="s">
        <v>8</v>
      </c>
      <c r="F186" s="103">
        <f>F187+F193+F190</f>
        <v>26938.483999999997</v>
      </c>
    </row>
    <row r="187" spans="1:6" ht="55.5" customHeight="1" outlineLevel="7" x14ac:dyDescent="0.25">
      <c r="A187" s="52" t="s">
        <v>67</v>
      </c>
      <c r="B187" s="53" t="s">
        <v>41</v>
      </c>
      <c r="C187" s="53" t="s">
        <v>66</v>
      </c>
      <c r="D187" s="53" t="s">
        <v>178</v>
      </c>
      <c r="E187" s="53" t="s">
        <v>8</v>
      </c>
      <c r="F187" s="103">
        <f>F188</f>
        <v>12649.380999999999</v>
      </c>
    </row>
    <row r="188" spans="1:6" ht="21" customHeight="1" outlineLevel="7" x14ac:dyDescent="0.25">
      <c r="A188" s="52" t="s">
        <v>18</v>
      </c>
      <c r="B188" s="53" t="s">
        <v>41</v>
      </c>
      <c r="C188" s="53" t="s">
        <v>66</v>
      </c>
      <c r="D188" s="53" t="s">
        <v>178</v>
      </c>
      <c r="E188" s="53" t="s">
        <v>19</v>
      </c>
      <c r="F188" s="103">
        <f>F189</f>
        <v>12649.380999999999</v>
      </c>
    </row>
    <row r="189" spans="1:6" ht="37.5" outlineLevel="7" x14ac:dyDescent="0.25">
      <c r="A189" s="52" t="s">
        <v>20</v>
      </c>
      <c r="B189" s="53" t="s">
        <v>41</v>
      </c>
      <c r="C189" s="53" t="s">
        <v>66</v>
      </c>
      <c r="D189" s="53" t="s">
        <v>178</v>
      </c>
      <c r="E189" s="53" t="s">
        <v>21</v>
      </c>
      <c r="F189" s="105">
        <v>12649.380999999999</v>
      </c>
    </row>
    <row r="190" spans="1:6" ht="58.5" customHeight="1" outlineLevel="7" x14ac:dyDescent="0.25">
      <c r="A190" s="32" t="s">
        <v>595</v>
      </c>
      <c r="B190" s="53" t="s">
        <v>41</v>
      </c>
      <c r="C190" s="53" t="s">
        <v>66</v>
      </c>
      <c r="D190" s="53" t="s">
        <v>647</v>
      </c>
      <c r="E190" s="53" t="s">
        <v>8</v>
      </c>
      <c r="F190" s="105">
        <f>F191</f>
        <v>11749.102999999999</v>
      </c>
    </row>
    <row r="191" spans="1:6" ht="21.75" customHeight="1" outlineLevel="7" x14ac:dyDescent="0.25">
      <c r="A191" s="52" t="s">
        <v>18</v>
      </c>
      <c r="B191" s="53" t="s">
        <v>41</v>
      </c>
      <c r="C191" s="53" t="s">
        <v>66</v>
      </c>
      <c r="D191" s="53" t="s">
        <v>647</v>
      </c>
      <c r="E191" s="53" t="s">
        <v>19</v>
      </c>
      <c r="F191" s="105">
        <f>F192</f>
        <v>11749.102999999999</v>
      </c>
    </row>
    <row r="192" spans="1:6" ht="37.5" outlineLevel="7" x14ac:dyDescent="0.25">
      <c r="A192" s="52" t="s">
        <v>20</v>
      </c>
      <c r="B192" s="53" t="s">
        <v>41</v>
      </c>
      <c r="C192" s="53" t="s">
        <v>66</v>
      </c>
      <c r="D192" s="53" t="s">
        <v>647</v>
      </c>
      <c r="E192" s="53" t="s">
        <v>21</v>
      </c>
      <c r="F192" s="105">
        <v>11749.102999999999</v>
      </c>
    </row>
    <row r="193" spans="1:6" ht="37.5" outlineLevel="7" x14ac:dyDescent="0.25">
      <c r="A193" s="52" t="s">
        <v>508</v>
      </c>
      <c r="B193" s="53" t="s">
        <v>41</v>
      </c>
      <c r="C193" s="53" t="s">
        <v>66</v>
      </c>
      <c r="D193" s="53" t="s">
        <v>509</v>
      </c>
      <c r="E193" s="53" t="s">
        <v>8</v>
      </c>
      <c r="F193" s="105">
        <f>F194</f>
        <v>2540</v>
      </c>
    </row>
    <row r="194" spans="1:6" ht="21" customHeight="1" outlineLevel="7" x14ac:dyDescent="0.25">
      <c r="A194" s="52" t="s">
        <v>18</v>
      </c>
      <c r="B194" s="53" t="s">
        <v>41</v>
      </c>
      <c r="C194" s="53" t="s">
        <v>66</v>
      </c>
      <c r="D194" s="53" t="s">
        <v>509</v>
      </c>
      <c r="E194" s="53" t="s">
        <v>19</v>
      </c>
      <c r="F194" s="105">
        <f>F195</f>
        <v>2540</v>
      </c>
    </row>
    <row r="195" spans="1:6" ht="37.5" outlineLevel="7" x14ac:dyDescent="0.25">
      <c r="A195" s="52" t="s">
        <v>20</v>
      </c>
      <c r="B195" s="53" t="s">
        <v>41</v>
      </c>
      <c r="C195" s="53" t="s">
        <v>66</v>
      </c>
      <c r="D195" s="53" t="s">
        <v>509</v>
      </c>
      <c r="E195" s="53" t="s">
        <v>21</v>
      </c>
      <c r="F195" s="105">
        <v>2540</v>
      </c>
    </row>
    <row r="196" spans="1:6" outlineLevel="2" x14ac:dyDescent="0.25">
      <c r="A196" s="52" t="s">
        <v>69</v>
      </c>
      <c r="B196" s="53" t="s">
        <v>41</v>
      </c>
      <c r="C196" s="53" t="s">
        <v>70</v>
      </c>
      <c r="D196" s="53" t="s">
        <v>159</v>
      </c>
      <c r="E196" s="53" t="s">
        <v>8</v>
      </c>
      <c r="F196" s="103">
        <f>F197+F205</f>
        <v>2715.82</v>
      </c>
    </row>
    <row r="197" spans="1:6" ht="36.75" customHeight="1" outlineLevel="3" x14ac:dyDescent="0.25">
      <c r="A197" s="52" t="s">
        <v>526</v>
      </c>
      <c r="B197" s="53" t="s">
        <v>41</v>
      </c>
      <c r="C197" s="53" t="s">
        <v>70</v>
      </c>
      <c r="D197" s="53" t="s">
        <v>166</v>
      </c>
      <c r="E197" s="53" t="s">
        <v>8</v>
      </c>
      <c r="F197" s="103">
        <f>F198</f>
        <v>2615.8200000000002</v>
      </c>
    </row>
    <row r="198" spans="1:6" ht="55.5" customHeight="1" outlineLevel="3" x14ac:dyDescent="0.25">
      <c r="A198" s="52" t="s">
        <v>559</v>
      </c>
      <c r="B198" s="53" t="s">
        <v>41</v>
      </c>
      <c r="C198" s="53" t="s">
        <v>70</v>
      </c>
      <c r="D198" s="53" t="s">
        <v>287</v>
      </c>
      <c r="E198" s="53" t="s">
        <v>8</v>
      </c>
      <c r="F198" s="105">
        <f>F202+F199</f>
        <v>2615.8200000000002</v>
      </c>
    </row>
    <row r="199" spans="1:6" ht="17.25" customHeight="1" outlineLevel="3" x14ac:dyDescent="0.25">
      <c r="A199" s="52" t="s">
        <v>335</v>
      </c>
      <c r="B199" s="53" t="s">
        <v>41</v>
      </c>
      <c r="C199" s="53" t="s">
        <v>70</v>
      </c>
      <c r="D199" s="53" t="s">
        <v>336</v>
      </c>
      <c r="E199" s="53" t="s">
        <v>8</v>
      </c>
      <c r="F199" s="105">
        <f>F200</f>
        <v>30</v>
      </c>
    </row>
    <row r="200" spans="1:6" ht="17.25" customHeight="1" outlineLevel="3" x14ac:dyDescent="0.25">
      <c r="A200" s="52" t="s">
        <v>18</v>
      </c>
      <c r="B200" s="53" t="s">
        <v>41</v>
      </c>
      <c r="C200" s="53" t="s">
        <v>70</v>
      </c>
      <c r="D200" s="53" t="s">
        <v>336</v>
      </c>
      <c r="E200" s="53" t="s">
        <v>19</v>
      </c>
      <c r="F200" s="105">
        <f>F201</f>
        <v>30</v>
      </c>
    </row>
    <row r="201" spans="1:6" ht="37.5" outlineLevel="3" x14ac:dyDescent="0.25">
      <c r="A201" s="52" t="s">
        <v>20</v>
      </c>
      <c r="B201" s="53" t="s">
        <v>41</v>
      </c>
      <c r="C201" s="53" t="s">
        <v>70</v>
      </c>
      <c r="D201" s="53" t="s">
        <v>336</v>
      </c>
      <c r="E201" s="53" t="s">
        <v>21</v>
      </c>
      <c r="F201" s="105">
        <v>30</v>
      </c>
    </row>
    <row r="202" spans="1:6" outlineLevel="5" x14ac:dyDescent="0.25">
      <c r="A202" s="52" t="s">
        <v>71</v>
      </c>
      <c r="B202" s="53" t="s">
        <v>41</v>
      </c>
      <c r="C202" s="53" t="s">
        <v>70</v>
      </c>
      <c r="D202" s="53" t="s">
        <v>179</v>
      </c>
      <c r="E202" s="53" t="s">
        <v>8</v>
      </c>
      <c r="F202" s="103">
        <f>F203</f>
        <v>2585.8200000000002</v>
      </c>
    </row>
    <row r="203" spans="1:6" ht="19.5" customHeight="1" outlineLevel="6" x14ac:dyDescent="0.25">
      <c r="A203" s="52" t="s">
        <v>18</v>
      </c>
      <c r="B203" s="53" t="s">
        <v>41</v>
      </c>
      <c r="C203" s="53" t="s">
        <v>70</v>
      </c>
      <c r="D203" s="53" t="s">
        <v>179</v>
      </c>
      <c r="E203" s="53" t="s">
        <v>19</v>
      </c>
      <c r="F203" s="103">
        <f>F204</f>
        <v>2585.8200000000002</v>
      </c>
    </row>
    <row r="204" spans="1:6" ht="37.5" outlineLevel="7" x14ac:dyDescent="0.25">
      <c r="A204" s="52" t="s">
        <v>20</v>
      </c>
      <c r="B204" s="53" t="s">
        <v>41</v>
      </c>
      <c r="C204" s="53" t="s">
        <v>70</v>
      </c>
      <c r="D204" s="53" t="s">
        <v>179</v>
      </c>
      <c r="E204" s="53" t="s">
        <v>21</v>
      </c>
      <c r="F204" s="105">
        <v>2585.8200000000002</v>
      </c>
    </row>
    <row r="205" spans="1:6" ht="20.25" customHeight="1" outlineLevel="7" x14ac:dyDescent="0.25">
      <c r="A205" s="52" t="s">
        <v>174</v>
      </c>
      <c r="B205" s="53" t="s">
        <v>41</v>
      </c>
      <c r="C205" s="53" t="s">
        <v>70</v>
      </c>
      <c r="D205" s="53" t="s">
        <v>160</v>
      </c>
      <c r="E205" s="53" t="s">
        <v>8</v>
      </c>
      <c r="F205" s="105">
        <f>F206</f>
        <v>100</v>
      </c>
    </row>
    <row r="206" spans="1:6" ht="37.5" outlineLevel="7" x14ac:dyDescent="0.25">
      <c r="A206" s="52" t="s">
        <v>675</v>
      </c>
      <c r="B206" s="53" t="s">
        <v>41</v>
      </c>
      <c r="C206" s="53" t="s">
        <v>70</v>
      </c>
      <c r="D206" s="53" t="s">
        <v>676</v>
      </c>
      <c r="E206" s="53" t="s">
        <v>8</v>
      </c>
      <c r="F206" s="105">
        <f>F207</f>
        <v>100</v>
      </c>
    </row>
    <row r="207" spans="1:6" ht="23.25" customHeight="1" outlineLevel="7" x14ac:dyDescent="0.25">
      <c r="A207" s="52" t="s">
        <v>18</v>
      </c>
      <c r="B207" s="53" t="s">
        <v>41</v>
      </c>
      <c r="C207" s="53" t="s">
        <v>70</v>
      </c>
      <c r="D207" s="53" t="s">
        <v>676</v>
      </c>
      <c r="E207" s="53" t="s">
        <v>19</v>
      </c>
      <c r="F207" s="105">
        <f>F208</f>
        <v>100</v>
      </c>
    </row>
    <row r="208" spans="1:6" ht="37.5" outlineLevel="7" x14ac:dyDescent="0.25">
      <c r="A208" s="52" t="s">
        <v>20</v>
      </c>
      <c r="B208" s="53" t="s">
        <v>41</v>
      </c>
      <c r="C208" s="53" t="s">
        <v>70</v>
      </c>
      <c r="D208" s="53" t="s">
        <v>676</v>
      </c>
      <c r="E208" s="53" t="s">
        <v>21</v>
      </c>
      <c r="F208" s="105">
        <v>100</v>
      </c>
    </row>
    <row r="209" spans="1:6" outlineLevel="1" x14ac:dyDescent="0.25">
      <c r="A209" s="52" t="s">
        <v>72</v>
      </c>
      <c r="B209" s="53" t="s">
        <v>41</v>
      </c>
      <c r="C209" s="53" t="s">
        <v>73</v>
      </c>
      <c r="D209" s="53" t="s">
        <v>159</v>
      </c>
      <c r="E209" s="53" t="s">
        <v>8</v>
      </c>
      <c r="F209" s="107">
        <f>F210+F216+F239+F249</f>
        <v>35598.642</v>
      </c>
    </row>
    <row r="210" spans="1:6" outlineLevel="1" x14ac:dyDescent="0.25">
      <c r="A210" s="52" t="s">
        <v>74</v>
      </c>
      <c r="B210" s="53" t="s">
        <v>41</v>
      </c>
      <c r="C210" s="53" t="s">
        <v>75</v>
      </c>
      <c r="D210" s="53" t="s">
        <v>159</v>
      </c>
      <c r="E210" s="53" t="s">
        <v>8</v>
      </c>
      <c r="F210" s="103">
        <f>F211</f>
        <v>1000</v>
      </c>
    </row>
    <row r="211" spans="1:6" ht="58.5" customHeight="1" outlineLevel="1" x14ac:dyDescent="0.25">
      <c r="A211" s="52" t="s">
        <v>524</v>
      </c>
      <c r="B211" s="53" t="s">
        <v>41</v>
      </c>
      <c r="C211" s="53" t="s">
        <v>75</v>
      </c>
      <c r="D211" s="53" t="s">
        <v>176</v>
      </c>
      <c r="E211" s="53" t="s">
        <v>8</v>
      </c>
      <c r="F211" s="103">
        <f>F212</f>
        <v>1000</v>
      </c>
    </row>
    <row r="212" spans="1:6" ht="39" customHeight="1" outlineLevel="1" x14ac:dyDescent="0.25">
      <c r="A212" s="52" t="s">
        <v>527</v>
      </c>
      <c r="B212" s="53" t="s">
        <v>41</v>
      </c>
      <c r="C212" s="53" t="s">
        <v>75</v>
      </c>
      <c r="D212" s="53" t="s">
        <v>180</v>
      </c>
      <c r="E212" s="53" t="s">
        <v>8</v>
      </c>
      <c r="F212" s="103">
        <f>F213</f>
        <v>1000</v>
      </c>
    </row>
    <row r="213" spans="1:6" ht="55.5" customHeight="1" outlineLevel="1" x14ac:dyDescent="0.25">
      <c r="A213" s="58" t="s">
        <v>76</v>
      </c>
      <c r="B213" s="53" t="s">
        <v>41</v>
      </c>
      <c r="C213" s="53" t="s">
        <v>75</v>
      </c>
      <c r="D213" s="53" t="s">
        <v>181</v>
      </c>
      <c r="E213" s="53" t="s">
        <v>8</v>
      </c>
      <c r="F213" s="103">
        <f>F214</f>
        <v>1000</v>
      </c>
    </row>
    <row r="214" spans="1:6" ht="19.5" customHeight="1" outlineLevel="1" x14ac:dyDescent="0.25">
      <c r="A214" s="52" t="s">
        <v>18</v>
      </c>
      <c r="B214" s="53" t="s">
        <v>41</v>
      </c>
      <c r="C214" s="53" t="s">
        <v>75</v>
      </c>
      <c r="D214" s="53" t="s">
        <v>181</v>
      </c>
      <c r="E214" s="53" t="s">
        <v>19</v>
      </c>
      <c r="F214" s="103">
        <f>F215</f>
        <v>1000</v>
      </c>
    </row>
    <row r="215" spans="1:6" ht="37.5" outlineLevel="1" x14ac:dyDescent="0.25">
      <c r="A215" s="52" t="s">
        <v>20</v>
      </c>
      <c r="B215" s="53" t="s">
        <v>41</v>
      </c>
      <c r="C215" s="53" t="s">
        <v>75</v>
      </c>
      <c r="D215" s="53" t="s">
        <v>181</v>
      </c>
      <c r="E215" s="53" t="s">
        <v>21</v>
      </c>
      <c r="F215" s="105">
        <v>1000</v>
      </c>
    </row>
    <row r="216" spans="1:6" outlineLevel="1" x14ac:dyDescent="0.25">
      <c r="A216" s="52" t="s">
        <v>77</v>
      </c>
      <c r="B216" s="53" t="s">
        <v>41</v>
      </c>
      <c r="C216" s="53" t="s">
        <v>78</v>
      </c>
      <c r="D216" s="53" t="s">
        <v>159</v>
      </c>
      <c r="E216" s="53" t="s">
        <v>8</v>
      </c>
      <c r="F216" s="103">
        <f>F217</f>
        <v>28468.717999999997</v>
      </c>
    </row>
    <row r="217" spans="1:6" ht="56.25" outlineLevel="1" x14ac:dyDescent="0.25">
      <c r="A217" s="52" t="s">
        <v>524</v>
      </c>
      <c r="B217" s="53" t="s">
        <v>41</v>
      </c>
      <c r="C217" s="53" t="s">
        <v>78</v>
      </c>
      <c r="D217" s="53" t="s">
        <v>176</v>
      </c>
      <c r="E217" s="53" t="s">
        <v>8</v>
      </c>
      <c r="F217" s="103">
        <f>F218</f>
        <v>28468.717999999997</v>
      </c>
    </row>
    <row r="218" spans="1:6" ht="37.5" outlineLevel="1" x14ac:dyDescent="0.25">
      <c r="A218" s="52" t="s">
        <v>527</v>
      </c>
      <c r="B218" s="53" t="s">
        <v>41</v>
      </c>
      <c r="C218" s="53" t="s">
        <v>78</v>
      </c>
      <c r="D218" s="53" t="s">
        <v>180</v>
      </c>
      <c r="E218" s="53" t="s">
        <v>8</v>
      </c>
      <c r="F218" s="103">
        <f>F219+F222+F227+F230+F233+F236</f>
        <v>28468.717999999997</v>
      </c>
    </row>
    <row r="219" spans="1:6" outlineLevel="1" x14ac:dyDescent="0.25">
      <c r="A219" s="162" t="s">
        <v>632</v>
      </c>
      <c r="B219" s="53" t="s">
        <v>41</v>
      </c>
      <c r="C219" s="53" t="s">
        <v>78</v>
      </c>
      <c r="D219" s="53" t="s">
        <v>633</v>
      </c>
      <c r="E219" s="53" t="s">
        <v>8</v>
      </c>
      <c r="F219" s="103">
        <f>F220</f>
        <v>5093.0709999999999</v>
      </c>
    </row>
    <row r="220" spans="1:6" ht="20.25" customHeight="1" outlineLevel="1" x14ac:dyDescent="0.25">
      <c r="A220" s="52" t="s">
        <v>18</v>
      </c>
      <c r="B220" s="53" t="s">
        <v>41</v>
      </c>
      <c r="C220" s="53" t="s">
        <v>78</v>
      </c>
      <c r="D220" s="53" t="s">
        <v>633</v>
      </c>
      <c r="E220" s="53" t="s">
        <v>19</v>
      </c>
      <c r="F220" s="103">
        <f>F221</f>
        <v>5093.0709999999999</v>
      </c>
    </row>
    <row r="221" spans="1:6" ht="37.5" outlineLevel="1" x14ac:dyDescent="0.25">
      <c r="A221" s="52" t="s">
        <v>20</v>
      </c>
      <c r="B221" s="53" t="s">
        <v>41</v>
      </c>
      <c r="C221" s="53" t="s">
        <v>78</v>
      </c>
      <c r="D221" s="53" t="s">
        <v>633</v>
      </c>
      <c r="E221" s="53" t="s">
        <v>21</v>
      </c>
      <c r="F221" s="103">
        <v>5093.0709999999999</v>
      </c>
    </row>
    <row r="222" spans="1:6" ht="57" customHeight="1" outlineLevel="1" x14ac:dyDescent="0.25">
      <c r="A222" s="58" t="s">
        <v>79</v>
      </c>
      <c r="B222" s="53" t="s">
        <v>41</v>
      </c>
      <c r="C222" s="53" t="s">
        <v>78</v>
      </c>
      <c r="D222" s="53" t="s">
        <v>182</v>
      </c>
      <c r="E222" s="53" t="s">
        <v>8</v>
      </c>
      <c r="F222" s="103">
        <f>F223+F225</f>
        <v>8331.7180000000008</v>
      </c>
    </row>
    <row r="223" spans="1:6" ht="23.25" customHeight="1" outlineLevel="1" x14ac:dyDescent="0.25">
      <c r="A223" s="52" t="s">
        <v>18</v>
      </c>
      <c r="B223" s="53" t="s">
        <v>41</v>
      </c>
      <c r="C223" s="53" t="s">
        <v>78</v>
      </c>
      <c r="D223" s="53" t="s">
        <v>182</v>
      </c>
      <c r="E223" s="53" t="s">
        <v>19</v>
      </c>
      <c r="F223" s="103">
        <f>F224</f>
        <v>5732.7179999999998</v>
      </c>
    </row>
    <row r="224" spans="1:6" ht="39" customHeight="1" outlineLevel="1" x14ac:dyDescent="0.25">
      <c r="A224" s="52" t="s">
        <v>20</v>
      </c>
      <c r="B224" s="53" t="s">
        <v>41</v>
      </c>
      <c r="C224" s="53" t="s">
        <v>78</v>
      </c>
      <c r="D224" s="53" t="s">
        <v>182</v>
      </c>
      <c r="E224" s="53" t="s">
        <v>21</v>
      </c>
      <c r="F224" s="105">
        <v>5732.7179999999998</v>
      </c>
    </row>
    <row r="225" spans="1:6" ht="18" customHeight="1" outlineLevel="1" x14ac:dyDescent="0.25">
      <c r="A225" s="52" t="s">
        <v>22</v>
      </c>
      <c r="B225" s="53" t="s">
        <v>41</v>
      </c>
      <c r="C225" s="53" t="s">
        <v>78</v>
      </c>
      <c r="D225" s="53" t="s">
        <v>182</v>
      </c>
      <c r="E225" s="53" t="s">
        <v>23</v>
      </c>
      <c r="F225" s="105">
        <f>F226</f>
        <v>2599</v>
      </c>
    </row>
    <row r="226" spans="1:6" ht="39" customHeight="1" outlineLevel="1" x14ac:dyDescent="0.25">
      <c r="A226" s="52" t="s">
        <v>63</v>
      </c>
      <c r="B226" s="53" t="s">
        <v>41</v>
      </c>
      <c r="C226" s="53" t="s">
        <v>78</v>
      </c>
      <c r="D226" s="53" t="s">
        <v>182</v>
      </c>
      <c r="E226" s="53" t="s">
        <v>64</v>
      </c>
      <c r="F226" s="105">
        <v>2599</v>
      </c>
    </row>
    <row r="227" spans="1:6" ht="39" customHeight="1" outlineLevel="1" x14ac:dyDescent="0.25">
      <c r="A227" s="52" t="s">
        <v>368</v>
      </c>
      <c r="B227" s="53" t="s">
        <v>41</v>
      </c>
      <c r="C227" s="53" t="s">
        <v>78</v>
      </c>
      <c r="D227" s="53" t="s">
        <v>369</v>
      </c>
      <c r="E227" s="53" t="s">
        <v>8</v>
      </c>
      <c r="F227" s="105">
        <f>F228</f>
        <v>4000.6709999999998</v>
      </c>
    </row>
    <row r="228" spans="1:6" outlineLevel="1" x14ac:dyDescent="0.25">
      <c r="A228" s="52" t="s">
        <v>22</v>
      </c>
      <c r="B228" s="53" t="s">
        <v>41</v>
      </c>
      <c r="C228" s="53" t="s">
        <v>78</v>
      </c>
      <c r="D228" s="53" t="s">
        <v>369</v>
      </c>
      <c r="E228" s="53" t="s">
        <v>23</v>
      </c>
      <c r="F228" s="105">
        <f>F229</f>
        <v>4000.6709999999998</v>
      </c>
    </row>
    <row r="229" spans="1:6" ht="37.5" customHeight="1" outlineLevel="1" x14ac:dyDescent="0.25">
      <c r="A229" s="52" t="s">
        <v>63</v>
      </c>
      <c r="B229" s="53" t="s">
        <v>41</v>
      </c>
      <c r="C229" s="53" t="s">
        <v>78</v>
      </c>
      <c r="D229" s="53" t="s">
        <v>369</v>
      </c>
      <c r="E229" s="53" t="s">
        <v>64</v>
      </c>
      <c r="F229" s="105">
        <v>4000.6709999999998</v>
      </c>
    </row>
    <row r="230" spans="1:6" ht="37.5" customHeight="1" outlineLevel="1" x14ac:dyDescent="0.25">
      <c r="A230" s="52" t="s">
        <v>394</v>
      </c>
      <c r="B230" s="53" t="s">
        <v>41</v>
      </c>
      <c r="C230" s="53" t="s">
        <v>78</v>
      </c>
      <c r="D230" s="53" t="s">
        <v>395</v>
      </c>
      <c r="E230" s="53" t="s">
        <v>8</v>
      </c>
      <c r="F230" s="105">
        <f>F231</f>
        <v>3756.9749999999999</v>
      </c>
    </row>
    <row r="231" spans="1:6" ht="18" customHeight="1" outlineLevel="1" x14ac:dyDescent="0.25">
      <c r="A231" s="52" t="s">
        <v>22</v>
      </c>
      <c r="B231" s="53" t="s">
        <v>41</v>
      </c>
      <c r="C231" s="53" t="s">
        <v>78</v>
      </c>
      <c r="D231" s="53" t="s">
        <v>395</v>
      </c>
      <c r="E231" s="53" t="s">
        <v>23</v>
      </c>
      <c r="F231" s="105">
        <f>F232</f>
        <v>3756.9749999999999</v>
      </c>
    </row>
    <row r="232" spans="1:6" ht="37.5" customHeight="1" outlineLevel="1" x14ac:dyDescent="0.25">
      <c r="A232" s="52" t="s">
        <v>63</v>
      </c>
      <c r="B232" s="53" t="s">
        <v>41</v>
      </c>
      <c r="C232" s="53" t="s">
        <v>78</v>
      </c>
      <c r="D232" s="53" t="s">
        <v>395</v>
      </c>
      <c r="E232" s="53" t="s">
        <v>64</v>
      </c>
      <c r="F232" s="105">
        <v>3756.9749999999999</v>
      </c>
    </row>
    <row r="233" spans="1:6" ht="37.5" customHeight="1" outlineLevel="1" x14ac:dyDescent="0.25">
      <c r="A233" s="162" t="s">
        <v>648</v>
      </c>
      <c r="B233" s="53" t="s">
        <v>41</v>
      </c>
      <c r="C233" s="53" t="s">
        <v>78</v>
      </c>
      <c r="D233" s="53" t="s">
        <v>649</v>
      </c>
      <c r="E233" s="53" t="s">
        <v>8</v>
      </c>
      <c r="F233" s="105">
        <f>F234</f>
        <v>5829.0259999999998</v>
      </c>
    </row>
    <row r="234" spans="1:6" ht="20.25" customHeight="1" outlineLevel="1" x14ac:dyDescent="0.25">
      <c r="A234" s="52" t="s">
        <v>18</v>
      </c>
      <c r="B234" s="53" t="s">
        <v>41</v>
      </c>
      <c r="C234" s="53" t="s">
        <v>78</v>
      </c>
      <c r="D234" s="53" t="s">
        <v>649</v>
      </c>
      <c r="E234" s="53" t="s">
        <v>19</v>
      </c>
      <c r="F234" s="105">
        <f>F235</f>
        <v>5829.0259999999998</v>
      </c>
    </row>
    <row r="235" spans="1:6" ht="37.5" customHeight="1" outlineLevel="1" x14ac:dyDescent="0.25">
      <c r="A235" s="52" t="s">
        <v>20</v>
      </c>
      <c r="B235" s="53" t="s">
        <v>41</v>
      </c>
      <c r="C235" s="53" t="s">
        <v>78</v>
      </c>
      <c r="D235" s="53" t="s">
        <v>649</v>
      </c>
      <c r="E235" s="53" t="s">
        <v>21</v>
      </c>
      <c r="F235" s="105">
        <v>5829.0259999999998</v>
      </c>
    </row>
    <row r="236" spans="1:6" ht="37.5" customHeight="1" outlineLevel="1" x14ac:dyDescent="0.25">
      <c r="A236" s="167" t="s">
        <v>650</v>
      </c>
      <c r="B236" s="53" t="s">
        <v>41</v>
      </c>
      <c r="C236" s="53" t="s">
        <v>78</v>
      </c>
      <c r="D236" s="53" t="s">
        <v>651</v>
      </c>
      <c r="E236" s="53" t="s">
        <v>8</v>
      </c>
      <c r="F236" s="105">
        <f>F237</f>
        <v>1457.2570000000001</v>
      </c>
    </row>
    <row r="237" spans="1:6" ht="18.75" customHeight="1" outlineLevel="1" x14ac:dyDescent="0.25">
      <c r="A237" s="52" t="s">
        <v>18</v>
      </c>
      <c r="B237" s="53" t="s">
        <v>41</v>
      </c>
      <c r="C237" s="53" t="s">
        <v>78</v>
      </c>
      <c r="D237" s="53" t="s">
        <v>651</v>
      </c>
      <c r="E237" s="53" t="s">
        <v>19</v>
      </c>
      <c r="F237" s="105">
        <f>F238</f>
        <v>1457.2570000000001</v>
      </c>
    </row>
    <row r="238" spans="1:6" ht="37.5" customHeight="1" outlineLevel="1" x14ac:dyDescent="0.25">
      <c r="A238" s="52" t="s">
        <v>20</v>
      </c>
      <c r="B238" s="53" t="s">
        <v>41</v>
      </c>
      <c r="C238" s="53" t="s">
        <v>78</v>
      </c>
      <c r="D238" s="53" t="s">
        <v>651</v>
      </c>
      <c r="E238" s="53" t="s">
        <v>21</v>
      </c>
      <c r="F238" s="105">
        <v>1457.2570000000001</v>
      </c>
    </row>
    <row r="239" spans="1:6" outlineLevel="1" x14ac:dyDescent="0.25">
      <c r="A239" s="52" t="s">
        <v>80</v>
      </c>
      <c r="B239" s="53" t="s">
        <v>41</v>
      </c>
      <c r="C239" s="53" t="s">
        <v>81</v>
      </c>
      <c r="D239" s="53" t="s">
        <v>159</v>
      </c>
      <c r="E239" s="53" t="s">
        <v>8</v>
      </c>
      <c r="F239" s="103">
        <f>F240+F244</f>
        <v>287.5</v>
      </c>
    </row>
    <row r="240" spans="1:6" ht="56.25" outlineLevel="1" x14ac:dyDescent="0.25">
      <c r="A240" s="52" t="s">
        <v>524</v>
      </c>
      <c r="B240" s="53" t="s">
        <v>41</v>
      </c>
      <c r="C240" s="53" t="s">
        <v>81</v>
      </c>
      <c r="D240" s="53" t="s">
        <v>176</v>
      </c>
      <c r="E240" s="53" t="s">
        <v>8</v>
      </c>
      <c r="F240" s="103">
        <f>F241</f>
        <v>268.5</v>
      </c>
    </row>
    <row r="241" spans="1:6" ht="18" customHeight="1" outlineLevel="1" x14ac:dyDescent="0.25">
      <c r="A241" s="58" t="s">
        <v>82</v>
      </c>
      <c r="B241" s="53" t="s">
        <v>41</v>
      </c>
      <c r="C241" s="53" t="s">
        <v>81</v>
      </c>
      <c r="D241" s="53" t="s">
        <v>183</v>
      </c>
      <c r="E241" s="53" t="s">
        <v>8</v>
      </c>
      <c r="F241" s="103">
        <f>F242</f>
        <v>268.5</v>
      </c>
    </row>
    <row r="242" spans="1:6" ht="18.75" customHeight="1" outlineLevel="1" x14ac:dyDescent="0.25">
      <c r="A242" s="52" t="s">
        <v>18</v>
      </c>
      <c r="B242" s="53" t="s">
        <v>41</v>
      </c>
      <c r="C242" s="53" t="s">
        <v>81</v>
      </c>
      <c r="D242" s="53" t="s">
        <v>183</v>
      </c>
      <c r="E242" s="53" t="s">
        <v>19</v>
      </c>
      <c r="F242" s="103">
        <f>F243</f>
        <v>268.5</v>
      </c>
    </row>
    <row r="243" spans="1:6" ht="37.5" outlineLevel="1" x14ac:dyDescent="0.25">
      <c r="A243" s="52" t="s">
        <v>20</v>
      </c>
      <c r="B243" s="53" t="s">
        <v>41</v>
      </c>
      <c r="C243" s="53" t="s">
        <v>81</v>
      </c>
      <c r="D243" s="53" t="s">
        <v>183</v>
      </c>
      <c r="E243" s="53" t="s">
        <v>21</v>
      </c>
      <c r="F243" s="105">
        <v>268.5</v>
      </c>
    </row>
    <row r="244" spans="1:6" ht="21" customHeight="1" outlineLevel="1" x14ac:dyDescent="0.25">
      <c r="A244" s="52" t="s">
        <v>174</v>
      </c>
      <c r="B244" s="53" t="s">
        <v>41</v>
      </c>
      <c r="C244" s="53" t="s">
        <v>81</v>
      </c>
      <c r="D244" s="53" t="s">
        <v>160</v>
      </c>
      <c r="E244" s="53" t="s">
        <v>8</v>
      </c>
      <c r="F244" s="105">
        <f>F245</f>
        <v>19</v>
      </c>
    </row>
    <row r="245" spans="1:6" ht="21" customHeight="1" outlineLevel="1" x14ac:dyDescent="0.25">
      <c r="A245" s="52" t="s">
        <v>499</v>
      </c>
      <c r="B245" s="53" t="s">
        <v>41</v>
      </c>
      <c r="C245" s="53" t="s">
        <v>81</v>
      </c>
      <c r="D245" s="53" t="s">
        <v>498</v>
      </c>
      <c r="E245" s="53" t="s">
        <v>8</v>
      </c>
      <c r="F245" s="105">
        <f>F246</f>
        <v>19</v>
      </c>
    </row>
    <row r="246" spans="1:6" ht="37.5" outlineLevel="1" x14ac:dyDescent="0.25">
      <c r="A246" s="59" t="s">
        <v>583</v>
      </c>
      <c r="B246" s="53" t="s">
        <v>41</v>
      </c>
      <c r="C246" s="53" t="s">
        <v>81</v>
      </c>
      <c r="D246" s="53" t="s">
        <v>604</v>
      </c>
      <c r="E246" s="53" t="s">
        <v>8</v>
      </c>
      <c r="F246" s="105">
        <f>F247</f>
        <v>19</v>
      </c>
    </row>
    <row r="247" spans="1:6" outlineLevel="1" x14ac:dyDescent="0.25">
      <c r="A247" s="52" t="s">
        <v>31</v>
      </c>
      <c r="B247" s="53" t="s">
        <v>41</v>
      </c>
      <c r="C247" s="53" t="s">
        <v>81</v>
      </c>
      <c r="D247" s="53" t="s">
        <v>604</v>
      </c>
      <c r="E247" s="53" t="s">
        <v>32</v>
      </c>
      <c r="F247" s="105">
        <f>F248</f>
        <v>19</v>
      </c>
    </row>
    <row r="248" spans="1:6" outlineLevel="1" x14ac:dyDescent="0.25">
      <c r="A248" s="52" t="s">
        <v>584</v>
      </c>
      <c r="B248" s="53" t="s">
        <v>41</v>
      </c>
      <c r="C248" s="53" t="s">
        <v>81</v>
      </c>
      <c r="D248" s="53" t="s">
        <v>604</v>
      </c>
      <c r="E248" s="53" t="s">
        <v>585</v>
      </c>
      <c r="F248" s="105">
        <v>19</v>
      </c>
    </row>
    <row r="249" spans="1:6" outlineLevel="1" x14ac:dyDescent="0.25">
      <c r="A249" s="52" t="s">
        <v>605</v>
      </c>
      <c r="B249" s="53" t="s">
        <v>41</v>
      </c>
      <c r="C249" s="53" t="s">
        <v>606</v>
      </c>
      <c r="D249" s="53" t="s">
        <v>159</v>
      </c>
      <c r="E249" s="53" t="s">
        <v>8</v>
      </c>
      <c r="F249" s="103">
        <f>F250</f>
        <v>5842.424</v>
      </c>
    </row>
    <row r="250" spans="1:6" ht="56.25" outlineLevel="1" x14ac:dyDescent="0.25">
      <c r="A250" s="52" t="s">
        <v>524</v>
      </c>
      <c r="B250" s="53" t="s">
        <v>41</v>
      </c>
      <c r="C250" s="53" t="s">
        <v>606</v>
      </c>
      <c r="D250" s="53" t="s">
        <v>176</v>
      </c>
      <c r="E250" s="53" t="s">
        <v>8</v>
      </c>
      <c r="F250" s="103">
        <f>F251</f>
        <v>5842.424</v>
      </c>
    </row>
    <row r="251" spans="1:6" ht="37.5" outlineLevel="1" x14ac:dyDescent="0.25">
      <c r="A251" s="52" t="s">
        <v>527</v>
      </c>
      <c r="B251" s="53" t="s">
        <v>41</v>
      </c>
      <c r="C251" s="53" t="s">
        <v>606</v>
      </c>
      <c r="D251" s="53" t="s">
        <v>180</v>
      </c>
      <c r="E251" s="53" t="s">
        <v>8</v>
      </c>
      <c r="F251" s="103">
        <f>F252+F255</f>
        <v>5842.424</v>
      </c>
    </row>
    <row r="252" spans="1:6" ht="37.5" outlineLevel="1" x14ac:dyDescent="0.25">
      <c r="A252" s="52" t="s">
        <v>666</v>
      </c>
      <c r="B252" s="53" t="s">
        <v>41</v>
      </c>
      <c r="C252" s="53" t="s">
        <v>606</v>
      </c>
      <c r="D252" s="53" t="s">
        <v>667</v>
      </c>
      <c r="E252" s="53" t="s">
        <v>8</v>
      </c>
      <c r="F252" s="103">
        <f>F253</f>
        <v>58.423999999999999</v>
      </c>
    </row>
    <row r="253" spans="1:6" outlineLevel="1" x14ac:dyDescent="0.25">
      <c r="A253" s="52" t="s">
        <v>22</v>
      </c>
      <c r="B253" s="53" t="s">
        <v>41</v>
      </c>
      <c r="C253" s="53" t="s">
        <v>606</v>
      </c>
      <c r="D253" s="53" t="s">
        <v>667</v>
      </c>
      <c r="E253" s="53" t="s">
        <v>23</v>
      </c>
      <c r="F253" s="103">
        <f>F254</f>
        <v>58.423999999999999</v>
      </c>
    </row>
    <row r="254" spans="1:6" ht="37.5" outlineLevel="1" x14ac:dyDescent="0.25">
      <c r="A254" s="52" t="s">
        <v>63</v>
      </c>
      <c r="B254" s="53" t="s">
        <v>41</v>
      </c>
      <c r="C254" s="53" t="s">
        <v>606</v>
      </c>
      <c r="D254" s="53" t="s">
        <v>667</v>
      </c>
      <c r="E254" s="53" t="s">
        <v>64</v>
      </c>
      <c r="F254" s="103">
        <v>58.423999999999999</v>
      </c>
    </row>
    <row r="255" spans="1:6" ht="37.5" outlineLevel="1" x14ac:dyDescent="0.25">
      <c r="A255" s="32" t="s">
        <v>594</v>
      </c>
      <c r="B255" s="53" t="s">
        <v>41</v>
      </c>
      <c r="C255" s="53" t="s">
        <v>606</v>
      </c>
      <c r="D255" s="53" t="s">
        <v>607</v>
      </c>
      <c r="E255" s="53" t="s">
        <v>8</v>
      </c>
      <c r="F255" s="103">
        <f>F256</f>
        <v>5784</v>
      </c>
    </row>
    <row r="256" spans="1:6" outlineLevel="1" x14ac:dyDescent="0.25">
      <c r="A256" s="52" t="s">
        <v>22</v>
      </c>
      <c r="B256" s="53" t="s">
        <v>41</v>
      </c>
      <c r="C256" s="53" t="s">
        <v>606</v>
      </c>
      <c r="D256" s="53" t="s">
        <v>607</v>
      </c>
      <c r="E256" s="53" t="s">
        <v>23</v>
      </c>
      <c r="F256" s="103">
        <f>F257</f>
        <v>5784</v>
      </c>
    </row>
    <row r="257" spans="1:6" ht="37.5" outlineLevel="1" x14ac:dyDescent="0.25">
      <c r="A257" s="52" t="s">
        <v>63</v>
      </c>
      <c r="B257" s="53" t="s">
        <v>41</v>
      </c>
      <c r="C257" s="53" t="s">
        <v>606</v>
      </c>
      <c r="D257" s="53" t="s">
        <v>607</v>
      </c>
      <c r="E257" s="53" t="s">
        <v>64</v>
      </c>
      <c r="F257" s="103">
        <v>5784</v>
      </c>
    </row>
    <row r="258" spans="1:6" outlineLevel="1" x14ac:dyDescent="0.25">
      <c r="A258" s="52" t="s">
        <v>83</v>
      </c>
      <c r="B258" s="53" t="s">
        <v>41</v>
      </c>
      <c r="C258" s="53" t="s">
        <v>84</v>
      </c>
      <c r="D258" s="53" t="s">
        <v>159</v>
      </c>
      <c r="E258" s="53" t="s">
        <v>8</v>
      </c>
      <c r="F258" s="103">
        <f>F259</f>
        <v>515</v>
      </c>
    </row>
    <row r="259" spans="1:6" outlineLevel="2" x14ac:dyDescent="0.25">
      <c r="A259" s="52" t="s">
        <v>85</v>
      </c>
      <c r="B259" s="53" t="s">
        <v>41</v>
      </c>
      <c r="C259" s="53" t="s">
        <v>86</v>
      </c>
      <c r="D259" s="53" t="s">
        <v>159</v>
      </c>
      <c r="E259" s="53" t="s">
        <v>8</v>
      </c>
      <c r="F259" s="103">
        <f>F260</f>
        <v>515</v>
      </c>
    </row>
    <row r="260" spans="1:6" ht="37.5" outlineLevel="3" x14ac:dyDescent="0.25">
      <c r="A260" s="52" t="s">
        <v>528</v>
      </c>
      <c r="B260" s="53" t="s">
        <v>41</v>
      </c>
      <c r="C260" s="53" t="s">
        <v>86</v>
      </c>
      <c r="D260" s="53" t="s">
        <v>184</v>
      </c>
      <c r="E260" s="53" t="s">
        <v>8</v>
      </c>
      <c r="F260" s="103">
        <f>F261+F265+F268</f>
        <v>515</v>
      </c>
    </row>
    <row r="261" spans="1:6" ht="36.75" customHeight="1" outlineLevel="3" x14ac:dyDescent="0.25">
      <c r="A261" s="52" t="s">
        <v>529</v>
      </c>
      <c r="B261" s="53" t="s">
        <v>41</v>
      </c>
      <c r="C261" s="53" t="s">
        <v>86</v>
      </c>
      <c r="D261" s="53" t="s">
        <v>351</v>
      </c>
      <c r="E261" s="53" t="s">
        <v>8</v>
      </c>
      <c r="F261" s="103">
        <f>F262</f>
        <v>440</v>
      </c>
    </row>
    <row r="262" spans="1:6" ht="18" customHeight="1" outlineLevel="3" x14ac:dyDescent="0.25">
      <c r="A262" s="52" t="s">
        <v>352</v>
      </c>
      <c r="B262" s="53" t="s">
        <v>41</v>
      </c>
      <c r="C262" s="53" t="s">
        <v>86</v>
      </c>
      <c r="D262" s="53" t="s">
        <v>353</v>
      </c>
      <c r="E262" s="53" t="s">
        <v>8</v>
      </c>
      <c r="F262" s="103">
        <f>F263</f>
        <v>440</v>
      </c>
    </row>
    <row r="263" spans="1:6" ht="18.75" customHeight="1" outlineLevel="3" x14ac:dyDescent="0.25">
      <c r="A263" s="52" t="s">
        <v>18</v>
      </c>
      <c r="B263" s="53" t="s">
        <v>41</v>
      </c>
      <c r="C263" s="53" t="s">
        <v>86</v>
      </c>
      <c r="D263" s="53" t="s">
        <v>353</v>
      </c>
      <c r="E263" s="53" t="s">
        <v>19</v>
      </c>
      <c r="F263" s="103">
        <f>F264</f>
        <v>440</v>
      </c>
    </row>
    <row r="264" spans="1:6" ht="37.5" outlineLevel="3" x14ac:dyDescent="0.25">
      <c r="A264" s="52" t="s">
        <v>20</v>
      </c>
      <c r="B264" s="53" t="s">
        <v>41</v>
      </c>
      <c r="C264" s="53" t="s">
        <v>86</v>
      </c>
      <c r="D264" s="53" t="s">
        <v>353</v>
      </c>
      <c r="E264" s="53" t="s">
        <v>21</v>
      </c>
      <c r="F264" s="103">
        <v>440</v>
      </c>
    </row>
    <row r="265" spans="1:6" ht="19.5" customHeight="1" outlineLevel="5" x14ac:dyDescent="0.25">
      <c r="A265" s="52" t="s">
        <v>88</v>
      </c>
      <c r="B265" s="53" t="s">
        <v>41</v>
      </c>
      <c r="C265" s="53" t="s">
        <v>86</v>
      </c>
      <c r="D265" s="53" t="s">
        <v>185</v>
      </c>
      <c r="E265" s="53" t="s">
        <v>8</v>
      </c>
      <c r="F265" s="103">
        <f>F266</f>
        <v>45</v>
      </c>
    </row>
    <row r="266" spans="1:6" ht="21.75" customHeight="1" outlineLevel="6" x14ac:dyDescent="0.25">
      <c r="A266" s="52" t="s">
        <v>18</v>
      </c>
      <c r="B266" s="53" t="s">
        <v>41</v>
      </c>
      <c r="C266" s="53" t="s">
        <v>86</v>
      </c>
      <c r="D266" s="53" t="s">
        <v>185</v>
      </c>
      <c r="E266" s="53" t="s">
        <v>19</v>
      </c>
      <c r="F266" s="103">
        <f>F267</f>
        <v>45</v>
      </c>
    </row>
    <row r="267" spans="1:6" ht="37.5" outlineLevel="7" x14ac:dyDescent="0.25">
      <c r="A267" s="52" t="s">
        <v>20</v>
      </c>
      <c r="B267" s="53" t="s">
        <v>41</v>
      </c>
      <c r="C267" s="53" t="s">
        <v>86</v>
      </c>
      <c r="D267" s="53" t="s">
        <v>185</v>
      </c>
      <c r="E267" s="53" t="s">
        <v>21</v>
      </c>
      <c r="F267" s="105">
        <v>45</v>
      </c>
    </row>
    <row r="268" spans="1:6" outlineLevel="5" x14ac:dyDescent="0.25">
      <c r="A268" s="52" t="s">
        <v>87</v>
      </c>
      <c r="B268" s="53" t="s">
        <v>41</v>
      </c>
      <c r="C268" s="53" t="s">
        <v>86</v>
      </c>
      <c r="D268" s="53" t="s">
        <v>354</v>
      </c>
      <c r="E268" s="53" t="s">
        <v>8</v>
      </c>
      <c r="F268" s="103">
        <f>F269</f>
        <v>30</v>
      </c>
    </row>
    <row r="269" spans="1:6" ht="18.75" customHeight="1" outlineLevel="6" x14ac:dyDescent="0.25">
      <c r="A269" s="52" t="s">
        <v>18</v>
      </c>
      <c r="B269" s="53" t="s">
        <v>41</v>
      </c>
      <c r="C269" s="53" t="s">
        <v>86</v>
      </c>
      <c r="D269" s="53" t="s">
        <v>354</v>
      </c>
      <c r="E269" s="53" t="s">
        <v>19</v>
      </c>
      <c r="F269" s="103">
        <f>F270</f>
        <v>30</v>
      </c>
    </row>
    <row r="270" spans="1:6" ht="37.5" outlineLevel="7" x14ac:dyDescent="0.25">
      <c r="A270" s="52" t="s">
        <v>20</v>
      </c>
      <c r="B270" s="53" t="s">
        <v>41</v>
      </c>
      <c r="C270" s="53" t="s">
        <v>86</v>
      </c>
      <c r="D270" s="53" t="s">
        <v>354</v>
      </c>
      <c r="E270" s="53" t="s">
        <v>21</v>
      </c>
      <c r="F270" s="105">
        <v>30</v>
      </c>
    </row>
    <row r="271" spans="1:6" outlineLevel="1" x14ac:dyDescent="0.25">
      <c r="A271" s="52" t="s">
        <v>89</v>
      </c>
      <c r="B271" s="53" t="s">
        <v>41</v>
      </c>
      <c r="C271" s="53" t="s">
        <v>90</v>
      </c>
      <c r="D271" s="53" t="s">
        <v>159</v>
      </c>
      <c r="E271" s="53" t="s">
        <v>8</v>
      </c>
      <c r="F271" s="103">
        <f>F272</f>
        <v>13748.554</v>
      </c>
    </row>
    <row r="272" spans="1:6" outlineLevel="2" x14ac:dyDescent="0.25">
      <c r="A272" s="52" t="s">
        <v>378</v>
      </c>
      <c r="B272" s="53" t="s">
        <v>41</v>
      </c>
      <c r="C272" s="53" t="s">
        <v>377</v>
      </c>
      <c r="D272" s="53" t="s">
        <v>159</v>
      </c>
      <c r="E272" s="53" t="s">
        <v>8</v>
      </c>
      <c r="F272" s="103">
        <f>F273</f>
        <v>13748.554</v>
      </c>
    </row>
    <row r="273" spans="1:6" ht="37.5" outlineLevel="3" x14ac:dyDescent="0.25">
      <c r="A273" s="52" t="s">
        <v>530</v>
      </c>
      <c r="B273" s="53" t="s">
        <v>41</v>
      </c>
      <c r="C273" s="53" t="s">
        <v>377</v>
      </c>
      <c r="D273" s="53" t="s">
        <v>186</v>
      </c>
      <c r="E273" s="53" t="s">
        <v>8</v>
      </c>
      <c r="F273" s="103">
        <f>F274</f>
        <v>13748.554</v>
      </c>
    </row>
    <row r="274" spans="1:6" ht="38.25" customHeight="1" outlineLevel="5" x14ac:dyDescent="0.25">
      <c r="A274" s="52" t="s">
        <v>93</v>
      </c>
      <c r="B274" s="53" t="s">
        <v>41</v>
      </c>
      <c r="C274" s="53" t="s">
        <v>377</v>
      </c>
      <c r="D274" s="53" t="s">
        <v>187</v>
      </c>
      <c r="E274" s="53" t="s">
        <v>8</v>
      </c>
      <c r="F274" s="103">
        <f>F275</f>
        <v>13748.554</v>
      </c>
    </row>
    <row r="275" spans="1:6" ht="37.5" outlineLevel="6" x14ac:dyDescent="0.25">
      <c r="A275" s="52" t="s">
        <v>53</v>
      </c>
      <c r="B275" s="53" t="s">
        <v>41</v>
      </c>
      <c r="C275" s="53" t="s">
        <v>377</v>
      </c>
      <c r="D275" s="53" t="s">
        <v>187</v>
      </c>
      <c r="E275" s="53" t="s">
        <v>54</v>
      </c>
      <c r="F275" s="103">
        <f>F276</f>
        <v>13748.554</v>
      </c>
    </row>
    <row r="276" spans="1:6" outlineLevel="7" x14ac:dyDescent="0.25">
      <c r="A276" s="52" t="s">
        <v>94</v>
      </c>
      <c r="B276" s="53" t="s">
        <v>41</v>
      </c>
      <c r="C276" s="53" t="s">
        <v>377</v>
      </c>
      <c r="D276" s="53" t="s">
        <v>187</v>
      </c>
      <c r="E276" s="53" t="s">
        <v>95</v>
      </c>
      <c r="F276" s="105">
        <v>13748.554</v>
      </c>
    </row>
    <row r="277" spans="1:6" outlineLevel="1" x14ac:dyDescent="0.25">
      <c r="A277" s="52" t="s">
        <v>100</v>
      </c>
      <c r="B277" s="53" t="s">
        <v>41</v>
      </c>
      <c r="C277" s="53" t="s">
        <v>101</v>
      </c>
      <c r="D277" s="53" t="s">
        <v>159</v>
      </c>
      <c r="E277" s="53" t="s">
        <v>8</v>
      </c>
      <c r="F277" s="103">
        <f>F278</f>
        <v>8624.5949999999993</v>
      </c>
    </row>
    <row r="278" spans="1:6" outlineLevel="2" x14ac:dyDescent="0.25">
      <c r="A278" s="52" t="s">
        <v>102</v>
      </c>
      <c r="B278" s="53" t="s">
        <v>41</v>
      </c>
      <c r="C278" s="53" t="s">
        <v>103</v>
      </c>
      <c r="D278" s="53" t="s">
        <v>159</v>
      </c>
      <c r="E278" s="53" t="s">
        <v>8</v>
      </c>
      <c r="F278" s="103">
        <f>F279</f>
        <v>8624.5949999999993</v>
      </c>
    </row>
    <row r="279" spans="1:6" ht="37.5" outlineLevel="3" x14ac:dyDescent="0.25">
      <c r="A279" s="52" t="s">
        <v>530</v>
      </c>
      <c r="B279" s="53" t="s">
        <v>41</v>
      </c>
      <c r="C279" s="53" t="s">
        <v>103</v>
      </c>
      <c r="D279" s="53" t="s">
        <v>186</v>
      </c>
      <c r="E279" s="53" t="s">
        <v>8</v>
      </c>
      <c r="F279" s="103">
        <f>F280+F289+F286+F283</f>
        <v>8624.5949999999993</v>
      </c>
    </row>
    <row r="280" spans="1:6" ht="56.25" outlineLevel="3" x14ac:dyDescent="0.25">
      <c r="A280" s="52" t="s">
        <v>668</v>
      </c>
      <c r="B280" s="53" t="s">
        <v>41</v>
      </c>
      <c r="C280" s="53" t="s">
        <v>103</v>
      </c>
      <c r="D280" s="53" t="s">
        <v>669</v>
      </c>
      <c r="E280" s="53" t="s">
        <v>8</v>
      </c>
      <c r="F280" s="103">
        <f>F281</f>
        <v>1.476</v>
      </c>
    </row>
    <row r="281" spans="1:6" ht="37.5" outlineLevel="3" x14ac:dyDescent="0.25">
      <c r="A281" s="52" t="s">
        <v>53</v>
      </c>
      <c r="B281" s="53" t="s">
        <v>41</v>
      </c>
      <c r="C281" s="53" t="s">
        <v>103</v>
      </c>
      <c r="D281" s="53" t="s">
        <v>669</v>
      </c>
      <c r="E281" s="53" t="s">
        <v>54</v>
      </c>
      <c r="F281" s="103">
        <f>F282</f>
        <v>1.476</v>
      </c>
    </row>
    <row r="282" spans="1:6" outlineLevel="3" x14ac:dyDescent="0.25">
      <c r="A282" s="52" t="s">
        <v>94</v>
      </c>
      <c r="B282" s="53" t="s">
        <v>41</v>
      </c>
      <c r="C282" s="53" t="s">
        <v>103</v>
      </c>
      <c r="D282" s="53" t="s">
        <v>669</v>
      </c>
      <c r="E282" s="53" t="s">
        <v>95</v>
      </c>
      <c r="F282" s="103">
        <v>1.476</v>
      </c>
    </row>
    <row r="283" spans="1:6" ht="36" customHeight="1" outlineLevel="7" x14ac:dyDescent="0.25">
      <c r="A283" s="60" t="s">
        <v>105</v>
      </c>
      <c r="B283" s="53" t="s">
        <v>41</v>
      </c>
      <c r="C283" s="53" t="s">
        <v>103</v>
      </c>
      <c r="D283" s="53" t="s">
        <v>191</v>
      </c>
      <c r="E283" s="53" t="s">
        <v>8</v>
      </c>
      <c r="F283" s="103">
        <f>F284</f>
        <v>7616.5230000000001</v>
      </c>
    </row>
    <row r="284" spans="1:6" ht="37.5" outlineLevel="7" x14ac:dyDescent="0.25">
      <c r="A284" s="52" t="s">
        <v>53</v>
      </c>
      <c r="B284" s="53" t="s">
        <v>41</v>
      </c>
      <c r="C284" s="53" t="s">
        <v>103</v>
      </c>
      <c r="D284" s="53" t="s">
        <v>191</v>
      </c>
      <c r="E284" s="53" t="s">
        <v>54</v>
      </c>
      <c r="F284" s="103">
        <f>F285</f>
        <v>7616.5230000000001</v>
      </c>
    </row>
    <row r="285" spans="1:6" outlineLevel="7" x14ac:dyDescent="0.25">
      <c r="A285" s="52" t="s">
        <v>94</v>
      </c>
      <c r="B285" s="53" t="s">
        <v>41</v>
      </c>
      <c r="C285" s="53" t="s">
        <v>103</v>
      </c>
      <c r="D285" s="53" t="s">
        <v>191</v>
      </c>
      <c r="E285" s="53" t="s">
        <v>95</v>
      </c>
      <c r="F285" s="105">
        <v>7616.5230000000001</v>
      </c>
    </row>
    <row r="286" spans="1:6" ht="56.25" outlineLevel="7" x14ac:dyDescent="0.25">
      <c r="A286" s="32" t="s">
        <v>592</v>
      </c>
      <c r="B286" s="53" t="s">
        <v>41</v>
      </c>
      <c r="C286" s="53" t="s">
        <v>103</v>
      </c>
      <c r="D286" s="53" t="s">
        <v>608</v>
      </c>
      <c r="E286" s="53" t="s">
        <v>8</v>
      </c>
      <c r="F286" s="105">
        <f>F287</f>
        <v>146.096</v>
      </c>
    </row>
    <row r="287" spans="1:6" ht="37.5" outlineLevel="7" x14ac:dyDescent="0.25">
      <c r="A287" s="52" t="s">
        <v>53</v>
      </c>
      <c r="B287" s="53" t="s">
        <v>41</v>
      </c>
      <c r="C287" s="53" t="s">
        <v>103</v>
      </c>
      <c r="D287" s="53" t="s">
        <v>608</v>
      </c>
      <c r="E287" s="53" t="s">
        <v>54</v>
      </c>
      <c r="F287" s="105">
        <f>F288</f>
        <v>146.096</v>
      </c>
    </row>
    <row r="288" spans="1:6" outlineLevel="7" x14ac:dyDescent="0.25">
      <c r="A288" s="52" t="s">
        <v>94</v>
      </c>
      <c r="B288" s="53" t="s">
        <v>41</v>
      </c>
      <c r="C288" s="53" t="s">
        <v>103</v>
      </c>
      <c r="D288" s="53" t="s">
        <v>608</v>
      </c>
      <c r="E288" s="53" t="s">
        <v>95</v>
      </c>
      <c r="F288" s="105">
        <v>146.096</v>
      </c>
    </row>
    <row r="289" spans="1:6" outlineLevel="5" x14ac:dyDescent="0.25">
      <c r="A289" s="52" t="s">
        <v>104</v>
      </c>
      <c r="B289" s="53" t="s">
        <v>41</v>
      </c>
      <c r="C289" s="53" t="s">
        <v>103</v>
      </c>
      <c r="D289" s="53" t="s">
        <v>190</v>
      </c>
      <c r="E289" s="53" t="s">
        <v>8</v>
      </c>
      <c r="F289" s="103">
        <f>F290</f>
        <v>860.5</v>
      </c>
    </row>
    <row r="290" spans="1:6" ht="37.5" outlineLevel="6" x14ac:dyDescent="0.25">
      <c r="A290" s="52" t="s">
        <v>53</v>
      </c>
      <c r="B290" s="53" t="s">
        <v>41</v>
      </c>
      <c r="C290" s="53" t="s">
        <v>103</v>
      </c>
      <c r="D290" s="53" t="s">
        <v>190</v>
      </c>
      <c r="E290" s="53" t="s">
        <v>54</v>
      </c>
      <c r="F290" s="103">
        <f>F291+F292</f>
        <v>860.5</v>
      </c>
    </row>
    <row r="291" spans="1:6" outlineLevel="7" x14ac:dyDescent="0.25">
      <c r="A291" s="52" t="s">
        <v>94</v>
      </c>
      <c r="B291" s="53" t="s">
        <v>41</v>
      </c>
      <c r="C291" s="53" t="s">
        <v>103</v>
      </c>
      <c r="D291" s="53" t="s">
        <v>190</v>
      </c>
      <c r="E291" s="53" t="s">
        <v>95</v>
      </c>
      <c r="F291" s="105">
        <v>746.5</v>
      </c>
    </row>
    <row r="292" spans="1:6" ht="37.5" customHeight="1" outlineLevel="7" x14ac:dyDescent="0.25">
      <c r="A292" s="52" t="s">
        <v>627</v>
      </c>
      <c r="B292" s="53" t="s">
        <v>41</v>
      </c>
      <c r="C292" s="53" t="s">
        <v>103</v>
      </c>
      <c r="D292" s="53" t="s">
        <v>190</v>
      </c>
      <c r="E292" s="53" t="s">
        <v>371</v>
      </c>
      <c r="F292" s="105">
        <v>114</v>
      </c>
    </row>
    <row r="293" spans="1:6" outlineLevel="1" x14ac:dyDescent="0.25">
      <c r="A293" s="52" t="s">
        <v>106</v>
      </c>
      <c r="B293" s="53" t="s">
        <v>41</v>
      </c>
      <c r="C293" s="53" t="s">
        <v>107</v>
      </c>
      <c r="D293" s="53" t="s">
        <v>159</v>
      </c>
      <c r="E293" s="53" t="s">
        <v>8</v>
      </c>
      <c r="F293" s="103">
        <f>F294+F299+F309</f>
        <v>25913.348000000002</v>
      </c>
    </row>
    <row r="294" spans="1:6" outlineLevel="2" x14ac:dyDescent="0.25">
      <c r="A294" s="52" t="s">
        <v>108</v>
      </c>
      <c r="B294" s="53" t="s">
        <v>41</v>
      </c>
      <c r="C294" s="53" t="s">
        <v>109</v>
      </c>
      <c r="D294" s="53" t="s">
        <v>159</v>
      </c>
      <c r="E294" s="53" t="s">
        <v>8</v>
      </c>
      <c r="F294" s="103">
        <f>F295</f>
        <v>3294.29</v>
      </c>
    </row>
    <row r="295" spans="1:6" ht="19.5" customHeight="1" outlineLevel="4" x14ac:dyDescent="0.25">
      <c r="A295" s="52" t="s">
        <v>174</v>
      </c>
      <c r="B295" s="53" t="s">
        <v>41</v>
      </c>
      <c r="C295" s="53" t="s">
        <v>109</v>
      </c>
      <c r="D295" s="53" t="s">
        <v>160</v>
      </c>
      <c r="E295" s="53" t="s">
        <v>8</v>
      </c>
      <c r="F295" s="103">
        <f>F296</f>
        <v>3294.29</v>
      </c>
    </row>
    <row r="296" spans="1:6" outlineLevel="5" x14ac:dyDescent="0.25">
      <c r="A296" s="52" t="s">
        <v>110</v>
      </c>
      <c r="B296" s="53" t="s">
        <v>41</v>
      </c>
      <c r="C296" s="53" t="s">
        <v>109</v>
      </c>
      <c r="D296" s="53" t="s">
        <v>192</v>
      </c>
      <c r="E296" s="53" t="s">
        <v>8</v>
      </c>
      <c r="F296" s="103">
        <f>F297</f>
        <v>3294.29</v>
      </c>
    </row>
    <row r="297" spans="1:6" outlineLevel="6" x14ac:dyDescent="0.25">
      <c r="A297" s="52" t="s">
        <v>111</v>
      </c>
      <c r="B297" s="53" t="s">
        <v>41</v>
      </c>
      <c r="C297" s="53" t="s">
        <v>109</v>
      </c>
      <c r="D297" s="53" t="s">
        <v>192</v>
      </c>
      <c r="E297" s="53" t="s">
        <v>112</v>
      </c>
      <c r="F297" s="103">
        <f>F298</f>
        <v>3294.29</v>
      </c>
    </row>
    <row r="298" spans="1:6" outlineLevel="7" x14ac:dyDescent="0.25">
      <c r="A298" s="52" t="s">
        <v>113</v>
      </c>
      <c r="B298" s="53" t="s">
        <v>41</v>
      </c>
      <c r="C298" s="53" t="s">
        <v>109</v>
      </c>
      <c r="D298" s="53" t="s">
        <v>192</v>
      </c>
      <c r="E298" s="53" t="s">
        <v>114</v>
      </c>
      <c r="F298" s="105">
        <v>3294.29</v>
      </c>
    </row>
    <row r="299" spans="1:6" outlineLevel="7" x14ac:dyDescent="0.25">
      <c r="A299" s="52" t="s">
        <v>115</v>
      </c>
      <c r="B299" s="53" t="s">
        <v>41</v>
      </c>
      <c r="C299" s="53" t="s">
        <v>116</v>
      </c>
      <c r="D299" s="53" t="s">
        <v>159</v>
      </c>
      <c r="E299" s="53" t="s">
        <v>8</v>
      </c>
      <c r="F299" s="103">
        <f>F300+F305</f>
        <v>410</v>
      </c>
    </row>
    <row r="300" spans="1:6" ht="37.5" customHeight="1" outlineLevel="7" x14ac:dyDescent="0.25">
      <c r="A300" s="52" t="s">
        <v>526</v>
      </c>
      <c r="B300" s="53" t="s">
        <v>41</v>
      </c>
      <c r="C300" s="53" t="s">
        <v>116</v>
      </c>
      <c r="D300" s="53" t="s">
        <v>166</v>
      </c>
      <c r="E300" s="53" t="s">
        <v>8</v>
      </c>
      <c r="F300" s="103">
        <f>F301</f>
        <v>210</v>
      </c>
    </row>
    <row r="301" spans="1:6" ht="17.25" customHeight="1" outlineLevel="7" x14ac:dyDescent="0.25">
      <c r="A301" s="52" t="s">
        <v>532</v>
      </c>
      <c r="B301" s="53" t="s">
        <v>41</v>
      </c>
      <c r="C301" s="53" t="s">
        <v>116</v>
      </c>
      <c r="D301" s="53" t="s">
        <v>193</v>
      </c>
      <c r="E301" s="53" t="s">
        <v>8</v>
      </c>
      <c r="F301" s="103">
        <f>F302</f>
        <v>210</v>
      </c>
    </row>
    <row r="302" spans="1:6" ht="37.5" outlineLevel="7" x14ac:dyDescent="0.25">
      <c r="A302" s="52" t="s">
        <v>120</v>
      </c>
      <c r="B302" s="53" t="s">
        <v>41</v>
      </c>
      <c r="C302" s="53" t="s">
        <v>116</v>
      </c>
      <c r="D302" s="53" t="s">
        <v>194</v>
      </c>
      <c r="E302" s="53" t="s">
        <v>8</v>
      </c>
      <c r="F302" s="103">
        <f>F303</f>
        <v>210</v>
      </c>
    </row>
    <row r="303" spans="1:6" outlineLevel="7" x14ac:dyDescent="0.25">
      <c r="A303" s="52" t="s">
        <v>111</v>
      </c>
      <c r="B303" s="53" t="s">
        <v>41</v>
      </c>
      <c r="C303" s="53" t="s">
        <v>116</v>
      </c>
      <c r="D303" s="53" t="s">
        <v>194</v>
      </c>
      <c r="E303" s="53" t="s">
        <v>112</v>
      </c>
      <c r="F303" s="103">
        <f>F304</f>
        <v>210</v>
      </c>
    </row>
    <row r="304" spans="1:6" ht="18.75" customHeight="1" outlineLevel="7" x14ac:dyDescent="0.25">
      <c r="A304" s="52" t="s">
        <v>118</v>
      </c>
      <c r="B304" s="53" t="s">
        <v>41</v>
      </c>
      <c r="C304" s="53" t="s">
        <v>116</v>
      </c>
      <c r="D304" s="53" t="s">
        <v>194</v>
      </c>
      <c r="E304" s="53" t="s">
        <v>119</v>
      </c>
      <c r="F304" s="105">
        <v>210</v>
      </c>
    </row>
    <row r="305" spans="1:6" ht="18.75" customHeight="1" outlineLevel="7" x14ac:dyDescent="0.25">
      <c r="A305" s="52" t="s">
        <v>174</v>
      </c>
      <c r="B305" s="53" t="s">
        <v>41</v>
      </c>
      <c r="C305" s="53" t="s">
        <v>116</v>
      </c>
      <c r="D305" s="53" t="s">
        <v>160</v>
      </c>
      <c r="E305" s="53" t="s">
        <v>8</v>
      </c>
      <c r="F305" s="105">
        <f>F306</f>
        <v>200</v>
      </c>
    </row>
    <row r="306" spans="1:6" ht="18.75" customHeight="1" outlineLevel="7" x14ac:dyDescent="0.25">
      <c r="A306" s="52" t="s">
        <v>643</v>
      </c>
      <c r="B306" s="53" t="s">
        <v>41</v>
      </c>
      <c r="C306" s="53" t="s">
        <v>116</v>
      </c>
      <c r="D306" s="53" t="s">
        <v>644</v>
      </c>
      <c r="E306" s="53" t="s">
        <v>8</v>
      </c>
      <c r="F306" s="105">
        <f>F307</f>
        <v>200</v>
      </c>
    </row>
    <row r="307" spans="1:6" ht="18.75" customHeight="1" outlineLevel="7" x14ac:dyDescent="0.25">
      <c r="A307" s="52" t="s">
        <v>111</v>
      </c>
      <c r="B307" s="53" t="s">
        <v>41</v>
      </c>
      <c r="C307" s="53" t="s">
        <v>116</v>
      </c>
      <c r="D307" s="53" t="s">
        <v>644</v>
      </c>
      <c r="E307" s="53" t="s">
        <v>112</v>
      </c>
      <c r="F307" s="105">
        <f>F308</f>
        <v>200</v>
      </c>
    </row>
    <row r="308" spans="1:6" ht="18.75" customHeight="1" outlineLevel="7" x14ac:dyDescent="0.25">
      <c r="A308" s="52" t="s">
        <v>670</v>
      </c>
      <c r="B308" s="53" t="s">
        <v>41</v>
      </c>
      <c r="C308" s="53" t="s">
        <v>116</v>
      </c>
      <c r="D308" s="53" t="s">
        <v>644</v>
      </c>
      <c r="E308" s="53" t="s">
        <v>671</v>
      </c>
      <c r="F308" s="105">
        <v>200</v>
      </c>
    </row>
    <row r="309" spans="1:6" ht="20.25" customHeight="1" outlineLevel="1" x14ac:dyDescent="0.25">
      <c r="A309" s="52" t="s">
        <v>151</v>
      </c>
      <c r="B309" s="53" t="s">
        <v>41</v>
      </c>
      <c r="C309" s="53" t="s">
        <v>152</v>
      </c>
      <c r="D309" s="53" t="s">
        <v>159</v>
      </c>
      <c r="E309" s="53" t="s">
        <v>8</v>
      </c>
      <c r="F309" s="105">
        <f>F310</f>
        <v>22209.058000000001</v>
      </c>
    </row>
    <row r="310" spans="1:6" ht="19.5" customHeight="1" outlineLevel="1" x14ac:dyDescent="0.25">
      <c r="A310" s="52" t="s">
        <v>174</v>
      </c>
      <c r="B310" s="53" t="s">
        <v>41</v>
      </c>
      <c r="C310" s="53" t="s">
        <v>152</v>
      </c>
      <c r="D310" s="53" t="s">
        <v>160</v>
      </c>
      <c r="E310" s="53" t="s">
        <v>8</v>
      </c>
      <c r="F310" s="105">
        <f>F311</f>
        <v>22209.058000000001</v>
      </c>
    </row>
    <row r="311" spans="1:6" ht="20.25" customHeight="1" outlineLevel="1" x14ac:dyDescent="0.25">
      <c r="A311" s="52" t="s">
        <v>499</v>
      </c>
      <c r="B311" s="53" t="s">
        <v>41</v>
      </c>
      <c r="C311" s="53" t="s">
        <v>152</v>
      </c>
      <c r="D311" s="53" t="s">
        <v>498</v>
      </c>
      <c r="E311" s="53" t="s">
        <v>8</v>
      </c>
      <c r="F311" s="105">
        <f>F312</f>
        <v>22209.058000000001</v>
      </c>
    </row>
    <row r="312" spans="1:6" ht="56.25" outlineLevel="1" x14ac:dyDescent="0.25">
      <c r="A312" s="32" t="s">
        <v>598</v>
      </c>
      <c r="B312" s="53" t="s">
        <v>41</v>
      </c>
      <c r="C312" s="53" t="s">
        <v>152</v>
      </c>
      <c r="D312" s="53" t="s">
        <v>628</v>
      </c>
      <c r="E312" s="53" t="s">
        <v>8</v>
      </c>
      <c r="F312" s="105">
        <f>F313</f>
        <v>22209.058000000001</v>
      </c>
    </row>
    <row r="313" spans="1:6" ht="20.25" customHeight="1" outlineLevel="1" x14ac:dyDescent="0.25">
      <c r="A313" s="52" t="s">
        <v>398</v>
      </c>
      <c r="B313" s="53" t="s">
        <v>41</v>
      </c>
      <c r="C313" s="53" t="s">
        <v>152</v>
      </c>
      <c r="D313" s="53" t="s">
        <v>628</v>
      </c>
      <c r="E313" s="53" t="s">
        <v>399</v>
      </c>
      <c r="F313" s="105">
        <f>F314</f>
        <v>22209.058000000001</v>
      </c>
    </row>
    <row r="314" spans="1:6" outlineLevel="1" x14ac:dyDescent="0.25">
      <c r="A314" s="52" t="s">
        <v>400</v>
      </c>
      <c r="B314" s="53" t="s">
        <v>41</v>
      </c>
      <c r="C314" s="53" t="s">
        <v>152</v>
      </c>
      <c r="D314" s="53" t="s">
        <v>628</v>
      </c>
      <c r="E314" s="53" t="s">
        <v>401</v>
      </c>
      <c r="F314" s="105">
        <v>22209.058000000001</v>
      </c>
    </row>
    <row r="315" spans="1:6" outlineLevel="1" x14ac:dyDescent="0.25">
      <c r="A315" s="52" t="s">
        <v>121</v>
      </c>
      <c r="B315" s="53" t="s">
        <v>41</v>
      </c>
      <c r="C315" s="53" t="s">
        <v>122</v>
      </c>
      <c r="D315" s="53" t="s">
        <v>159</v>
      </c>
      <c r="E315" s="53" t="s">
        <v>8</v>
      </c>
      <c r="F315" s="105">
        <f>F316</f>
        <v>8957.7919999999995</v>
      </c>
    </row>
    <row r="316" spans="1:6" outlineLevel="1" x14ac:dyDescent="0.25">
      <c r="A316" s="52" t="s">
        <v>658</v>
      </c>
      <c r="B316" s="53" t="s">
        <v>41</v>
      </c>
      <c r="C316" s="53" t="s">
        <v>657</v>
      </c>
      <c r="D316" s="53" t="s">
        <v>159</v>
      </c>
      <c r="E316" s="53" t="s">
        <v>8</v>
      </c>
      <c r="F316" s="105">
        <f>F317</f>
        <v>8957.7919999999995</v>
      </c>
    </row>
    <row r="317" spans="1:6" ht="37.5" outlineLevel="1" x14ac:dyDescent="0.25">
      <c r="A317" s="52" t="s">
        <v>533</v>
      </c>
      <c r="B317" s="53" t="s">
        <v>41</v>
      </c>
      <c r="C317" s="53" t="s">
        <v>657</v>
      </c>
      <c r="D317" s="53" t="s">
        <v>285</v>
      </c>
      <c r="E317" s="53" t="s">
        <v>8</v>
      </c>
      <c r="F317" s="105">
        <f>F321+F318+F326</f>
        <v>8957.7919999999995</v>
      </c>
    </row>
    <row r="318" spans="1:6" ht="37.5" outlineLevel="1" x14ac:dyDescent="0.25">
      <c r="A318" s="52" t="s">
        <v>510</v>
      </c>
      <c r="B318" s="53" t="s">
        <v>41</v>
      </c>
      <c r="C318" s="53" t="s">
        <v>657</v>
      </c>
      <c r="D318" s="53" t="s">
        <v>659</v>
      </c>
      <c r="E318" s="53" t="s">
        <v>8</v>
      </c>
      <c r="F318" s="105">
        <f>F319</f>
        <v>2971.2919999999999</v>
      </c>
    </row>
    <row r="319" spans="1:6" ht="37.5" outlineLevel="1" x14ac:dyDescent="0.25">
      <c r="A319" s="52" t="s">
        <v>398</v>
      </c>
      <c r="B319" s="53" t="s">
        <v>41</v>
      </c>
      <c r="C319" s="53" t="s">
        <v>657</v>
      </c>
      <c r="D319" s="53" t="s">
        <v>659</v>
      </c>
      <c r="E319" s="53" t="s">
        <v>399</v>
      </c>
      <c r="F319" s="105">
        <f>F320</f>
        <v>2971.2919999999999</v>
      </c>
    </row>
    <row r="320" spans="1:6" outlineLevel="1" x14ac:dyDescent="0.25">
      <c r="A320" s="52" t="s">
        <v>400</v>
      </c>
      <c r="B320" s="53" t="s">
        <v>41</v>
      </c>
      <c r="C320" s="53" t="s">
        <v>657</v>
      </c>
      <c r="D320" s="53" t="s">
        <v>659</v>
      </c>
      <c r="E320" s="53" t="s">
        <v>401</v>
      </c>
      <c r="F320" s="105">
        <v>2971.2919999999999</v>
      </c>
    </row>
    <row r="321" spans="1:7" outlineLevel="1" x14ac:dyDescent="0.25">
      <c r="A321" s="52" t="s">
        <v>124</v>
      </c>
      <c r="B321" s="53" t="s">
        <v>41</v>
      </c>
      <c r="C321" s="53" t="s">
        <v>657</v>
      </c>
      <c r="D321" s="53" t="s">
        <v>286</v>
      </c>
      <c r="E321" s="53" t="s">
        <v>8</v>
      </c>
      <c r="F321" s="105">
        <f>F322+F324</f>
        <v>561</v>
      </c>
    </row>
    <row r="322" spans="1:7" ht="19.5" customHeight="1" outlineLevel="1" x14ac:dyDescent="0.25">
      <c r="A322" s="52" t="s">
        <v>18</v>
      </c>
      <c r="B322" s="53" t="s">
        <v>41</v>
      </c>
      <c r="C322" s="53" t="s">
        <v>657</v>
      </c>
      <c r="D322" s="53" t="s">
        <v>286</v>
      </c>
      <c r="E322" s="53" t="s">
        <v>19</v>
      </c>
      <c r="F322" s="105">
        <f>F323</f>
        <v>531</v>
      </c>
    </row>
    <row r="323" spans="1:7" ht="37.5" outlineLevel="1" x14ac:dyDescent="0.25">
      <c r="A323" s="52" t="s">
        <v>20</v>
      </c>
      <c r="B323" s="53" t="s">
        <v>41</v>
      </c>
      <c r="C323" s="53" t="s">
        <v>657</v>
      </c>
      <c r="D323" s="53" t="s">
        <v>286</v>
      </c>
      <c r="E323" s="53" t="s">
        <v>21</v>
      </c>
      <c r="F323" s="105">
        <v>531</v>
      </c>
    </row>
    <row r="324" spans="1:7" ht="17.25" customHeight="1" outlineLevel="1" x14ac:dyDescent="0.25">
      <c r="A324" s="52" t="s">
        <v>411</v>
      </c>
      <c r="B324" s="53" t="s">
        <v>41</v>
      </c>
      <c r="C324" s="53" t="s">
        <v>657</v>
      </c>
      <c r="D324" s="53" t="s">
        <v>286</v>
      </c>
      <c r="E324" s="53" t="s">
        <v>23</v>
      </c>
      <c r="F324" s="105">
        <f>F325</f>
        <v>30</v>
      </c>
    </row>
    <row r="325" spans="1:7" ht="17.25" customHeight="1" outlineLevel="1" x14ac:dyDescent="0.25">
      <c r="A325" s="52" t="s">
        <v>412</v>
      </c>
      <c r="B325" s="53" t="s">
        <v>41</v>
      </c>
      <c r="C325" s="53" t="s">
        <v>657</v>
      </c>
      <c r="D325" s="53" t="s">
        <v>286</v>
      </c>
      <c r="E325" s="53" t="s">
        <v>25</v>
      </c>
      <c r="F325" s="105">
        <v>30</v>
      </c>
    </row>
    <row r="326" spans="1:7" ht="56.25" outlineLevel="1" x14ac:dyDescent="0.25">
      <c r="A326" s="32" t="s">
        <v>593</v>
      </c>
      <c r="B326" s="53" t="s">
        <v>41</v>
      </c>
      <c r="C326" s="53" t="s">
        <v>657</v>
      </c>
      <c r="D326" s="53" t="s">
        <v>660</v>
      </c>
      <c r="E326" s="53" t="s">
        <v>8</v>
      </c>
      <c r="F326" s="105">
        <f>F327</f>
        <v>5425.5</v>
      </c>
    </row>
    <row r="327" spans="1:7" ht="20.25" customHeight="1" outlineLevel="1" x14ac:dyDescent="0.25">
      <c r="A327" s="52" t="s">
        <v>398</v>
      </c>
      <c r="B327" s="53" t="s">
        <v>41</v>
      </c>
      <c r="C327" s="53" t="s">
        <v>657</v>
      </c>
      <c r="D327" s="53" t="s">
        <v>660</v>
      </c>
      <c r="E327" s="53" t="s">
        <v>399</v>
      </c>
      <c r="F327" s="105">
        <f>F328</f>
        <v>5425.5</v>
      </c>
    </row>
    <row r="328" spans="1:7" outlineLevel="1" x14ac:dyDescent="0.25">
      <c r="A328" s="52" t="s">
        <v>400</v>
      </c>
      <c r="B328" s="53" t="s">
        <v>41</v>
      </c>
      <c r="C328" s="53" t="s">
        <v>657</v>
      </c>
      <c r="D328" s="53" t="s">
        <v>660</v>
      </c>
      <c r="E328" s="53" t="s">
        <v>401</v>
      </c>
      <c r="F328" s="105">
        <v>5425.5</v>
      </c>
    </row>
    <row r="329" spans="1:7" outlineLevel="1" x14ac:dyDescent="0.25">
      <c r="A329" s="52" t="s">
        <v>125</v>
      </c>
      <c r="B329" s="53" t="s">
        <v>41</v>
      </c>
      <c r="C329" s="53" t="s">
        <v>126</v>
      </c>
      <c r="D329" s="53" t="s">
        <v>159</v>
      </c>
      <c r="E329" s="53" t="s">
        <v>8</v>
      </c>
      <c r="F329" s="103">
        <f t="shared" ref="F329:F334" si="1">F330</f>
        <v>1762.5</v>
      </c>
    </row>
    <row r="330" spans="1:7" outlineLevel="2" x14ac:dyDescent="0.25">
      <c r="A330" s="52" t="s">
        <v>127</v>
      </c>
      <c r="B330" s="53" t="s">
        <v>41</v>
      </c>
      <c r="C330" s="53" t="s">
        <v>128</v>
      </c>
      <c r="D330" s="53" t="s">
        <v>159</v>
      </c>
      <c r="E330" s="53" t="s">
        <v>8</v>
      </c>
      <c r="F330" s="103">
        <f t="shared" si="1"/>
        <v>1762.5</v>
      </c>
    </row>
    <row r="331" spans="1:7" ht="36.75" customHeight="1" outlineLevel="3" x14ac:dyDescent="0.25">
      <c r="A331" s="52" t="s">
        <v>519</v>
      </c>
      <c r="B331" s="53" t="s">
        <v>41</v>
      </c>
      <c r="C331" s="53" t="s">
        <v>128</v>
      </c>
      <c r="D331" s="53" t="s">
        <v>162</v>
      </c>
      <c r="E331" s="53" t="s">
        <v>8</v>
      </c>
      <c r="F331" s="103">
        <f>F332</f>
        <v>1762.5</v>
      </c>
    </row>
    <row r="332" spans="1:7" ht="38.25" customHeight="1" outlineLevel="4" x14ac:dyDescent="0.25">
      <c r="A332" s="57" t="s">
        <v>534</v>
      </c>
      <c r="B332" s="53" t="s">
        <v>41</v>
      </c>
      <c r="C332" s="53" t="s">
        <v>128</v>
      </c>
      <c r="D332" s="53" t="s">
        <v>355</v>
      </c>
      <c r="E332" s="53" t="s">
        <v>8</v>
      </c>
      <c r="F332" s="103">
        <f t="shared" si="1"/>
        <v>1762.5</v>
      </c>
    </row>
    <row r="333" spans="1:7" ht="35.25" customHeight="1" outlineLevel="5" x14ac:dyDescent="0.25">
      <c r="A333" s="52" t="s">
        <v>129</v>
      </c>
      <c r="B333" s="53" t="s">
        <v>41</v>
      </c>
      <c r="C333" s="53" t="s">
        <v>128</v>
      </c>
      <c r="D333" s="53" t="s">
        <v>356</v>
      </c>
      <c r="E333" s="53" t="s">
        <v>8</v>
      </c>
      <c r="F333" s="103">
        <f t="shared" si="1"/>
        <v>1762.5</v>
      </c>
    </row>
    <row r="334" spans="1:7" ht="37.5" outlineLevel="6" x14ac:dyDescent="0.25">
      <c r="A334" s="52" t="s">
        <v>53</v>
      </c>
      <c r="B334" s="53" t="s">
        <v>41</v>
      </c>
      <c r="C334" s="53" t="s">
        <v>128</v>
      </c>
      <c r="D334" s="53" t="s">
        <v>356</v>
      </c>
      <c r="E334" s="53" t="s">
        <v>54</v>
      </c>
      <c r="F334" s="103">
        <f t="shared" si="1"/>
        <v>1762.5</v>
      </c>
    </row>
    <row r="335" spans="1:7" outlineLevel="7" x14ac:dyDescent="0.25">
      <c r="A335" s="52" t="s">
        <v>55</v>
      </c>
      <c r="B335" s="53" t="s">
        <v>41</v>
      </c>
      <c r="C335" s="53" t="s">
        <v>128</v>
      </c>
      <c r="D335" s="53" t="s">
        <v>356</v>
      </c>
      <c r="E335" s="53" t="s">
        <v>56</v>
      </c>
      <c r="F335" s="105">
        <v>1762.5</v>
      </c>
    </row>
    <row r="336" spans="1:7" s="3" customFormat="1" ht="20.25" customHeight="1" x14ac:dyDescent="0.25">
      <c r="A336" s="50" t="s">
        <v>130</v>
      </c>
      <c r="B336" s="51" t="s">
        <v>131</v>
      </c>
      <c r="C336" s="51" t="s">
        <v>7</v>
      </c>
      <c r="D336" s="51" t="s">
        <v>159</v>
      </c>
      <c r="E336" s="51" t="s">
        <v>8</v>
      </c>
      <c r="F336" s="102">
        <f>F337</f>
        <v>5231.79</v>
      </c>
      <c r="G336" s="9"/>
    </row>
    <row r="337" spans="1:6" outlineLevel="1" x14ac:dyDescent="0.25">
      <c r="A337" s="52" t="s">
        <v>9</v>
      </c>
      <c r="B337" s="53" t="s">
        <v>131</v>
      </c>
      <c r="C337" s="53" t="s">
        <v>10</v>
      </c>
      <c r="D337" s="53" t="s">
        <v>159</v>
      </c>
      <c r="E337" s="53" t="s">
        <v>8</v>
      </c>
      <c r="F337" s="103">
        <f>F338+F353+F358</f>
        <v>5231.79</v>
      </c>
    </row>
    <row r="338" spans="1:6" ht="38.25" customHeight="1" outlineLevel="2" x14ac:dyDescent="0.25">
      <c r="A338" s="52" t="s">
        <v>132</v>
      </c>
      <c r="B338" s="53" t="s">
        <v>131</v>
      </c>
      <c r="C338" s="53" t="s">
        <v>133</v>
      </c>
      <c r="D338" s="53" t="s">
        <v>159</v>
      </c>
      <c r="E338" s="53" t="s">
        <v>8</v>
      </c>
      <c r="F338" s="103">
        <f>F339</f>
        <v>4092.3700000000003</v>
      </c>
    </row>
    <row r="339" spans="1:6" ht="21" customHeight="1" outlineLevel="4" x14ac:dyDescent="0.25">
      <c r="A339" s="52" t="s">
        <v>174</v>
      </c>
      <c r="B339" s="53" t="s">
        <v>131</v>
      </c>
      <c r="C339" s="53" t="s">
        <v>133</v>
      </c>
      <c r="D339" s="53" t="s">
        <v>160</v>
      </c>
      <c r="E339" s="53" t="s">
        <v>8</v>
      </c>
      <c r="F339" s="103">
        <f>F340+F343+F350</f>
        <v>4092.3700000000003</v>
      </c>
    </row>
    <row r="340" spans="1:6" ht="18.75" customHeight="1" outlineLevel="5" x14ac:dyDescent="0.25">
      <c r="A340" s="52" t="s">
        <v>134</v>
      </c>
      <c r="B340" s="53" t="s">
        <v>131</v>
      </c>
      <c r="C340" s="53" t="s">
        <v>133</v>
      </c>
      <c r="D340" s="53" t="s">
        <v>195</v>
      </c>
      <c r="E340" s="53" t="s">
        <v>8</v>
      </c>
      <c r="F340" s="103">
        <f>F341</f>
        <v>1850.94</v>
      </c>
    </row>
    <row r="341" spans="1:6" ht="53.25" customHeight="1" outlineLevel="6" x14ac:dyDescent="0.25">
      <c r="A341" s="52" t="s">
        <v>14</v>
      </c>
      <c r="B341" s="53" t="s">
        <v>131</v>
      </c>
      <c r="C341" s="53" t="s">
        <v>133</v>
      </c>
      <c r="D341" s="53" t="s">
        <v>195</v>
      </c>
      <c r="E341" s="53" t="s">
        <v>15</v>
      </c>
      <c r="F341" s="103">
        <f>F342</f>
        <v>1850.94</v>
      </c>
    </row>
    <row r="342" spans="1:6" ht="20.25" customHeight="1" outlineLevel="7" x14ac:dyDescent="0.25">
      <c r="A342" s="52" t="s">
        <v>16</v>
      </c>
      <c r="B342" s="53" t="s">
        <v>131</v>
      </c>
      <c r="C342" s="53" t="s">
        <v>133</v>
      </c>
      <c r="D342" s="53" t="s">
        <v>195</v>
      </c>
      <c r="E342" s="53" t="s">
        <v>17</v>
      </c>
      <c r="F342" s="105">
        <v>1850.94</v>
      </c>
    </row>
    <row r="343" spans="1:6" ht="38.25" customHeight="1" outlineLevel="5" x14ac:dyDescent="0.25">
      <c r="A343" s="52" t="s">
        <v>13</v>
      </c>
      <c r="B343" s="53" t="s">
        <v>131</v>
      </c>
      <c r="C343" s="53" t="s">
        <v>133</v>
      </c>
      <c r="D343" s="53" t="s">
        <v>161</v>
      </c>
      <c r="E343" s="53" t="s">
        <v>8</v>
      </c>
      <c r="F343" s="103">
        <f>F344+F346+F348</f>
        <v>2061.4300000000003</v>
      </c>
    </row>
    <row r="344" spans="1:6" ht="54.75" customHeight="1" outlineLevel="6" x14ac:dyDescent="0.25">
      <c r="A344" s="52" t="s">
        <v>14</v>
      </c>
      <c r="B344" s="53" t="s">
        <v>131</v>
      </c>
      <c r="C344" s="53" t="s">
        <v>133</v>
      </c>
      <c r="D344" s="53" t="s">
        <v>161</v>
      </c>
      <c r="E344" s="53" t="s">
        <v>15</v>
      </c>
      <c r="F344" s="103">
        <f>F345</f>
        <v>1912.93</v>
      </c>
    </row>
    <row r="345" spans="1:6" ht="18" customHeight="1" outlineLevel="7" x14ac:dyDescent="0.25">
      <c r="A345" s="52" t="s">
        <v>16</v>
      </c>
      <c r="B345" s="53" t="s">
        <v>131</v>
      </c>
      <c r="C345" s="53" t="s">
        <v>133</v>
      </c>
      <c r="D345" s="53" t="s">
        <v>161</v>
      </c>
      <c r="E345" s="53" t="s">
        <v>17</v>
      </c>
      <c r="F345" s="105">
        <v>1912.93</v>
      </c>
    </row>
    <row r="346" spans="1:6" ht="18" customHeight="1" outlineLevel="6" x14ac:dyDescent="0.25">
      <c r="A346" s="52" t="s">
        <v>18</v>
      </c>
      <c r="B346" s="53" t="s">
        <v>131</v>
      </c>
      <c r="C346" s="53" t="s">
        <v>133</v>
      </c>
      <c r="D346" s="53" t="s">
        <v>161</v>
      </c>
      <c r="E346" s="53" t="s">
        <v>19</v>
      </c>
      <c r="F346" s="103">
        <f>F347</f>
        <v>143</v>
      </c>
    </row>
    <row r="347" spans="1:6" ht="37.5" outlineLevel="7" x14ac:dyDescent="0.25">
      <c r="A347" s="52" t="s">
        <v>20</v>
      </c>
      <c r="B347" s="53" t="s">
        <v>131</v>
      </c>
      <c r="C347" s="53" t="s">
        <v>133</v>
      </c>
      <c r="D347" s="53" t="s">
        <v>161</v>
      </c>
      <c r="E347" s="53" t="s">
        <v>21</v>
      </c>
      <c r="F347" s="105">
        <v>143</v>
      </c>
    </row>
    <row r="348" spans="1:6" outlineLevel="6" x14ac:dyDescent="0.25">
      <c r="A348" s="52" t="s">
        <v>22</v>
      </c>
      <c r="B348" s="53" t="s">
        <v>131</v>
      </c>
      <c r="C348" s="53" t="s">
        <v>133</v>
      </c>
      <c r="D348" s="53" t="s">
        <v>161</v>
      </c>
      <c r="E348" s="53" t="s">
        <v>23</v>
      </c>
      <c r="F348" s="103">
        <f>F349</f>
        <v>5.5</v>
      </c>
    </row>
    <row r="349" spans="1:6" outlineLevel="7" x14ac:dyDescent="0.25">
      <c r="A349" s="52" t="s">
        <v>24</v>
      </c>
      <c r="B349" s="53" t="s">
        <v>131</v>
      </c>
      <c r="C349" s="53" t="s">
        <v>133</v>
      </c>
      <c r="D349" s="53" t="s">
        <v>161</v>
      </c>
      <c r="E349" s="53" t="s">
        <v>25</v>
      </c>
      <c r="F349" s="105">
        <v>5.5</v>
      </c>
    </row>
    <row r="350" spans="1:6" outlineLevel="5" x14ac:dyDescent="0.25">
      <c r="A350" s="52" t="s">
        <v>135</v>
      </c>
      <c r="B350" s="53" t="s">
        <v>131</v>
      </c>
      <c r="C350" s="53" t="s">
        <v>133</v>
      </c>
      <c r="D350" s="53" t="s">
        <v>196</v>
      </c>
      <c r="E350" s="53" t="s">
        <v>8</v>
      </c>
      <c r="F350" s="103">
        <f>F351</f>
        <v>180</v>
      </c>
    </row>
    <row r="351" spans="1:6" ht="55.5" customHeight="1" outlineLevel="6" x14ac:dyDescent="0.25">
      <c r="A351" s="52" t="s">
        <v>14</v>
      </c>
      <c r="B351" s="53" t="s">
        <v>131</v>
      </c>
      <c r="C351" s="53" t="s">
        <v>133</v>
      </c>
      <c r="D351" s="53" t="s">
        <v>196</v>
      </c>
      <c r="E351" s="53" t="s">
        <v>15</v>
      </c>
      <c r="F351" s="103">
        <f>F352</f>
        <v>180</v>
      </c>
    </row>
    <row r="352" spans="1:6" ht="17.25" customHeight="1" outlineLevel="7" x14ac:dyDescent="0.25">
      <c r="A352" s="52" t="s">
        <v>16</v>
      </c>
      <c r="B352" s="53" t="s">
        <v>131</v>
      </c>
      <c r="C352" s="53" t="s">
        <v>133</v>
      </c>
      <c r="D352" s="53" t="s">
        <v>196</v>
      </c>
      <c r="E352" s="53" t="s">
        <v>17</v>
      </c>
      <c r="F352" s="105">
        <v>180</v>
      </c>
    </row>
    <row r="353" spans="1:7" ht="36.75" customHeight="1" outlineLevel="2" x14ac:dyDescent="0.25">
      <c r="A353" s="52" t="s">
        <v>11</v>
      </c>
      <c r="B353" s="53" t="s">
        <v>131</v>
      </c>
      <c r="C353" s="53" t="s">
        <v>12</v>
      </c>
      <c r="D353" s="53" t="s">
        <v>159</v>
      </c>
      <c r="E353" s="53" t="s">
        <v>8</v>
      </c>
      <c r="F353" s="103">
        <f>F354</f>
        <v>1020.42</v>
      </c>
    </row>
    <row r="354" spans="1:7" ht="19.5" customHeight="1" outlineLevel="4" x14ac:dyDescent="0.25">
      <c r="A354" s="52" t="s">
        <v>174</v>
      </c>
      <c r="B354" s="53" t="s">
        <v>131</v>
      </c>
      <c r="C354" s="53" t="s">
        <v>12</v>
      </c>
      <c r="D354" s="53" t="s">
        <v>160</v>
      </c>
      <c r="E354" s="53" t="s">
        <v>8</v>
      </c>
      <c r="F354" s="103">
        <f>F355</f>
        <v>1020.42</v>
      </c>
    </row>
    <row r="355" spans="1:7" outlineLevel="5" x14ac:dyDescent="0.25">
      <c r="A355" s="52" t="s">
        <v>148</v>
      </c>
      <c r="B355" s="53" t="s">
        <v>131</v>
      </c>
      <c r="C355" s="53" t="s">
        <v>12</v>
      </c>
      <c r="D355" s="53" t="s">
        <v>197</v>
      </c>
      <c r="E355" s="53" t="s">
        <v>8</v>
      </c>
      <c r="F355" s="103">
        <f>F356</f>
        <v>1020.42</v>
      </c>
    </row>
    <row r="356" spans="1:7" ht="55.5" customHeight="1" outlineLevel="6" x14ac:dyDescent="0.25">
      <c r="A356" s="52" t="s">
        <v>14</v>
      </c>
      <c r="B356" s="53" t="s">
        <v>131</v>
      </c>
      <c r="C356" s="53" t="s">
        <v>12</v>
      </c>
      <c r="D356" s="53" t="s">
        <v>197</v>
      </c>
      <c r="E356" s="53" t="s">
        <v>15</v>
      </c>
      <c r="F356" s="103">
        <f>F357</f>
        <v>1020.42</v>
      </c>
    </row>
    <row r="357" spans="1:7" ht="19.5" customHeight="1" outlineLevel="7" x14ac:dyDescent="0.25">
      <c r="A357" s="52" t="s">
        <v>16</v>
      </c>
      <c r="B357" s="53" t="s">
        <v>131</v>
      </c>
      <c r="C357" s="53" t="s">
        <v>12</v>
      </c>
      <c r="D357" s="53" t="s">
        <v>197</v>
      </c>
      <c r="E357" s="53" t="s">
        <v>17</v>
      </c>
      <c r="F357" s="105">
        <v>1020.42</v>
      </c>
    </row>
    <row r="358" spans="1:7" outlineLevel="2" x14ac:dyDescent="0.25">
      <c r="A358" s="52" t="s">
        <v>26</v>
      </c>
      <c r="B358" s="53" t="s">
        <v>131</v>
      </c>
      <c r="C358" s="53" t="s">
        <v>27</v>
      </c>
      <c r="D358" s="53" t="s">
        <v>159</v>
      </c>
      <c r="E358" s="53" t="s">
        <v>8</v>
      </c>
      <c r="F358" s="103">
        <f>F359+F364</f>
        <v>119</v>
      </c>
    </row>
    <row r="359" spans="1:7" ht="38.25" customHeight="1" outlineLevel="3" x14ac:dyDescent="0.25">
      <c r="A359" s="52" t="s">
        <v>519</v>
      </c>
      <c r="B359" s="53" t="s">
        <v>131</v>
      </c>
      <c r="C359" s="53" t="s">
        <v>27</v>
      </c>
      <c r="D359" s="53" t="s">
        <v>162</v>
      </c>
      <c r="E359" s="53" t="s">
        <v>8</v>
      </c>
      <c r="F359" s="103">
        <f>F360</f>
        <v>19</v>
      </c>
    </row>
    <row r="360" spans="1:7" ht="37.5" outlineLevel="4" x14ac:dyDescent="0.25">
      <c r="A360" s="52" t="s">
        <v>535</v>
      </c>
      <c r="B360" s="53" t="s">
        <v>131</v>
      </c>
      <c r="C360" s="53" t="s">
        <v>27</v>
      </c>
      <c r="D360" s="53" t="s">
        <v>170</v>
      </c>
      <c r="E360" s="53" t="s">
        <v>8</v>
      </c>
      <c r="F360" s="103">
        <f>F361</f>
        <v>19</v>
      </c>
    </row>
    <row r="361" spans="1:7" outlineLevel="5" x14ac:dyDescent="0.25">
      <c r="A361" s="52" t="s">
        <v>29</v>
      </c>
      <c r="B361" s="53" t="s">
        <v>131</v>
      </c>
      <c r="C361" s="53" t="s">
        <v>27</v>
      </c>
      <c r="D361" s="53" t="s">
        <v>165</v>
      </c>
      <c r="E361" s="53" t="s">
        <v>8</v>
      </c>
      <c r="F361" s="103">
        <f>F362</f>
        <v>19</v>
      </c>
    </row>
    <row r="362" spans="1:7" ht="20.25" customHeight="1" outlineLevel="6" x14ac:dyDescent="0.25">
      <c r="A362" s="52" t="s">
        <v>18</v>
      </c>
      <c r="B362" s="53" t="s">
        <v>131</v>
      </c>
      <c r="C362" s="53" t="s">
        <v>27</v>
      </c>
      <c r="D362" s="53" t="s">
        <v>165</v>
      </c>
      <c r="E362" s="53" t="s">
        <v>19</v>
      </c>
      <c r="F362" s="103">
        <f>F363</f>
        <v>19</v>
      </c>
    </row>
    <row r="363" spans="1:7" ht="34.5" customHeight="1" outlineLevel="7" x14ac:dyDescent="0.25">
      <c r="A363" s="52" t="s">
        <v>20</v>
      </c>
      <c r="B363" s="53" t="s">
        <v>131</v>
      </c>
      <c r="C363" s="53" t="s">
        <v>27</v>
      </c>
      <c r="D363" s="53" t="s">
        <v>165</v>
      </c>
      <c r="E363" s="53" t="s">
        <v>21</v>
      </c>
      <c r="F363" s="105">
        <v>19</v>
      </c>
    </row>
    <row r="364" spans="1:7" ht="18.75" customHeight="1" outlineLevel="7" x14ac:dyDescent="0.25">
      <c r="A364" s="52" t="s">
        <v>174</v>
      </c>
      <c r="B364" s="53" t="s">
        <v>131</v>
      </c>
      <c r="C364" s="53" t="s">
        <v>27</v>
      </c>
      <c r="D364" s="53" t="s">
        <v>160</v>
      </c>
      <c r="E364" s="53" t="s">
        <v>8</v>
      </c>
      <c r="F364" s="105">
        <f>F365</f>
        <v>100</v>
      </c>
    </row>
    <row r="365" spans="1:7" outlineLevel="7" x14ac:dyDescent="0.25">
      <c r="A365" s="52" t="s">
        <v>402</v>
      </c>
      <c r="B365" s="53" t="s">
        <v>131</v>
      </c>
      <c r="C365" s="53" t="s">
        <v>27</v>
      </c>
      <c r="D365" s="120">
        <v>9909970200</v>
      </c>
      <c r="E365" s="53" t="s">
        <v>8</v>
      </c>
      <c r="F365" s="105">
        <f>F366</f>
        <v>100</v>
      </c>
    </row>
    <row r="366" spans="1:7" ht="18" customHeight="1" outlineLevel="7" x14ac:dyDescent="0.25">
      <c r="A366" s="52" t="s">
        <v>18</v>
      </c>
      <c r="B366" s="53" t="s">
        <v>131</v>
      </c>
      <c r="C366" s="53" t="s">
        <v>27</v>
      </c>
      <c r="D366" s="120">
        <v>9909970200</v>
      </c>
      <c r="E366" s="53" t="s">
        <v>19</v>
      </c>
      <c r="F366" s="105">
        <f>F367</f>
        <v>100</v>
      </c>
    </row>
    <row r="367" spans="1:7" ht="37.5" outlineLevel="7" x14ac:dyDescent="0.25">
      <c r="A367" s="52" t="s">
        <v>20</v>
      </c>
      <c r="B367" s="53" t="s">
        <v>131</v>
      </c>
      <c r="C367" s="53" t="s">
        <v>27</v>
      </c>
      <c r="D367" s="120">
        <v>9909970200</v>
      </c>
      <c r="E367" s="53" t="s">
        <v>21</v>
      </c>
      <c r="F367" s="105">
        <v>100</v>
      </c>
    </row>
    <row r="368" spans="1:7" s="3" customFormat="1" ht="37.5" x14ac:dyDescent="0.25">
      <c r="A368" s="50" t="s">
        <v>136</v>
      </c>
      <c r="B368" s="51" t="s">
        <v>137</v>
      </c>
      <c r="C368" s="51" t="s">
        <v>7</v>
      </c>
      <c r="D368" s="51" t="s">
        <v>159</v>
      </c>
      <c r="E368" s="51" t="s">
        <v>8</v>
      </c>
      <c r="F368" s="102">
        <f>F369+F477</f>
        <v>500788.84100000001</v>
      </c>
      <c r="G368" s="9"/>
    </row>
    <row r="369" spans="1:6" outlineLevel="1" x14ac:dyDescent="0.25">
      <c r="A369" s="52" t="s">
        <v>89</v>
      </c>
      <c r="B369" s="53" t="s">
        <v>137</v>
      </c>
      <c r="C369" s="53" t="s">
        <v>90</v>
      </c>
      <c r="D369" s="53" t="s">
        <v>159</v>
      </c>
      <c r="E369" s="53" t="s">
        <v>8</v>
      </c>
      <c r="F369" s="103">
        <f>F370+F397+F442+F456+F424</f>
        <v>494144.84100000001</v>
      </c>
    </row>
    <row r="370" spans="1:6" outlineLevel="2" x14ac:dyDescent="0.25">
      <c r="A370" s="52" t="s">
        <v>138</v>
      </c>
      <c r="B370" s="53" t="s">
        <v>137</v>
      </c>
      <c r="C370" s="53" t="s">
        <v>139</v>
      </c>
      <c r="D370" s="53" t="s">
        <v>159</v>
      </c>
      <c r="E370" s="53" t="s">
        <v>8</v>
      </c>
      <c r="F370" s="103">
        <f>F371</f>
        <v>132297.51999999999</v>
      </c>
    </row>
    <row r="371" spans="1:6" ht="37.5" outlineLevel="3" x14ac:dyDescent="0.25">
      <c r="A371" s="52" t="s">
        <v>536</v>
      </c>
      <c r="B371" s="53" t="s">
        <v>137</v>
      </c>
      <c r="C371" s="53" t="s">
        <v>139</v>
      </c>
      <c r="D371" s="53" t="s">
        <v>188</v>
      </c>
      <c r="E371" s="53" t="s">
        <v>8</v>
      </c>
      <c r="F371" s="103">
        <f>F372</f>
        <v>132297.51999999999</v>
      </c>
    </row>
    <row r="372" spans="1:6" ht="37.5" outlineLevel="4" x14ac:dyDescent="0.25">
      <c r="A372" s="52" t="s">
        <v>537</v>
      </c>
      <c r="B372" s="53" t="s">
        <v>137</v>
      </c>
      <c r="C372" s="53" t="s">
        <v>139</v>
      </c>
      <c r="D372" s="53" t="s">
        <v>189</v>
      </c>
      <c r="E372" s="53" t="s">
        <v>8</v>
      </c>
      <c r="F372" s="103">
        <f>F373+F388+F379+F382+F385+F376+F391+F394</f>
        <v>132297.51999999999</v>
      </c>
    </row>
    <row r="373" spans="1:6" ht="37.5" customHeight="1" outlineLevel="5" x14ac:dyDescent="0.25">
      <c r="A373" s="52" t="s">
        <v>141</v>
      </c>
      <c r="B373" s="53" t="s">
        <v>137</v>
      </c>
      <c r="C373" s="53" t="s">
        <v>139</v>
      </c>
      <c r="D373" s="53" t="s">
        <v>198</v>
      </c>
      <c r="E373" s="53" t="s">
        <v>8</v>
      </c>
      <c r="F373" s="103">
        <f>F374</f>
        <v>40031.341</v>
      </c>
    </row>
    <row r="374" spans="1:6" ht="37.5" outlineLevel="6" x14ac:dyDescent="0.25">
      <c r="A374" s="52" t="s">
        <v>53</v>
      </c>
      <c r="B374" s="53" t="s">
        <v>137</v>
      </c>
      <c r="C374" s="53" t="s">
        <v>139</v>
      </c>
      <c r="D374" s="53" t="s">
        <v>198</v>
      </c>
      <c r="E374" s="53" t="s">
        <v>54</v>
      </c>
      <c r="F374" s="103">
        <f>F375</f>
        <v>40031.341</v>
      </c>
    </row>
    <row r="375" spans="1:6" outlineLevel="7" x14ac:dyDescent="0.25">
      <c r="A375" s="52" t="s">
        <v>94</v>
      </c>
      <c r="B375" s="53" t="s">
        <v>137</v>
      </c>
      <c r="C375" s="53" t="s">
        <v>139</v>
      </c>
      <c r="D375" s="53" t="s">
        <v>198</v>
      </c>
      <c r="E375" s="53" t="s">
        <v>95</v>
      </c>
      <c r="F375" s="105">
        <v>40031.341</v>
      </c>
    </row>
    <row r="376" spans="1:6" ht="75" customHeight="1" outlineLevel="7" x14ac:dyDescent="0.25">
      <c r="A376" s="57" t="s">
        <v>538</v>
      </c>
      <c r="B376" s="53" t="s">
        <v>137</v>
      </c>
      <c r="C376" s="53" t="s">
        <v>139</v>
      </c>
      <c r="D376" s="53" t="s">
        <v>199</v>
      </c>
      <c r="E376" s="53" t="s">
        <v>8</v>
      </c>
      <c r="F376" s="103">
        <f>F377</f>
        <v>72007</v>
      </c>
    </row>
    <row r="377" spans="1:6" ht="37.5" outlineLevel="7" x14ac:dyDescent="0.25">
      <c r="A377" s="52" t="s">
        <v>53</v>
      </c>
      <c r="B377" s="53" t="s">
        <v>137</v>
      </c>
      <c r="C377" s="53" t="s">
        <v>139</v>
      </c>
      <c r="D377" s="53" t="s">
        <v>199</v>
      </c>
      <c r="E377" s="53" t="s">
        <v>54</v>
      </c>
      <c r="F377" s="103">
        <f>F378</f>
        <v>72007</v>
      </c>
    </row>
    <row r="378" spans="1:6" outlineLevel="7" x14ac:dyDescent="0.25">
      <c r="A378" s="52" t="s">
        <v>94</v>
      </c>
      <c r="B378" s="53" t="s">
        <v>137</v>
      </c>
      <c r="C378" s="53" t="s">
        <v>139</v>
      </c>
      <c r="D378" s="53" t="s">
        <v>199</v>
      </c>
      <c r="E378" s="53" t="s">
        <v>95</v>
      </c>
      <c r="F378" s="105">
        <v>72007</v>
      </c>
    </row>
    <row r="379" spans="1:6" ht="37.5" outlineLevel="7" x14ac:dyDescent="0.25">
      <c r="A379" s="162" t="s">
        <v>511</v>
      </c>
      <c r="B379" s="53" t="s">
        <v>137</v>
      </c>
      <c r="C379" s="53" t="s">
        <v>139</v>
      </c>
      <c r="D379" s="53" t="s">
        <v>609</v>
      </c>
      <c r="E379" s="53" t="s">
        <v>8</v>
      </c>
      <c r="F379" s="105">
        <f>F380</f>
        <v>965.96</v>
      </c>
    </row>
    <row r="380" spans="1:6" ht="37.5" outlineLevel="7" x14ac:dyDescent="0.25">
      <c r="A380" s="52" t="s">
        <v>53</v>
      </c>
      <c r="B380" s="53" t="s">
        <v>137</v>
      </c>
      <c r="C380" s="53" t="s">
        <v>139</v>
      </c>
      <c r="D380" s="53" t="s">
        <v>609</v>
      </c>
      <c r="E380" s="53" t="s">
        <v>54</v>
      </c>
      <c r="F380" s="105">
        <f>F381</f>
        <v>965.96</v>
      </c>
    </row>
    <row r="381" spans="1:6" outlineLevel="7" x14ac:dyDescent="0.25">
      <c r="A381" s="52" t="s">
        <v>94</v>
      </c>
      <c r="B381" s="53" t="s">
        <v>137</v>
      </c>
      <c r="C381" s="53" t="s">
        <v>139</v>
      </c>
      <c r="D381" s="53" t="s">
        <v>609</v>
      </c>
      <c r="E381" s="53" t="s">
        <v>95</v>
      </c>
      <c r="F381" s="105">
        <v>965.96</v>
      </c>
    </row>
    <row r="382" spans="1:6" ht="75" outlineLevel="7" x14ac:dyDescent="0.25">
      <c r="A382" s="32" t="s">
        <v>634</v>
      </c>
      <c r="B382" s="53" t="s">
        <v>137</v>
      </c>
      <c r="C382" s="53" t="s">
        <v>139</v>
      </c>
      <c r="D382" s="53" t="s">
        <v>635</v>
      </c>
      <c r="E382" s="53" t="s">
        <v>8</v>
      </c>
      <c r="F382" s="105">
        <f>F383</f>
        <v>37.5</v>
      </c>
    </row>
    <row r="383" spans="1:6" ht="37.5" outlineLevel="7" x14ac:dyDescent="0.25">
      <c r="A383" s="52" t="s">
        <v>398</v>
      </c>
      <c r="B383" s="53" t="s">
        <v>137</v>
      </c>
      <c r="C383" s="53" t="s">
        <v>139</v>
      </c>
      <c r="D383" s="53" t="s">
        <v>635</v>
      </c>
      <c r="E383" s="53" t="s">
        <v>399</v>
      </c>
      <c r="F383" s="105">
        <f>F384</f>
        <v>37.5</v>
      </c>
    </row>
    <row r="384" spans="1:6" outlineLevel="7" x14ac:dyDescent="0.25">
      <c r="A384" s="52" t="s">
        <v>400</v>
      </c>
      <c r="B384" s="53" t="s">
        <v>137</v>
      </c>
      <c r="C384" s="53" t="s">
        <v>139</v>
      </c>
      <c r="D384" s="53" t="s">
        <v>635</v>
      </c>
      <c r="E384" s="53" t="s">
        <v>401</v>
      </c>
      <c r="F384" s="105">
        <v>37.5</v>
      </c>
    </row>
    <row r="385" spans="1:6" ht="56.25" outlineLevel="7" x14ac:dyDescent="0.25">
      <c r="A385" s="52" t="s">
        <v>413</v>
      </c>
      <c r="B385" s="53" t="s">
        <v>137</v>
      </c>
      <c r="C385" s="53" t="s">
        <v>139</v>
      </c>
      <c r="D385" s="53" t="s">
        <v>414</v>
      </c>
      <c r="E385" s="53" t="s">
        <v>8</v>
      </c>
      <c r="F385" s="105">
        <f>F386</f>
        <v>117.482</v>
      </c>
    </row>
    <row r="386" spans="1:6" ht="37.5" outlineLevel="7" x14ac:dyDescent="0.25">
      <c r="A386" s="52" t="s">
        <v>53</v>
      </c>
      <c r="B386" s="53" t="s">
        <v>137</v>
      </c>
      <c r="C386" s="53" t="s">
        <v>139</v>
      </c>
      <c r="D386" s="53" t="s">
        <v>414</v>
      </c>
      <c r="E386" s="53" t="s">
        <v>54</v>
      </c>
      <c r="F386" s="105">
        <f>F387</f>
        <v>117.482</v>
      </c>
    </row>
    <row r="387" spans="1:6" outlineLevel="7" x14ac:dyDescent="0.25">
      <c r="A387" s="52" t="s">
        <v>94</v>
      </c>
      <c r="B387" s="53" t="s">
        <v>137</v>
      </c>
      <c r="C387" s="53" t="s">
        <v>139</v>
      </c>
      <c r="D387" s="53" t="s">
        <v>414</v>
      </c>
      <c r="E387" s="53" t="s">
        <v>95</v>
      </c>
      <c r="F387" s="105">
        <v>117.482</v>
      </c>
    </row>
    <row r="388" spans="1:6" outlineLevel="7" x14ac:dyDescent="0.25">
      <c r="A388" s="52" t="s">
        <v>405</v>
      </c>
      <c r="B388" s="53" t="s">
        <v>137</v>
      </c>
      <c r="C388" s="53" t="s">
        <v>139</v>
      </c>
      <c r="D388" s="53" t="s">
        <v>513</v>
      </c>
      <c r="E388" s="53" t="s">
        <v>8</v>
      </c>
      <c r="F388" s="105">
        <f>F389</f>
        <v>45</v>
      </c>
    </row>
    <row r="389" spans="1:6" ht="37.5" outlineLevel="7" x14ac:dyDescent="0.25">
      <c r="A389" s="52" t="s">
        <v>53</v>
      </c>
      <c r="B389" s="53" t="s">
        <v>137</v>
      </c>
      <c r="C389" s="53" t="s">
        <v>139</v>
      </c>
      <c r="D389" s="53" t="s">
        <v>513</v>
      </c>
      <c r="E389" s="53" t="s">
        <v>54</v>
      </c>
      <c r="F389" s="105">
        <f>F390</f>
        <v>45</v>
      </c>
    </row>
    <row r="390" spans="1:6" outlineLevel="7" x14ac:dyDescent="0.25">
      <c r="A390" s="52" t="s">
        <v>94</v>
      </c>
      <c r="B390" s="53" t="s">
        <v>137</v>
      </c>
      <c r="C390" s="53" t="s">
        <v>139</v>
      </c>
      <c r="D390" s="53" t="s">
        <v>513</v>
      </c>
      <c r="E390" s="53" t="s">
        <v>95</v>
      </c>
      <c r="F390" s="105">
        <v>45</v>
      </c>
    </row>
    <row r="391" spans="1:6" ht="93.75" outlineLevel="7" x14ac:dyDescent="0.25">
      <c r="A391" s="32" t="s">
        <v>591</v>
      </c>
      <c r="B391" s="53" t="s">
        <v>137</v>
      </c>
      <c r="C391" s="53" t="s">
        <v>139</v>
      </c>
      <c r="D391" s="53" t="s">
        <v>610</v>
      </c>
      <c r="E391" s="53" t="s">
        <v>8</v>
      </c>
      <c r="F391" s="105">
        <f>F392</f>
        <v>7462.5</v>
      </c>
    </row>
    <row r="392" spans="1:6" ht="37.5" outlineLevel="7" x14ac:dyDescent="0.25">
      <c r="A392" s="52" t="s">
        <v>398</v>
      </c>
      <c r="B392" s="53" t="s">
        <v>137</v>
      </c>
      <c r="C392" s="53" t="s">
        <v>139</v>
      </c>
      <c r="D392" s="53" t="s">
        <v>610</v>
      </c>
      <c r="E392" s="53" t="s">
        <v>399</v>
      </c>
      <c r="F392" s="105">
        <f>F393</f>
        <v>7462.5</v>
      </c>
    </row>
    <row r="393" spans="1:6" outlineLevel="7" x14ac:dyDescent="0.25">
      <c r="A393" s="52" t="s">
        <v>400</v>
      </c>
      <c r="B393" s="53" t="s">
        <v>137</v>
      </c>
      <c r="C393" s="53" t="s">
        <v>139</v>
      </c>
      <c r="D393" s="53" t="s">
        <v>610</v>
      </c>
      <c r="E393" s="53" t="s">
        <v>401</v>
      </c>
      <c r="F393" s="105">
        <v>7462.5</v>
      </c>
    </row>
    <row r="394" spans="1:6" ht="75" outlineLevel="7" x14ac:dyDescent="0.25">
      <c r="A394" s="52" t="s">
        <v>611</v>
      </c>
      <c r="B394" s="53" t="s">
        <v>137</v>
      </c>
      <c r="C394" s="53" t="s">
        <v>139</v>
      </c>
      <c r="D394" s="53" t="s">
        <v>612</v>
      </c>
      <c r="E394" s="53" t="s">
        <v>8</v>
      </c>
      <c r="F394" s="105">
        <f>F395</f>
        <v>11630.736999999999</v>
      </c>
    </row>
    <row r="395" spans="1:6" ht="37.5" outlineLevel="7" x14ac:dyDescent="0.25">
      <c r="A395" s="52" t="s">
        <v>53</v>
      </c>
      <c r="B395" s="53" t="s">
        <v>137</v>
      </c>
      <c r="C395" s="53" t="s">
        <v>139</v>
      </c>
      <c r="D395" s="53" t="s">
        <v>612</v>
      </c>
      <c r="E395" s="53" t="s">
        <v>54</v>
      </c>
      <c r="F395" s="105">
        <f>F396</f>
        <v>11630.736999999999</v>
      </c>
    </row>
    <row r="396" spans="1:6" outlineLevel="7" x14ac:dyDescent="0.25">
      <c r="A396" s="52" t="s">
        <v>94</v>
      </c>
      <c r="B396" s="53" t="s">
        <v>137</v>
      </c>
      <c r="C396" s="53" t="s">
        <v>139</v>
      </c>
      <c r="D396" s="53" t="s">
        <v>612</v>
      </c>
      <c r="E396" s="53" t="s">
        <v>95</v>
      </c>
      <c r="F396" s="105">
        <v>11630.736999999999</v>
      </c>
    </row>
    <row r="397" spans="1:6" outlineLevel="2" x14ac:dyDescent="0.25">
      <c r="A397" s="52" t="s">
        <v>91</v>
      </c>
      <c r="B397" s="53" t="s">
        <v>137</v>
      </c>
      <c r="C397" s="53" t="s">
        <v>92</v>
      </c>
      <c r="D397" s="53" t="s">
        <v>159</v>
      </c>
      <c r="E397" s="53" t="s">
        <v>8</v>
      </c>
      <c r="F397" s="103">
        <f>F398</f>
        <v>320489.04499999998</v>
      </c>
    </row>
    <row r="398" spans="1:6" ht="37.5" outlineLevel="3" x14ac:dyDescent="0.25">
      <c r="A398" s="52" t="s">
        <v>536</v>
      </c>
      <c r="B398" s="53" t="s">
        <v>137</v>
      </c>
      <c r="C398" s="53" t="s">
        <v>92</v>
      </c>
      <c r="D398" s="53" t="s">
        <v>188</v>
      </c>
      <c r="E398" s="53" t="s">
        <v>8</v>
      </c>
      <c r="F398" s="103">
        <f>F399</f>
        <v>320489.04499999998</v>
      </c>
    </row>
    <row r="399" spans="1:6" ht="36" customHeight="1" outlineLevel="4" x14ac:dyDescent="0.25">
      <c r="A399" s="52" t="s">
        <v>539</v>
      </c>
      <c r="B399" s="53" t="s">
        <v>137</v>
      </c>
      <c r="C399" s="53" t="s">
        <v>92</v>
      </c>
      <c r="D399" s="53" t="s">
        <v>200</v>
      </c>
      <c r="E399" s="53" t="s">
        <v>8</v>
      </c>
      <c r="F399" s="103">
        <f>+F400+F409+F412+F406+F418+F421+F415+F403</f>
        <v>320489.04499999998</v>
      </c>
    </row>
    <row r="400" spans="1:6" ht="36.75" customHeight="1" outlineLevel="5" x14ac:dyDescent="0.25">
      <c r="A400" s="52" t="s">
        <v>142</v>
      </c>
      <c r="B400" s="53" t="s">
        <v>137</v>
      </c>
      <c r="C400" s="53" t="s">
        <v>92</v>
      </c>
      <c r="D400" s="53" t="s">
        <v>201</v>
      </c>
      <c r="E400" s="53" t="s">
        <v>8</v>
      </c>
      <c r="F400" s="103">
        <f>F401</f>
        <v>79663.754000000001</v>
      </c>
    </row>
    <row r="401" spans="1:6" ht="37.5" outlineLevel="6" x14ac:dyDescent="0.25">
      <c r="A401" s="52" t="s">
        <v>53</v>
      </c>
      <c r="B401" s="53" t="s">
        <v>137</v>
      </c>
      <c r="C401" s="53" t="s">
        <v>92</v>
      </c>
      <c r="D401" s="53" t="s">
        <v>201</v>
      </c>
      <c r="E401" s="53" t="s">
        <v>54</v>
      </c>
      <c r="F401" s="103">
        <f>F402</f>
        <v>79663.754000000001</v>
      </c>
    </row>
    <row r="402" spans="1:6" outlineLevel="7" x14ac:dyDescent="0.25">
      <c r="A402" s="52" t="s">
        <v>94</v>
      </c>
      <c r="B402" s="53" t="s">
        <v>137</v>
      </c>
      <c r="C402" s="53" t="s">
        <v>92</v>
      </c>
      <c r="D402" s="53" t="s">
        <v>201</v>
      </c>
      <c r="E402" s="53" t="s">
        <v>95</v>
      </c>
      <c r="F402" s="105">
        <v>79663.754000000001</v>
      </c>
    </row>
    <row r="403" spans="1:6" ht="93" customHeight="1" outlineLevel="5" x14ac:dyDescent="0.25">
      <c r="A403" s="57" t="s">
        <v>479</v>
      </c>
      <c r="B403" s="53" t="s">
        <v>137</v>
      </c>
      <c r="C403" s="53" t="s">
        <v>92</v>
      </c>
      <c r="D403" s="53" t="s">
        <v>202</v>
      </c>
      <c r="E403" s="53" t="s">
        <v>8</v>
      </c>
      <c r="F403" s="103">
        <f>F404</f>
        <v>217508</v>
      </c>
    </row>
    <row r="404" spans="1:6" ht="37.5" outlineLevel="5" x14ac:dyDescent="0.25">
      <c r="A404" s="52" t="s">
        <v>53</v>
      </c>
      <c r="B404" s="53" t="s">
        <v>137</v>
      </c>
      <c r="C404" s="53" t="s">
        <v>92</v>
      </c>
      <c r="D404" s="53" t="s">
        <v>202</v>
      </c>
      <c r="E404" s="53" t="s">
        <v>54</v>
      </c>
      <c r="F404" s="103">
        <f>F405</f>
        <v>217508</v>
      </c>
    </row>
    <row r="405" spans="1:6" outlineLevel="5" x14ac:dyDescent="0.25">
      <c r="A405" s="52" t="s">
        <v>94</v>
      </c>
      <c r="B405" s="53" t="s">
        <v>137</v>
      </c>
      <c r="C405" s="53" t="s">
        <v>92</v>
      </c>
      <c r="D405" s="53" t="s">
        <v>202</v>
      </c>
      <c r="E405" s="53" t="s">
        <v>95</v>
      </c>
      <c r="F405" s="105">
        <v>217508</v>
      </c>
    </row>
    <row r="406" spans="1:6" ht="20.25" customHeight="1" outlineLevel="5" x14ac:dyDescent="0.25">
      <c r="A406" s="52" t="s">
        <v>403</v>
      </c>
      <c r="B406" s="53" t="s">
        <v>137</v>
      </c>
      <c r="C406" s="53" t="s">
        <v>92</v>
      </c>
      <c r="D406" s="53" t="s">
        <v>404</v>
      </c>
      <c r="E406" s="53" t="s">
        <v>8</v>
      </c>
      <c r="F406" s="105">
        <f>F407</f>
        <v>31.2</v>
      </c>
    </row>
    <row r="407" spans="1:6" ht="37.5" outlineLevel="5" x14ac:dyDescent="0.25">
      <c r="A407" s="52" t="s">
        <v>53</v>
      </c>
      <c r="B407" s="53" t="s">
        <v>137</v>
      </c>
      <c r="C407" s="53" t="s">
        <v>92</v>
      </c>
      <c r="D407" s="53" t="s">
        <v>404</v>
      </c>
      <c r="E407" s="53" t="s">
        <v>54</v>
      </c>
      <c r="F407" s="105">
        <f>F408</f>
        <v>31.2</v>
      </c>
    </row>
    <row r="408" spans="1:6" outlineLevel="5" x14ac:dyDescent="0.25">
      <c r="A408" s="52" t="s">
        <v>94</v>
      </c>
      <c r="B408" s="53" t="s">
        <v>137</v>
      </c>
      <c r="C408" s="53" t="s">
        <v>92</v>
      </c>
      <c r="D408" s="53" t="s">
        <v>404</v>
      </c>
      <c r="E408" s="53" t="s">
        <v>95</v>
      </c>
      <c r="F408" s="105">
        <v>31.2</v>
      </c>
    </row>
    <row r="409" spans="1:6" outlineLevel="5" x14ac:dyDescent="0.25">
      <c r="A409" s="52" t="s">
        <v>405</v>
      </c>
      <c r="B409" s="53" t="s">
        <v>137</v>
      </c>
      <c r="C409" s="53" t="s">
        <v>92</v>
      </c>
      <c r="D409" s="53" t="s">
        <v>406</v>
      </c>
      <c r="E409" s="53" t="s">
        <v>8</v>
      </c>
      <c r="F409" s="105">
        <f>F410</f>
        <v>301.39999999999998</v>
      </c>
    </row>
    <row r="410" spans="1:6" ht="35.25" customHeight="1" outlineLevel="5" x14ac:dyDescent="0.25">
      <c r="A410" s="52" t="s">
        <v>53</v>
      </c>
      <c r="B410" s="53" t="s">
        <v>137</v>
      </c>
      <c r="C410" s="53" t="s">
        <v>92</v>
      </c>
      <c r="D410" s="53" t="s">
        <v>406</v>
      </c>
      <c r="E410" s="53" t="s">
        <v>54</v>
      </c>
      <c r="F410" s="105">
        <f>F411</f>
        <v>301.39999999999998</v>
      </c>
    </row>
    <row r="411" spans="1:6" outlineLevel="5" x14ac:dyDescent="0.25">
      <c r="A411" s="52" t="s">
        <v>94</v>
      </c>
      <c r="B411" s="53" t="s">
        <v>137</v>
      </c>
      <c r="C411" s="53" t="s">
        <v>92</v>
      </c>
      <c r="D411" s="53" t="s">
        <v>406</v>
      </c>
      <c r="E411" s="53" t="s">
        <v>95</v>
      </c>
      <c r="F411" s="105">
        <v>301.39999999999998</v>
      </c>
    </row>
    <row r="412" spans="1:6" outlineLevel="5" x14ac:dyDescent="0.25">
      <c r="A412" s="168" t="s">
        <v>672</v>
      </c>
      <c r="B412" s="53" t="s">
        <v>137</v>
      </c>
      <c r="C412" s="53" t="s">
        <v>92</v>
      </c>
      <c r="D412" s="53" t="s">
        <v>673</v>
      </c>
      <c r="E412" s="53" t="s">
        <v>8</v>
      </c>
      <c r="F412" s="105">
        <f>F413</f>
        <v>4387.058</v>
      </c>
    </row>
    <row r="413" spans="1:6" ht="37.5" outlineLevel="5" x14ac:dyDescent="0.25">
      <c r="A413" s="52" t="s">
        <v>53</v>
      </c>
      <c r="B413" s="53" t="s">
        <v>137</v>
      </c>
      <c r="C413" s="53" t="s">
        <v>92</v>
      </c>
      <c r="D413" s="53" t="s">
        <v>673</v>
      </c>
      <c r="E413" s="53" t="s">
        <v>54</v>
      </c>
      <c r="F413" s="105">
        <f>F414</f>
        <v>4387.058</v>
      </c>
    </row>
    <row r="414" spans="1:6" outlineLevel="5" x14ac:dyDescent="0.25">
      <c r="A414" s="52" t="s">
        <v>94</v>
      </c>
      <c r="B414" s="53" t="s">
        <v>137</v>
      </c>
      <c r="C414" s="53" t="s">
        <v>92</v>
      </c>
      <c r="D414" s="53" t="s">
        <v>673</v>
      </c>
      <c r="E414" s="53" t="s">
        <v>95</v>
      </c>
      <c r="F414" s="105">
        <v>4387.058</v>
      </c>
    </row>
    <row r="415" spans="1:6" ht="56.25" outlineLevel="5" x14ac:dyDescent="0.25">
      <c r="A415" s="59" t="s">
        <v>613</v>
      </c>
      <c r="B415" s="53" t="s">
        <v>137</v>
      </c>
      <c r="C415" s="53" t="s">
        <v>92</v>
      </c>
      <c r="D415" s="53" t="s">
        <v>614</v>
      </c>
      <c r="E415" s="53" t="s">
        <v>8</v>
      </c>
      <c r="F415" s="105">
        <f>F416</f>
        <v>2804.4189999999999</v>
      </c>
    </row>
    <row r="416" spans="1:6" ht="37.5" outlineLevel="5" x14ac:dyDescent="0.25">
      <c r="A416" s="52" t="s">
        <v>53</v>
      </c>
      <c r="B416" s="53" t="s">
        <v>137</v>
      </c>
      <c r="C416" s="53" t="s">
        <v>92</v>
      </c>
      <c r="D416" s="53" t="s">
        <v>614</v>
      </c>
      <c r="E416" s="53" t="s">
        <v>54</v>
      </c>
      <c r="F416" s="105">
        <f>F417</f>
        <v>2804.4189999999999</v>
      </c>
    </row>
    <row r="417" spans="1:6" outlineLevel="5" x14ac:dyDescent="0.25">
      <c r="A417" s="52" t="s">
        <v>94</v>
      </c>
      <c r="B417" s="53" t="s">
        <v>137</v>
      </c>
      <c r="C417" s="53" t="s">
        <v>92</v>
      </c>
      <c r="D417" s="53" t="s">
        <v>614</v>
      </c>
      <c r="E417" s="53" t="s">
        <v>95</v>
      </c>
      <c r="F417" s="105">
        <v>2804.4189999999999</v>
      </c>
    </row>
    <row r="418" spans="1:6" ht="75" customHeight="1" outlineLevel="5" x14ac:dyDescent="0.25">
      <c r="A418" s="59" t="s">
        <v>615</v>
      </c>
      <c r="B418" s="53" t="s">
        <v>137</v>
      </c>
      <c r="C418" s="53" t="s">
        <v>92</v>
      </c>
      <c r="D418" s="53" t="s">
        <v>616</v>
      </c>
      <c r="E418" s="53" t="s">
        <v>8</v>
      </c>
      <c r="F418" s="103">
        <f>F419</f>
        <v>13013.745999999999</v>
      </c>
    </row>
    <row r="419" spans="1:6" ht="37.5" outlineLevel="5" x14ac:dyDescent="0.25">
      <c r="A419" s="52" t="s">
        <v>53</v>
      </c>
      <c r="B419" s="53" t="s">
        <v>137</v>
      </c>
      <c r="C419" s="53" t="s">
        <v>92</v>
      </c>
      <c r="D419" s="53" t="s">
        <v>616</v>
      </c>
      <c r="E419" s="53" t="s">
        <v>54</v>
      </c>
      <c r="F419" s="103">
        <f>F420</f>
        <v>13013.745999999999</v>
      </c>
    </row>
    <row r="420" spans="1:6" outlineLevel="5" x14ac:dyDescent="0.25">
      <c r="A420" s="52" t="s">
        <v>94</v>
      </c>
      <c r="B420" s="53" t="s">
        <v>137</v>
      </c>
      <c r="C420" s="53" t="s">
        <v>92</v>
      </c>
      <c r="D420" s="53" t="s">
        <v>616</v>
      </c>
      <c r="E420" s="53" t="s">
        <v>95</v>
      </c>
      <c r="F420" s="105">
        <v>13013.745999999999</v>
      </c>
    </row>
    <row r="421" spans="1:6" ht="37.5" customHeight="1" outlineLevel="5" x14ac:dyDescent="0.25">
      <c r="A421" s="52" t="s">
        <v>684</v>
      </c>
      <c r="B421" s="53" t="s">
        <v>137</v>
      </c>
      <c r="C421" s="53" t="s">
        <v>92</v>
      </c>
      <c r="D421" s="53" t="s">
        <v>683</v>
      </c>
      <c r="E421" s="53" t="s">
        <v>8</v>
      </c>
      <c r="F421" s="105">
        <f>F422</f>
        <v>2779.4679999999998</v>
      </c>
    </row>
    <row r="422" spans="1:6" ht="37.5" outlineLevel="5" x14ac:dyDescent="0.25">
      <c r="A422" s="52" t="s">
        <v>53</v>
      </c>
      <c r="B422" s="53" t="s">
        <v>137</v>
      </c>
      <c r="C422" s="53" t="s">
        <v>92</v>
      </c>
      <c r="D422" s="53" t="s">
        <v>683</v>
      </c>
      <c r="E422" s="53" t="s">
        <v>54</v>
      </c>
      <c r="F422" s="105">
        <f>F423</f>
        <v>2779.4679999999998</v>
      </c>
    </row>
    <row r="423" spans="1:6" outlineLevel="5" x14ac:dyDescent="0.25">
      <c r="A423" s="52" t="s">
        <v>94</v>
      </c>
      <c r="B423" s="53" t="s">
        <v>137</v>
      </c>
      <c r="C423" s="53" t="s">
        <v>92</v>
      </c>
      <c r="D423" s="53" t="s">
        <v>683</v>
      </c>
      <c r="E423" s="53" t="s">
        <v>95</v>
      </c>
      <c r="F423" s="105">
        <v>2779.4679999999998</v>
      </c>
    </row>
    <row r="424" spans="1:6" outlineLevel="5" x14ac:dyDescent="0.25">
      <c r="A424" s="52" t="s">
        <v>378</v>
      </c>
      <c r="B424" s="53" t="s">
        <v>137</v>
      </c>
      <c r="C424" s="53" t="s">
        <v>377</v>
      </c>
      <c r="D424" s="53" t="s">
        <v>159</v>
      </c>
      <c r="E424" s="53" t="s">
        <v>8</v>
      </c>
      <c r="F424" s="105">
        <f>F425</f>
        <v>20207.59</v>
      </c>
    </row>
    <row r="425" spans="1:6" ht="37.5" outlineLevel="5" x14ac:dyDescent="0.25">
      <c r="A425" s="52" t="s">
        <v>536</v>
      </c>
      <c r="B425" s="53" t="s">
        <v>137</v>
      </c>
      <c r="C425" s="53" t="s">
        <v>377</v>
      </c>
      <c r="D425" s="53" t="s">
        <v>188</v>
      </c>
      <c r="E425" s="53" t="s">
        <v>8</v>
      </c>
      <c r="F425" s="105">
        <f>F426</f>
        <v>20207.59</v>
      </c>
    </row>
    <row r="426" spans="1:6" ht="36" customHeight="1" outlineLevel="4" x14ac:dyDescent="0.25">
      <c r="A426" s="52" t="s">
        <v>540</v>
      </c>
      <c r="B426" s="53" t="s">
        <v>137</v>
      </c>
      <c r="C426" s="53" t="s">
        <v>377</v>
      </c>
      <c r="D426" s="53" t="s">
        <v>203</v>
      </c>
      <c r="E426" s="53" t="s">
        <v>8</v>
      </c>
      <c r="F426" s="103">
        <f>F433+F430+F427+F436+F439</f>
        <v>20207.59</v>
      </c>
    </row>
    <row r="427" spans="1:6" ht="37.5" customHeight="1" outlineLevel="5" x14ac:dyDescent="0.25">
      <c r="A427" s="52" t="s">
        <v>143</v>
      </c>
      <c r="B427" s="53" t="s">
        <v>137</v>
      </c>
      <c r="C427" s="53" t="s">
        <v>377</v>
      </c>
      <c r="D427" s="53" t="s">
        <v>205</v>
      </c>
      <c r="E427" s="53" t="s">
        <v>8</v>
      </c>
      <c r="F427" s="103">
        <f>F428</f>
        <v>19987.509999999998</v>
      </c>
    </row>
    <row r="428" spans="1:6" ht="36.75" customHeight="1" outlineLevel="6" x14ac:dyDescent="0.25">
      <c r="A428" s="52" t="s">
        <v>53</v>
      </c>
      <c r="B428" s="53" t="s">
        <v>137</v>
      </c>
      <c r="C428" s="53" t="s">
        <v>377</v>
      </c>
      <c r="D428" s="53" t="s">
        <v>205</v>
      </c>
      <c r="E428" s="53" t="s">
        <v>54</v>
      </c>
      <c r="F428" s="103">
        <f>F429</f>
        <v>19987.509999999998</v>
      </c>
    </row>
    <row r="429" spans="1:6" outlineLevel="7" x14ac:dyDescent="0.25">
      <c r="A429" s="52" t="s">
        <v>94</v>
      </c>
      <c r="B429" s="53" t="s">
        <v>137</v>
      </c>
      <c r="C429" s="53" t="s">
        <v>377</v>
      </c>
      <c r="D429" s="53" t="s">
        <v>205</v>
      </c>
      <c r="E429" s="53" t="s">
        <v>95</v>
      </c>
      <c r="F429" s="105">
        <v>19987.509999999998</v>
      </c>
    </row>
    <row r="430" spans="1:6" outlineLevel="7" x14ac:dyDescent="0.25">
      <c r="A430" s="52" t="s">
        <v>405</v>
      </c>
      <c r="B430" s="53" t="s">
        <v>137</v>
      </c>
      <c r="C430" s="53" t="s">
        <v>377</v>
      </c>
      <c r="D430" s="53" t="s">
        <v>586</v>
      </c>
      <c r="E430" s="53" t="s">
        <v>8</v>
      </c>
      <c r="F430" s="105">
        <f>F431</f>
        <v>50</v>
      </c>
    </row>
    <row r="431" spans="1:6" ht="37.5" outlineLevel="7" x14ac:dyDescent="0.25">
      <c r="A431" s="52" t="s">
        <v>53</v>
      </c>
      <c r="B431" s="53" t="s">
        <v>137</v>
      </c>
      <c r="C431" s="53" t="s">
        <v>377</v>
      </c>
      <c r="D431" s="53" t="s">
        <v>586</v>
      </c>
      <c r="E431" s="53" t="s">
        <v>54</v>
      </c>
      <c r="F431" s="105">
        <f>F432</f>
        <v>50</v>
      </c>
    </row>
    <row r="432" spans="1:6" outlineLevel="7" x14ac:dyDescent="0.25">
      <c r="A432" s="52" t="s">
        <v>94</v>
      </c>
      <c r="B432" s="53" t="s">
        <v>137</v>
      </c>
      <c r="C432" s="53" t="s">
        <v>377</v>
      </c>
      <c r="D432" s="53" t="s">
        <v>586</v>
      </c>
      <c r="E432" s="53" t="s">
        <v>95</v>
      </c>
      <c r="F432" s="105">
        <v>50</v>
      </c>
    </row>
    <row r="433" spans="1:6" outlineLevel="5" x14ac:dyDescent="0.25">
      <c r="A433" s="52" t="s">
        <v>140</v>
      </c>
      <c r="B433" s="53" t="s">
        <v>137</v>
      </c>
      <c r="C433" s="53" t="s">
        <v>377</v>
      </c>
      <c r="D433" s="53" t="s">
        <v>204</v>
      </c>
      <c r="E433" s="53" t="s">
        <v>8</v>
      </c>
      <c r="F433" s="103">
        <f>F434</f>
        <v>79.900000000000006</v>
      </c>
    </row>
    <row r="434" spans="1:6" ht="36" customHeight="1" outlineLevel="6" x14ac:dyDescent="0.25">
      <c r="A434" s="52" t="s">
        <v>53</v>
      </c>
      <c r="B434" s="53" t="s">
        <v>137</v>
      </c>
      <c r="C434" s="53" t="s">
        <v>377</v>
      </c>
      <c r="D434" s="53" t="s">
        <v>204</v>
      </c>
      <c r="E434" s="53" t="s">
        <v>54</v>
      </c>
      <c r="F434" s="103">
        <f>F435</f>
        <v>79.900000000000006</v>
      </c>
    </row>
    <row r="435" spans="1:6" outlineLevel="7" x14ac:dyDescent="0.25">
      <c r="A435" s="52" t="s">
        <v>94</v>
      </c>
      <c r="B435" s="53" t="s">
        <v>137</v>
      </c>
      <c r="C435" s="53" t="s">
        <v>377</v>
      </c>
      <c r="D435" s="53" t="s">
        <v>204</v>
      </c>
      <c r="E435" s="53" t="s">
        <v>95</v>
      </c>
      <c r="F435" s="105">
        <v>79.900000000000006</v>
      </c>
    </row>
    <row r="436" spans="1:6" ht="61.5" customHeight="1" outlineLevel="7" x14ac:dyDescent="0.25">
      <c r="A436" s="59" t="s">
        <v>661</v>
      </c>
      <c r="B436" s="53" t="s">
        <v>137</v>
      </c>
      <c r="C436" s="53" t="s">
        <v>377</v>
      </c>
      <c r="D436" s="53" t="s">
        <v>662</v>
      </c>
      <c r="E436" s="53" t="s">
        <v>8</v>
      </c>
      <c r="F436" s="105">
        <f>F437</f>
        <v>1</v>
      </c>
    </row>
    <row r="437" spans="1:6" ht="37.5" outlineLevel="7" x14ac:dyDescent="0.25">
      <c r="A437" s="52" t="s">
        <v>53</v>
      </c>
      <c r="B437" s="53" t="s">
        <v>137</v>
      </c>
      <c r="C437" s="53" t="s">
        <v>377</v>
      </c>
      <c r="D437" s="53" t="s">
        <v>662</v>
      </c>
      <c r="E437" s="53" t="s">
        <v>54</v>
      </c>
      <c r="F437" s="105">
        <f>F438</f>
        <v>1</v>
      </c>
    </row>
    <row r="438" spans="1:6" outlineLevel="7" x14ac:dyDescent="0.25">
      <c r="A438" s="52" t="s">
        <v>94</v>
      </c>
      <c r="B438" s="53" t="s">
        <v>137</v>
      </c>
      <c r="C438" s="53" t="s">
        <v>377</v>
      </c>
      <c r="D438" s="53" t="s">
        <v>662</v>
      </c>
      <c r="E438" s="53" t="s">
        <v>95</v>
      </c>
      <c r="F438" s="105">
        <v>1</v>
      </c>
    </row>
    <row r="439" spans="1:6" ht="75" outlineLevel="7" x14ac:dyDescent="0.25">
      <c r="A439" s="59" t="s">
        <v>674</v>
      </c>
      <c r="B439" s="53" t="s">
        <v>137</v>
      </c>
      <c r="C439" s="53" t="s">
        <v>377</v>
      </c>
      <c r="D439" s="53" t="s">
        <v>677</v>
      </c>
      <c r="E439" s="53" t="s">
        <v>8</v>
      </c>
      <c r="F439" s="105">
        <f>F440</f>
        <v>89.18</v>
      </c>
    </row>
    <row r="440" spans="1:6" ht="37.5" outlineLevel="7" x14ac:dyDescent="0.25">
      <c r="A440" s="52" t="s">
        <v>53</v>
      </c>
      <c r="B440" s="53" t="s">
        <v>137</v>
      </c>
      <c r="C440" s="53" t="s">
        <v>377</v>
      </c>
      <c r="D440" s="53" t="s">
        <v>677</v>
      </c>
      <c r="E440" s="53" t="s">
        <v>54</v>
      </c>
      <c r="F440" s="105">
        <f>F441</f>
        <v>89.18</v>
      </c>
    </row>
    <row r="441" spans="1:6" outlineLevel="7" x14ac:dyDescent="0.25">
      <c r="A441" s="52" t="s">
        <v>94</v>
      </c>
      <c r="B441" s="53" t="s">
        <v>137</v>
      </c>
      <c r="C441" s="53" t="s">
        <v>377</v>
      </c>
      <c r="D441" s="53" t="s">
        <v>677</v>
      </c>
      <c r="E441" s="53" t="s">
        <v>95</v>
      </c>
      <c r="F441" s="105">
        <v>89.18</v>
      </c>
    </row>
    <row r="442" spans="1:6" outlineLevel="2" x14ac:dyDescent="0.25">
      <c r="A442" s="52" t="s">
        <v>96</v>
      </c>
      <c r="B442" s="53" t="s">
        <v>137</v>
      </c>
      <c r="C442" s="53" t="s">
        <v>97</v>
      </c>
      <c r="D442" s="53" t="s">
        <v>159</v>
      </c>
      <c r="E442" s="53" t="s">
        <v>8</v>
      </c>
      <c r="F442" s="103">
        <f>F443</f>
        <v>3502.058</v>
      </c>
    </row>
    <row r="443" spans="1:6" ht="37.5" outlineLevel="3" x14ac:dyDescent="0.25">
      <c r="A443" s="52" t="s">
        <v>536</v>
      </c>
      <c r="B443" s="53" t="s">
        <v>137</v>
      </c>
      <c r="C443" s="53" t="s">
        <v>97</v>
      </c>
      <c r="D443" s="53" t="s">
        <v>188</v>
      </c>
      <c r="E443" s="53" t="s">
        <v>8</v>
      </c>
      <c r="F443" s="103">
        <f>F444+F453</f>
        <v>3502.058</v>
      </c>
    </row>
    <row r="444" spans="1:6" ht="37.5" outlineLevel="3" x14ac:dyDescent="0.25">
      <c r="A444" s="52" t="s">
        <v>539</v>
      </c>
      <c r="B444" s="53" t="s">
        <v>137</v>
      </c>
      <c r="C444" s="53" t="s">
        <v>97</v>
      </c>
      <c r="D444" s="53" t="s">
        <v>200</v>
      </c>
      <c r="E444" s="53" t="s">
        <v>8</v>
      </c>
      <c r="F444" s="103">
        <f>F448+F445</f>
        <v>3428.058</v>
      </c>
    </row>
    <row r="445" spans="1:6" ht="17.25" customHeight="1" outlineLevel="3" x14ac:dyDescent="0.25">
      <c r="A445" s="52" t="s">
        <v>98</v>
      </c>
      <c r="B445" s="53" t="s">
        <v>137</v>
      </c>
      <c r="C445" s="53" t="s">
        <v>97</v>
      </c>
      <c r="D445" s="53" t="s">
        <v>337</v>
      </c>
      <c r="E445" s="53" t="s">
        <v>8</v>
      </c>
      <c r="F445" s="103">
        <f>F446</f>
        <v>70</v>
      </c>
    </row>
    <row r="446" spans="1:6" ht="18.75" customHeight="1" outlineLevel="3" x14ac:dyDescent="0.25">
      <c r="A446" s="52" t="s">
        <v>18</v>
      </c>
      <c r="B446" s="53" t="s">
        <v>137</v>
      </c>
      <c r="C446" s="53" t="s">
        <v>97</v>
      </c>
      <c r="D446" s="53" t="s">
        <v>337</v>
      </c>
      <c r="E446" s="53" t="s">
        <v>19</v>
      </c>
      <c r="F446" s="103">
        <f>F447</f>
        <v>70</v>
      </c>
    </row>
    <row r="447" spans="1:6" ht="37.5" outlineLevel="3" x14ac:dyDescent="0.25">
      <c r="A447" s="52" t="s">
        <v>20</v>
      </c>
      <c r="B447" s="53" t="s">
        <v>137</v>
      </c>
      <c r="C447" s="53" t="s">
        <v>97</v>
      </c>
      <c r="D447" s="53" t="s">
        <v>337</v>
      </c>
      <c r="E447" s="53" t="s">
        <v>21</v>
      </c>
      <c r="F447" s="103">
        <v>70</v>
      </c>
    </row>
    <row r="448" spans="1:6" ht="72.75" customHeight="1" outlineLevel="3" x14ac:dyDescent="0.25">
      <c r="A448" s="32" t="s">
        <v>486</v>
      </c>
      <c r="B448" s="53" t="s">
        <v>137</v>
      </c>
      <c r="C448" s="53" t="s">
        <v>97</v>
      </c>
      <c r="D448" s="53" t="s">
        <v>206</v>
      </c>
      <c r="E448" s="53" t="s">
        <v>8</v>
      </c>
      <c r="F448" s="103">
        <f>F451+F449</f>
        <v>3358.058</v>
      </c>
    </row>
    <row r="449" spans="1:6" outlineLevel="3" x14ac:dyDescent="0.25">
      <c r="A449" s="52" t="s">
        <v>111</v>
      </c>
      <c r="B449" s="53" t="s">
        <v>137</v>
      </c>
      <c r="C449" s="53" t="s">
        <v>97</v>
      </c>
      <c r="D449" s="53" t="s">
        <v>206</v>
      </c>
      <c r="E449" s="53" t="s">
        <v>112</v>
      </c>
      <c r="F449" s="103">
        <f>F450</f>
        <v>300</v>
      </c>
    </row>
    <row r="450" spans="1:6" ht="16.5" customHeight="1" outlineLevel="3" x14ac:dyDescent="0.25">
      <c r="A450" s="52" t="s">
        <v>118</v>
      </c>
      <c r="B450" s="53" t="s">
        <v>137</v>
      </c>
      <c r="C450" s="53" t="s">
        <v>97</v>
      </c>
      <c r="D450" s="53" t="s">
        <v>206</v>
      </c>
      <c r="E450" s="53" t="s">
        <v>119</v>
      </c>
      <c r="F450" s="103">
        <v>300</v>
      </c>
    </row>
    <row r="451" spans="1:6" ht="36.75" customHeight="1" outlineLevel="3" x14ac:dyDescent="0.25">
      <c r="A451" s="52" t="s">
        <v>53</v>
      </c>
      <c r="B451" s="53" t="s">
        <v>137</v>
      </c>
      <c r="C451" s="53" t="s">
        <v>97</v>
      </c>
      <c r="D451" s="53" t="s">
        <v>206</v>
      </c>
      <c r="E451" s="53" t="s">
        <v>54</v>
      </c>
      <c r="F451" s="103">
        <f>F452</f>
        <v>3058.058</v>
      </c>
    </row>
    <row r="452" spans="1:6" outlineLevel="3" x14ac:dyDescent="0.25">
      <c r="A452" s="52" t="s">
        <v>94</v>
      </c>
      <c r="B452" s="53" t="s">
        <v>137</v>
      </c>
      <c r="C452" s="53" t="s">
        <v>97</v>
      </c>
      <c r="D452" s="53" t="s">
        <v>206</v>
      </c>
      <c r="E452" s="53" t="s">
        <v>95</v>
      </c>
      <c r="F452" s="103">
        <v>3058.058</v>
      </c>
    </row>
    <row r="453" spans="1:6" outlineLevel="7" x14ac:dyDescent="0.25">
      <c r="A453" s="52" t="s">
        <v>99</v>
      </c>
      <c r="B453" s="53" t="s">
        <v>137</v>
      </c>
      <c r="C453" s="53" t="s">
        <v>97</v>
      </c>
      <c r="D453" s="53" t="s">
        <v>207</v>
      </c>
      <c r="E453" s="53" t="s">
        <v>8</v>
      </c>
      <c r="F453" s="103">
        <f>F454</f>
        <v>74</v>
      </c>
    </row>
    <row r="454" spans="1:6" ht="18.75" customHeight="1" outlineLevel="7" x14ac:dyDescent="0.25">
      <c r="A454" s="52" t="s">
        <v>18</v>
      </c>
      <c r="B454" s="53" t="s">
        <v>137</v>
      </c>
      <c r="C454" s="53" t="s">
        <v>97</v>
      </c>
      <c r="D454" s="53" t="s">
        <v>207</v>
      </c>
      <c r="E454" s="53" t="s">
        <v>19</v>
      </c>
      <c r="F454" s="103">
        <f>F455</f>
        <v>74</v>
      </c>
    </row>
    <row r="455" spans="1:6" ht="37.5" outlineLevel="7" x14ac:dyDescent="0.25">
      <c r="A455" s="52" t="s">
        <v>20</v>
      </c>
      <c r="B455" s="53" t="s">
        <v>137</v>
      </c>
      <c r="C455" s="53" t="s">
        <v>97</v>
      </c>
      <c r="D455" s="53" t="s">
        <v>207</v>
      </c>
      <c r="E455" s="53" t="s">
        <v>21</v>
      </c>
      <c r="F455" s="105">
        <v>74</v>
      </c>
    </row>
    <row r="456" spans="1:6" outlineLevel="2" x14ac:dyDescent="0.25">
      <c r="A456" s="52" t="s">
        <v>144</v>
      </c>
      <c r="B456" s="53" t="s">
        <v>137</v>
      </c>
      <c r="C456" s="53" t="s">
        <v>145</v>
      </c>
      <c r="D456" s="53" t="s">
        <v>159</v>
      </c>
      <c r="E456" s="53" t="s">
        <v>8</v>
      </c>
      <c r="F456" s="103">
        <f>F457</f>
        <v>17648.628000000001</v>
      </c>
    </row>
    <row r="457" spans="1:6" ht="38.25" customHeight="1" outlineLevel="3" x14ac:dyDescent="0.25">
      <c r="A457" s="52" t="s">
        <v>541</v>
      </c>
      <c r="B457" s="53" t="s">
        <v>137</v>
      </c>
      <c r="C457" s="53" t="s">
        <v>145</v>
      </c>
      <c r="D457" s="53" t="s">
        <v>188</v>
      </c>
      <c r="E457" s="53" t="s">
        <v>8</v>
      </c>
      <c r="F457" s="103">
        <f>F458+F465+F474</f>
        <v>17648.628000000001</v>
      </c>
    </row>
    <row r="458" spans="1:6" ht="38.25" customHeight="1" outlineLevel="5" x14ac:dyDescent="0.25">
      <c r="A458" s="52" t="s">
        <v>13</v>
      </c>
      <c r="B458" s="53" t="s">
        <v>137</v>
      </c>
      <c r="C458" s="53" t="s">
        <v>145</v>
      </c>
      <c r="D458" s="53" t="s">
        <v>208</v>
      </c>
      <c r="E458" s="53" t="s">
        <v>8</v>
      </c>
      <c r="F458" s="103">
        <f>F459+F461+F463</f>
        <v>2848.1000000000004</v>
      </c>
    </row>
    <row r="459" spans="1:6" ht="51.75" customHeight="1" outlineLevel="6" x14ac:dyDescent="0.25">
      <c r="A459" s="52" t="s">
        <v>14</v>
      </c>
      <c r="B459" s="53" t="s">
        <v>137</v>
      </c>
      <c r="C459" s="53" t="s">
        <v>145</v>
      </c>
      <c r="D459" s="53" t="s">
        <v>208</v>
      </c>
      <c r="E459" s="53" t="s">
        <v>15</v>
      </c>
      <c r="F459" s="103">
        <f>F460</f>
        <v>2672.3</v>
      </c>
    </row>
    <row r="460" spans="1:6" ht="18.75" customHeight="1" outlineLevel="7" x14ac:dyDescent="0.25">
      <c r="A460" s="52" t="s">
        <v>16</v>
      </c>
      <c r="B460" s="53" t="s">
        <v>137</v>
      </c>
      <c r="C460" s="53" t="s">
        <v>145</v>
      </c>
      <c r="D460" s="53" t="s">
        <v>208</v>
      </c>
      <c r="E460" s="53" t="s">
        <v>17</v>
      </c>
      <c r="F460" s="105">
        <v>2672.3</v>
      </c>
    </row>
    <row r="461" spans="1:6" ht="18.75" customHeight="1" outlineLevel="6" x14ac:dyDescent="0.25">
      <c r="A461" s="52" t="s">
        <v>18</v>
      </c>
      <c r="B461" s="53" t="s">
        <v>137</v>
      </c>
      <c r="C461" s="53" t="s">
        <v>145</v>
      </c>
      <c r="D461" s="53" t="s">
        <v>208</v>
      </c>
      <c r="E461" s="53" t="s">
        <v>19</v>
      </c>
      <c r="F461" s="103">
        <f>F462</f>
        <v>112.8</v>
      </c>
    </row>
    <row r="462" spans="1:6" ht="37.5" outlineLevel="7" x14ac:dyDescent="0.25">
      <c r="A462" s="52" t="s">
        <v>20</v>
      </c>
      <c r="B462" s="53" t="s">
        <v>137</v>
      </c>
      <c r="C462" s="53" t="s">
        <v>145</v>
      </c>
      <c r="D462" s="53" t="s">
        <v>208</v>
      </c>
      <c r="E462" s="53" t="s">
        <v>21</v>
      </c>
      <c r="F462" s="105">
        <v>112.8</v>
      </c>
    </row>
    <row r="463" spans="1:6" outlineLevel="7" x14ac:dyDescent="0.25">
      <c r="A463" s="52" t="s">
        <v>22</v>
      </c>
      <c r="B463" s="53" t="s">
        <v>137</v>
      </c>
      <c r="C463" s="53" t="s">
        <v>145</v>
      </c>
      <c r="D463" s="53" t="s">
        <v>208</v>
      </c>
      <c r="E463" s="53" t="s">
        <v>23</v>
      </c>
      <c r="F463" s="105">
        <f>F464</f>
        <v>63</v>
      </c>
    </row>
    <row r="464" spans="1:6" outlineLevel="7" x14ac:dyDescent="0.25">
      <c r="A464" s="52" t="s">
        <v>24</v>
      </c>
      <c r="B464" s="53" t="s">
        <v>137</v>
      </c>
      <c r="C464" s="53" t="s">
        <v>145</v>
      </c>
      <c r="D464" s="53" t="s">
        <v>208</v>
      </c>
      <c r="E464" s="53" t="s">
        <v>25</v>
      </c>
      <c r="F464" s="105">
        <v>63</v>
      </c>
    </row>
    <row r="465" spans="1:6" ht="37.5" outlineLevel="5" x14ac:dyDescent="0.25">
      <c r="A465" s="52" t="s">
        <v>49</v>
      </c>
      <c r="B465" s="53" t="s">
        <v>137</v>
      </c>
      <c r="C465" s="53" t="s">
        <v>145</v>
      </c>
      <c r="D465" s="53" t="s">
        <v>209</v>
      </c>
      <c r="E465" s="53" t="s">
        <v>8</v>
      </c>
      <c r="F465" s="103">
        <f>F466+F468+F470+F472</f>
        <v>13106.737999999999</v>
      </c>
    </row>
    <row r="466" spans="1:6" ht="54.75" customHeight="1" outlineLevel="6" x14ac:dyDescent="0.25">
      <c r="A466" s="52" t="s">
        <v>14</v>
      </c>
      <c r="B466" s="53" t="s">
        <v>137</v>
      </c>
      <c r="C466" s="53" t="s">
        <v>145</v>
      </c>
      <c r="D466" s="53" t="s">
        <v>209</v>
      </c>
      <c r="E466" s="53" t="s">
        <v>15</v>
      </c>
      <c r="F466" s="103">
        <f>F467</f>
        <v>10241.5</v>
      </c>
    </row>
    <row r="467" spans="1:6" outlineLevel="7" x14ac:dyDescent="0.25">
      <c r="A467" s="52" t="s">
        <v>50</v>
      </c>
      <c r="B467" s="53" t="s">
        <v>137</v>
      </c>
      <c r="C467" s="53" t="s">
        <v>145</v>
      </c>
      <c r="D467" s="53" t="s">
        <v>209</v>
      </c>
      <c r="E467" s="53" t="s">
        <v>51</v>
      </c>
      <c r="F467" s="105">
        <f>10242.8-1.3</f>
        <v>10241.5</v>
      </c>
    </row>
    <row r="468" spans="1:6" ht="19.5" customHeight="1" outlineLevel="6" x14ac:dyDescent="0.25">
      <c r="A468" s="52" t="s">
        <v>18</v>
      </c>
      <c r="B468" s="53" t="s">
        <v>137</v>
      </c>
      <c r="C468" s="53" t="s">
        <v>145</v>
      </c>
      <c r="D468" s="53" t="s">
        <v>209</v>
      </c>
      <c r="E468" s="53" t="s">
        <v>19</v>
      </c>
      <c r="F468" s="103">
        <f>F469</f>
        <v>2812.2</v>
      </c>
    </row>
    <row r="469" spans="1:6" ht="37.5" outlineLevel="7" x14ac:dyDescent="0.25">
      <c r="A469" s="52" t="s">
        <v>20</v>
      </c>
      <c r="B469" s="53" t="s">
        <v>137</v>
      </c>
      <c r="C469" s="53" t="s">
        <v>145</v>
      </c>
      <c r="D469" s="53" t="s">
        <v>209</v>
      </c>
      <c r="E469" s="53" t="s">
        <v>21</v>
      </c>
      <c r="F469" s="105">
        <v>2812.2</v>
      </c>
    </row>
    <row r="470" spans="1:6" outlineLevel="7" x14ac:dyDescent="0.25">
      <c r="A470" s="52" t="s">
        <v>111</v>
      </c>
      <c r="B470" s="53" t="s">
        <v>137</v>
      </c>
      <c r="C470" s="53" t="s">
        <v>145</v>
      </c>
      <c r="D470" s="53" t="s">
        <v>209</v>
      </c>
      <c r="E470" s="53" t="s">
        <v>112</v>
      </c>
      <c r="F470" s="105">
        <f>F471</f>
        <v>1.3</v>
      </c>
    </row>
    <row r="471" spans="1:6" ht="37.5" outlineLevel="7" x14ac:dyDescent="0.25">
      <c r="A471" s="52" t="s">
        <v>118</v>
      </c>
      <c r="B471" s="53" t="s">
        <v>137</v>
      </c>
      <c r="C471" s="53" t="s">
        <v>145</v>
      </c>
      <c r="D471" s="53" t="s">
        <v>209</v>
      </c>
      <c r="E471" s="53" t="s">
        <v>119</v>
      </c>
      <c r="F471" s="105">
        <v>1.3</v>
      </c>
    </row>
    <row r="472" spans="1:6" outlineLevel="6" x14ac:dyDescent="0.25">
      <c r="A472" s="52" t="s">
        <v>22</v>
      </c>
      <c r="B472" s="53" t="s">
        <v>137</v>
      </c>
      <c r="C472" s="53" t="s">
        <v>145</v>
      </c>
      <c r="D472" s="53" t="s">
        <v>209</v>
      </c>
      <c r="E472" s="53" t="s">
        <v>23</v>
      </c>
      <c r="F472" s="103">
        <f>F473</f>
        <v>51.738</v>
      </c>
    </row>
    <row r="473" spans="1:6" outlineLevel="7" x14ac:dyDescent="0.25">
      <c r="A473" s="52" t="s">
        <v>24</v>
      </c>
      <c r="B473" s="53" t="s">
        <v>137</v>
      </c>
      <c r="C473" s="53" t="s">
        <v>145</v>
      </c>
      <c r="D473" s="53" t="s">
        <v>209</v>
      </c>
      <c r="E473" s="53" t="s">
        <v>25</v>
      </c>
      <c r="F473" s="105">
        <v>51.738</v>
      </c>
    </row>
    <row r="474" spans="1:6" ht="36" customHeight="1" outlineLevel="3" x14ac:dyDescent="0.25">
      <c r="A474" s="60" t="s">
        <v>52</v>
      </c>
      <c r="B474" s="53" t="s">
        <v>137</v>
      </c>
      <c r="C474" s="53" t="s">
        <v>145</v>
      </c>
      <c r="D474" s="53" t="s">
        <v>210</v>
      </c>
      <c r="E474" s="53" t="s">
        <v>8</v>
      </c>
      <c r="F474" s="103">
        <f>F475</f>
        <v>1693.79</v>
      </c>
    </row>
    <row r="475" spans="1:6" ht="36.75" customHeight="1" outlineLevel="3" x14ac:dyDescent="0.25">
      <c r="A475" s="52" t="s">
        <v>53</v>
      </c>
      <c r="B475" s="53" t="s">
        <v>137</v>
      </c>
      <c r="C475" s="53" t="s">
        <v>145</v>
      </c>
      <c r="D475" s="53" t="s">
        <v>210</v>
      </c>
      <c r="E475" s="53" t="s">
        <v>54</v>
      </c>
      <c r="F475" s="103">
        <f>F476</f>
        <v>1693.79</v>
      </c>
    </row>
    <row r="476" spans="1:6" outlineLevel="3" x14ac:dyDescent="0.25">
      <c r="A476" s="52" t="s">
        <v>55</v>
      </c>
      <c r="B476" s="53" t="s">
        <v>137</v>
      </c>
      <c r="C476" s="53" t="s">
        <v>145</v>
      </c>
      <c r="D476" s="53" t="s">
        <v>210</v>
      </c>
      <c r="E476" s="53" t="s">
        <v>56</v>
      </c>
      <c r="F476" s="105">
        <v>1693.79</v>
      </c>
    </row>
    <row r="477" spans="1:6" outlineLevel="3" x14ac:dyDescent="0.25">
      <c r="A477" s="52" t="s">
        <v>106</v>
      </c>
      <c r="B477" s="53" t="s">
        <v>137</v>
      </c>
      <c r="C477" s="53" t="s">
        <v>107</v>
      </c>
      <c r="D477" s="53" t="s">
        <v>159</v>
      </c>
      <c r="E477" s="53" t="s">
        <v>8</v>
      </c>
      <c r="F477" s="103">
        <f>F478+F483</f>
        <v>6644</v>
      </c>
    </row>
    <row r="478" spans="1:6" outlineLevel="3" x14ac:dyDescent="0.25">
      <c r="A478" s="52" t="s">
        <v>115</v>
      </c>
      <c r="B478" s="53" t="s">
        <v>137</v>
      </c>
      <c r="C478" s="53" t="s">
        <v>116</v>
      </c>
      <c r="D478" s="53" t="s">
        <v>159</v>
      </c>
      <c r="E478" s="53" t="s">
        <v>8</v>
      </c>
      <c r="F478" s="103">
        <f>F479</f>
        <v>2550</v>
      </c>
    </row>
    <row r="479" spans="1:6" ht="37.5" outlineLevel="3" x14ac:dyDescent="0.25">
      <c r="A479" s="52" t="s">
        <v>536</v>
      </c>
      <c r="B479" s="53" t="s">
        <v>137</v>
      </c>
      <c r="C479" s="53" t="s">
        <v>116</v>
      </c>
      <c r="D479" s="53" t="s">
        <v>188</v>
      </c>
      <c r="E479" s="53" t="s">
        <v>8</v>
      </c>
      <c r="F479" s="103">
        <f>F480</f>
        <v>2550</v>
      </c>
    </row>
    <row r="480" spans="1:6" ht="75" outlineLevel="3" x14ac:dyDescent="0.25">
      <c r="A480" s="32" t="s">
        <v>597</v>
      </c>
      <c r="B480" s="53" t="s">
        <v>137</v>
      </c>
      <c r="C480" s="53" t="s">
        <v>116</v>
      </c>
      <c r="D480" s="53" t="s">
        <v>624</v>
      </c>
      <c r="E480" s="53" t="s">
        <v>8</v>
      </c>
      <c r="F480" s="103">
        <f>F481</f>
        <v>2550</v>
      </c>
    </row>
    <row r="481" spans="1:7" outlineLevel="3" x14ac:dyDescent="0.25">
      <c r="A481" s="52" t="s">
        <v>111</v>
      </c>
      <c r="B481" s="53" t="s">
        <v>137</v>
      </c>
      <c r="C481" s="53" t="s">
        <v>116</v>
      </c>
      <c r="D481" s="53" t="s">
        <v>624</v>
      </c>
      <c r="E481" s="53" t="s">
        <v>112</v>
      </c>
      <c r="F481" s="103">
        <f>F482</f>
        <v>2550</v>
      </c>
    </row>
    <row r="482" spans="1:7" ht="33" customHeight="1" outlineLevel="3" x14ac:dyDescent="0.25">
      <c r="A482" s="52" t="s">
        <v>118</v>
      </c>
      <c r="B482" s="53" t="s">
        <v>137</v>
      </c>
      <c r="C482" s="53" t="s">
        <v>116</v>
      </c>
      <c r="D482" s="53" t="s">
        <v>624</v>
      </c>
      <c r="E482" s="53" t="s">
        <v>119</v>
      </c>
      <c r="F482" s="103">
        <v>2550</v>
      </c>
    </row>
    <row r="483" spans="1:7" outlineLevel="3" x14ac:dyDescent="0.25">
      <c r="A483" s="52" t="s">
        <v>151</v>
      </c>
      <c r="B483" s="53" t="s">
        <v>137</v>
      </c>
      <c r="C483" s="53" t="s">
        <v>152</v>
      </c>
      <c r="D483" s="53" t="s">
        <v>159</v>
      </c>
      <c r="E483" s="53" t="s">
        <v>8</v>
      </c>
      <c r="F483" s="103">
        <f>F484</f>
        <v>4094</v>
      </c>
    </row>
    <row r="484" spans="1:7" ht="37.5" outlineLevel="3" x14ac:dyDescent="0.25">
      <c r="A484" s="52" t="s">
        <v>541</v>
      </c>
      <c r="B484" s="53" t="s">
        <v>137</v>
      </c>
      <c r="C484" s="53" t="s">
        <v>152</v>
      </c>
      <c r="D484" s="53" t="s">
        <v>188</v>
      </c>
      <c r="E484" s="53" t="s">
        <v>8</v>
      </c>
      <c r="F484" s="103">
        <f>F485</f>
        <v>4094</v>
      </c>
    </row>
    <row r="485" spans="1:7" ht="37.5" outlineLevel="3" x14ac:dyDescent="0.25">
      <c r="A485" s="52" t="s">
        <v>537</v>
      </c>
      <c r="B485" s="53" t="s">
        <v>137</v>
      </c>
      <c r="C485" s="53" t="s">
        <v>152</v>
      </c>
      <c r="D485" s="53" t="s">
        <v>189</v>
      </c>
      <c r="E485" s="53" t="s">
        <v>8</v>
      </c>
      <c r="F485" s="103">
        <f>F486</f>
        <v>4094</v>
      </c>
    </row>
    <row r="486" spans="1:7" ht="109.5" customHeight="1" outlineLevel="3" x14ac:dyDescent="0.25">
      <c r="A486" s="52" t="s">
        <v>542</v>
      </c>
      <c r="B486" s="53" t="s">
        <v>137</v>
      </c>
      <c r="C486" s="53" t="s">
        <v>152</v>
      </c>
      <c r="D486" s="53" t="s">
        <v>211</v>
      </c>
      <c r="E486" s="53" t="s">
        <v>8</v>
      </c>
      <c r="F486" s="103">
        <f>F487+F489</f>
        <v>4094</v>
      </c>
    </row>
    <row r="487" spans="1:7" ht="17.25" customHeight="1" outlineLevel="3" x14ac:dyDescent="0.25">
      <c r="A487" s="52" t="s">
        <v>18</v>
      </c>
      <c r="B487" s="53" t="s">
        <v>137</v>
      </c>
      <c r="C487" s="53" t="s">
        <v>152</v>
      </c>
      <c r="D487" s="53" t="s">
        <v>211</v>
      </c>
      <c r="E487" s="53" t="s">
        <v>19</v>
      </c>
      <c r="F487" s="103">
        <f>F488</f>
        <v>24</v>
      </c>
    </row>
    <row r="488" spans="1:7" ht="21" customHeight="1" outlineLevel="3" x14ac:dyDescent="0.25">
      <c r="A488" s="52" t="s">
        <v>20</v>
      </c>
      <c r="B488" s="53" t="s">
        <v>137</v>
      </c>
      <c r="C488" s="53" t="s">
        <v>152</v>
      </c>
      <c r="D488" s="53" t="s">
        <v>211</v>
      </c>
      <c r="E488" s="53" t="s">
        <v>21</v>
      </c>
      <c r="F488" s="105">
        <v>24</v>
      </c>
    </row>
    <row r="489" spans="1:7" outlineLevel="3" x14ac:dyDescent="0.25">
      <c r="A489" s="52" t="s">
        <v>111</v>
      </c>
      <c r="B489" s="53" t="s">
        <v>137</v>
      </c>
      <c r="C489" s="53" t="s">
        <v>152</v>
      </c>
      <c r="D489" s="53" t="s">
        <v>211</v>
      </c>
      <c r="E489" s="53" t="s">
        <v>112</v>
      </c>
      <c r="F489" s="103">
        <f>F490</f>
        <v>4070</v>
      </c>
    </row>
    <row r="490" spans="1:7" ht="37.5" outlineLevel="3" x14ac:dyDescent="0.25">
      <c r="A490" s="52" t="s">
        <v>118</v>
      </c>
      <c r="B490" s="53" t="s">
        <v>137</v>
      </c>
      <c r="C490" s="53" t="s">
        <v>152</v>
      </c>
      <c r="D490" s="53" t="s">
        <v>211</v>
      </c>
      <c r="E490" s="53" t="s">
        <v>119</v>
      </c>
      <c r="F490" s="105">
        <v>4070</v>
      </c>
    </row>
    <row r="491" spans="1:7" s="3" customFormat="1" x14ac:dyDescent="0.3">
      <c r="A491" s="175" t="s">
        <v>146</v>
      </c>
      <c r="B491" s="175"/>
      <c r="C491" s="175"/>
      <c r="D491" s="175"/>
      <c r="E491" s="175"/>
      <c r="F491" s="108">
        <f>F13+F336+F368+F49</f>
        <v>714434.04700000002</v>
      </c>
    </row>
    <row r="492" spans="1:7" s="3" customFormat="1" x14ac:dyDescent="0.3">
      <c r="A492" s="62"/>
      <c r="B492" s="63"/>
      <c r="C492" s="63"/>
      <c r="D492" s="63"/>
      <c r="E492" s="63"/>
      <c r="F492" s="61"/>
    </row>
    <row r="493" spans="1:7" x14ac:dyDescent="0.3">
      <c r="A493" s="64"/>
      <c r="C493" s="67"/>
      <c r="D493" s="26" t="s">
        <v>562</v>
      </c>
      <c r="F493" s="110">
        <f>'прил 7 '!C58-'прил 11'!F491</f>
        <v>-31470.250999999931</v>
      </c>
      <c r="G493" s="111"/>
    </row>
    <row r="494" spans="1:7" x14ac:dyDescent="0.3">
      <c r="C494" s="65"/>
      <c r="D494" s="65" t="s">
        <v>572</v>
      </c>
      <c r="E494" s="65"/>
      <c r="F494" s="110">
        <f>'прил 7 '!C13*5/100</f>
        <v>13614.1203</v>
      </c>
      <c r="G494" s="111"/>
    </row>
    <row r="495" spans="1:7" x14ac:dyDescent="0.3">
      <c r="C495" s="67" t="s">
        <v>10</v>
      </c>
      <c r="F495" s="112">
        <f>F14+F50+F337</f>
        <v>69589.440000000002</v>
      </c>
      <c r="G495" s="111"/>
    </row>
    <row r="496" spans="1:7" x14ac:dyDescent="0.3">
      <c r="C496" s="67" t="s">
        <v>30</v>
      </c>
      <c r="F496" s="112">
        <f>F33+F160</f>
        <v>1260.6479999999999</v>
      </c>
      <c r="G496" s="111"/>
    </row>
    <row r="497" spans="3:7" x14ac:dyDescent="0.3">
      <c r="C497" s="67" t="s">
        <v>58</v>
      </c>
      <c r="F497" s="112">
        <f>F166</f>
        <v>265</v>
      </c>
      <c r="G497" s="111"/>
    </row>
    <row r="498" spans="3:7" x14ac:dyDescent="0.3">
      <c r="C498" s="67" t="s">
        <v>62</v>
      </c>
      <c r="F498" s="112">
        <f>F172</f>
        <v>30032.017</v>
      </c>
      <c r="G498" s="111"/>
    </row>
    <row r="499" spans="3:7" x14ac:dyDescent="0.3">
      <c r="C499" s="67" t="s">
        <v>73</v>
      </c>
      <c r="F499" s="112">
        <f>F209</f>
        <v>35598.642</v>
      </c>
      <c r="G499" s="111"/>
    </row>
    <row r="500" spans="3:7" x14ac:dyDescent="0.3">
      <c r="C500" s="67" t="s">
        <v>84</v>
      </c>
      <c r="F500" s="112">
        <f>F258</f>
        <v>515</v>
      </c>
      <c r="G500" s="111"/>
    </row>
    <row r="501" spans="3:7" x14ac:dyDescent="0.3">
      <c r="C501" s="67" t="s">
        <v>90</v>
      </c>
      <c r="F501" s="112">
        <f>F271+F369</f>
        <v>507893.39500000002</v>
      </c>
      <c r="G501" s="111"/>
    </row>
    <row r="502" spans="3:7" x14ac:dyDescent="0.3">
      <c r="C502" s="67" t="s">
        <v>101</v>
      </c>
      <c r="F502" s="112">
        <f>F277</f>
        <v>8624.5949999999993</v>
      </c>
      <c r="G502" s="111"/>
    </row>
    <row r="503" spans="3:7" x14ac:dyDescent="0.3">
      <c r="C503" s="67" t="s">
        <v>107</v>
      </c>
      <c r="F503" s="112">
        <f>F293+F477</f>
        <v>32557.348000000002</v>
      </c>
      <c r="G503" s="111"/>
    </row>
    <row r="504" spans="3:7" x14ac:dyDescent="0.3">
      <c r="C504" s="67" t="s">
        <v>122</v>
      </c>
      <c r="F504" s="112">
        <f>F315</f>
        <v>8957.7919999999995</v>
      </c>
      <c r="G504" s="111"/>
    </row>
    <row r="505" spans="3:7" x14ac:dyDescent="0.3">
      <c r="C505" s="67" t="s">
        <v>126</v>
      </c>
      <c r="F505" s="112">
        <f>F329</f>
        <v>1762.5</v>
      </c>
      <c r="G505" s="111"/>
    </row>
    <row r="506" spans="3:7" x14ac:dyDescent="0.3">
      <c r="C506" s="67" t="s">
        <v>34</v>
      </c>
      <c r="F506" s="112">
        <f>F40</f>
        <v>17377.670000000002</v>
      </c>
      <c r="G506" s="111"/>
    </row>
    <row r="507" spans="3:7" x14ac:dyDescent="0.3">
      <c r="C507" s="67"/>
      <c r="F507" s="112">
        <f>SUM(F495:F506)</f>
        <v>714434.04700000002</v>
      </c>
      <c r="G507" s="111">
        <f>F491-F507</f>
        <v>0</v>
      </c>
    </row>
    <row r="508" spans="3:7" x14ac:dyDescent="0.3">
      <c r="C508" s="67"/>
      <c r="F508" s="110"/>
      <c r="G508" s="111"/>
    </row>
    <row r="509" spans="3:7" x14ac:dyDescent="0.3">
      <c r="D509" s="67" t="s">
        <v>427</v>
      </c>
      <c r="F509" s="112">
        <f>F371+F398++F425+F443+F457+F484+F479</f>
        <v>500788.84100000001</v>
      </c>
      <c r="G509" s="111"/>
    </row>
    <row r="510" spans="3:7" x14ac:dyDescent="0.3">
      <c r="D510" s="67" t="s">
        <v>428</v>
      </c>
      <c r="F510" s="112">
        <f>F273+F279</f>
        <v>22373.148999999998</v>
      </c>
      <c r="G510" s="111"/>
    </row>
    <row r="511" spans="3:7" x14ac:dyDescent="0.3">
      <c r="D511" s="67" t="s">
        <v>429</v>
      </c>
      <c r="F511" s="112">
        <f>F260</f>
        <v>515</v>
      </c>
      <c r="G511" s="111"/>
    </row>
    <row r="512" spans="3:7" x14ac:dyDescent="0.3">
      <c r="D512" s="67" t="s">
        <v>430</v>
      </c>
      <c r="F512" s="112">
        <f>F317</f>
        <v>8957.7919999999995</v>
      </c>
      <c r="G512" s="111"/>
    </row>
    <row r="513" spans="4:8" x14ac:dyDescent="0.3">
      <c r="D513" s="67" t="s">
        <v>431</v>
      </c>
      <c r="F513" s="112">
        <f>F42+F197+F300+F180</f>
        <v>20206.713000000003</v>
      </c>
      <c r="G513" s="111"/>
    </row>
    <row r="514" spans="4:8" x14ac:dyDescent="0.3">
      <c r="D514" s="67" t="s">
        <v>432</v>
      </c>
      <c r="F514" s="112">
        <f>F25+F85+F331+F359</f>
        <v>21608.661</v>
      </c>
      <c r="G514" s="111"/>
    </row>
    <row r="515" spans="4:8" x14ac:dyDescent="0.3">
      <c r="D515" s="67" t="s">
        <v>433</v>
      </c>
      <c r="F515" s="112">
        <f>F185+F211+F217+F240+F249</f>
        <v>62518.125999999989</v>
      </c>
      <c r="G515" s="111"/>
    </row>
    <row r="516" spans="4:8" x14ac:dyDescent="0.3">
      <c r="D516" s="67" t="s">
        <v>434</v>
      </c>
      <c r="F516" s="112">
        <f>F109</f>
        <v>84.519000000000005</v>
      </c>
      <c r="G516" s="111"/>
      <c r="H516" s="111">
        <f>F509+F510+F511+F512+F513+F514+F515+F516</f>
        <v>637052.80099999986</v>
      </c>
    </row>
    <row r="517" spans="4:8" x14ac:dyDescent="0.3">
      <c r="D517" s="67" t="s">
        <v>435</v>
      </c>
      <c r="F517" s="112">
        <f>F16+F35+F305+F52+F57+F80+F64+F70+F113+F162+F168+F174+F244+F295+F339+F354+F364+F310+F75+F205</f>
        <v>77381.245999999999</v>
      </c>
      <c r="G517" s="111"/>
    </row>
    <row r="518" spans="4:8" x14ac:dyDescent="0.3">
      <c r="D518" s="67"/>
      <c r="F518" s="112">
        <f>SUM(F509:F517)</f>
        <v>714434.0469999999</v>
      </c>
      <c r="G518" s="111"/>
    </row>
    <row r="519" spans="4:8" x14ac:dyDescent="0.3">
      <c r="D519" s="67"/>
      <c r="F519" s="110"/>
      <c r="G519" s="111"/>
    </row>
    <row r="520" spans="4:8" x14ac:dyDescent="0.3">
      <c r="D520" s="67" t="s">
        <v>436</v>
      </c>
      <c r="F520" s="110">
        <f>F298</f>
        <v>3294.29</v>
      </c>
      <c r="G520" s="111"/>
    </row>
    <row r="521" spans="4:8" x14ac:dyDescent="0.3">
      <c r="D521" s="67" t="s">
        <v>437</v>
      </c>
      <c r="F521" s="112">
        <f>F17+F53+F58+F71+F114+F340+F343+F350+F355+F458</f>
        <v>45322.15</v>
      </c>
      <c r="G521" s="111"/>
    </row>
    <row r="522" spans="4:8" x14ac:dyDescent="0.3">
      <c r="F522" s="110"/>
      <c r="G522" s="111"/>
    </row>
    <row r="523" spans="4:8" x14ac:dyDescent="0.3">
      <c r="D523" s="26" t="s">
        <v>438</v>
      </c>
      <c r="E523" s="26">
        <v>22.25</v>
      </c>
      <c r="F523" s="110">
        <f>'прил 7 '!C13*22.25/100</f>
        <v>60582.835335000011</v>
      </c>
      <c r="G523" s="111"/>
    </row>
    <row r="524" spans="4:8" x14ac:dyDescent="0.3">
      <c r="F524" s="110"/>
      <c r="G524" s="111"/>
    </row>
    <row r="525" spans="4:8" x14ac:dyDescent="0.3">
      <c r="F525" s="110">
        <f>F523-F521</f>
        <v>15260.685335000009</v>
      </c>
      <c r="G525" s="111"/>
    </row>
    <row r="526" spans="4:8" x14ac:dyDescent="0.3">
      <c r="F526" s="110"/>
      <c r="G526" s="111"/>
    </row>
    <row r="527" spans="4:8" x14ac:dyDescent="0.3">
      <c r="F527" s="110"/>
      <c r="G527" s="111"/>
    </row>
  </sheetData>
  <mergeCells count="3">
    <mergeCell ref="A491:E491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view="pageBreakPreview" topLeftCell="A226" zoomScale="95" zoomScaleNormal="95" zoomScaleSheetLayoutView="95" workbookViewId="0">
      <selection activeCell="G5" sqref="G5"/>
    </sheetView>
  </sheetViews>
  <sheetFormatPr defaultRowHeight="18.75" outlineLevelRow="7" x14ac:dyDescent="0.3"/>
  <cols>
    <col min="1" max="1" width="89.85546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57812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1" t="s">
        <v>623</v>
      </c>
    </row>
    <row r="2" spans="1:8" x14ac:dyDescent="0.3">
      <c r="G2" s="164" t="s">
        <v>691</v>
      </c>
    </row>
    <row r="3" spans="1:8" x14ac:dyDescent="0.3">
      <c r="G3" s="164" t="s">
        <v>678</v>
      </c>
    </row>
    <row r="4" spans="1:8" x14ac:dyDescent="0.3">
      <c r="G4" s="164" t="s">
        <v>690</v>
      </c>
    </row>
    <row r="5" spans="1:8" x14ac:dyDescent="0.3">
      <c r="G5" s="164" t="s">
        <v>449</v>
      </c>
    </row>
    <row r="6" spans="1:8" x14ac:dyDescent="0.3">
      <c r="G6" s="164" t="s">
        <v>619</v>
      </c>
    </row>
    <row r="7" spans="1:8" x14ac:dyDescent="0.3">
      <c r="G7" s="164" t="s">
        <v>620</v>
      </c>
    </row>
    <row r="8" spans="1:8" x14ac:dyDescent="0.3">
      <c r="G8" s="164" t="s">
        <v>621</v>
      </c>
    </row>
    <row r="9" spans="1:8" s="1" customFormat="1" x14ac:dyDescent="0.3">
      <c r="A9" s="177" t="s">
        <v>343</v>
      </c>
      <c r="B9" s="177"/>
      <c r="C9" s="177"/>
      <c r="D9" s="177"/>
      <c r="E9" s="177"/>
      <c r="F9" s="177"/>
      <c r="G9" s="177"/>
    </row>
    <row r="10" spans="1:8" s="1" customFormat="1" ht="39" customHeight="1" x14ac:dyDescent="0.3">
      <c r="A10" s="176" t="s">
        <v>470</v>
      </c>
      <c r="B10" s="176"/>
      <c r="C10" s="176"/>
      <c r="D10" s="176"/>
      <c r="E10" s="176"/>
      <c r="F10" s="176"/>
      <c r="G10" s="176"/>
    </row>
    <row r="11" spans="1:8" s="1" customFormat="1" x14ac:dyDescent="0.3">
      <c r="A11" s="44"/>
      <c r="B11" s="126"/>
      <c r="C11" s="126"/>
      <c r="D11" s="126"/>
      <c r="E11" s="126"/>
      <c r="F11" s="68"/>
      <c r="G11" s="46" t="s">
        <v>338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444</v>
      </c>
      <c r="G12" s="49" t="s">
        <v>468</v>
      </c>
    </row>
    <row r="13" spans="1:8" s="3" customFormat="1" ht="42.75" customHeight="1" x14ac:dyDescent="0.25">
      <c r="A13" s="50" t="s">
        <v>5</v>
      </c>
      <c r="B13" s="51" t="s">
        <v>6</v>
      </c>
      <c r="C13" s="51" t="s">
        <v>7</v>
      </c>
      <c r="D13" s="51" t="s">
        <v>159</v>
      </c>
      <c r="E13" s="51" t="s">
        <v>8</v>
      </c>
      <c r="F13" s="102">
        <f>F14+F40+F33</f>
        <v>22944.189000000002</v>
      </c>
      <c r="G13" s="102">
        <f>G14+G40+G33</f>
        <v>20571.248</v>
      </c>
      <c r="H13" s="133"/>
    </row>
    <row r="14" spans="1:8" outlineLevel="1" x14ac:dyDescent="0.25">
      <c r="A14" s="52" t="s">
        <v>9</v>
      </c>
      <c r="B14" s="53" t="s">
        <v>6</v>
      </c>
      <c r="C14" s="53" t="s">
        <v>10</v>
      </c>
      <c r="D14" s="53" t="s">
        <v>159</v>
      </c>
      <c r="E14" s="53" t="s">
        <v>8</v>
      </c>
      <c r="F14" s="103">
        <f>F15+F24</f>
        <v>5640.6</v>
      </c>
      <c r="G14" s="103">
        <f>G15+G24</f>
        <v>5640.6</v>
      </c>
      <c r="H14" s="134"/>
    </row>
    <row r="15" spans="1:8" ht="40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159</v>
      </c>
      <c r="E15" s="53" t="s">
        <v>8</v>
      </c>
      <c r="F15" s="103">
        <f>F16</f>
        <v>5159</v>
      </c>
      <c r="G15" s="103">
        <f>G16</f>
        <v>5159</v>
      </c>
      <c r="H15" s="134"/>
    </row>
    <row r="16" spans="1:8" ht="37.5" outlineLevel="4" x14ac:dyDescent="0.25">
      <c r="A16" s="52" t="s">
        <v>174</v>
      </c>
      <c r="B16" s="53" t="s">
        <v>6</v>
      </c>
      <c r="C16" s="53" t="s">
        <v>12</v>
      </c>
      <c r="D16" s="53" t="s">
        <v>160</v>
      </c>
      <c r="E16" s="53" t="s">
        <v>8</v>
      </c>
      <c r="F16" s="103">
        <f>F17</f>
        <v>5159</v>
      </c>
      <c r="G16" s="103">
        <f>G17</f>
        <v>5159</v>
      </c>
      <c r="H16" s="134"/>
    </row>
    <row r="17" spans="1:8" ht="39.75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161</v>
      </c>
      <c r="E17" s="53" t="s">
        <v>8</v>
      </c>
      <c r="F17" s="103">
        <f>F18+F20+F22</f>
        <v>5159</v>
      </c>
      <c r="G17" s="103">
        <f>G18+G20+G22</f>
        <v>5159</v>
      </c>
      <c r="H17" s="134"/>
    </row>
    <row r="18" spans="1:8" ht="78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161</v>
      </c>
      <c r="E18" s="53" t="s">
        <v>15</v>
      </c>
      <c r="F18" s="103">
        <f>F19</f>
        <v>5025.6000000000004</v>
      </c>
      <c r="G18" s="103">
        <f>G19</f>
        <v>5025.6000000000004</v>
      </c>
      <c r="H18" s="134"/>
    </row>
    <row r="19" spans="1:8" ht="18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161</v>
      </c>
      <c r="E19" s="53" t="s">
        <v>17</v>
      </c>
      <c r="F19" s="104">
        <v>5025.6000000000004</v>
      </c>
      <c r="G19" s="135">
        <v>5025.6000000000004</v>
      </c>
      <c r="H19" s="134"/>
    </row>
    <row r="20" spans="1:8" ht="37.5" outlineLevel="6" x14ac:dyDescent="0.25">
      <c r="A20" s="52" t="s">
        <v>18</v>
      </c>
      <c r="B20" s="53" t="s">
        <v>6</v>
      </c>
      <c r="C20" s="53" t="s">
        <v>12</v>
      </c>
      <c r="D20" s="53" t="s">
        <v>161</v>
      </c>
      <c r="E20" s="53" t="s">
        <v>19</v>
      </c>
      <c r="F20" s="103">
        <f>F21</f>
        <v>132.4</v>
      </c>
      <c r="G20" s="103">
        <f>G21</f>
        <v>132.4</v>
      </c>
      <c r="H20" s="134"/>
    </row>
    <row r="21" spans="1:8" ht="36" customHeight="1" outlineLevel="7" x14ac:dyDescent="0.25">
      <c r="A21" s="52" t="s">
        <v>20</v>
      </c>
      <c r="B21" s="53" t="s">
        <v>6</v>
      </c>
      <c r="C21" s="53" t="s">
        <v>12</v>
      </c>
      <c r="D21" s="53" t="s">
        <v>161</v>
      </c>
      <c r="E21" s="53" t="s">
        <v>21</v>
      </c>
      <c r="F21" s="105">
        <v>132.4</v>
      </c>
      <c r="G21" s="135">
        <v>132.4</v>
      </c>
      <c r="H21" s="134"/>
    </row>
    <row r="22" spans="1:8" outlineLevel="6" x14ac:dyDescent="0.25">
      <c r="A22" s="52" t="s">
        <v>22</v>
      </c>
      <c r="B22" s="53" t="s">
        <v>6</v>
      </c>
      <c r="C22" s="53" t="s">
        <v>12</v>
      </c>
      <c r="D22" s="53" t="s">
        <v>161</v>
      </c>
      <c r="E22" s="53" t="s">
        <v>23</v>
      </c>
      <c r="F22" s="103">
        <f>F23</f>
        <v>1</v>
      </c>
      <c r="G22" s="103">
        <f>G23</f>
        <v>1</v>
      </c>
      <c r="H22" s="134"/>
    </row>
    <row r="23" spans="1:8" outlineLevel="7" x14ac:dyDescent="0.25">
      <c r="A23" s="52" t="s">
        <v>24</v>
      </c>
      <c r="B23" s="53" t="s">
        <v>6</v>
      </c>
      <c r="C23" s="53" t="s">
        <v>12</v>
      </c>
      <c r="D23" s="53" t="s">
        <v>161</v>
      </c>
      <c r="E23" s="53" t="s">
        <v>25</v>
      </c>
      <c r="F23" s="105">
        <v>1</v>
      </c>
      <c r="G23" s="135">
        <v>1</v>
      </c>
      <c r="H23" s="134"/>
    </row>
    <row r="24" spans="1:8" outlineLevel="2" x14ac:dyDescent="0.25">
      <c r="A24" s="52" t="s">
        <v>26</v>
      </c>
      <c r="B24" s="53" t="s">
        <v>6</v>
      </c>
      <c r="C24" s="53" t="s">
        <v>27</v>
      </c>
      <c r="D24" s="53" t="s">
        <v>159</v>
      </c>
      <c r="E24" s="53" t="s">
        <v>8</v>
      </c>
      <c r="F24" s="103">
        <f>F25</f>
        <v>481.6</v>
      </c>
      <c r="G24" s="103">
        <f>G25</f>
        <v>481.6</v>
      </c>
      <c r="H24" s="134"/>
    </row>
    <row r="25" spans="1:8" ht="36.75" customHeight="1" outlineLevel="3" x14ac:dyDescent="0.25">
      <c r="A25" s="52" t="s">
        <v>519</v>
      </c>
      <c r="B25" s="53" t="s">
        <v>6</v>
      </c>
      <c r="C25" s="53" t="s">
        <v>27</v>
      </c>
      <c r="D25" s="53" t="s">
        <v>162</v>
      </c>
      <c r="E25" s="53" t="s">
        <v>8</v>
      </c>
      <c r="F25" s="103">
        <f>F26</f>
        <v>481.6</v>
      </c>
      <c r="G25" s="103">
        <f>G26</f>
        <v>481.6</v>
      </c>
      <c r="H25" s="134"/>
    </row>
    <row r="26" spans="1:8" outlineLevel="4" x14ac:dyDescent="0.25">
      <c r="A26" s="52" t="s">
        <v>520</v>
      </c>
      <c r="B26" s="53" t="s">
        <v>6</v>
      </c>
      <c r="C26" s="53" t="s">
        <v>27</v>
      </c>
      <c r="D26" s="53" t="s">
        <v>163</v>
      </c>
      <c r="E26" s="53" t="s">
        <v>8</v>
      </c>
      <c r="F26" s="103">
        <f>F27+F30</f>
        <v>481.6</v>
      </c>
      <c r="G26" s="103">
        <f>G27+G30</f>
        <v>481.6</v>
      </c>
      <c r="H26" s="134"/>
    </row>
    <row r="27" spans="1:8" ht="40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164</v>
      </c>
      <c r="E27" s="53" t="s">
        <v>8</v>
      </c>
      <c r="F27" s="103">
        <f>F28</f>
        <v>452.3</v>
      </c>
      <c r="G27" s="103">
        <f>G28</f>
        <v>452.3</v>
      </c>
      <c r="H27" s="134"/>
    </row>
    <row r="28" spans="1:8" ht="37.5" outlineLevel="6" x14ac:dyDescent="0.25">
      <c r="A28" s="52" t="s">
        <v>18</v>
      </c>
      <c r="B28" s="53" t="s">
        <v>6</v>
      </c>
      <c r="C28" s="53" t="s">
        <v>27</v>
      </c>
      <c r="D28" s="53" t="s">
        <v>164</v>
      </c>
      <c r="E28" s="53" t="s">
        <v>19</v>
      </c>
      <c r="F28" s="103">
        <f>F29</f>
        <v>452.3</v>
      </c>
      <c r="G28" s="103">
        <f>G29</f>
        <v>452.3</v>
      </c>
      <c r="H28" s="134"/>
    </row>
    <row r="29" spans="1:8" ht="39" customHeight="1" outlineLevel="7" x14ac:dyDescent="0.25">
      <c r="A29" s="52" t="s">
        <v>20</v>
      </c>
      <c r="B29" s="53" t="s">
        <v>6</v>
      </c>
      <c r="C29" s="53" t="s">
        <v>27</v>
      </c>
      <c r="D29" s="53" t="s">
        <v>164</v>
      </c>
      <c r="E29" s="53" t="s">
        <v>21</v>
      </c>
      <c r="F29" s="105">
        <v>452.3</v>
      </c>
      <c r="G29" s="135">
        <v>452.3</v>
      </c>
      <c r="H29" s="134"/>
    </row>
    <row r="30" spans="1:8" outlineLevel="5" x14ac:dyDescent="0.25">
      <c r="A30" s="52" t="s">
        <v>29</v>
      </c>
      <c r="B30" s="53" t="s">
        <v>6</v>
      </c>
      <c r="C30" s="53" t="s">
        <v>27</v>
      </c>
      <c r="D30" s="53" t="s">
        <v>165</v>
      </c>
      <c r="E30" s="53" t="s">
        <v>8</v>
      </c>
      <c r="F30" s="103">
        <f>F31</f>
        <v>29.3</v>
      </c>
      <c r="G30" s="103">
        <f>G31</f>
        <v>29.3</v>
      </c>
      <c r="H30" s="134"/>
    </row>
    <row r="31" spans="1:8" ht="37.5" outlineLevel="6" x14ac:dyDescent="0.25">
      <c r="A31" s="52" t="s">
        <v>18</v>
      </c>
      <c r="B31" s="53" t="s">
        <v>6</v>
      </c>
      <c r="C31" s="53" t="s">
        <v>27</v>
      </c>
      <c r="D31" s="53" t="s">
        <v>165</v>
      </c>
      <c r="E31" s="53" t="s">
        <v>19</v>
      </c>
      <c r="F31" s="103">
        <f>F32</f>
        <v>29.3</v>
      </c>
      <c r="G31" s="103">
        <f>G32</f>
        <v>29.3</v>
      </c>
      <c r="H31" s="134"/>
    </row>
    <row r="32" spans="1:8" ht="40.5" customHeight="1" outlineLevel="7" x14ac:dyDescent="0.25">
      <c r="A32" s="52" t="s">
        <v>20</v>
      </c>
      <c r="B32" s="53" t="s">
        <v>6</v>
      </c>
      <c r="C32" s="53" t="s">
        <v>27</v>
      </c>
      <c r="D32" s="53" t="s">
        <v>165</v>
      </c>
      <c r="E32" s="53" t="s">
        <v>21</v>
      </c>
      <c r="F32" s="105">
        <v>29.3</v>
      </c>
      <c r="G32" s="135">
        <v>29.3</v>
      </c>
      <c r="H32" s="134"/>
    </row>
    <row r="33" spans="1:8" outlineLevel="7" x14ac:dyDescent="0.25">
      <c r="A33" s="52" t="s">
        <v>153</v>
      </c>
      <c r="B33" s="53" t="s">
        <v>6</v>
      </c>
      <c r="C33" s="53" t="s">
        <v>30</v>
      </c>
      <c r="D33" s="53" t="s">
        <v>159</v>
      </c>
      <c r="E33" s="53" t="s">
        <v>8</v>
      </c>
      <c r="F33" s="103">
        <f t="shared" ref="F33:G38" si="0">F34</f>
        <v>1110.6479999999999</v>
      </c>
      <c r="G33" s="103">
        <f t="shared" si="0"/>
        <v>1110.6479999999999</v>
      </c>
      <c r="H33" s="134"/>
    </row>
    <row r="34" spans="1:8" outlineLevel="7" x14ac:dyDescent="0.25">
      <c r="A34" s="52" t="s">
        <v>154</v>
      </c>
      <c r="B34" s="53" t="s">
        <v>6</v>
      </c>
      <c r="C34" s="53" t="s">
        <v>155</v>
      </c>
      <c r="D34" s="53" t="s">
        <v>159</v>
      </c>
      <c r="E34" s="53" t="s">
        <v>8</v>
      </c>
      <c r="F34" s="103">
        <f t="shared" si="0"/>
        <v>1110.6479999999999</v>
      </c>
      <c r="G34" s="103">
        <f t="shared" si="0"/>
        <v>1110.6479999999999</v>
      </c>
      <c r="H34" s="134"/>
    </row>
    <row r="35" spans="1:8" ht="37.5" outlineLevel="7" x14ac:dyDescent="0.25">
      <c r="A35" s="52" t="s">
        <v>174</v>
      </c>
      <c r="B35" s="53" t="s">
        <v>6</v>
      </c>
      <c r="C35" s="53" t="s">
        <v>155</v>
      </c>
      <c r="D35" s="53" t="s">
        <v>160</v>
      </c>
      <c r="E35" s="53" t="s">
        <v>8</v>
      </c>
      <c r="F35" s="103">
        <f>F37</f>
        <v>1110.6479999999999</v>
      </c>
      <c r="G35" s="103">
        <f>G37</f>
        <v>1110.6479999999999</v>
      </c>
      <c r="H35" s="134"/>
    </row>
    <row r="36" spans="1:8" outlineLevel="7" x14ac:dyDescent="0.25">
      <c r="A36" s="52" t="s">
        <v>499</v>
      </c>
      <c r="B36" s="53" t="s">
        <v>6</v>
      </c>
      <c r="C36" s="53" t="s">
        <v>155</v>
      </c>
      <c r="D36" s="53" t="s">
        <v>498</v>
      </c>
      <c r="E36" s="53" t="s">
        <v>8</v>
      </c>
      <c r="F36" s="103">
        <f>F37</f>
        <v>1110.6479999999999</v>
      </c>
      <c r="G36" s="103">
        <f>G37</f>
        <v>1110.6479999999999</v>
      </c>
      <c r="H36" s="134"/>
    </row>
    <row r="37" spans="1:8" ht="76.5" customHeight="1" outlineLevel="7" x14ac:dyDescent="0.25">
      <c r="A37" s="32" t="s">
        <v>477</v>
      </c>
      <c r="B37" s="53" t="s">
        <v>6</v>
      </c>
      <c r="C37" s="53" t="s">
        <v>155</v>
      </c>
      <c r="D37" s="54">
        <v>9919151180</v>
      </c>
      <c r="E37" s="53" t="s">
        <v>8</v>
      </c>
      <c r="F37" s="103">
        <f t="shared" si="0"/>
        <v>1110.6479999999999</v>
      </c>
      <c r="G37" s="103">
        <f t="shared" si="0"/>
        <v>1110.6479999999999</v>
      </c>
      <c r="H37" s="134"/>
    </row>
    <row r="38" spans="1:8" outlineLevel="7" x14ac:dyDescent="0.25">
      <c r="A38" s="52" t="s">
        <v>31</v>
      </c>
      <c r="B38" s="53" t="s">
        <v>6</v>
      </c>
      <c r="C38" s="53" t="s">
        <v>155</v>
      </c>
      <c r="D38" s="54">
        <v>9919151180</v>
      </c>
      <c r="E38" s="53" t="s">
        <v>32</v>
      </c>
      <c r="F38" s="103">
        <f t="shared" si="0"/>
        <v>1110.6479999999999</v>
      </c>
      <c r="G38" s="103">
        <f t="shared" si="0"/>
        <v>1110.6479999999999</v>
      </c>
      <c r="H38" s="134"/>
    </row>
    <row r="39" spans="1:8" outlineLevel="7" x14ac:dyDescent="0.25">
      <c r="A39" s="52" t="s">
        <v>156</v>
      </c>
      <c r="B39" s="53" t="s">
        <v>6</v>
      </c>
      <c r="C39" s="53" t="s">
        <v>155</v>
      </c>
      <c r="D39" s="54">
        <v>9919151180</v>
      </c>
      <c r="E39" s="53" t="s">
        <v>157</v>
      </c>
      <c r="F39" s="105">
        <v>1110.6479999999999</v>
      </c>
      <c r="G39" s="135">
        <v>1110.6479999999999</v>
      </c>
      <c r="H39" s="134"/>
    </row>
    <row r="40" spans="1:8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159</v>
      </c>
      <c r="E40" s="53" t="s">
        <v>8</v>
      </c>
      <c r="F40" s="103">
        <f>F41</f>
        <v>16192.941000000001</v>
      </c>
      <c r="G40" s="103">
        <f>G41</f>
        <v>13820</v>
      </c>
      <c r="H40" s="134"/>
    </row>
    <row r="41" spans="1:8" ht="39.75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159</v>
      </c>
      <c r="E41" s="53" t="s">
        <v>8</v>
      </c>
      <c r="F41" s="103">
        <f>F42</f>
        <v>16192.941000000001</v>
      </c>
      <c r="G41" s="103">
        <f>G42</f>
        <v>13820</v>
      </c>
      <c r="H41" s="134"/>
    </row>
    <row r="42" spans="1:8" ht="36" customHeight="1" outlineLevel="3" x14ac:dyDescent="0.25">
      <c r="A42" s="52" t="s">
        <v>526</v>
      </c>
      <c r="B42" s="53" t="s">
        <v>6</v>
      </c>
      <c r="C42" s="53" t="s">
        <v>36</v>
      </c>
      <c r="D42" s="53" t="s">
        <v>166</v>
      </c>
      <c r="E42" s="53" t="s">
        <v>8</v>
      </c>
      <c r="F42" s="103">
        <f>F43+F46</f>
        <v>16192.941000000001</v>
      </c>
      <c r="G42" s="103">
        <f>G43+G46</f>
        <v>13820</v>
      </c>
      <c r="H42" s="134"/>
    </row>
    <row r="43" spans="1:8" ht="39.75" customHeight="1" outlineLevel="5" x14ac:dyDescent="0.25">
      <c r="A43" s="52" t="s">
        <v>37</v>
      </c>
      <c r="B43" s="53" t="s">
        <v>6</v>
      </c>
      <c r="C43" s="53" t="s">
        <v>36</v>
      </c>
      <c r="D43" s="136" t="s">
        <v>167</v>
      </c>
      <c r="E43" s="53" t="s">
        <v>8</v>
      </c>
      <c r="F43" s="103">
        <f>F44</f>
        <v>2872.1439999999998</v>
      </c>
      <c r="G43" s="103">
        <f>G44</f>
        <v>499.20299999999997</v>
      </c>
      <c r="H43" s="134"/>
    </row>
    <row r="44" spans="1:8" outlineLevel="6" x14ac:dyDescent="0.25">
      <c r="A44" s="52" t="s">
        <v>31</v>
      </c>
      <c r="B44" s="53" t="s">
        <v>6</v>
      </c>
      <c r="C44" s="53" t="s">
        <v>36</v>
      </c>
      <c r="D44" s="55" t="s">
        <v>167</v>
      </c>
      <c r="E44" s="53" t="s">
        <v>32</v>
      </c>
      <c r="F44" s="103">
        <f>F45</f>
        <v>2872.1439999999998</v>
      </c>
      <c r="G44" s="103">
        <f>G45</f>
        <v>499.20299999999997</v>
      </c>
      <c r="H44" s="134"/>
    </row>
    <row r="45" spans="1:8" outlineLevel="7" x14ac:dyDescent="0.25">
      <c r="A45" s="52" t="s">
        <v>38</v>
      </c>
      <c r="B45" s="53" t="s">
        <v>6</v>
      </c>
      <c r="C45" s="53" t="s">
        <v>36</v>
      </c>
      <c r="D45" s="55" t="s">
        <v>167</v>
      </c>
      <c r="E45" s="53" t="s">
        <v>39</v>
      </c>
      <c r="F45" s="105">
        <v>2872.1439999999998</v>
      </c>
      <c r="G45" s="135">
        <v>499.20299999999997</v>
      </c>
      <c r="H45" s="134"/>
    </row>
    <row r="46" spans="1:8" ht="94.5" customHeight="1" outlineLevel="7" x14ac:dyDescent="0.25">
      <c r="A46" s="32" t="s">
        <v>488</v>
      </c>
      <c r="B46" s="53" t="s">
        <v>6</v>
      </c>
      <c r="C46" s="53" t="s">
        <v>36</v>
      </c>
      <c r="D46" s="53" t="s">
        <v>350</v>
      </c>
      <c r="E46" s="53" t="s">
        <v>8</v>
      </c>
      <c r="F46" s="105">
        <f>F47</f>
        <v>13320.797</v>
      </c>
      <c r="G46" s="135">
        <f>G47</f>
        <v>13320.797</v>
      </c>
      <c r="H46" s="134"/>
    </row>
    <row r="47" spans="1:8" outlineLevel="7" x14ac:dyDescent="0.25">
      <c r="A47" s="52" t="s">
        <v>31</v>
      </c>
      <c r="B47" s="53" t="s">
        <v>6</v>
      </c>
      <c r="C47" s="53" t="s">
        <v>36</v>
      </c>
      <c r="D47" s="53" t="s">
        <v>350</v>
      </c>
      <c r="E47" s="53" t="s">
        <v>32</v>
      </c>
      <c r="F47" s="105">
        <f>F48</f>
        <v>13320.797</v>
      </c>
      <c r="G47" s="135">
        <f>G48</f>
        <v>13320.797</v>
      </c>
      <c r="H47" s="134"/>
    </row>
    <row r="48" spans="1:8" outlineLevel="7" x14ac:dyDescent="0.25">
      <c r="A48" s="52" t="s">
        <v>38</v>
      </c>
      <c r="B48" s="53" t="s">
        <v>6</v>
      </c>
      <c r="C48" s="53" t="s">
        <v>36</v>
      </c>
      <c r="D48" s="53" t="s">
        <v>350</v>
      </c>
      <c r="E48" s="53" t="s">
        <v>39</v>
      </c>
      <c r="F48" s="105">
        <v>13320.797</v>
      </c>
      <c r="G48" s="135">
        <v>13320.797</v>
      </c>
      <c r="H48" s="134"/>
    </row>
    <row r="49" spans="1:9" s="3" customFormat="1" ht="37.5" x14ac:dyDescent="0.25">
      <c r="A49" s="50" t="s">
        <v>40</v>
      </c>
      <c r="B49" s="51" t="s">
        <v>41</v>
      </c>
      <c r="C49" s="51" t="s">
        <v>7</v>
      </c>
      <c r="D49" s="51" t="s">
        <v>159</v>
      </c>
      <c r="E49" s="51" t="s">
        <v>8</v>
      </c>
      <c r="F49" s="102">
        <f>F50+F126+F159+F192+F205+F211+F221+F247+F236+F132</f>
        <v>98633.032000000007</v>
      </c>
      <c r="G49" s="102">
        <f>G50+G126+G159+G192+G205+G211+G221+G247+G236+G132</f>
        <v>93968.889999999985</v>
      </c>
      <c r="H49" s="133"/>
      <c r="I49" s="9">
        <f>F49-F106-F111-F116-F121-F136</f>
        <v>93776.905999999988</v>
      </c>
    </row>
    <row r="50" spans="1:9" outlineLevel="1" x14ac:dyDescent="0.25">
      <c r="A50" s="52" t="s">
        <v>9</v>
      </c>
      <c r="B50" s="53" t="s">
        <v>41</v>
      </c>
      <c r="C50" s="53" t="s">
        <v>10</v>
      </c>
      <c r="D50" s="53" t="s">
        <v>159</v>
      </c>
      <c r="E50" s="53" t="s">
        <v>8</v>
      </c>
      <c r="F50" s="103">
        <f>F51+F56+F63+F69+F74</f>
        <v>53186.686000000002</v>
      </c>
      <c r="G50" s="103">
        <f>G51+G56+G63+G69+G74</f>
        <v>52819.92</v>
      </c>
      <c r="H50" s="134"/>
    </row>
    <row r="51" spans="1:9" ht="40.5" customHeight="1" outlineLevel="2" x14ac:dyDescent="0.25">
      <c r="A51" s="52" t="s">
        <v>42</v>
      </c>
      <c r="B51" s="53" t="s">
        <v>41</v>
      </c>
      <c r="C51" s="53" t="s">
        <v>43</v>
      </c>
      <c r="D51" s="53" t="s">
        <v>159</v>
      </c>
      <c r="E51" s="53" t="s">
        <v>8</v>
      </c>
      <c r="F51" s="103">
        <f t="shared" ref="F51:G54" si="1">F52</f>
        <v>2135.65</v>
      </c>
      <c r="G51" s="103">
        <f t="shared" si="1"/>
        <v>2135.65</v>
      </c>
      <c r="H51" s="134"/>
    </row>
    <row r="52" spans="1:9" ht="37.5" outlineLevel="3" x14ac:dyDescent="0.25">
      <c r="A52" s="52" t="s">
        <v>174</v>
      </c>
      <c r="B52" s="53" t="s">
        <v>41</v>
      </c>
      <c r="C52" s="53" t="s">
        <v>43</v>
      </c>
      <c r="D52" s="53" t="s">
        <v>160</v>
      </c>
      <c r="E52" s="53" t="s">
        <v>8</v>
      </c>
      <c r="F52" s="103">
        <f t="shared" si="1"/>
        <v>2135.65</v>
      </c>
      <c r="G52" s="103">
        <f t="shared" si="1"/>
        <v>2135.65</v>
      </c>
      <c r="H52" s="134"/>
    </row>
    <row r="53" spans="1:9" outlineLevel="5" x14ac:dyDescent="0.25">
      <c r="A53" s="52" t="s">
        <v>44</v>
      </c>
      <c r="B53" s="53" t="s">
        <v>41</v>
      </c>
      <c r="C53" s="53" t="s">
        <v>43</v>
      </c>
      <c r="D53" s="53" t="s">
        <v>168</v>
      </c>
      <c r="E53" s="53" t="s">
        <v>8</v>
      </c>
      <c r="F53" s="103">
        <f t="shared" si="1"/>
        <v>2135.65</v>
      </c>
      <c r="G53" s="103">
        <f t="shared" si="1"/>
        <v>2135.65</v>
      </c>
      <c r="H53" s="134"/>
    </row>
    <row r="54" spans="1:9" ht="74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168</v>
      </c>
      <c r="E54" s="53" t="s">
        <v>15</v>
      </c>
      <c r="F54" s="103">
        <f t="shared" si="1"/>
        <v>2135.65</v>
      </c>
      <c r="G54" s="103">
        <f t="shared" si="1"/>
        <v>2135.65</v>
      </c>
      <c r="H54" s="134"/>
    </row>
    <row r="55" spans="1:9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168</v>
      </c>
      <c r="E55" s="53" t="s">
        <v>17</v>
      </c>
      <c r="F55" s="105">
        <v>2135.65</v>
      </c>
      <c r="G55" s="135">
        <v>2135.65</v>
      </c>
      <c r="H55" s="134"/>
    </row>
    <row r="56" spans="1:9" ht="54.7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159</v>
      </c>
      <c r="E56" s="53" t="s">
        <v>8</v>
      </c>
      <c r="F56" s="103">
        <f>F57</f>
        <v>12911.87</v>
      </c>
      <c r="G56" s="103">
        <f>G57</f>
        <v>12911.87</v>
      </c>
      <c r="H56" s="134"/>
    </row>
    <row r="57" spans="1:9" ht="37.5" outlineLevel="3" x14ac:dyDescent="0.25">
      <c r="A57" s="52" t="s">
        <v>174</v>
      </c>
      <c r="B57" s="53" t="s">
        <v>41</v>
      </c>
      <c r="C57" s="53" t="s">
        <v>46</v>
      </c>
      <c r="D57" s="53" t="s">
        <v>160</v>
      </c>
      <c r="E57" s="53" t="s">
        <v>8</v>
      </c>
      <c r="F57" s="103">
        <f>F58</f>
        <v>12911.87</v>
      </c>
      <c r="G57" s="103">
        <f>G58</f>
        <v>12911.87</v>
      </c>
      <c r="H57" s="134"/>
    </row>
    <row r="58" spans="1:9" ht="38.25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161</v>
      </c>
      <c r="E58" s="53" t="s">
        <v>8</v>
      </c>
      <c r="F58" s="103">
        <f>F59+F61</f>
        <v>12911.87</v>
      </c>
      <c r="G58" s="103">
        <f>G59+G61</f>
        <v>12911.87</v>
      </c>
      <c r="H58" s="134"/>
    </row>
    <row r="59" spans="1:9" ht="75.75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161</v>
      </c>
      <c r="E59" s="53" t="s">
        <v>15</v>
      </c>
      <c r="F59" s="103">
        <f>F60</f>
        <v>12844.87</v>
      </c>
      <c r="G59" s="103">
        <f>G60</f>
        <v>12844.87</v>
      </c>
      <c r="H59" s="134"/>
    </row>
    <row r="60" spans="1:9" ht="21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161</v>
      </c>
      <c r="E60" s="53" t="s">
        <v>17</v>
      </c>
      <c r="F60" s="105">
        <v>12844.87</v>
      </c>
      <c r="G60" s="135">
        <v>12844.87</v>
      </c>
      <c r="H60" s="134"/>
    </row>
    <row r="61" spans="1:9" ht="37.5" outlineLevel="6" x14ac:dyDescent="0.25">
      <c r="A61" s="52" t="s">
        <v>18</v>
      </c>
      <c r="B61" s="53" t="s">
        <v>41</v>
      </c>
      <c r="C61" s="53" t="s">
        <v>46</v>
      </c>
      <c r="D61" s="53" t="s">
        <v>161</v>
      </c>
      <c r="E61" s="53" t="s">
        <v>19</v>
      </c>
      <c r="F61" s="103">
        <f>F62</f>
        <v>67</v>
      </c>
      <c r="G61" s="103">
        <f>G62</f>
        <v>67</v>
      </c>
      <c r="H61" s="134"/>
    </row>
    <row r="62" spans="1:9" ht="37.5" customHeight="1" outlineLevel="7" x14ac:dyDescent="0.25">
      <c r="A62" s="52" t="s">
        <v>20</v>
      </c>
      <c r="B62" s="53" t="s">
        <v>41</v>
      </c>
      <c r="C62" s="53" t="s">
        <v>46</v>
      </c>
      <c r="D62" s="53" t="s">
        <v>161</v>
      </c>
      <c r="E62" s="53" t="s">
        <v>21</v>
      </c>
      <c r="F62" s="105">
        <v>67</v>
      </c>
      <c r="G62" s="135">
        <v>67</v>
      </c>
      <c r="H62" s="134"/>
    </row>
    <row r="63" spans="1:9" ht="22.5" customHeight="1" outlineLevel="7" x14ac:dyDescent="0.25">
      <c r="A63" s="52" t="s">
        <v>392</v>
      </c>
      <c r="B63" s="53" t="s">
        <v>41</v>
      </c>
      <c r="C63" s="53" t="s">
        <v>393</v>
      </c>
      <c r="D63" s="53" t="s">
        <v>159</v>
      </c>
      <c r="E63" s="53" t="s">
        <v>8</v>
      </c>
      <c r="F63" s="105">
        <f t="shared" ref="F63:G67" si="2">F64</f>
        <v>21.920999999999999</v>
      </c>
      <c r="G63" s="105">
        <f t="shared" si="2"/>
        <v>23.055</v>
      </c>
      <c r="H63" s="134"/>
    </row>
    <row r="64" spans="1:9" ht="37.5" customHeight="1" outlineLevel="7" x14ac:dyDescent="0.25">
      <c r="A64" s="52" t="s">
        <v>174</v>
      </c>
      <c r="B64" s="53" t="s">
        <v>41</v>
      </c>
      <c r="C64" s="53" t="s">
        <v>393</v>
      </c>
      <c r="D64" s="53" t="s">
        <v>160</v>
      </c>
      <c r="E64" s="53" t="s">
        <v>8</v>
      </c>
      <c r="F64" s="105">
        <f>F65</f>
        <v>21.920999999999999</v>
      </c>
      <c r="G64" s="105">
        <f>G65</f>
        <v>23.055</v>
      </c>
      <c r="H64" s="134"/>
    </row>
    <row r="65" spans="1:8" ht="21" customHeight="1" outlineLevel="7" x14ac:dyDescent="0.25">
      <c r="A65" s="52" t="s">
        <v>499</v>
      </c>
      <c r="B65" s="53" t="s">
        <v>41</v>
      </c>
      <c r="C65" s="53" t="s">
        <v>393</v>
      </c>
      <c r="D65" s="53" t="s">
        <v>498</v>
      </c>
      <c r="E65" s="53" t="s">
        <v>8</v>
      </c>
      <c r="F65" s="105">
        <f>F66</f>
        <v>21.920999999999999</v>
      </c>
      <c r="G65" s="105">
        <f>G66</f>
        <v>23.055</v>
      </c>
      <c r="H65" s="134"/>
    </row>
    <row r="66" spans="1:8" ht="93.75" outlineLevel="7" x14ac:dyDescent="0.25">
      <c r="A66" s="52" t="s">
        <v>543</v>
      </c>
      <c r="B66" s="53" t="s">
        <v>41</v>
      </c>
      <c r="C66" s="53" t="s">
        <v>393</v>
      </c>
      <c r="D66" s="53" t="s">
        <v>516</v>
      </c>
      <c r="E66" s="53" t="s">
        <v>8</v>
      </c>
      <c r="F66" s="105">
        <f t="shared" si="2"/>
        <v>21.920999999999999</v>
      </c>
      <c r="G66" s="105">
        <f t="shared" si="2"/>
        <v>23.055</v>
      </c>
      <c r="H66" s="134"/>
    </row>
    <row r="67" spans="1:8" ht="37.5" customHeight="1" outlineLevel="7" x14ac:dyDescent="0.25">
      <c r="A67" s="52" t="s">
        <v>18</v>
      </c>
      <c r="B67" s="53" t="s">
        <v>41</v>
      </c>
      <c r="C67" s="53" t="s">
        <v>393</v>
      </c>
      <c r="D67" s="53" t="s">
        <v>516</v>
      </c>
      <c r="E67" s="53" t="s">
        <v>19</v>
      </c>
      <c r="F67" s="105">
        <f t="shared" si="2"/>
        <v>21.920999999999999</v>
      </c>
      <c r="G67" s="105">
        <f t="shared" si="2"/>
        <v>23.055</v>
      </c>
      <c r="H67" s="134"/>
    </row>
    <row r="68" spans="1:8" ht="37.5" customHeight="1" outlineLevel="7" x14ac:dyDescent="0.25">
      <c r="A68" s="52" t="s">
        <v>20</v>
      </c>
      <c r="B68" s="53" t="s">
        <v>41</v>
      </c>
      <c r="C68" s="53" t="s">
        <v>393</v>
      </c>
      <c r="D68" s="53" t="s">
        <v>516</v>
      </c>
      <c r="E68" s="53" t="s">
        <v>21</v>
      </c>
      <c r="F68" s="105">
        <v>21.920999999999999</v>
      </c>
      <c r="G68" s="135">
        <v>23.055</v>
      </c>
      <c r="H68" s="134"/>
    </row>
    <row r="69" spans="1:8" ht="41.2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159</v>
      </c>
      <c r="E69" s="53" t="s">
        <v>8</v>
      </c>
      <c r="F69" s="103">
        <f t="shared" ref="F69:G72" si="3">F70</f>
        <v>594.24</v>
      </c>
      <c r="G69" s="103">
        <f t="shared" si="3"/>
        <v>594.24</v>
      </c>
      <c r="H69" s="134"/>
    </row>
    <row r="70" spans="1:8" ht="37.5" outlineLevel="4" x14ac:dyDescent="0.25">
      <c r="A70" s="52" t="s">
        <v>174</v>
      </c>
      <c r="B70" s="53" t="s">
        <v>41</v>
      </c>
      <c r="C70" s="53" t="s">
        <v>12</v>
      </c>
      <c r="D70" s="53" t="s">
        <v>160</v>
      </c>
      <c r="E70" s="53" t="s">
        <v>8</v>
      </c>
      <c r="F70" s="103">
        <f t="shared" si="3"/>
        <v>594.24</v>
      </c>
      <c r="G70" s="103">
        <f t="shared" si="3"/>
        <v>594.24</v>
      </c>
      <c r="H70" s="134"/>
    </row>
    <row r="71" spans="1:8" ht="18.75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169</v>
      </c>
      <c r="E71" s="53" t="s">
        <v>8</v>
      </c>
      <c r="F71" s="103">
        <f t="shared" si="3"/>
        <v>594.24</v>
      </c>
      <c r="G71" s="103">
        <f t="shared" si="3"/>
        <v>594.24</v>
      </c>
      <c r="H71" s="134"/>
    </row>
    <row r="72" spans="1:8" ht="76.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169</v>
      </c>
      <c r="E72" s="53" t="s">
        <v>15</v>
      </c>
      <c r="F72" s="103">
        <f t="shared" si="3"/>
        <v>594.24</v>
      </c>
      <c r="G72" s="103">
        <f t="shared" si="3"/>
        <v>594.24</v>
      </c>
      <c r="H72" s="134"/>
    </row>
    <row r="73" spans="1:8" ht="21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169</v>
      </c>
      <c r="E73" s="53" t="s">
        <v>17</v>
      </c>
      <c r="F73" s="105">
        <v>594.24</v>
      </c>
      <c r="G73" s="135">
        <v>594.24</v>
      </c>
      <c r="H73" s="134"/>
    </row>
    <row r="74" spans="1:8" outlineLevel="2" x14ac:dyDescent="0.25">
      <c r="A74" s="52" t="s">
        <v>26</v>
      </c>
      <c r="B74" s="53" t="s">
        <v>41</v>
      </c>
      <c r="C74" s="53" t="s">
        <v>27</v>
      </c>
      <c r="D74" s="53" t="s">
        <v>159</v>
      </c>
      <c r="E74" s="53" t="s">
        <v>8</v>
      </c>
      <c r="F74" s="103">
        <f>F75+F95</f>
        <v>37523.004999999997</v>
      </c>
      <c r="G74" s="103">
        <f>G75+G95</f>
        <v>37155.104999999996</v>
      </c>
      <c r="H74" s="134"/>
    </row>
    <row r="75" spans="1:8" ht="38.25" customHeight="1" outlineLevel="3" x14ac:dyDescent="0.25">
      <c r="A75" s="52" t="s">
        <v>519</v>
      </c>
      <c r="B75" s="53" t="s">
        <v>41</v>
      </c>
      <c r="C75" s="53" t="s">
        <v>27</v>
      </c>
      <c r="D75" s="53" t="s">
        <v>162</v>
      </c>
      <c r="E75" s="53" t="s">
        <v>8</v>
      </c>
      <c r="F75" s="103">
        <f>F76+F83+F88</f>
        <v>16184.648999999999</v>
      </c>
      <c r="G75" s="103">
        <f>G76+G83+G88</f>
        <v>16184.648999999999</v>
      </c>
      <c r="H75" s="134"/>
    </row>
    <row r="76" spans="1:8" outlineLevel="4" x14ac:dyDescent="0.25">
      <c r="A76" s="52" t="s">
        <v>520</v>
      </c>
      <c r="B76" s="53" t="s">
        <v>41</v>
      </c>
      <c r="C76" s="53" t="s">
        <v>27</v>
      </c>
      <c r="D76" s="53" t="s">
        <v>170</v>
      </c>
      <c r="E76" s="53" t="s">
        <v>8</v>
      </c>
      <c r="F76" s="103">
        <f>F77+F80</f>
        <v>490</v>
      </c>
      <c r="G76" s="103">
        <f>G77+G80</f>
        <v>490</v>
      </c>
      <c r="H76" s="134"/>
    </row>
    <row r="77" spans="1:8" ht="39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164</v>
      </c>
      <c r="E77" s="53" t="s">
        <v>8</v>
      </c>
      <c r="F77" s="103">
        <f>F78</f>
        <v>240</v>
      </c>
      <c r="G77" s="103">
        <f>G78</f>
        <v>240</v>
      </c>
      <c r="H77" s="134"/>
    </row>
    <row r="78" spans="1:8" ht="37.5" outlineLevel="6" x14ac:dyDescent="0.25">
      <c r="A78" s="52" t="s">
        <v>18</v>
      </c>
      <c r="B78" s="53" t="s">
        <v>41</v>
      </c>
      <c r="C78" s="53" t="s">
        <v>27</v>
      </c>
      <c r="D78" s="53" t="s">
        <v>164</v>
      </c>
      <c r="E78" s="53" t="s">
        <v>19</v>
      </c>
      <c r="F78" s="103">
        <f>F79</f>
        <v>240</v>
      </c>
      <c r="G78" s="103">
        <f>G79</f>
        <v>240</v>
      </c>
      <c r="H78" s="134"/>
    </row>
    <row r="79" spans="1:8" ht="38.25" customHeight="1" outlineLevel="7" x14ac:dyDescent="0.25">
      <c r="A79" s="52" t="s">
        <v>20</v>
      </c>
      <c r="B79" s="53" t="s">
        <v>41</v>
      </c>
      <c r="C79" s="53" t="s">
        <v>27</v>
      </c>
      <c r="D79" s="53" t="s">
        <v>164</v>
      </c>
      <c r="E79" s="53" t="s">
        <v>21</v>
      </c>
      <c r="F79" s="105">
        <v>240</v>
      </c>
      <c r="G79" s="135">
        <v>240</v>
      </c>
      <c r="H79" s="134"/>
    </row>
    <row r="80" spans="1:8" outlineLevel="7" x14ac:dyDescent="0.25">
      <c r="A80" s="52" t="s">
        <v>29</v>
      </c>
      <c r="B80" s="53" t="s">
        <v>41</v>
      </c>
      <c r="C80" s="53" t="s">
        <v>27</v>
      </c>
      <c r="D80" s="53" t="s">
        <v>165</v>
      </c>
      <c r="E80" s="53" t="s">
        <v>8</v>
      </c>
      <c r="F80" s="103">
        <f>F81</f>
        <v>250</v>
      </c>
      <c r="G80" s="103">
        <f>G81</f>
        <v>250</v>
      </c>
      <c r="H80" s="134"/>
    </row>
    <row r="81" spans="1:8" ht="37.5" outlineLevel="7" x14ac:dyDescent="0.25">
      <c r="A81" s="52" t="s">
        <v>18</v>
      </c>
      <c r="B81" s="53" t="s">
        <v>41</v>
      </c>
      <c r="C81" s="53" t="s">
        <v>27</v>
      </c>
      <c r="D81" s="53" t="s">
        <v>165</v>
      </c>
      <c r="E81" s="53" t="s">
        <v>19</v>
      </c>
      <c r="F81" s="103">
        <f>F82</f>
        <v>250</v>
      </c>
      <c r="G81" s="103">
        <f>G82</f>
        <v>250</v>
      </c>
      <c r="H81" s="134"/>
    </row>
    <row r="82" spans="1:8" ht="39" customHeight="1" outlineLevel="7" x14ac:dyDescent="0.25">
      <c r="A82" s="52" t="s">
        <v>20</v>
      </c>
      <c r="B82" s="53" t="s">
        <v>41</v>
      </c>
      <c r="C82" s="53" t="s">
        <v>27</v>
      </c>
      <c r="D82" s="53" t="s">
        <v>165</v>
      </c>
      <c r="E82" s="53" t="s">
        <v>21</v>
      </c>
      <c r="F82" s="106">
        <v>250</v>
      </c>
      <c r="G82" s="135">
        <v>250</v>
      </c>
      <c r="H82" s="134"/>
    </row>
    <row r="83" spans="1:8" ht="54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171</v>
      </c>
      <c r="E83" s="53" t="s">
        <v>8</v>
      </c>
      <c r="F83" s="103">
        <f>F84+F86</f>
        <v>1050.0899999999999</v>
      </c>
      <c r="G83" s="103">
        <f>G84+G86</f>
        <v>1050.0899999999999</v>
      </c>
      <c r="H83" s="134"/>
    </row>
    <row r="84" spans="1:8" ht="37.5" outlineLevel="6" x14ac:dyDescent="0.25">
      <c r="A84" s="52" t="s">
        <v>18</v>
      </c>
      <c r="B84" s="53" t="s">
        <v>41</v>
      </c>
      <c r="C84" s="53" t="s">
        <v>27</v>
      </c>
      <c r="D84" s="53" t="s">
        <v>171</v>
      </c>
      <c r="E84" s="53" t="s">
        <v>19</v>
      </c>
      <c r="F84" s="103">
        <f>F85</f>
        <v>857.41</v>
      </c>
      <c r="G84" s="103">
        <f>G85</f>
        <v>857.41</v>
      </c>
      <c r="H84" s="134"/>
    </row>
    <row r="85" spans="1:8" ht="38.25" customHeight="1" outlineLevel="7" x14ac:dyDescent="0.25">
      <c r="A85" s="52" t="s">
        <v>20</v>
      </c>
      <c r="B85" s="53" t="s">
        <v>41</v>
      </c>
      <c r="C85" s="53" t="s">
        <v>27</v>
      </c>
      <c r="D85" s="53" t="s">
        <v>171</v>
      </c>
      <c r="E85" s="53" t="s">
        <v>21</v>
      </c>
      <c r="F85" s="105">
        <v>857.41</v>
      </c>
      <c r="G85" s="135">
        <v>857.41</v>
      </c>
      <c r="H85" s="134"/>
    </row>
    <row r="86" spans="1:8" outlineLevel="6" x14ac:dyDescent="0.25">
      <c r="A86" s="52" t="s">
        <v>22</v>
      </c>
      <c r="B86" s="53" t="s">
        <v>41</v>
      </c>
      <c r="C86" s="53" t="s">
        <v>27</v>
      </c>
      <c r="D86" s="53" t="s">
        <v>171</v>
      </c>
      <c r="E86" s="53" t="s">
        <v>23</v>
      </c>
      <c r="F86" s="103">
        <f>F87</f>
        <v>192.68</v>
      </c>
      <c r="G86" s="103">
        <f>G87</f>
        <v>192.68</v>
      </c>
      <c r="H86" s="134"/>
    </row>
    <row r="87" spans="1:8" outlineLevel="7" x14ac:dyDescent="0.25">
      <c r="A87" s="52" t="s">
        <v>24</v>
      </c>
      <c r="B87" s="53" t="s">
        <v>41</v>
      </c>
      <c r="C87" s="53" t="s">
        <v>27</v>
      </c>
      <c r="D87" s="53" t="s">
        <v>171</v>
      </c>
      <c r="E87" s="53" t="s">
        <v>25</v>
      </c>
      <c r="F87" s="105">
        <v>192.68</v>
      </c>
      <c r="G87" s="135">
        <v>192.68</v>
      </c>
      <c r="H87" s="134"/>
    </row>
    <row r="88" spans="1:8" ht="37.5" customHeight="1" outlineLevel="5" x14ac:dyDescent="0.25">
      <c r="A88" s="52" t="s">
        <v>49</v>
      </c>
      <c r="B88" s="53" t="s">
        <v>41</v>
      </c>
      <c r="C88" s="53" t="s">
        <v>27</v>
      </c>
      <c r="D88" s="53" t="s">
        <v>172</v>
      </c>
      <c r="E88" s="53" t="s">
        <v>8</v>
      </c>
      <c r="F88" s="103">
        <f>F89+F91+F93</f>
        <v>14644.558999999999</v>
      </c>
      <c r="G88" s="103">
        <f>G89+G91+G93</f>
        <v>14644.558999999999</v>
      </c>
      <c r="H88" s="134"/>
    </row>
    <row r="89" spans="1:8" ht="72.75" customHeight="1" outlineLevel="6" x14ac:dyDescent="0.25">
      <c r="A89" s="52" t="s">
        <v>14</v>
      </c>
      <c r="B89" s="53" t="s">
        <v>41</v>
      </c>
      <c r="C89" s="53" t="s">
        <v>27</v>
      </c>
      <c r="D89" s="53" t="s">
        <v>172</v>
      </c>
      <c r="E89" s="53" t="s">
        <v>15</v>
      </c>
      <c r="F89" s="103">
        <f>F90</f>
        <v>6727.6</v>
      </c>
      <c r="G89" s="103">
        <f>G90</f>
        <v>6727.6</v>
      </c>
      <c r="H89" s="134"/>
    </row>
    <row r="90" spans="1:8" ht="20.25" customHeight="1" outlineLevel="7" x14ac:dyDescent="0.25">
      <c r="A90" s="52" t="s">
        <v>50</v>
      </c>
      <c r="B90" s="53" t="s">
        <v>41</v>
      </c>
      <c r="C90" s="53" t="s">
        <v>27</v>
      </c>
      <c r="D90" s="53" t="s">
        <v>172</v>
      </c>
      <c r="E90" s="53" t="s">
        <v>51</v>
      </c>
      <c r="F90" s="105">
        <v>6727.6</v>
      </c>
      <c r="G90" s="135">
        <v>6727.6</v>
      </c>
      <c r="H90" s="134"/>
    </row>
    <row r="91" spans="1:8" ht="37.5" outlineLevel="6" x14ac:dyDescent="0.25">
      <c r="A91" s="52" t="s">
        <v>18</v>
      </c>
      <c r="B91" s="53" t="s">
        <v>41</v>
      </c>
      <c r="C91" s="53" t="s">
        <v>27</v>
      </c>
      <c r="D91" s="53" t="s">
        <v>172</v>
      </c>
      <c r="E91" s="53" t="s">
        <v>19</v>
      </c>
      <c r="F91" s="103">
        <f>F92</f>
        <v>7211.2389999999996</v>
      </c>
      <c r="G91" s="103">
        <f>G92</f>
        <v>7211.2389999999996</v>
      </c>
      <c r="H91" s="134"/>
    </row>
    <row r="92" spans="1:8" ht="38.25" customHeight="1" outlineLevel="7" x14ac:dyDescent="0.25">
      <c r="A92" s="52" t="s">
        <v>20</v>
      </c>
      <c r="B92" s="53" t="s">
        <v>41</v>
      </c>
      <c r="C92" s="53" t="s">
        <v>27</v>
      </c>
      <c r="D92" s="53" t="s">
        <v>172</v>
      </c>
      <c r="E92" s="53" t="s">
        <v>21</v>
      </c>
      <c r="F92" s="105">
        <v>7211.2389999999996</v>
      </c>
      <c r="G92" s="135">
        <v>7211.2389999999996</v>
      </c>
      <c r="H92" s="134"/>
    </row>
    <row r="93" spans="1:8" outlineLevel="6" x14ac:dyDescent="0.25">
      <c r="A93" s="52" t="s">
        <v>22</v>
      </c>
      <c r="B93" s="53" t="s">
        <v>41</v>
      </c>
      <c r="C93" s="53" t="s">
        <v>27</v>
      </c>
      <c r="D93" s="53" t="s">
        <v>172</v>
      </c>
      <c r="E93" s="53" t="s">
        <v>23</v>
      </c>
      <c r="F93" s="103">
        <f>F94</f>
        <v>705.72</v>
      </c>
      <c r="G93" s="103">
        <f>G94</f>
        <v>705.72</v>
      </c>
      <c r="H93" s="134"/>
    </row>
    <row r="94" spans="1:8" outlineLevel="7" x14ac:dyDescent="0.25">
      <c r="A94" s="52" t="s">
        <v>24</v>
      </c>
      <c r="B94" s="53" t="s">
        <v>41</v>
      </c>
      <c r="C94" s="53" t="s">
        <v>27</v>
      </c>
      <c r="D94" s="53" t="s">
        <v>172</v>
      </c>
      <c r="E94" s="53" t="s">
        <v>25</v>
      </c>
      <c r="F94" s="105">
        <v>705.72</v>
      </c>
      <c r="G94" s="135">
        <v>705.72</v>
      </c>
      <c r="H94" s="134"/>
    </row>
    <row r="95" spans="1:8" ht="37.5" outlineLevel="3" x14ac:dyDescent="0.25">
      <c r="A95" s="52" t="s">
        <v>174</v>
      </c>
      <c r="B95" s="53" t="s">
        <v>41</v>
      </c>
      <c r="C95" s="53" t="s">
        <v>27</v>
      </c>
      <c r="D95" s="53" t="s">
        <v>160</v>
      </c>
      <c r="E95" s="53" t="s">
        <v>8</v>
      </c>
      <c r="F95" s="103">
        <f>F96+F99+F102+F105</f>
        <v>21338.355999999996</v>
      </c>
      <c r="G95" s="103">
        <f>G96+G99+G102+G105</f>
        <v>20970.455999999998</v>
      </c>
      <c r="H95" s="134"/>
    </row>
    <row r="96" spans="1:8" ht="39.75" customHeight="1" outlineLevel="5" x14ac:dyDescent="0.25">
      <c r="A96" s="52" t="s">
        <v>13</v>
      </c>
      <c r="B96" s="53" t="s">
        <v>41</v>
      </c>
      <c r="C96" s="53" t="s">
        <v>27</v>
      </c>
      <c r="D96" s="53" t="s">
        <v>161</v>
      </c>
      <c r="E96" s="53" t="s">
        <v>8</v>
      </c>
      <c r="F96" s="103">
        <f>F97</f>
        <v>16592.37</v>
      </c>
      <c r="G96" s="103">
        <f>G97</f>
        <v>16592.37</v>
      </c>
      <c r="H96" s="134"/>
    </row>
    <row r="97" spans="1:8" ht="75.75" customHeight="1" outlineLevel="6" x14ac:dyDescent="0.25">
      <c r="A97" s="52" t="s">
        <v>14</v>
      </c>
      <c r="B97" s="53" t="s">
        <v>41</v>
      </c>
      <c r="C97" s="53" t="s">
        <v>27</v>
      </c>
      <c r="D97" s="53" t="s">
        <v>161</v>
      </c>
      <c r="E97" s="53" t="s">
        <v>15</v>
      </c>
      <c r="F97" s="103">
        <f>F98</f>
        <v>16592.37</v>
      </c>
      <c r="G97" s="103">
        <f>G98</f>
        <v>16592.37</v>
      </c>
      <c r="H97" s="134"/>
    </row>
    <row r="98" spans="1:8" ht="21" customHeight="1" outlineLevel="7" x14ac:dyDescent="0.25">
      <c r="A98" s="52" t="s">
        <v>16</v>
      </c>
      <c r="B98" s="53" t="s">
        <v>41</v>
      </c>
      <c r="C98" s="53" t="s">
        <v>27</v>
      </c>
      <c r="D98" s="53" t="s">
        <v>161</v>
      </c>
      <c r="E98" s="53" t="s">
        <v>17</v>
      </c>
      <c r="F98" s="105">
        <v>16592.37</v>
      </c>
      <c r="G98" s="135">
        <v>16592.37</v>
      </c>
      <c r="H98" s="134"/>
    </row>
    <row r="99" spans="1:8" ht="38.25" customHeight="1" outlineLevel="7" x14ac:dyDescent="0.25">
      <c r="A99" s="52" t="s">
        <v>348</v>
      </c>
      <c r="B99" s="53" t="s">
        <v>41</v>
      </c>
      <c r="C99" s="53" t="s">
        <v>27</v>
      </c>
      <c r="D99" s="53" t="s">
        <v>349</v>
      </c>
      <c r="E99" s="53" t="s">
        <v>8</v>
      </c>
      <c r="F99" s="105">
        <f>F100</f>
        <v>76.349999999999994</v>
      </c>
      <c r="G99" s="135">
        <f>G100</f>
        <v>76.349999999999994</v>
      </c>
      <c r="H99" s="134"/>
    </row>
    <row r="100" spans="1:8" ht="75.75" customHeight="1" outlineLevel="7" x14ac:dyDescent="0.25">
      <c r="A100" s="52" t="s">
        <v>14</v>
      </c>
      <c r="B100" s="53" t="s">
        <v>41</v>
      </c>
      <c r="C100" s="53" t="s">
        <v>27</v>
      </c>
      <c r="D100" s="53" t="s">
        <v>349</v>
      </c>
      <c r="E100" s="53" t="s">
        <v>15</v>
      </c>
      <c r="F100" s="105">
        <f>F101</f>
        <v>76.349999999999994</v>
      </c>
      <c r="G100" s="135">
        <f>G101</f>
        <v>76.349999999999994</v>
      </c>
      <c r="H100" s="134"/>
    </row>
    <row r="101" spans="1:8" ht="21.75" customHeight="1" outlineLevel="7" x14ac:dyDescent="0.25">
      <c r="A101" s="52" t="s">
        <v>16</v>
      </c>
      <c r="B101" s="53" t="s">
        <v>41</v>
      </c>
      <c r="C101" s="53" t="s">
        <v>27</v>
      </c>
      <c r="D101" s="53" t="s">
        <v>349</v>
      </c>
      <c r="E101" s="53" t="s">
        <v>17</v>
      </c>
      <c r="F101" s="105">
        <v>76.349999999999994</v>
      </c>
      <c r="G101" s="135">
        <v>76.349999999999994</v>
      </c>
      <c r="H101" s="134"/>
    </row>
    <row r="102" spans="1:8" ht="36.75" customHeight="1" outlineLevel="7" x14ac:dyDescent="0.25">
      <c r="A102" s="52" t="s">
        <v>367</v>
      </c>
      <c r="B102" s="53" t="s">
        <v>41</v>
      </c>
      <c r="C102" s="53" t="s">
        <v>27</v>
      </c>
      <c r="D102" s="53" t="s">
        <v>366</v>
      </c>
      <c r="E102" s="53" t="s">
        <v>8</v>
      </c>
      <c r="F102" s="105">
        <f>F103</f>
        <v>188</v>
      </c>
      <c r="G102" s="105">
        <f>G103</f>
        <v>188</v>
      </c>
      <c r="H102" s="134"/>
    </row>
    <row r="103" spans="1:8" ht="36.75" customHeight="1" outlineLevel="7" x14ac:dyDescent="0.25">
      <c r="A103" s="52" t="s">
        <v>18</v>
      </c>
      <c r="B103" s="53" t="s">
        <v>41</v>
      </c>
      <c r="C103" s="53" t="s">
        <v>27</v>
      </c>
      <c r="D103" s="53" t="s">
        <v>366</v>
      </c>
      <c r="E103" s="53" t="s">
        <v>19</v>
      </c>
      <c r="F103" s="105">
        <f>F104</f>
        <v>188</v>
      </c>
      <c r="G103" s="105">
        <f>G104</f>
        <v>188</v>
      </c>
      <c r="H103" s="134"/>
    </row>
    <row r="104" spans="1:8" ht="36.75" customHeight="1" outlineLevel="7" x14ac:dyDescent="0.25">
      <c r="A104" s="52" t="s">
        <v>20</v>
      </c>
      <c r="B104" s="53" t="s">
        <v>41</v>
      </c>
      <c r="C104" s="53" t="s">
        <v>27</v>
      </c>
      <c r="D104" s="53" t="s">
        <v>366</v>
      </c>
      <c r="E104" s="53" t="s">
        <v>21</v>
      </c>
      <c r="F104" s="105">
        <v>188</v>
      </c>
      <c r="G104" s="135">
        <v>188</v>
      </c>
      <c r="H104" s="134"/>
    </row>
    <row r="105" spans="1:8" ht="20.25" customHeight="1" outlineLevel="7" x14ac:dyDescent="0.25">
      <c r="A105" s="52" t="s">
        <v>499</v>
      </c>
      <c r="B105" s="53" t="s">
        <v>41</v>
      </c>
      <c r="C105" s="53" t="s">
        <v>27</v>
      </c>
      <c r="D105" s="53" t="s">
        <v>498</v>
      </c>
      <c r="E105" s="53" t="s">
        <v>8</v>
      </c>
      <c r="F105" s="105">
        <f>F106+F111+F116+F121</f>
        <v>4481.6359999999995</v>
      </c>
      <c r="G105" s="105">
        <f>G106+G111+G116+G121</f>
        <v>4113.7359999999999</v>
      </c>
      <c r="H105" s="134"/>
    </row>
    <row r="106" spans="1:8" ht="76.5" customHeight="1" outlineLevel="7" x14ac:dyDescent="0.25">
      <c r="A106" s="32" t="s">
        <v>496</v>
      </c>
      <c r="B106" s="53" t="s">
        <v>41</v>
      </c>
      <c r="C106" s="53" t="s">
        <v>27</v>
      </c>
      <c r="D106" s="53" t="s">
        <v>500</v>
      </c>
      <c r="E106" s="53" t="s">
        <v>8</v>
      </c>
      <c r="F106" s="103">
        <f>F107+F109</f>
        <v>1858.6999999999998</v>
      </c>
      <c r="G106" s="103">
        <f>G107+G109</f>
        <v>1490.8</v>
      </c>
      <c r="H106" s="134"/>
    </row>
    <row r="107" spans="1:8" ht="75" customHeight="1" outlineLevel="7" x14ac:dyDescent="0.25">
      <c r="A107" s="52" t="s">
        <v>14</v>
      </c>
      <c r="B107" s="53" t="s">
        <v>41</v>
      </c>
      <c r="C107" s="53" t="s">
        <v>27</v>
      </c>
      <c r="D107" s="53" t="s">
        <v>500</v>
      </c>
      <c r="E107" s="53" t="s">
        <v>15</v>
      </c>
      <c r="F107" s="103">
        <f>F108</f>
        <v>1186.0999999999999</v>
      </c>
      <c r="G107" s="103">
        <f>G108</f>
        <v>1186.0999999999999</v>
      </c>
      <c r="H107" s="134"/>
    </row>
    <row r="108" spans="1:8" ht="21" customHeight="1" outlineLevel="7" x14ac:dyDescent="0.25">
      <c r="A108" s="52" t="s">
        <v>16</v>
      </c>
      <c r="B108" s="53" t="s">
        <v>41</v>
      </c>
      <c r="C108" s="53" t="s">
        <v>27</v>
      </c>
      <c r="D108" s="53" t="s">
        <v>500</v>
      </c>
      <c r="E108" s="53" t="s">
        <v>17</v>
      </c>
      <c r="F108" s="105">
        <v>1186.0999999999999</v>
      </c>
      <c r="G108" s="135">
        <v>1186.0999999999999</v>
      </c>
      <c r="H108" s="134"/>
    </row>
    <row r="109" spans="1:8" ht="37.5" outlineLevel="7" x14ac:dyDescent="0.25">
      <c r="A109" s="52" t="s">
        <v>18</v>
      </c>
      <c r="B109" s="53" t="s">
        <v>41</v>
      </c>
      <c r="C109" s="53" t="s">
        <v>27</v>
      </c>
      <c r="D109" s="53" t="s">
        <v>500</v>
      </c>
      <c r="E109" s="53" t="s">
        <v>19</v>
      </c>
      <c r="F109" s="103">
        <f>F110</f>
        <v>672.6</v>
      </c>
      <c r="G109" s="103">
        <f>G110</f>
        <v>304.7</v>
      </c>
      <c r="H109" s="134"/>
    </row>
    <row r="110" spans="1:8" ht="36.75" customHeight="1" outlineLevel="7" x14ac:dyDescent="0.25">
      <c r="A110" s="52" t="s">
        <v>20</v>
      </c>
      <c r="B110" s="53" t="s">
        <v>41</v>
      </c>
      <c r="C110" s="53" t="s">
        <v>27</v>
      </c>
      <c r="D110" s="53" t="s">
        <v>500</v>
      </c>
      <c r="E110" s="53" t="s">
        <v>21</v>
      </c>
      <c r="F110" s="105">
        <v>672.6</v>
      </c>
      <c r="G110" s="135">
        <v>304.7</v>
      </c>
      <c r="H110" s="134"/>
    </row>
    <row r="111" spans="1:8" ht="76.5" customHeight="1" outlineLevel="7" x14ac:dyDescent="0.25">
      <c r="A111" s="32" t="s">
        <v>493</v>
      </c>
      <c r="B111" s="53" t="s">
        <v>41</v>
      </c>
      <c r="C111" s="53" t="s">
        <v>27</v>
      </c>
      <c r="D111" s="53" t="s">
        <v>501</v>
      </c>
      <c r="E111" s="53" t="s">
        <v>8</v>
      </c>
      <c r="F111" s="103">
        <f>F112+F114</f>
        <v>1137.9059999999999</v>
      </c>
      <c r="G111" s="103">
        <f>G112+G114</f>
        <v>1137.9059999999999</v>
      </c>
      <c r="H111" s="134"/>
    </row>
    <row r="112" spans="1:8" ht="78" customHeight="1" outlineLevel="7" x14ac:dyDescent="0.25">
      <c r="A112" s="52" t="s">
        <v>14</v>
      </c>
      <c r="B112" s="53" t="s">
        <v>41</v>
      </c>
      <c r="C112" s="53" t="s">
        <v>27</v>
      </c>
      <c r="D112" s="53" t="s">
        <v>501</v>
      </c>
      <c r="E112" s="53" t="s">
        <v>15</v>
      </c>
      <c r="F112" s="103">
        <f>F113</f>
        <v>1099.2159999999999</v>
      </c>
      <c r="G112" s="103">
        <f>G113</f>
        <v>1099.2159999999999</v>
      </c>
      <c r="H112" s="134"/>
    </row>
    <row r="113" spans="1:8" ht="21.75" customHeight="1" outlineLevel="7" x14ac:dyDescent="0.25">
      <c r="A113" s="52" t="s">
        <v>16</v>
      </c>
      <c r="B113" s="53" t="s">
        <v>41</v>
      </c>
      <c r="C113" s="53" t="s">
        <v>27</v>
      </c>
      <c r="D113" s="53" t="s">
        <v>501</v>
      </c>
      <c r="E113" s="53" t="s">
        <v>17</v>
      </c>
      <c r="F113" s="105">
        <v>1099.2159999999999</v>
      </c>
      <c r="G113" s="135">
        <v>1099.2159999999999</v>
      </c>
      <c r="H113" s="134"/>
    </row>
    <row r="114" spans="1:8" ht="37.5" outlineLevel="7" x14ac:dyDescent="0.25">
      <c r="A114" s="52" t="s">
        <v>18</v>
      </c>
      <c r="B114" s="53" t="s">
        <v>41</v>
      </c>
      <c r="C114" s="53" t="s">
        <v>27</v>
      </c>
      <c r="D114" s="53" t="s">
        <v>501</v>
      </c>
      <c r="E114" s="53" t="s">
        <v>19</v>
      </c>
      <c r="F114" s="103">
        <f>F115</f>
        <v>38.69</v>
      </c>
      <c r="G114" s="103">
        <f>G115</f>
        <v>38.69</v>
      </c>
      <c r="H114" s="134"/>
    </row>
    <row r="115" spans="1:8" ht="37.5" customHeight="1" outlineLevel="7" x14ac:dyDescent="0.25">
      <c r="A115" s="52" t="s">
        <v>20</v>
      </c>
      <c r="B115" s="53" t="s">
        <v>41</v>
      </c>
      <c r="C115" s="53" t="s">
        <v>27</v>
      </c>
      <c r="D115" s="53" t="s">
        <v>501</v>
      </c>
      <c r="E115" s="53" t="s">
        <v>21</v>
      </c>
      <c r="F115" s="105">
        <v>38.69</v>
      </c>
      <c r="G115" s="135">
        <v>38.69</v>
      </c>
      <c r="H115" s="134"/>
    </row>
    <row r="116" spans="1:8" ht="56.25" outlineLevel="7" x14ac:dyDescent="0.25">
      <c r="A116" s="32" t="s">
        <v>448</v>
      </c>
      <c r="B116" s="53" t="s">
        <v>41</v>
      </c>
      <c r="C116" s="53" t="s">
        <v>27</v>
      </c>
      <c r="D116" s="53" t="s">
        <v>502</v>
      </c>
      <c r="E116" s="53" t="s">
        <v>8</v>
      </c>
      <c r="F116" s="103">
        <f>F117+F119</f>
        <v>737.87300000000005</v>
      </c>
      <c r="G116" s="103">
        <f>G117+G119</f>
        <v>737.87300000000005</v>
      </c>
      <c r="H116" s="134"/>
    </row>
    <row r="117" spans="1:8" ht="76.5" customHeight="1" outlineLevel="7" x14ac:dyDescent="0.25">
      <c r="A117" s="52" t="s">
        <v>14</v>
      </c>
      <c r="B117" s="53" t="s">
        <v>41</v>
      </c>
      <c r="C117" s="53" t="s">
        <v>27</v>
      </c>
      <c r="D117" s="53" t="s">
        <v>502</v>
      </c>
      <c r="E117" s="53" t="s">
        <v>15</v>
      </c>
      <c r="F117" s="103">
        <f>F118</f>
        <v>709.947</v>
      </c>
      <c r="G117" s="103">
        <f>G118</f>
        <v>709.947</v>
      </c>
      <c r="H117" s="134"/>
    </row>
    <row r="118" spans="1:8" ht="21.7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502</v>
      </c>
      <c r="E118" s="53" t="s">
        <v>17</v>
      </c>
      <c r="F118" s="105">
        <v>709.947</v>
      </c>
      <c r="G118" s="135">
        <v>709.947</v>
      </c>
      <c r="H118" s="134"/>
    </row>
    <row r="119" spans="1:8" ht="37.5" outlineLevel="7" x14ac:dyDescent="0.25">
      <c r="A119" s="52" t="s">
        <v>18</v>
      </c>
      <c r="B119" s="53" t="s">
        <v>41</v>
      </c>
      <c r="C119" s="53" t="s">
        <v>27</v>
      </c>
      <c r="D119" s="53" t="s">
        <v>502</v>
      </c>
      <c r="E119" s="53" t="s">
        <v>19</v>
      </c>
      <c r="F119" s="105">
        <v>27.925999999999998</v>
      </c>
      <c r="G119" s="105">
        <v>27.925999999999998</v>
      </c>
      <c r="H119" s="134"/>
    </row>
    <row r="120" spans="1:8" ht="37.5" outlineLevel="7" x14ac:dyDescent="0.25">
      <c r="A120" s="52" t="s">
        <v>20</v>
      </c>
      <c r="B120" s="53" t="s">
        <v>41</v>
      </c>
      <c r="C120" s="53" t="s">
        <v>27</v>
      </c>
      <c r="D120" s="53" t="s">
        <v>502</v>
      </c>
      <c r="E120" s="53" t="s">
        <v>21</v>
      </c>
      <c r="F120" s="105">
        <v>49.44</v>
      </c>
      <c r="G120" s="135">
        <v>49.44</v>
      </c>
      <c r="H120" s="134"/>
    </row>
    <row r="121" spans="1:8" ht="76.5" customHeight="1" outlineLevel="7" x14ac:dyDescent="0.25">
      <c r="A121" s="32" t="s">
        <v>494</v>
      </c>
      <c r="B121" s="53" t="s">
        <v>41</v>
      </c>
      <c r="C121" s="53" t="s">
        <v>27</v>
      </c>
      <c r="D121" s="53" t="s">
        <v>503</v>
      </c>
      <c r="E121" s="53" t="s">
        <v>8</v>
      </c>
      <c r="F121" s="103">
        <f>F122+F124</f>
        <v>747.15699999999993</v>
      </c>
      <c r="G121" s="103">
        <f>G122+G124</f>
        <v>747.15699999999993</v>
      </c>
      <c r="H121" s="134"/>
    </row>
    <row r="122" spans="1:8" ht="75.75" customHeight="1" outlineLevel="7" x14ac:dyDescent="0.25">
      <c r="A122" s="52" t="s">
        <v>14</v>
      </c>
      <c r="B122" s="53" t="s">
        <v>41</v>
      </c>
      <c r="C122" s="53" t="s">
        <v>27</v>
      </c>
      <c r="D122" s="53" t="s">
        <v>503</v>
      </c>
      <c r="E122" s="53" t="s">
        <v>15</v>
      </c>
      <c r="F122" s="103">
        <f>F123</f>
        <v>733.33299999999997</v>
      </c>
      <c r="G122" s="103">
        <f>G123</f>
        <v>733.33299999999997</v>
      </c>
      <c r="H122" s="134"/>
    </row>
    <row r="123" spans="1:8" ht="20.25" customHeight="1" outlineLevel="7" x14ac:dyDescent="0.25">
      <c r="A123" s="52" t="s">
        <v>16</v>
      </c>
      <c r="B123" s="53" t="s">
        <v>41</v>
      </c>
      <c r="C123" s="53" t="s">
        <v>27</v>
      </c>
      <c r="D123" s="53" t="s">
        <v>503</v>
      </c>
      <c r="E123" s="53" t="s">
        <v>17</v>
      </c>
      <c r="F123" s="105">
        <v>733.33299999999997</v>
      </c>
      <c r="G123" s="135">
        <v>733.33299999999997</v>
      </c>
      <c r="H123" s="134"/>
    </row>
    <row r="124" spans="1:8" ht="37.5" outlineLevel="7" x14ac:dyDescent="0.25">
      <c r="A124" s="52" t="s">
        <v>18</v>
      </c>
      <c r="B124" s="53" t="s">
        <v>41</v>
      </c>
      <c r="C124" s="53" t="s">
        <v>27</v>
      </c>
      <c r="D124" s="53" t="s">
        <v>503</v>
      </c>
      <c r="E124" s="53" t="s">
        <v>19</v>
      </c>
      <c r="F124" s="103">
        <f>F125</f>
        <v>13.824</v>
      </c>
      <c r="G124" s="103">
        <f>G125</f>
        <v>13.824</v>
      </c>
      <c r="H124" s="134"/>
    </row>
    <row r="125" spans="1:8" ht="38.25" customHeight="1" outlineLevel="7" x14ac:dyDescent="0.25">
      <c r="A125" s="52" t="s">
        <v>20</v>
      </c>
      <c r="B125" s="53" t="s">
        <v>41</v>
      </c>
      <c r="C125" s="53" t="s">
        <v>27</v>
      </c>
      <c r="D125" s="53" t="s">
        <v>503</v>
      </c>
      <c r="E125" s="53" t="s">
        <v>21</v>
      </c>
      <c r="F125" s="105">
        <v>13.824</v>
      </c>
      <c r="G125" s="135">
        <v>13.824</v>
      </c>
      <c r="H125" s="134"/>
    </row>
    <row r="126" spans="1:8" ht="37.5" outlineLevel="1" x14ac:dyDescent="0.25">
      <c r="A126" s="52" t="s">
        <v>57</v>
      </c>
      <c r="B126" s="53" t="s">
        <v>41</v>
      </c>
      <c r="C126" s="53" t="s">
        <v>58</v>
      </c>
      <c r="D126" s="53" t="s">
        <v>159</v>
      </c>
      <c r="E126" s="53" t="s">
        <v>8</v>
      </c>
      <c r="F126" s="103">
        <f t="shared" ref="F126:G130" si="4">F127</f>
        <v>65</v>
      </c>
      <c r="G126" s="103">
        <f t="shared" si="4"/>
        <v>65</v>
      </c>
      <c r="H126" s="134"/>
    </row>
    <row r="127" spans="1:8" ht="42" customHeight="1" outlineLevel="2" x14ac:dyDescent="0.25">
      <c r="A127" s="52" t="s">
        <v>59</v>
      </c>
      <c r="B127" s="53" t="s">
        <v>41</v>
      </c>
      <c r="C127" s="53" t="s">
        <v>60</v>
      </c>
      <c r="D127" s="53" t="s">
        <v>159</v>
      </c>
      <c r="E127" s="53" t="s">
        <v>8</v>
      </c>
      <c r="F127" s="103">
        <f t="shared" si="4"/>
        <v>65</v>
      </c>
      <c r="G127" s="103">
        <f t="shared" si="4"/>
        <v>65</v>
      </c>
      <c r="H127" s="134"/>
    </row>
    <row r="128" spans="1:8" ht="37.5" outlineLevel="4" x14ac:dyDescent="0.25">
      <c r="A128" s="52" t="s">
        <v>174</v>
      </c>
      <c r="B128" s="53" t="s">
        <v>41</v>
      </c>
      <c r="C128" s="53" t="s">
        <v>60</v>
      </c>
      <c r="D128" s="53" t="s">
        <v>160</v>
      </c>
      <c r="E128" s="53" t="s">
        <v>8</v>
      </c>
      <c r="F128" s="103">
        <f t="shared" si="4"/>
        <v>65</v>
      </c>
      <c r="G128" s="103">
        <f t="shared" si="4"/>
        <v>65</v>
      </c>
      <c r="H128" s="134"/>
    </row>
    <row r="129" spans="1:8" ht="37.5" outlineLevel="5" x14ac:dyDescent="0.25">
      <c r="A129" s="52" t="s">
        <v>61</v>
      </c>
      <c r="B129" s="53" t="s">
        <v>41</v>
      </c>
      <c r="C129" s="53" t="s">
        <v>60</v>
      </c>
      <c r="D129" s="53" t="s">
        <v>175</v>
      </c>
      <c r="E129" s="53" t="s">
        <v>8</v>
      </c>
      <c r="F129" s="103">
        <f t="shared" si="4"/>
        <v>65</v>
      </c>
      <c r="G129" s="103">
        <f t="shared" si="4"/>
        <v>65</v>
      </c>
      <c r="H129" s="134"/>
    </row>
    <row r="130" spans="1:8" ht="37.5" outlineLevel="6" x14ac:dyDescent="0.25">
      <c r="A130" s="52" t="s">
        <v>18</v>
      </c>
      <c r="B130" s="53" t="s">
        <v>41</v>
      </c>
      <c r="C130" s="53" t="s">
        <v>60</v>
      </c>
      <c r="D130" s="53" t="s">
        <v>175</v>
      </c>
      <c r="E130" s="53" t="s">
        <v>19</v>
      </c>
      <c r="F130" s="103">
        <f t="shared" si="4"/>
        <v>65</v>
      </c>
      <c r="G130" s="103">
        <f t="shared" si="4"/>
        <v>65</v>
      </c>
      <c r="H130" s="134"/>
    </row>
    <row r="131" spans="1:8" ht="39" customHeight="1" outlineLevel="7" x14ac:dyDescent="0.25">
      <c r="A131" s="52" t="s">
        <v>20</v>
      </c>
      <c r="B131" s="53" t="s">
        <v>41</v>
      </c>
      <c r="C131" s="53" t="s">
        <v>60</v>
      </c>
      <c r="D131" s="53" t="s">
        <v>175</v>
      </c>
      <c r="E131" s="53" t="s">
        <v>21</v>
      </c>
      <c r="F131" s="105">
        <v>65</v>
      </c>
      <c r="G131" s="135">
        <v>65</v>
      </c>
      <c r="H131" s="134"/>
    </row>
    <row r="132" spans="1:8" outlineLevel="7" x14ac:dyDescent="0.25">
      <c r="A132" s="52" t="s">
        <v>147</v>
      </c>
      <c r="B132" s="53" t="s">
        <v>41</v>
      </c>
      <c r="C132" s="53" t="s">
        <v>62</v>
      </c>
      <c r="D132" s="53" t="s">
        <v>159</v>
      </c>
      <c r="E132" s="53" t="s">
        <v>8</v>
      </c>
      <c r="F132" s="103">
        <f>F144+F139+F150+F133</f>
        <v>11578.713</v>
      </c>
      <c r="G132" s="103">
        <f>G144+G139+G150+G133</f>
        <v>12473.713</v>
      </c>
      <c r="H132" s="134"/>
    </row>
    <row r="133" spans="1:8" outlineLevel="7" x14ac:dyDescent="0.25">
      <c r="A133" s="52" t="s">
        <v>149</v>
      </c>
      <c r="B133" s="53" t="s">
        <v>41</v>
      </c>
      <c r="C133" s="53" t="s">
        <v>150</v>
      </c>
      <c r="D133" s="53" t="s">
        <v>159</v>
      </c>
      <c r="E133" s="53" t="s">
        <v>8</v>
      </c>
      <c r="F133" s="103">
        <f t="shared" ref="F133:G135" si="5">F134</f>
        <v>374.49</v>
      </c>
      <c r="G133" s="103">
        <f t="shared" si="5"/>
        <v>374.49</v>
      </c>
      <c r="H133" s="134"/>
    </row>
    <row r="134" spans="1:8" ht="37.5" outlineLevel="7" x14ac:dyDescent="0.25">
      <c r="A134" s="52" t="s">
        <v>174</v>
      </c>
      <c r="B134" s="53" t="s">
        <v>41</v>
      </c>
      <c r="C134" s="53" t="s">
        <v>150</v>
      </c>
      <c r="D134" s="53" t="s">
        <v>160</v>
      </c>
      <c r="E134" s="53" t="s">
        <v>8</v>
      </c>
      <c r="F134" s="103">
        <f t="shared" si="5"/>
        <v>374.49</v>
      </c>
      <c r="G134" s="103">
        <f t="shared" si="5"/>
        <v>374.49</v>
      </c>
      <c r="H134" s="134"/>
    </row>
    <row r="135" spans="1:8" outlineLevel="7" x14ac:dyDescent="0.25">
      <c r="A135" s="52" t="s">
        <v>499</v>
      </c>
      <c r="B135" s="53" t="s">
        <v>41</v>
      </c>
      <c r="C135" s="53" t="s">
        <v>150</v>
      </c>
      <c r="D135" s="53" t="s">
        <v>498</v>
      </c>
      <c r="E135" s="53" t="s">
        <v>8</v>
      </c>
      <c r="F135" s="103">
        <f t="shared" si="5"/>
        <v>374.49</v>
      </c>
      <c r="G135" s="103">
        <f t="shared" si="5"/>
        <v>374.49</v>
      </c>
      <c r="H135" s="134"/>
    </row>
    <row r="136" spans="1:8" ht="112.5" outlineLevel="7" x14ac:dyDescent="0.25">
      <c r="A136" s="32" t="s">
        <v>495</v>
      </c>
      <c r="B136" s="53" t="s">
        <v>41</v>
      </c>
      <c r="C136" s="53" t="s">
        <v>150</v>
      </c>
      <c r="D136" s="53" t="s">
        <v>517</v>
      </c>
      <c r="E136" s="53" t="s">
        <v>8</v>
      </c>
      <c r="F136" s="103">
        <f t="shared" ref="F136:G137" si="6">F137</f>
        <v>374.49</v>
      </c>
      <c r="G136" s="103">
        <f t="shared" si="6"/>
        <v>374.49</v>
      </c>
      <c r="H136" s="134"/>
    </row>
    <row r="137" spans="1:8" ht="37.5" outlineLevel="7" x14ac:dyDescent="0.25">
      <c r="A137" s="52" t="s">
        <v>18</v>
      </c>
      <c r="B137" s="53" t="s">
        <v>41</v>
      </c>
      <c r="C137" s="53" t="s">
        <v>150</v>
      </c>
      <c r="D137" s="53" t="s">
        <v>517</v>
      </c>
      <c r="E137" s="53" t="s">
        <v>19</v>
      </c>
      <c r="F137" s="103">
        <f t="shared" si="6"/>
        <v>374.49</v>
      </c>
      <c r="G137" s="103">
        <f t="shared" si="6"/>
        <v>374.49</v>
      </c>
      <c r="H137" s="134"/>
    </row>
    <row r="138" spans="1:8" ht="39" customHeight="1" outlineLevel="7" x14ac:dyDescent="0.25">
      <c r="A138" s="52" t="s">
        <v>20</v>
      </c>
      <c r="B138" s="53" t="s">
        <v>41</v>
      </c>
      <c r="C138" s="53" t="s">
        <v>150</v>
      </c>
      <c r="D138" s="53" t="s">
        <v>517</v>
      </c>
      <c r="E138" s="53" t="s">
        <v>21</v>
      </c>
      <c r="F138" s="103">
        <v>374.49</v>
      </c>
      <c r="G138" s="135">
        <v>374.49</v>
      </c>
      <c r="H138" s="134"/>
    </row>
    <row r="139" spans="1:8" ht="19.5" customHeight="1" outlineLevel="7" x14ac:dyDescent="0.25">
      <c r="A139" s="52" t="s">
        <v>601</v>
      </c>
      <c r="B139" s="53" t="s">
        <v>41</v>
      </c>
      <c r="C139" s="53" t="s">
        <v>602</v>
      </c>
      <c r="D139" s="53" t="s">
        <v>159</v>
      </c>
      <c r="E139" s="53" t="s">
        <v>8</v>
      </c>
      <c r="F139" s="103">
        <f t="shared" ref="F139:G142" si="7">F140</f>
        <v>3.2229999999999999</v>
      </c>
      <c r="G139" s="103">
        <f t="shared" si="7"/>
        <v>3.2229999999999999</v>
      </c>
      <c r="H139" s="134"/>
    </row>
    <row r="140" spans="1:8" ht="39" customHeight="1" outlineLevel="7" x14ac:dyDescent="0.25">
      <c r="A140" s="52" t="s">
        <v>526</v>
      </c>
      <c r="B140" s="53" t="s">
        <v>41</v>
      </c>
      <c r="C140" s="53" t="s">
        <v>602</v>
      </c>
      <c r="D140" s="53" t="s">
        <v>166</v>
      </c>
      <c r="E140" s="53" t="s">
        <v>8</v>
      </c>
      <c r="F140" s="103">
        <f t="shared" si="7"/>
        <v>3.2229999999999999</v>
      </c>
      <c r="G140" s="103">
        <f t="shared" si="7"/>
        <v>3.2229999999999999</v>
      </c>
      <c r="H140" s="134"/>
    </row>
    <row r="141" spans="1:8" ht="39" customHeight="1" outlineLevel="7" x14ac:dyDescent="0.25">
      <c r="A141" s="32" t="s">
        <v>596</v>
      </c>
      <c r="B141" s="53" t="s">
        <v>41</v>
      </c>
      <c r="C141" s="53" t="s">
        <v>602</v>
      </c>
      <c r="D141" s="53" t="s">
        <v>603</v>
      </c>
      <c r="E141" s="53" t="s">
        <v>8</v>
      </c>
      <c r="F141" s="103">
        <f t="shared" si="7"/>
        <v>3.2229999999999999</v>
      </c>
      <c r="G141" s="103">
        <f t="shared" si="7"/>
        <v>3.2229999999999999</v>
      </c>
      <c r="H141" s="134"/>
    </row>
    <row r="142" spans="1:8" ht="39" customHeight="1" outlineLevel="7" x14ac:dyDescent="0.25">
      <c r="A142" s="52" t="s">
        <v>18</v>
      </c>
      <c r="B142" s="53" t="s">
        <v>41</v>
      </c>
      <c r="C142" s="53" t="s">
        <v>602</v>
      </c>
      <c r="D142" s="53" t="s">
        <v>603</v>
      </c>
      <c r="E142" s="53" t="s">
        <v>19</v>
      </c>
      <c r="F142" s="103">
        <f t="shared" si="7"/>
        <v>3.2229999999999999</v>
      </c>
      <c r="G142" s="103">
        <f t="shared" si="7"/>
        <v>3.2229999999999999</v>
      </c>
      <c r="H142" s="134"/>
    </row>
    <row r="143" spans="1:8" ht="39" customHeight="1" outlineLevel="7" x14ac:dyDescent="0.25">
      <c r="A143" s="52" t="s">
        <v>20</v>
      </c>
      <c r="B143" s="53" t="s">
        <v>41</v>
      </c>
      <c r="C143" s="53" t="s">
        <v>602</v>
      </c>
      <c r="D143" s="53" t="s">
        <v>603</v>
      </c>
      <c r="E143" s="53" t="s">
        <v>21</v>
      </c>
      <c r="F143" s="103">
        <v>3.2229999999999999</v>
      </c>
      <c r="G143" s="135">
        <v>3.2229999999999999</v>
      </c>
      <c r="H143" s="134"/>
    </row>
    <row r="144" spans="1:8" outlineLevel="7" x14ac:dyDescent="0.25">
      <c r="A144" s="52" t="s">
        <v>65</v>
      </c>
      <c r="B144" s="53" t="s">
        <v>41</v>
      </c>
      <c r="C144" s="53" t="s">
        <v>66</v>
      </c>
      <c r="D144" s="53" t="s">
        <v>159</v>
      </c>
      <c r="E144" s="53" t="s">
        <v>8</v>
      </c>
      <c r="F144" s="103">
        <f t="shared" ref="F144:G148" si="8">F145</f>
        <v>9766</v>
      </c>
      <c r="G144" s="103">
        <f t="shared" si="8"/>
        <v>10661</v>
      </c>
      <c r="H144" s="134"/>
    </row>
    <row r="145" spans="1:8" ht="55.5" customHeight="1" outlineLevel="7" x14ac:dyDescent="0.25">
      <c r="A145" s="52" t="s">
        <v>524</v>
      </c>
      <c r="B145" s="53" t="s">
        <v>41</v>
      </c>
      <c r="C145" s="53" t="s">
        <v>66</v>
      </c>
      <c r="D145" s="53" t="s">
        <v>176</v>
      </c>
      <c r="E145" s="53" t="s">
        <v>8</v>
      </c>
      <c r="F145" s="103">
        <f t="shared" si="8"/>
        <v>9766</v>
      </c>
      <c r="G145" s="103">
        <f t="shared" si="8"/>
        <v>10661</v>
      </c>
      <c r="H145" s="134"/>
    </row>
    <row r="146" spans="1:8" ht="36.75" customHeight="1" outlineLevel="7" x14ac:dyDescent="0.25">
      <c r="A146" s="52" t="s">
        <v>525</v>
      </c>
      <c r="B146" s="53" t="s">
        <v>41</v>
      </c>
      <c r="C146" s="53" t="s">
        <v>66</v>
      </c>
      <c r="D146" s="53" t="s">
        <v>177</v>
      </c>
      <c r="E146" s="53" t="s">
        <v>8</v>
      </c>
      <c r="F146" s="103">
        <f>F147</f>
        <v>9766</v>
      </c>
      <c r="G146" s="103">
        <f>G147</f>
        <v>10661</v>
      </c>
      <c r="H146" s="134"/>
    </row>
    <row r="147" spans="1:8" ht="54.75" customHeight="1" outlineLevel="7" x14ac:dyDescent="0.25">
      <c r="A147" s="52" t="s">
        <v>67</v>
      </c>
      <c r="B147" s="53" t="s">
        <v>41</v>
      </c>
      <c r="C147" s="53" t="s">
        <v>66</v>
      </c>
      <c r="D147" s="53" t="s">
        <v>178</v>
      </c>
      <c r="E147" s="53" t="s">
        <v>8</v>
      </c>
      <c r="F147" s="103">
        <f t="shared" si="8"/>
        <v>9766</v>
      </c>
      <c r="G147" s="103">
        <f t="shared" si="8"/>
        <v>10661</v>
      </c>
      <c r="H147" s="134"/>
    </row>
    <row r="148" spans="1:8" ht="37.5" outlineLevel="7" x14ac:dyDescent="0.25">
      <c r="A148" s="52" t="s">
        <v>18</v>
      </c>
      <c r="B148" s="53" t="s">
        <v>41</v>
      </c>
      <c r="C148" s="53" t="s">
        <v>66</v>
      </c>
      <c r="D148" s="53" t="s">
        <v>178</v>
      </c>
      <c r="E148" s="53" t="s">
        <v>19</v>
      </c>
      <c r="F148" s="103">
        <f t="shared" si="8"/>
        <v>9766</v>
      </c>
      <c r="G148" s="103">
        <f t="shared" si="8"/>
        <v>10661</v>
      </c>
      <c r="H148" s="134"/>
    </row>
    <row r="149" spans="1:8" ht="38.25" customHeight="1" outlineLevel="7" x14ac:dyDescent="0.25">
      <c r="A149" s="52" t="s">
        <v>20</v>
      </c>
      <c r="B149" s="53" t="s">
        <v>41</v>
      </c>
      <c r="C149" s="53" t="s">
        <v>66</v>
      </c>
      <c r="D149" s="53" t="s">
        <v>178</v>
      </c>
      <c r="E149" s="53" t="s">
        <v>21</v>
      </c>
      <c r="F149" s="105">
        <v>9766</v>
      </c>
      <c r="G149" s="135">
        <v>10661</v>
      </c>
      <c r="H149" s="134"/>
    </row>
    <row r="150" spans="1:8" ht="21" customHeight="1" outlineLevel="2" x14ac:dyDescent="0.25">
      <c r="A150" s="52" t="s">
        <v>69</v>
      </c>
      <c r="B150" s="53" t="s">
        <v>41</v>
      </c>
      <c r="C150" s="53" t="s">
        <v>70</v>
      </c>
      <c r="D150" s="53" t="s">
        <v>159</v>
      </c>
      <c r="E150" s="53" t="s">
        <v>8</v>
      </c>
      <c r="F150" s="103">
        <f>F151</f>
        <v>1435</v>
      </c>
      <c r="G150" s="103">
        <f>G151</f>
        <v>1435</v>
      </c>
      <c r="H150" s="134"/>
    </row>
    <row r="151" spans="1:8" ht="41.25" customHeight="1" outlineLevel="3" x14ac:dyDescent="0.25">
      <c r="A151" s="52" t="s">
        <v>526</v>
      </c>
      <c r="B151" s="53" t="s">
        <v>41</v>
      </c>
      <c r="C151" s="53" t="s">
        <v>70</v>
      </c>
      <c r="D151" s="53" t="s">
        <v>166</v>
      </c>
      <c r="E151" s="53" t="s">
        <v>8</v>
      </c>
      <c r="F151" s="103">
        <f>F152</f>
        <v>1435</v>
      </c>
      <c r="G151" s="103">
        <f>G152</f>
        <v>1435</v>
      </c>
      <c r="H151" s="134"/>
    </row>
    <row r="152" spans="1:8" ht="55.5" customHeight="1" outlineLevel="3" x14ac:dyDescent="0.25">
      <c r="A152" s="52" t="s">
        <v>450</v>
      </c>
      <c r="B152" s="53" t="s">
        <v>41</v>
      </c>
      <c r="C152" s="53" t="s">
        <v>70</v>
      </c>
      <c r="D152" s="53" t="s">
        <v>287</v>
      </c>
      <c r="E152" s="53" t="s">
        <v>8</v>
      </c>
      <c r="F152" s="105">
        <f>F156+F153</f>
        <v>1435</v>
      </c>
      <c r="G152" s="105">
        <f>G156+G153</f>
        <v>1435</v>
      </c>
      <c r="H152" s="134"/>
    </row>
    <row r="153" spans="1:8" ht="20.25" customHeight="1" outlineLevel="3" x14ac:dyDescent="0.25">
      <c r="A153" s="52" t="s">
        <v>335</v>
      </c>
      <c r="B153" s="53" t="s">
        <v>41</v>
      </c>
      <c r="C153" s="53" t="s">
        <v>70</v>
      </c>
      <c r="D153" s="53" t="s">
        <v>336</v>
      </c>
      <c r="E153" s="53" t="s">
        <v>8</v>
      </c>
      <c r="F153" s="105">
        <f>F154</f>
        <v>30</v>
      </c>
      <c r="G153" s="105">
        <f>G154</f>
        <v>30</v>
      </c>
      <c r="H153" s="134"/>
    </row>
    <row r="154" spans="1:8" ht="37.5" outlineLevel="3" x14ac:dyDescent="0.25">
      <c r="A154" s="52" t="s">
        <v>18</v>
      </c>
      <c r="B154" s="53" t="s">
        <v>41</v>
      </c>
      <c r="C154" s="53" t="s">
        <v>70</v>
      </c>
      <c r="D154" s="53" t="s">
        <v>336</v>
      </c>
      <c r="E154" s="53" t="s">
        <v>19</v>
      </c>
      <c r="F154" s="105">
        <f>F155</f>
        <v>30</v>
      </c>
      <c r="G154" s="105">
        <f>G155</f>
        <v>30</v>
      </c>
      <c r="H154" s="134"/>
    </row>
    <row r="155" spans="1:8" ht="37.5" customHeight="1" outlineLevel="3" x14ac:dyDescent="0.25">
      <c r="A155" s="52" t="s">
        <v>20</v>
      </c>
      <c r="B155" s="53" t="s">
        <v>41</v>
      </c>
      <c r="C155" s="53" t="s">
        <v>70</v>
      </c>
      <c r="D155" s="53" t="s">
        <v>336</v>
      </c>
      <c r="E155" s="53" t="s">
        <v>21</v>
      </c>
      <c r="F155" s="105">
        <v>30</v>
      </c>
      <c r="G155" s="105">
        <v>30</v>
      </c>
      <c r="H155" s="134"/>
    </row>
    <row r="156" spans="1:8" outlineLevel="5" x14ac:dyDescent="0.25">
      <c r="A156" s="52" t="s">
        <v>71</v>
      </c>
      <c r="B156" s="53" t="s">
        <v>41</v>
      </c>
      <c r="C156" s="53" t="s">
        <v>70</v>
      </c>
      <c r="D156" s="53" t="s">
        <v>179</v>
      </c>
      <c r="E156" s="53" t="s">
        <v>8</v>
      </c>
      <c r="F156" s="103">
        <f>F157</f>
        <v>1405</v>
      </c>
      <c r="G156" s="103">
        <f>G157</f>
        <v>1405</v>
      </c>
      <c r="H156" s="134"/>
    </row>
    <row r="157" spans="1:8" ht="37.5" outlineLevel="6" x14ac:dyDescent="0.25">
      <c r="A157" s="52" t="s">
        <v>18</v>
      </c>
      <c r="B157" s="53" t="s">
        <v>41</v>
      </c>
      <c r="C157" s="53" t="s">
        <v>70</v>
      </c>
      <c r="D157" s="53" t="s">
        <v>179</v>
      </c>
      <c r="E157" s="53" t="s">
        <v>19</v>
      </c>
      <c r="F157" s="103">
        <f>F158</f>
        <v>1405</v>
      </c>
      <c r="G157" s="103">
        <f>G158</f>
        <v>1405</v>
      </c>
      <c r="H157" s="134"/>
    </row>
    <row r="158" spans="1:8" ht="38.25" customHeight="1" outlineLevel="7" x14ac:dyDescent="0.25">
      <c r="A158" s="52" t="s">
        <v>20</v>
      </c>
      <c r="B158" s="53" t="s">
        <v>41</v>
      </c>
      <c r="C158" s="53" t="s">
        <v>70</v>
      </c>
      <c r="D158" s="53" t="s">
        <v>179</v>
      </c>
      <c r="E158" s="53" t="s">
        <v>21</v>
      </c>
      <c r="F158" s="105">
        <v>1405</v>
      </c>
      <c r="G158" s="135">
        <v>1405</v>
      </c>
      <c r="H158" s="134"/>
    </row>
    <row r="159" spans="1:8" outlineLevel="1" x14ac:dyDescent="0.25">
      <c r="A159" s="52" t="s">
        <v>72</v>
      </c>
      <c r="B159" s="53" t="s">
        <v>41</v>
      </c>
      <c r="C159" s="53" t="s">
        <v>73</v>
      </c>
      <c r="D159" s="53" t="s">
        <v>159</v>
      </c>
      <c r="E159" s="53" t="s">
        <v>8</v>
      </c>
      <c r="F159" s="107">
        <f>F160+F166+F181+F186</f>
        <v>7572.3760000000002</v>
      </c>
      <c r="G159" s="107">
        <f>G160+G166+G181+G186</f>
        <v>5300</v>
      </c>
      <c r="H159" s="134"/>
    </row>
    <row r="160" spans="1:8" outlineLevel="1" x14ac:dyDescent="0.25">
      <c r="A160" s="52" t="s">
        <v>74</v>
      </c>
      <c r="B160" s="53" t="s">
        <v>41</v>
      </c>
      <c r="C160" s="53" t="s">
        <v>75</v>
      </c>
      <c r="D160" s="53" t="s">
        <v>159</v>
      </c>
      <c r="E160" s="53" t="s">
        <v>8</v>
      </c>
      <c r="F160" s="103">
        <f t="shared" ref="F160:G164" si="9">F161</f>
        <v>1000</v>
      </c>
      <c r="G160" s="103">
        <f t="shared" si="9"/>
        <v>1000</v>
      </c>
      <c r="H160" s="134"/>
    </row>
    <row r="161" spans="1:8" ht="57" customHeight="1" outlineLevel="1" x14ac:dyDescent="0.25">
      <c r="A161" s="52" t="s">
        <v>524</v>
      </c>
      <c r="B161" s="53" t="s">
        <v>41</v>
      </c>
      <c r="C161" s="53" t="s">
        <v>75</v>
      </c>
      <c r="D161" s="53" t="s">
        <v>176</v>
      </c>
      <c r="E161" s="53" t="s">
        <v>8</v>
      </c>
      <c r="F161" s="103">
        <f t="shared" si="9"/>
        <v>1000</v>
      </c>
      <c r="G161" s="103">
        <f t="shared" si="9"/>
        <v>1000</v>
      </c>
      <c r="H161" s="134"/>
    </row>
    <row r="162" spans="1:8" ht="37.5" outlineLevel="1" x14ac:dyDescent="0.25">
      <c r="A162" s="52" t="s">
        <v>527</v>
      </c>
      <c r="B162" s="53" t="s">
        <v>41</v>
      </c>
      <c r="C162" s="53" t="s">
        <v>75</v>
      </c>
      <c r="D162" s="53" t="s">
        <v>180</v>
      </c>
      <c r="E162" s="53" t="s">
        <v>8</v>
      </c>
      <c r="F162" s="103">
        <f t="shared" si="9"/>
        <v>1000</v>
      </c>
      <c r="G162" s="103">
        <f t="shared" si="9"/>
        <v>1000</v>
      </c>
      <c r="H162" s="134"/>
    </row>
    <row r="163" spans="1:8" ht="73.5" customHeight="1" outlineLevel="1" x14ac:dyDescent="0.25">
      <c r="A163" s="58" t="s">
        <v>76</v>
      </c>
      <c r="B163" s="53" t="s">
        <v>41</v>
      </c>
      <c r="C163" s="53" t="s">
        <v>75</v>
      </c>
      <c r="D163" s="53" t="s">
        <v>181</v>
      </c>
      <c r="E163" s="53" t="s">
        <v>8</v>
      </c>
      <c r="F163" s="103">
        <f t="shared" si="9"/>
        <v>1000</v>
      </c>
      <c r="G163" s="103">
        <f t="shared" si="9"/>
        <v>1000</v>
      </c>
      <c r="H163" s="134"/>
    </row>
    <row r="164" spans="1:8" ht="37.5" outlineLevel="1" x14ac:dyDescent="0.25">
      <c r="A164" s="52" t="s">
        <v>18</v>
      </c>
      <c r="B164" s="53" t="s">
        <v>41</v>
      </c>
      <c r="C164" s="53" t="s">
        <v>75</v>
      </c>
      <c r="D164" s="53" t="s">
        <v>181</v>
      </c>
      <c r="E164" s="53" t="s">
        <v>19</v>
      </c>
      <c r="F164" s="103">
        <f t="shared" si="9"/>
        <v>1000</v>
      </c>
      <c r="G164" s="103">
        <f t="shared" si="9"/>
        <v>1000</v>
      </c>
      <c r="H164" s="134"/>
    </row>
    <row r="165" spans="1:8" ht="36.75" customHeight="1" outlineLevel="1" x14ac:dyDescent="0.25">
      <c r="A165" s="52" t="s">
        <v>20</v>
      </c>
      <c r="B165" s="53" t="s">
        <v>41</v>
      </c>
      <c r="C165" s="53" t="s">
        <v>75</v>
      </c>
      <c r="D165" s="53" t="s">
        <v>181</v>
      </c>
      <c r="E165" s="53" t="s">
        <v>21</v>
      </c>
      <c r="F165" s="105">
        <v>1000</v>
      </c>
      <c r="G165" s="135">
        <v>1000</v>
      </c>
      <c r="H165" s="134"/>
    </row>
    <row r="166" spans="1:8" outlineLevel="1" x14ac:dyDescent="0.25">
      <c r="A166" s="52" t="s">
        <v>77</v>
      </c>
      <c r="B166" s="53" t="s">
        <v>41</v>
      </c>
      <c r="C166" s="53" t="s">
        <v>78</v>
      </c>
      <c r="D166" s="53" t="s">
        <v>159</v>
      </c>
      <c r="E166" s="53" t="s">
        <v>8</v>
      </c>
      <c r="F166" s="103">
        <f t="shared" ref="F166:G170" si="10">F167</f>
        <v>6098.4490000000005</v>
      </c>
      <c r="G166" s="103">
        <f t="shared" si="10"/>
        <v>4050</v>
      </c>
      <c r="H166" s="134"/>
    </row>
    <row r="167" spans="1:8" ht="57.75" customHeight="1" outlineLevel="1" x14ac:dyDescent="0.25">
      <c r="A167" s="52" t="s">
        <v>524</v>
      </c>
      <c r="B167" s="53" t="s">
        <v>41</v>
      </c>
      <c r="C167" s="53" t="s">
        <v>78</v>
      </c>
      <c r="D167" s="53" t="s">
        <v>176</v>
      </c>
      <c r="E167" s="53" t="s">
        <v>8</v>
      </c>
      <c r="F167" s="103">
        <f t="shared" si="10"/>
        <v>6098.4490000000005</v>
      </c>
      <c r="G167" s="103">
        <f t="shared" si="10"/>
        <v>4050</v>
      </c>
      <c r="H167" s="134"/>
    </row>
    <row r="168" spans="1:8" ht="37.5" outlineLevel="1" x14ac:dyDescent="0.25">
      <c r="A168" s="52" t="s">
        <v>527</v>
      </c>
      <c r="B168" s="53" t="s">
        <v>41</v>
      </c>
      <c r="C168" s="53" t="s">
        <v>78</v>
      </c>
      <c r="D168" s="53" t="s">
        <v>180</v>
      </c>
      <c r="E168" s="53" t="s">
        <v>8</v>
      </c>
      <c r="F168" s="103">
        <f>F169+F172+F175+F178</f>
        <v>6098.4490000000005</v>
      </c>
      <c r="G168" s="103">
        <f>G169+G172+G178</f>
        <v>4050</v>
      </c>
      <c r="H168" s="134"/>
    </row>
    <row r="169" spans="1:8" ht="75.75" customHeight="1" outlineLevel="1" x14ac:dyDescent="0.25">
      <c r="A169" s="58" t="s">
        <v>79</v>
      </c>
      <c r="B169" s="53" t="s">
        <v>41</v>
      </c>
      <c r="C169" s="53" t="s">
        <v>78</v>
      </c>
      <c r="D169" s="53" t="s">
        <v>182</v>
      </c>
      <c r="E169" s="53" t="s">
        <v>8</v>
      </c>
      <c r="F169" s="103">
        <f t="shared" si="10"/>
        <v>948.78899999999999</v>
      </c>
      <c r="G169" s="103">
        <f t="shared" si="10"/>
        <v>1000</v>
      </c>
      <c r="H169" s="134"/>
    </row>
    <row r="170" spans="1:8" ht="37.5" outlineLevel="1" x14ac:dyDescent="0.25">
      <c r="A170" s="52" t="s">
        <v>18</v>
      </c>
      <c r="B170" s="53" t="s">
        <v>41</v>
      </c>
      <c r="C170" s="53" t="s">
        <v>78</v>
      </c>
      <c r="D170" s="53" t="s">
        <v>182</v>
      </c>
      <c r="E170" s="53" t="s">
        <v>19</v>
      </c>
      <c r="F170" s="103">
        <f t="shared" si="10"/>
        <v>948.78899999999999</v>
      </c>
      <c r="G170" s="103">
        <f t="shared" si="10"/>
        <v>1000</v>
      </c>
      <c r="H170" s="134"/>
    </row>
    <row r="171" spans="1:8" ht="37.5" customHeight="1" outlineLevel="1" x14ac:dyDescent="0.25">
      <c r="A171" s="52" t="s">
        <v>20</v>
      </c>
      <c r="B171" s="53" t="s">
        <v>41</v>
      </c>
      <c r="C171" s="53" t="s">
        <v>78</v>
      </c>
      <c r="D171" s="53" t="s">
        <v>182</v>
      </c>
      <c r="E171" s="53" t="s">
        <v>21</v>
      </c>
      <c r="F171" s="105">
        <v>948.78899999999999</v>
      </c>
      <c r="G171" s="135">
        <v>1000</v>
      </c>
      <c r="H171" s="134"/>
    </row>
    <row r="172" spans="1:8" ht="42.75" customHeight="1" outlineLevel="1" x14ac:dyDescent="0.25">
      <c r="A172" s="52" t="s">
        <v>368</v>
      </c>
      <c r="B172" s="53" t="s">
        <v>41</v>
      </c>
      <c r="C172" s="53" t="s">
        <v>78</v>
      </c>
      <c r="D172" s="53" t="s">
        <v>369</v>
      </c>
      <c r="E172" s="53" t="s">
        <v>8</v>
      </c>
      <c r="F172" s="105">
        <f>F173</f>
        <v>1050</v>
      </c>
      <c r="G172" s="105">
        <f>G173</f>
        <v>1050</v>
      </c>
      <c r="H172" s="134"/>
    </row>
    <row r="173" spans="1:8" outlineLevel="1" x14ac:dyDescent="0.25">
      <c r="A173" s="52" t="s">
        <v>22</v>
      </c>
      <c r="B173" s="53" t="s">
        <v>41</v>
      </c>
      <c r="C173" s="53" t="s">
        <v>78</v>
      </c>
      <c r="D173" s="53" t="s">
        <v>369</v>
      </c>
      <c r="E173" s="53" t="s">
        <v>23</v>
      </c>
      <c r="F173" s="105">
        <f>F174</f>
        <v>1050</v>
      </c>
      <c r="G173" s="105">
        <f>G174</f>
        <v>1050</v>
      </c>
      <c r="H173" s="134"/>
    </row>
    <row r="174" spans="1:8" ht="37.5" outlineLevel="1" x14ac:dyDescent="0.25">
      <c r="A174" s="52" t="s">
        <v>63</v>
      </c>
      <c r="B174" s="53" t="s">
        <v>41</v>
      </c>
      <c r="C174" s="53" t="s">
        <v>78</v>
      </c>
      <c r="D174" s="53" t="s">
        <v>369</v>
      </c>
      <c r="E174" s="53" t="s">
        <v>64</v>
      </c>
      <c r="F174" s="105">
        <v>1050</v>
      </c>
      <c r="G174" s="105">
        <v>1050</v>
      </c>
      <c r="H174" s="134"/>
    </row>
    <row r="175" spans="1:8" ht="56.25" outlineLevel="1" x14ac:dyDescent="0.25">
      <c r="A175" s="167" t="s">
        <v>650</v>
      </c>
      <c r="B175" s="53" t="s">
        <v>41</v>
      </c>
      <c r="C175" s="53" t="s">
        <v>78</v>
      </c>
      <c r="D175" s="53" t="s">
        <v>651</v>
      </c>
      <c r="E175" s="53" t="s">
        <v>8</v>
      </c>
      <c r="F175" s="105">
        <f>F176</f>
        <v>108.626</v>
      </c>
      <c r="G175" s="105">
        <f>G176</f>
        <v>0</v>
      </c>
      <c r="H175" s="134"/>
    </row>
    <row r="176" spans="1:8" ht="37.5" outlineLevel="1" x14ac:dyDescent="0.25">
      <c r="A176" s="52" t="s">
        <v>18</v>
      </c>
      <c r="B176" s="53" t="s">
        <v>41</v>
      </c>
      <c r="C176" s="53" t="s">
        <v>78</v>
      </c>
      <c r="D176" s="53" t="s">
        <v>651</v>
      </c>
      <c r="E176" s="53" t="s">
        <v>19</v>
      </c>
      <c r="F176" s="105">
        <f>F177</f>
        <v>108.626</v>
      </c>
      <c r="G176" s="105">
        <f>G177</f>
        <v>0</v>
      </c>
      <c r="H176" s="134"/>
    </row>
    <row r="177" spans="1:8" ht="37.5" outlineLevel="1" x14ac:dyDescent="0.25">
      <c r="A177" s="52" t="s">
        <v>20</v>
      </c>
      <c r="B177" s="53" t="s">
        <v>41</v>
      </c>
      <c r="C177" s="53" t="s">
        <v>78</v>
      </c>
      <c r="D177" s="53" t="s">
        <v>651</v>
      </c>
      <c r="E177" s="53" t="s">
        <v>21</v>
      </c>
      <c r="F177" s="105">
        <v>108.626</v>
      </c>
      <c r="G177" s="105">
        <v>0</v>
      </c>
      <c r="H177" s="134"/>
    </row>
    <row r="178" spans="1:8" ht="56.25" outlineLevel="1" x14ac:dyDescent="0.25">
      <c r="A178" s="52" t="s">
        <v>396</v>
      </c>
      <c r="B178" s="53" t="s">
        <v>41</v>
      </c>
      <c r="C178" s="53" t="s">
        <v>78</v>
      </c>
      <c r="D178" s="53" t="s">
        <v>397</v>
      </c>
      <c r="E178" s="53" t="s">
        <v>8</v>
      </c>
      <c r="F178" s="105">
        <f>F179</f>
        <v>3991.0340000000001</v>
      </c>
      <c r="G178" s="105">
        <f>G179</f>
        <v>2000</v>
      </c>
      <c r="H178" s="134"/>
    </row>
    <row r="179" spans="1:8" ht="40.5" customHeight="1" outlineLevel="1" x14ac:dyDescent="0.25">
      <c r="A179" s="52" t="s">
        <v>398</v>
      </c>
      <c r="B179" s="53" t="s">
        <v>41</v>
      </c>
      <c r="C179" s="53" t="s">
        <v>78</v>
      </c>
      <c r="D179" s="53" t="s">
        <v>397</v>
      </c>
      <c r="E179" s="53" t="s">
        <v>399</v>
      </c>
      <c r="F179" s="105">
        <f>F180</f>
        <v>3991.0340000000001</v>
      </c>
      <c r="G179" s="105">
        <f>G180</f>
        <v>2000</v>
      </c>
      <c r="H179" s="134"/>
    </row>
    <row r="180" spans="1:8" outlineLevel="1" x14ac:dyDescent="0.25">
      <c r="A180" s="52" t="s">
        <v>400</v>
      </c>
      <c r="B180" s="53" t="s">
        <v>41</v>
      </c>
      <c r="C180" s="53" t="s">
        <v>78</v>
      </c>
      <c r="D180" s="53" t="s">
        <v>397</v>
      </c>
      <c r="E180" s="53" t="s">
        <v>401</v>
      </c>
      <c r="F180" s="105">
        <v>3991.0340000000001</v>
      </c>
      <c r="G180" s="105">
        <v>2000</v>
      </c>
      <c r="H180" s="134"/>
    </row>
    <row r="181" spans="1:8" outlineLevel="1" x14ac:dyDescent="0.25">
      <c r="A181" s="52" t="s">
        <v>80</v>
      </c>
      <c r="B181" s="53" t="s">
        <v>41</v>
      </c>
      <c r="C181" s="53" t="s">
        <v>81</v>
      </c>
      <c r="D181" s="53" t="s">
        <v>159</v>
      </c>
      <c r="E181" s="53" t="s">
        <v>8</v>
      </c>
      <c r="F181" s="103">
        <f t="shared" ref="F181:G184" si="11">F182</f>
        <v>250</v>
      </c>
      <c r="G181" s="103">
        <f t="shared" si="11"/>
        <v>250</v>
      </c>
      <c r="H181" s="134"/>
    </row>
    <row r="182" spans="1:8" ht="55.5" customHeight="1" outlineLevel="1" x14ac:dyDescent="0.25">
      <c r="A182" s="52" t="s">
        <v>524</v>
      </c>
      <c r="B182" s="53" t="s">
        <v>41</v>
      </c>
      <c r="C182" s="53" t="s">
        <v>81</v>
      </c>
      <c r="D182" s="53" t="s">
        <v>176</v>
      </c>
      <c r="E182" s="53" t="s">
        <v>8</v>
      </c>
      <c r="F182" s="103">
        <f t="shared" si="11"/>
        <v>250</v>
      </c>
      <c r="G182" s="103">
        <f t="shared" si="11"/>
        <v>250</v>
      </c>
      <c r="H182" s="134"/>
    </row>
    <row r="183" spans="1:8" ht="20.25" customHeight="1" outlineLevel="1" x14ac:dyDescent="0.25">
      <c r="A183" s="58" t="s">
        <v>82</v>
      </c>
      <c r="B183" s="53" t="s">
        <v>41</v>
      </c>
      <c r="C183" s="53" t="s">
        <v>81</v>
      </c>
      <c r="D183" s="53" t="s">
        <v>183</v>
      </c>
      <c r="E183" s="53" t="s">
        <v>8</v>
      </c>
      <c r="F183" s="103">
        <f t="shared" si="11"/>
        <v>250</v>
      </c>
      <c r="G183" s="103">
        <f t="shared" si="11"/>
        <v>250</v>
      </c>
      <c r="H183" s="134"/>
    </row>
    <row r="184" spans="1:8" ht="37.5" outlineLevel="1" x14ac:dyDescent="0.25">
      <c r="A184" s="52" t="s">
        <v>18</v>
      </c>
      <c r="B184" s="53" t="s">
        <v>41</v>
      </c>
      <c r="C184" s="53" t="s">
        <v>81</v>
      </c>
      <c r="D184" s="53" t="s">
        <v>183</v>
      </c>
      <c r="E184" s="53" t="s">
        <v>19</v>
      </c>
      <c r="F184" s="103">
        <f t="shared" si="11"/>
        <v>250</v>
      </c>
      <c r="G184" s="103">
        <f t="shared" si="11"/>
        <v>250</v>
      </c>
      <c r="H184" s="134"/>
    </row>
    <row r="185" spans="1:8" ht="38.25" customHeight="1" outlineLevel="1" x14ac:dyDescent="0.25">
      <c r="A185" s="52" t="s">
        <v>20</v>
      </c>
      <c r="B185" s="53" t="s">
        <v>41</v>
      </c>
      <c r="C185" s="53" t="s">
        <v>81</v>
      </c>
      <c r="D185" s="53" t="s">
        <v>183</v>
      </c>
      <c r="E185" s="53" t="s">
        <v>21</v>
      </c>
      <c r="F185" s="105">
        <v>250</v>
      </c>
      <c r="G185" s="135">
        <v>250</v>
      </c>
      <c r="H185" s="134"/>
    </row>
    <row r="186" spans="1:8" ht="21" customHeight="1" outlineLevel="1" x14ac:dyDescent="0.25">
      <c r="A186" s="52" t="s">
        <v>605</v>
      </c>
      <c r="B186" s="53" t="s">
        <v>41</v>
      </c>
      <c r="C186" s="53" t="s">
        <v>606</v>
      </c>
      <c r="D186" s="53" t="s">
        <v>159</v>
      </c>
      <c r="E186" s="53" t="s">
        <v>8</v>
      </c>
      <c r="F186" s="105">
        <f t="shared" ref="F186:G190" si="12">F187</f>
        <v>223.92699999999999</v>
      </c>
      <c r="G186" s="105">
        <f t="shared" si="12"/>
        <v>0</v>
      </c>
      <c r="H186" s="134"/>
    </row>
    <row r="187" spans="1:8" ht="38.25" customHeight="1" outlineLevel="1" x14ac:dyDescent="0.25">
      <c r="A187" s="52" t="s">
        <v>524</v>
      </c>
      <c r="B187" s="53" t="s">
        <v>41</v>
      </c>
      <c r="C187" s="53" t="s">
        <v>606</v>
      </c>
      <c r="D187" s="53" t="s">
        <v>176</v>
      </c>
      <c r="E187" s="53" t="s">
        <v>8</v>
      </c>
      <c r="F187" s="105">
        <f t="shared" si="12"/>
        <v>223.92699999999999</v>
      </c>
      <c r="G187" s="105">
        <f t="shared" si="12"/>
        <v>0</v>
      </c>
      <c r="H187" s="134"/>
    </row>
    <row r="188" spans="1:8" ht="38.25" customHeight="1" outlineLevel="1" x14ac:dyDescent="0.25">
      <c r="A188" s="52" t="s">
        <v>527</v>
      </c>
      <c r="B188" s="53" t="s">
        <v>41</v>
      </c>
      <c r="C188" s="53" t="s">
        <v>606</v>
      </c>
      <c r="D188" s="53" t="s">
        <v>180</v>
      </c>
      <c r="E188" s="53" t="s">
        <v>8</v>
      </c>
      <c r="F188" s="105">
        <f t="shared" si="12"/>
        <v>223.92699999999999</v>
      </c>
      <c r="G188" s="105">
        <f t="shared" si="12"/>
        <v>0</v>
      </c>
      <c r="H188" s="134"/>
    </row>
    <row r="189" spans="1:8" ht="38.25" customHeight="1" outlineLevel="1" x14ac:dyDescent="0.25">
      <c r="A189" s="52" t="s">
        <v>666</v>
      </c>
      <c r="B189" s="53" t="s">
        <v>41</v>
      </c>
      <c r="C189" s="53" t="s">
        <v>606</v>
      </c>
      <c r="D189" s="53" t="s">
        <v>667</v>
      </c>
      <c r="E189" s="53" t="s">
        <v>8</v>
      </c>
      <c r="F189" s="105">
        <f t="shared" si="12"/>
        <v>223.92699999999999</v>
      </c>
      <c r="G189" s="105">
        <f t="shared" si="12"/>
        <v>0</v>
      </c>
      <c r="H189" s="134"/>
    </row>
    <row r="190" spans="1:8" outlineLevel="1" x14ac:dyDescent="0.25">
      <c r="A190" s="52" t="s">
        <v>22</v>
      </c>
      <c r="B190" s="53" t="s">
        <v>41</v>
      </c>
      <c r="C190" s="53" t="s">
        <v>606</v>
      </c>
      <c r="D190" s="53" t="s">
        <v>667</v>
      </c>
      <c r="E190" s="53" t="s">
        <v>23</v>
      </c>
      <c r="F190" s="105">
        <f t="shared" si="12"/>
        <v>223.92699999999999</v>
      </c>
      <c r="G190" s="105">
        <f t="shared" si="12"/>
        <v>0</v>
      </c>
      <c r="H190" s="134"/>
    </row>
    <row r="191" spans="1:8" ht="38.25" customHeight="1" outlineLevel="1" x14ac:dyDescent="0.25">
      <c r="A191" s="52" t="s">
        <v>63</v>
      </c>
      <c r="B191" s="53" t="s">
        <v>41</v>
      </c>
      <c r="C191" s="53" t="s">
        <v>606</v>
      </c>
      <c r="D191" s="53" t="s">
        <v>667</v>
      </c>
      <c r="E191" s="53" t="s">
        <v>64</v>
      </c>
      <c r="F191" s="105">
        <v>223.92699999999999</v>
      </c>
      <c r="G191" s="135">
        <v>0</v>
      </c>
      <c r="H191" s="134"/>
    </row>
    <row r="192" spans="1:8" outlineLevel="1" x14ac:dyDescent="0.25">
      <c r="A192" s="52" t="s">
        <v>83</v>
      </c>
      <c r="B192" s="53" t="s">
        <v>41</v>
      </c>
      <c r="C192" s="53" t="s">
        <v>84</v>
      </c>
      <c r="D192" s="53" t="s">
        <v>159</v>
      </c>
      <c r="E192" s="53" t="s">
        <v>8</v>
      </c>
      <c r="F192" s="103">
        <f>F193</f>
        <v>175</v>
      </c>
      <c r="G192" s="103">
        <f>G193</f>
        <v>175</v>
      </c>
      <c r="H192" s="134"/>
    </row>
    <row r="193" spans="1:8" ht="19.5" customHeight="1" outlineLevel="2" x14ac:dyDescent="0.25">
      <c r="A193" s="52" t="s">
        <v>85</v>
      </c>
      <c r="B193" s="53" t="s">
        <v>41</v>
      </c>
      <c r="C193" s="53" t="s">
        <v>86</v>
      </c>
      <c r="D193" s="53" t="s">
        <v>159</v>
      </c>
      <c r="E193" s="53" t="s">
        <v>8</v>
      </c>
      <c r="F193" s="103">
        <f>F194</f>
        <v>175</v>
      </c>
      <c r="G193" s="103">
        <f>G194</f>
        <v>175</v>
      </c>
      <c r="H193" s="134"/>
    </row>
    <row r="194" spans="1:8" ht="37.5" customHeight="1" outlineLevel="3" x14ac:dyDescent="0.25">
      <c r="A194" s="52" t="s">
        <v>528</v>
      </c>
      <c r="B194" s="53" t="s">
        <v>41</v>
      </c>
      <c r="C194" s="53" t="s">
        <v>86</v>
      </c>
      <c r="D194" s="53" t="s">
        <v>184</v>
      </c>
      <c r="E194" s="53" t="s">
        <v>8</v>
      </c>
      <c r="F194" s="103">
        <f>F195+F199+F202</f>
        <v>175</v>
      </c>
      <c r="G194" s="103">
        <f>G195+G199+G202</f>
        <v>175</v>
      </c>
      <c r="H194" s="134"/>
    </row>
    <row r="195" spans="1:8" ht="56.25" customHeight="1" outlineLevel="3" x14ac:dyDescent="0.25">
      <c r="A195" s="52" t="s">
        <v>544</v>
      </c>
      <c r="B195" s="53" t="s">
        <v>41</v>
      </c>
      <c r="C195" s="53" t="s">
        <v>86</v>
      </c>
      <c r="D195" s="53" t="s">
        <v>351</v>
      </c>
      <c r="E195" s="53" t="s">
        <v>8</v>
      </c>
      <c r="F195" s="103">
        <f t="shared" ref="F195:G197" si="13">F196</f>
        <v>100</v>
      </c>
      <c r="G195" s="103">
        <f t="shared" si="13"/>
        <v>100</v>
      </c>
      <c r="H195" s="134"/>
    </row>
    <row r="196" spans="1:8" ht="23.25" customHeight="1" outlineLevel="3" x14ac:dyDescent="0.25">
      <c r="A196" s="52" t="s">
        <v>352</v>
      </c>
      <c r="B196" s="53" t="s">
        <v>41</v>
      </c>
      <c r="C196" s="53" t="s">
        <v>86</v>
      </c>
      <c r="D196" s="53" t="s">
        <v>353</v>
      </c>
      <c r="E196" s="53" t="s">
        <v>8</v>
      </c>
      <c r="F196" s="103">
        <f t="shared" si="13"/>
        <v>100</v>
      </c>
      <c r="G196" s="103">
        <f t="shared" si="13"/>
        <v>100</v>
      </c>
      <c r="H196" s="134"/>
    </row>
    <row r="197" spans="1:8" ht="37.5" outlineLevel="3" x14ac:dyDescent="0.25">
      <c r="A197" s="52" t="s">
        <v>18</v>
      </c>
      <c r="B197" s="53" t="s">
        <v>41</v>
      </c>
      <c r="C197" s="53" t="s">
        <v>86</v>
      </c>
      <c r="D197" s="53" t="s">
        <v>353</v>
      </c>
      <c r="E197" s="53" t="s">
        <v>19</v>
      </c>
      <c r="F197" s="103">
        <f t="shared" si="13"/>
        <v>100</v>
      </c>
      <c r="G197" s="103">
        <f t="shared" si="13"/>
        <v>100</v>
      </c>
      <c r="H197" s="134"/>
    </row>
    <row r="198" spans="1:8" ht="37.5" customHeight="1" outlineLevel="3" x14ac:dyDescent="0.25">
      <c r="A198" s="52" t="s">
        <v>20</v>
      </c>
      <c r="B198" s="53" t="s">
        <v>41</v>
      </c>
      <c r="C198" s="53" t="s">
        <v>86</v>
      </c>
      <c r="D198" s="53" t="s">
        <v>353</v>
      </c>
      <c r="E198" s="53" t="s">
        <v>21</v>
      </c>
      <c r="F198" s="103">
        <v>100</v>
      </c>
      <c r="G198" s="103">
        <v>100</v>
      </c>
      <c r="H198" s="134"/>
    </row>
    <row r="199" spans="1:8" outlineLevel="5" x14ac:dyDescent="0.25">
      <c r="A199" s="52" t="s">
        <v>88</v>
      </c>
      <c r="B199" s="53" t="s">
        <v>41</v>
      </c>
      <c r="C199" s="53" t="s">
        <v>86</v>
      </c>
      <c r="D199" s="53" t="s">
        <v>185</v>
      </c>
      <c r="E199" s="53" t="s">
        <v>8</v>
      </c>
      <c r="F199" s="103">
        <f>F200</f>
        <v>45</v>
      </c>
      <c r="G199" s="103">
        <f>G200</f>
        <v>45</v>
      </c>
      <c r="H199" s="134"/>
    </row>
    <row r="200" spans="1:8" ht="37.5" outlineLevel="6" x14ac:dyDescent="0.25">
      <c r="A200" s="52" t="s">
        <v>18</v>
      </c>
      <c r="B200" s="53" t="s">
        <v>41</v>
      </c>
      <c r="C200" s="53" t="s">
        <v>86</v>
      </c>
      <c r="D200" s="53" t="s">
        <v>185</v>
      </c>
      <c r="E200" s="53" t="s">
        <v>19</v>
      </c>
      <c r="F200" s="103">
        <f>F201</f>
        <v>45</v>
      </c>
      <c r="G200" s="103">
        <f>G201</f>
        <v>45</v>
      </c>
      <c r="H200" s="134"/>
    </row>
    <row r="201" spans="1:8" ht="38.25" customHeight="1" outlineLevel="7" x14ac:dyDescent="0.25">
      <c r="A201" s="52" t="s">
        <v>20</v>
      </c>
      <c r="B201" s="53" t="s">
        <v>41</v>
      </c>
      <c r="C201" s="53" t="s">
        <v>86</v>
      </c>
      <c r="D201" s="53" t="s">
        <v>185</v>
      </c>
      <c r="E201" s="53" t="s">
        <v>21</v>
      </c>
      <c r="F201" s="105">
        <v>45</v>
      </c>
      <c r="G201" s="135">
        <v>45</v>
      </c>
      <c r="H201" s="134"/>
    </row>
    <row r="202" spans="1:8" outlineLevel="5" x14ac:dyDescent="0.25">
      <c r="A202" s="52" t="s">
        <v>87</v>
      </c>
      <c r="B202" s="53" t="s">
        <v>41</v>
      </c>
      <c r="C202" s="53" t="s">
        <v>86</v>
      </c>
      <c r="D202" s="53" t="s">
        <v>354</v>
      </c>
      <c r="E202" s="53" t="s">
        <v>8</v>
      </c>
      <c r="F202" s="103">
        <f>F203</f>
        <v>30</v>
      </c>
      <c r="G202" s="103">
        <f>G203</f>
        <v>30</v>
      </c>
      <c r="H202" s="134"/>
    </row>
    <row r="203" spans="1:8" ht="37.5" outlineLevel="6" x14ac:dyDescent="0.25">
      <c r="A203" s="52" t="s">
        <v>18</v>
      </c>
      <c r="B203" s="53" t="s">
        <v>41</v>
      </c>
      <c r="C203" s="53" t="s">
        <v>86</v>
      </c>
      <c r="D203" s="53" t="s">
        <v>354</v>
      </c>
      <c r="E203" s="53" t="s">
        <v>19</v>
      </c>
      <c r="F203" s="103">
        <f>F204</f>
        <v>30</v>
      </c>
      <c r="G203" s="103">
        <f>G204</f>
        <v>30</v>
      </c>
      <c r="H203" s="134"/>
    </row>
    <row r="204" spans="1:8" ht="37.5" customHeight="1" outlineLevel="7" x14ac:dyDescent="0.25">
      <c r="A204" s="52" t="s">
        <v>20</v>
      </c>
      <c r="B204" s="53" t="s">
        <v>41</v>
      </c>
      <c r="C204" s="53" t="s">
        <v>86</v>
      </c>
      <c r="D204" s="53" t="s">
        <v>354</v>
      </c>
      <c r="E204" s="53" t="s">
        <v>21</v>
      </c>
      <c r="F204" s="105">
        <v>30</v>
      </c>
      <c r="G204" s="135">
        <v>30</v>
      </c>
      <c r="H204" s="134"/>
    </row>
    <row r="205" spans="1:8" outlineLevel="1" x14ac:dyDescent="0.25">
      <c r="A205" s="52" t="s">
        <v>89</v>
      </c>
      <c r="B205" s="53" t="s">
        <v>41</v>
      </c>
      <c r="C205" s="53" t="s">
        <v>90</v>
      </c>
      <c r="D205" s="53" t="s">
        <v>159</v>
      </c>
      <c r="E205" s="53" t="s">
        <v>8</v>
      </c>
      <c r="F205" s="103">
        <f>F206</f>
        <v>12984.964</v>
      </c>
      <c r="G205" s="103">
        <f>G206</f>
        <v>12084.964</v>
      </c>
      <c r="H205" s="134"/>
    </row>
    <row r="206" spans="1:8" outlineLevel="2" x14ac:dyDescent="0.25">
      <c r="A206" s="52" t="s">
        <v>378</v>
      </c>
      <c r="B206" s="53" t="s">
        <v>41</v>
      </c>
      <c r="C206" s="53" t="s">
        <v>377</v>
      </c>
      <c r="D206" s="53" t="s">
        <v>159</v>
      </c>
      <c r="E206" s="53" t="s">
        <v>8</v>
      </c>
      <c r="F206" s="103">
        <f t="shared" ref="F206:G209" si="14">F207</f>
        <v>12984.964</v>
      </c>
      <c r="G206" s="103">
        <f t="shared" si="14"/>
        <v>12084.964</v>
      </c>
      <c r="H206" s="134"/>
    </row>
    <row r="207" spans="1:8" ht="35.25" customHeight="1" outlineLevel="3" x14ac:dyDescent="0.25">
      <c r="A207" s="52" t="s">
        <v>530</v>
      </c>
      <c r="B207" s="53" t="s">
        <v>41</v>
      </c>
      <c r="C207" s="53" t="s">
        <v>377</v>
      </c>
      <c r="D207" s="53" t="s">
        <v>186</v>
      </c>
      <c r="E207" s="53" t="s">
        <v>8</v>
      </c>
      <c r="F207" s="103">
        <f t="shared" si="14"/>
        <v>12984.964</v>
      </c>
      <c r="G207" s="103">
        <f t="shared" si="14"/>
        <v>12084.964</v>
      </c>
      <c r="H207" s="134"/>
    </row>
    <row r="208" spans="1:8" ht="37.5" outlineLevel="5" x14ac:dyDescent="0.25">
      <c r="A208" s="52" t="s">
        <v>93</v>
      </c>
      <c r="B208" s="53" t="s">
        <v>41</v>
      </c>
      <c r="C208" s="53" t="s">
        <v>377</v>
      </c>
      <c r="D208" s="53" t="s">
        <v>187</v>
      </c>
      <c r="E208" s="53" t="s">
        <v>8</v>
      </c>
      <c r="F208" s="103">
        <f t="shared" si="14"/>
        <v>12984.964</v>
      </c>
      <c r="G208" s="103">
        <f t="shared" si="14"/>
        <v>12084.964</v>
      </c>
      <c r="H208" s="134"/>
    </row>
    <row r="209" spans="1:8" ht="38.25" customHeight="1" outlineLevel="6" x14ac:dyDescent="0.25">
      <c r="A209" s="52" t="s">
        <v>53</v>
      </c>
      <c r="B209" s="53" t="s">
        <v>41</v>
      </c>
      <c r="C209" s="53" t="s">
        <v>377</v>
      </c>
      <c r="D209" s="53" t="s">
        <v>187</v>
      </c>
      <c r="E209" s="53" t="s">
        <v>54</v>
      </c>
      <c r="F209" s="103">
        <f t="shared" si="14"/>
        <v>12984.964</v>
      </c>
      <c r="G209" s="103">
        <f t="shared" si="14"/>
        <v>12084.964</v>
      </c>
      <c r="H209" s="134"/>
    </row>
    <row r="210" spans="1:8" outlineLevel="7" x14ac:dyDescent="0.25">
      <c r="A210" s="52" t="s">
        <v>94</v>
      </c>
      <c r="B210" s="53" t="s">
        <v>41</v>
      </c>
      <c r="C210" s="53" t="s">
        <v>377</v>
      </c>
      <c r="D210" s="53" t="s">
        <v>187</v>
      </c>
      <c r="E210" s="53" t="s">
        <v>95</v>
      </c>
      <c r="F210" s="105">
        <v>12984.964</v>
      </c>
      <c r="G210" s="135">
        <v>12084.964</v>
      </c>
      <c r="H210" s="134"/>
    </row>
    <row r="211" spans="1:8" outlineLevel="1" x14ac:dyDescent="0.25">
      <c r="A211" s="52" t="s">
        <v>100</v>
      </c>
      <c r="B211" s="53" t="s">
        <v>41</v>
      </c>
      <c r="C211" s="53" t="s">
        <v>101</v>
      </c>
      <c r="D211" s="53" t="s">
        <v>159</v>
      </c>
      <c r="E211" s="53" t="s">
        <v>8</v>
      </c>
      <c r="F211" s="103">
        <f>F212</f>
        <v>7591.5029999999997</v>
      </c>
      <c r="G211" s="103">
        <f>G212</f>
        <v>6691.5029999999997</v>
      </c>
      <c r="H211" s="134"/>
    </row>
    <row r="212" spans="1:8" outlineLevel="2" x14ac:dyDescent="0.25">
      <c r="A212" s="52" t="s">
        <v>102</v>
      </c>
      <c r="B212" s="53" t="s">
        <v>41</v>
      </c>
      <c r="C212" s="53" t="s">
        <v>103</v>
      </c>
      <c r="D212" s="53" t="s">
        <v>159</v>
      </c>
      <c r="E212" s="53" t="s">
        <v>8</v>
      </c>
      <c r="F212" s="103">
        <f>F213</f>
        <v>7591.5029999999997</v>
      </c>
      <c r="G212" s="103">
        <f>G213</f>
        <v>6691.5029999999997</v>
      </c>
      <c r="H212" s="134"/>
    </row>
    <row r="213" spans="1:8" ht="37.5" customHeight="1" outlineLevel="3" x14ac:dyDescent="0.25">
      <c r="A213" s="52" t="s">
        <v>530</v>
      </c>
      <c r="B213" s="53" t="s">
        <v>41</v>
      </c>
      <c r="C213" s="53" t="s">
        <v>103</v>
      </c>
      <c r="D213" s="53" t="s">
        <v>186</v>
      </c>
      <c r="E213" s="53" t="s">
        <v>8</v>
      </c>
      <c r="F213" s="103">
        <f>F217+F214</f>
        <v>7591.5029999999997</v>
      </c>
      <c r="G213" s="103">
        <f>G217+G214</f>
        <v>6691.5029999999997</v>
      </c>
      <c r="H213" s="134"/>
    </row>
    <row r="214" spans="1:8" ht="39" customHeight="1" outlineLevel="7" x14ac:dyDescent="0.25">
      <c r="A214" s="60" t="s">
        <v>105</v>
      </c>
      <c r="B214" s="53" t="s">
        <v>41</v>
      </c>
      <c r="C214" s="53" t="s">
        <v>103</v>
      </c>
      <c r="D214" s="53" t="s">
        <v>191</v>
      </c>
      <c r="E214" s="53" t="s">
        <v>8</v>
      </c>
      <c r="F214" s="103">
        <f>F215</f>
        <v>6920.5029999999997</v>
      </c>
      <c r="G214" s="103">
        <f>G215</f>
        <v>6020.5029999999997</v>
      </c>
      <c r="H214" s="134"/>
    </row>
    <row r="215" spans="1:8" ht="38.25" customHeight="1" outlineLevel="7" x14ac:dyDescent="0.25">
      <c r="A215" s="52" t="s">
        <v>53</v>
      </c>
      <c r="B215" s="53" t="s">
        <v>41</v>
      </c>
      <c r="C215" s="53" t="s">
        <v>103</v>
      </c>
      <c r="D215" s="53" t="s">
        <v>191</v>
      </c>
      <c r="E215" s="53" t="s">
        <v>54</v>
      </c>
      <c r="F215" s="103">
        <f>F216</f>
        <v>6920.5029999999997</v>
      </c>
      <c r="G215" s="103">
        <f>G216</f>
        <v>6020.5029999999997</v>
      </c>
      <c r="H215" s="134"/>
    </row>
    <row r="216" spans="1:8" outlineLevel="7" x14ac:dyDescent="0.25">
      <c r="A216" s="52" t="s">
        <v>94</v>
      </c>
      <c r="B216" s="53" t="s">
        <v>41</v>
      </c>
      <c r="C216" s="53" t="s">
        <v>103</v>
      </c>
      <c r="D216" s="53" t="s">
        <v>191</v>
      </c>
      <c r="E216" s="53" t="s">
        <v>95</v>
      </c>
      <c r="F216" s="105">
        <v>6920.5029999999997</v>
      </c>
      <c r="G216" s="135">
        <v>6020.5029999999997</v>
      </c>
      <c r="H216" s="134"/>
    </row>
    <row r="217" spans="1:8" ht="20.25" customHeight="1" outlineLevel="5" x14ac:dyDescent="0.25">
      <c r="A217" s="52" t="s">
        <v>104</v>
      </c>
      <c r="B217" s="53" t="s">
        <v>41</v>
      </c>
      <c r="C217" s="53" t="s">
        <v>103</v>
      </c>
      <c r="D217" s="53" t="s">
        <v>190</v>
      </c>
      <c r="E217" s="53" t="s">
        <v>8</v>
      </c>
      <c r="F217" s="103">
        <f>F218+F220</f>
        <v>671</v>
      </c>
      <c r="G217" s="103">
        <f>G218+G220</f>
        <v>671</v>
      </c>
      <c r="H217" s="134"/>
    </row>
    <row r="218" spans="1:8" ht="39" customHeight="1" outlineLevel="6" x14ac:dyDescent="0.25">
      <c r="A218" s="52" t="s">
        <v>53</v>
      </c>
      <c r="B218" s="53" t="s">
        <v>41</v>
      </c>
      <c r="C218" s="53" t="s">
        <v>103</v>
      </c>
      <c r="D218" s="53" t="s">
        <v>190</v>
      </c>
      <c r="E218" s="53" t="s">
        <v>54</v>
      </c>
      <c r="F218" s="103">
        <f>F219</f>
        <v>557</v>
      </c>
      <c r="G218" s="103">
        <f>G219</f>
        <v>557</v>
      </c>
      <c r="H218" s="134"/>
    </row>
    <row r="219" spans="1:8" outlineLevel="7" x14ac:dyDescent="0.25">
      <c r="A219" s="52" t="s">
        <v>94</v>
      </c>
      <c r="B219" s="53" t="s">
        <v>41</v>
      </c>
      <c r="C219" s="53" t="s">
        <v>103</v>
      </c>
      <c r="D219" s="53" t="s">
        <v>190</v>
      </c>
      <c r="E219" s="53" t="s">
        <v>95</v>
      </c>
      <c r="F219" s="105">
        <v>557</v>
      </c>
      <c r="G219" s="135">
        <v>557</v>
      </c>
      <c r="H219" s="134"/>
    </row>
    <row r="220" spans="1:8" ht="39" customHeight="1" outlineLevel="7" x14ac:dyDescent="0.25">
      <c r="A220" s="52" t="s">
        <v>451</v>
      </c>
      <c r="B220" s="53" t="s">
        <v>41</v>
      </c>
      <c r="C220" s="53" t="s">
        <v>103</v>
      </c>
      <c r="D220" s="53" t="s">
        <v>190</v>
      </c>
      <c r="E220" s="53" t="s">
        <v>371</v>
      </c>
      <c r="F220" s="105">
        <v>114</v>
      </c>
      <c r="G220" s="135">
        <v>114</v>
      </c>
      <c r="H220" s="134"/>
    </row>
    <row r="221" spans="1:8" outlineLevel="1" x14ac:dyDescent="0.25">
      <c r="A221" s="52" t="s">
        <v>106</v>
      </c>
      <c r="B221" s="53" t="s">
        <v>41</v>
      </c>
      <c r="C221" s="53" t="s">
        <v>107</v>
      </c>
      <c r="D221" s="53" t="s">
        <v>159</v>
      </c>
      <c r="E221" s="53" t="s">
        <v>8</v>
      </c>
      <c r="F221" s="103">
        <f>F222+F227</f>
        <v>3677.79</v>
      </c>
      <c r="G221" s="103">
        <f>G222+G227</f>
        <v>2777.79</v>
      </c>
      <c r="H221" s="134"/>
    </row>
    <row r="222" spans="1:8" outlineLevel="2" x14ac:dyDescent="0.25">
      <c r="A222" s="52" t="s">
        <v>108</v>
      </c>
      <c r="B222" s="53" t="s">
        <v>41</v>
      </c>
      <c r="C222" s="53" t="s">
        <v>109</v>
      </c>
      <c r="D222" s="53" t="s">
        <v>159</v>
      </c>
      <c r="E222" s="53" t="s">
        <v>8</v>
      </c>
      <c r="F222" s="103">
        <f t="shared" ref="F222:G225" si="15">F223</f>
        <v>3294.29</v>
      </c>
      <c r="G222" s="103">
        <f t="shared" si="15"/>
        <v>2394.29</v>
      </c>
      <c r="H222" s="134"/>
    </row>
    <row r="223" spans="1:8" ht="37.5" outlineLevel="4" x14ac:dyDescent="0.25">
      <c r="A223" s="52" t="s">
        <v>174</v>
      </c>
      <c r="B223" s="53" t="s">
        <v>41</v>
      </c>
      <c r="C223" s="53" t="s">
        <v>109</v>
      </c>
      <c r="D223" s="53" t="s">
        <v>160</v>
      </c>
      <c r="E223" s="53" t="s">
        <v>8</v>
      </c>
      <c r="F223" s="103">
        <f t="shared" si="15"/>
        <v>3294.29</v>
      </c>
      <c r="G223" s="103">
        <f t="shared" si="15"/>
        <v>2394.29</v>
      </c>
      <c r="H223" s="134"/>
    </row>
    <row r="224" spans="1:8" outlineLevel="5" x14ac:dyDescent="0.25">
      <c r="A224" s="52" t="s">
        <v>110</v>
      </c>
      <c r="B224" s="53" t="s">
        <v>41</v>
      </c>
      <c r="C224" s="53" t="s">
        <v>109</v>
      </c>
      <c r="D224" s="53" t="s">
        <v>192</v>
      </c>
      <c r="E224" s="53" t="s">
        <v>8</v>
      </c>
      <c r="F224" s="103">
        <f t="shared" si="15"/>
        <v>3294.29</v>
      </c>
      <c r="G224" s="103">
        <f t="shared" si="15"/>
        <v>2394.29</v>
      </c>
      <c r="H224" s="134"/>
    </row>
    <row r="225" spans="1:8" ht="20.25" customHeight="1" outlineLevel="6" x14ac:dyDescent="0.25">
      <c r="A225" s="52" t="s">
        <v>111</v>
      </c>
      <c r="B225" s="53" t="s">
        <v>41</v>
      </c>
      <c r="C225" s="53" t="s">
        <v>109</v>
      </c>
      <c r="D225" s="53" t="s">
        <v>192</v>
      </c>
      <c r="E225" s="53" t="s">
        <v>112</v>
      </c>
      <c r="F225" s="103">
        <f t="shared" si="15"/>
        <v>3294.29</v>
      </c>
      <c r="G225" s="103">
        <f t="shared" si="15"/>
        <v>2394.29</v>
      </c>
      <c r="H225" s="134"/>
    </row>
    <row r="226" spans="1:8" ht="20.25" customHeight="1" outlineLevel="7" x14ac:dyDescent="0.25">
      <c r="A226" s="52" t="s">
        <v>113</v>
      </c>
      <c r="B226" s="53" t="s">
        <v>41</v>
      </c>
      <c r="C226" s="53" t="s">
        <v>109</v>
      </c>
      <c r="D226" s="53" t="s">
        <v>192</v>
      </c>
      <c r="E226" s="53" t="s">
        <v>114</v>
      </c>
      <c r="F226" s="105">
        <v>3294.29</v>
      </c>
      <c r="G226" s="135">
        <v>2394.29</v>
      </c>
      <c r="H226" s="134"/>
    </row>
    <row r="227" spans="1:8" outlineLevel="7" x14ac:dyDescent="0.25">
      <c r="A227" s="52" t="s">
        <v>115</v>
      </c>
      <c r="B227" s="53" t="s">
        <v>41</v>
      </c>
      <c r="C227" s="53" t="s">
        <v>116</v>
      </c>
      <c r="D227" s="53" t="s">
        <v>159</v>
      </c>
      <c r="E227" s="53" t="s">
        <v>8</v>
      </c>
      <c r="F227" s="103">
        <f>F228</f>
        <v>383.5</v>
      </c>
      <c r="G227" s="103">
        <f>G228</f>
        <v>383.5</v>
      </c>
      <c r="H227" s="134"/>
    </row>
    <row r="228" spans="1:8" ht="37.5" customHeight="1" outlineLevel="7" x14ac:dyDescent="0.25">
      <c r="A228" s="52" t="s">
        <v>526</v>
      </c>
      <c r="B228" s="53" t="s">
        <v>41</v>
      </c>
      <c r="C228" s="53" t="s">
        <v>116</v>
      </c>
      <c r="D228" s="53" t="s">
        <v>166</v>
      </c>
      <c r="E228" s="53" t="s">
        <v>8</v>
      </c>
      <c r="F228" s="103">
        <f>F229+F233</f>
        <v>383.5</v>
      </c>
      <c r="G228" s="103">
        <f>G229+G233</f>
        <v>383.5</v>
      </c>
      <c r="H228" s="134"/>
    </row>
    <row r="229" spans="1:8" ht="18" customHeight="1" outlineLevel="7" x14ac:dyDescent="0.25">
      <c r="A229" s="52" t="s">
        <v>532</v>
      </c>
      <c r="B229" s="53" t="s">
        <v>41</v>
      </c>
      <c r="C229" s="53" t="s">
        <v>116</v>
      </c>
      <c r="D229" s="53" t="s">
        <v>193</v>
      </c>
      <c r="E229" s="53" t="s">
        <v>8</v>
      </c>
      <c r="F229" s="103">
        <f t="shared" ref="F229:G231" si="16">F230</f>
        <v>210</v>
      </c>
      <c r="G229" s="103">
        <f t="shared" si="16"/>
        <v>210</v>
      </c>
      <c r="H229" s="134"/>
    </row>
    <row r="230" spans="1:8" ht="37.5" outlineLevel="7" x14ac:dyDescent="0.25">
      <c r="A230" s="52" t="s">
        <v>120</v>
      </c>
      <c r="B230" s="53" t="s">
        <v>41</v>
      </c>
      <c r="C230" s="53" t="s">
        <v>116</v>
      </c>
      <c r="D230" s="53" t="s">
        <v>194</v>
      </c>
      <c r="E230" s="53" t="s">
        <v>8</v>
      </c>
      <c r="F230" s="103">
        <f t="shared" si="16"/>
        <v>210</v>
      </c>
      <c r="G230" s="103">
        <f t="shared" si="16"/>
        <v>210</v>
      </c>
      <c r="H230" s="134"/>
    </row>
    <row r="231" spans="1:8" ht="18.75" customHeight="1" outlineLevel="7" x14ac:dyDescent="0.25">
      <c r="A231" s="52" t="s">
        <v>111</v>
      </c>
      <c r="B231" s="53" t="s">
        <v>41</v>
      </c>
      <c r="C231" s="53" t="s">
        <v>116</v>
      </c>
      <c r="D231" s="53" t="s">
        <v>194</v>
      </c>
      <c r="E231" s="53" t="s">
        <v>112</v>
      </c>
      <c r="F231" s="103">
        <f t="shared" si="16"/>
        <v>210</v>
      </c>
      <c r="G231" s="103">
        <f t="shared" si="16"/>
        <v>210</v>
      </c>
      <c r="H231" s="134"/>
    </row>
    <row r="232" spans="1:8" ht="37.5" outlineLevel="7" x14ac:dyDescent="0.25">
      <c r="A232" s="52" t="s">
        <v>118</v>
      </c>
      <c r="B232" s="53" t="s">
        <v>41</v>
      </c>
      <c r="C232" s="53" t="s">
        <v>116</v>
      </c>
      <c r="D232" s="53" t="s">
        <v>194</v>
      </c>
      <c r="E232" s="53" t="s">
        <v>119</v>
      </c>
      <c r="F232" s="105">
        <v>210</v>
      </c>
      <c r="G232" s="135">
        <v>210</v>
      </c>
      <c r="H232" s="137"/>
    </row>
    <row r="233" spans="1:8" ht="37.5" outlineLevel="7" x14ac:dyDescent="0.25">
      <c r="A233" s="52" t="s">
        <v>117</v>
      </c>
      <c r="B233" s="53" t="s">
        <v>41</v>
      </c>
      <c r="C233" s="53" t="s">
        <v>116</v>
      </c>
      <c r="D233" s="53" t="s">
        <v>415</v>
      </c>
      <c r="E233" s="53" t="s">
        <v>8</v>
      </c>
      <c r="F233" s="103">
        <f>F234</f>
        <v>173.5</v>
      </c>
      <c r="G233" s="103">
        <f>G234</f>
        <v>173.5</v>
      </c>
      <c r="H233" s="134"/>
    </row>
    <row r="234" spans="1:8" ht="20.25" customHeight="1" outlineLevel="7" x14ac:dyDescent="0.25">
      <c r="A234" s="52" t="s">
        <v>111</v>
      </c>
      <c r="B234" s="53" t="s">
        <v>41</v>
      </c>
      <c r="C234" s="53" t="s">
        <v>116</v>
      </c>
      <c r="D234" s="53" t="s">
        <v>415</v>
      </c>
      <c r="E234" s="53" t="s">
        <v>112</v>
      </c>
      <c r="F234" s="103">
        <f>F235</f>
        <v>173.5</v>
      </c>
      <c r="G234" s="103">
        <f>G235</f>
        <v>173.5</v>
      </c>
      <c r="H234" s="134"/>
    </row>
    <row r="235" spans="1:8" ht="37.5" outlineLevel="1" x14ac:dyDescent="0.25">
      <c r="A235" s="52" t="s">
        <v>118</v>
      </c>
      <c r="B235" s="53" t="s">
        <v>41</v>
      </c>
      <c r="C235" s="53" t="s">
        <v>116</v>
      </c>
      <c r="D235" s="53" t="s">
        <v>415</v>
      </c>
      <c r="E235" s="53" t="s">
        <v>119</v>
      </c>
      <c r="F235" s="105">
        <v>173.5</v>
      </c>
      <c r="G235" s="135">
        <v>173.5</v>
      </c>
      <c r="H235" s="134"/>
    </row>
    <row r="236" spans="1:8" outlineLevel="7" x14ac:dyDescent="0.25">
      <c r="A236" s="52" t="s">
        <v>121</v>
      </c>
      <c r="B236" s="53" t="s">
        <v>41</v>
      </c>
      <c r="C236" s="53" t="s">
        <v>122</v>
      </c>
      <c r="D236" s="53" t="s">
        <v>159</v>
      </c>
      <c r="E236" s="53" t="s">
        <v>8</v>
      </c>
      <c r="F236" s="103">
        <f t="shared" ref="F236:G243" si="17">F237</f>
        <v>919.75</v>
      </c>
      <c r="G236" s="103">
        <f t="shared" si="17"/>
        <v>699.75</v>
      </c>
      <c r="H236" s="134"/>
    </row>
    <row r="237" spans="1:8" ht="20.25" customHeight="1" outlineLevel="7" x14ac:dyDescent="0.25">
      <c r="A237" s="52" t="s">
        <v>123</v>
      </c>
      <c r="B237" s="53" t="s">
        <v>41</v>
      </c>
      <c r="C237" s="53" t="s">
        <v>657</v>
      </c>
      <c r="D237" s="53" t="s">
        <v>159</v>
      </c>
      <c r="E237" s="53" t="s">
        <v>8</v>
      </c>
      <c r="F237" s="103">
        <f t="shared" si="17"/>
        <v>919.75</v>
      </c>
      <c r="G237" s="103">
        <f t="shared" si="17"/>
        <v>699.75</v>
      </c>
      <c r="H237" s="134"/>
    </row>
    <row r="238" spans="1:8" ht="40.5" customHeight="1" outlineLevel="7" x14ac:dyDescent="0.25">
      <c r="A238" s="52" t="s">
        <v>533</v>
      </c>
      <c r="B238" s="53" t="s">
        <v>41</v>
      </c>
      <c r="C238" s="53" t="s">
        <v>657</v>
      </c>
      <c r="D238" s="53" t="s">
        <v>285</v>
      </c>
      <c r="E238" s="53" t="s">
        <v>8</v>
      </c>
      <c r="F238" s="103">
        <f>F239+F242</f>
        <v>919.75</v>
      </c>
      <c r="G238" s="103">
        <f>G239+G242</f>
        <v>699.75</v>
      </c>
      <c r="H238" s="134"/>
    </row>
    <row r="239" spans="1:8" ht="40.5" customHeight="1" outlineLevel="7" x14ac:dyDescent="0.25">
      <c r="A239" s="52" t="s">
        <v>510</v>
      </c>
      <c r="B239" s="53" t="s">
        <v>41</v>
      </c>
      <c r="C239" s="53" t="s">
        <v>657</v>
      </c>
      <c r="D239" s="53" t="s">
        <v>659</v>
      </c>
      <c r="E239" s="53" t="s">
        <v>8</v>
      </c>
      <c r="F239" s="103">
        <f>F240</f>
        <v>358.75</v>
      </c>
      <c r="G239" s="103">
        <f>G240</f>
        <v>138.75</v>
      </c>
      <c r="H239" s="134"/>
    </row>
    <row r="240" spans="1:8" ht="40.5" customHeight="1" outlineLevel="7" x14ac:dyDescent="0.25">
      <c r="A240" s="52" t="s">
        <v>398</v>
      </c>
      <c r="B240" s="53" t="s">
        <v>41</v>
      </c>
      <c r="C240" s="53" t="s">
        <v>657</v>
      </c>
      <c r="D240" s="53" t="s">
        <v>659</v>
      </c>
      <c r="E240" s="53" t="s">
        <v>399</v>
      </c>
      <c r="F240" s="103">
        <f>F241</f>
        <v>358.75</v>
      </c>
      <c r="G240" s="103">
        <f>G241</f>
        <v>138.75</v>
      </c>
      <c r="H240" s="134"/>
    </row>
    <row r="241" spans="1:8" ht="19.5" customHeight="1" outlineLevel="7" x14ac:dyDescent="0.25">
      <c r="A241" s="52" t="s">
        <v>400</v>
      </c>
      <c r="B241" s="53" t="s">
        <v>41</v>
      </c>
      <c r="C241" s="53" t="s">
        <v>657</v>
      </c>
      <c r="D241" s="53" t="s">
        <v>659</v>
      </c>
      <c r="E241" s="53" t="s">
        <v>401</v>
      </c>
      <c r="F241" s="103">
        <v>358.75</v>
      </c>
      <c r="G241" s="103">
        <v>138.75</v>
      </c>
      <c r="H241" s="134"/>
    </row>
    <row r="242" spans="1:8" ht="23.25" customHeight="1" outlineLevel="7" x14ac:dyDescent="0.25">
      <c r="A242" s="52" t="s">
        <v>124</v>
      </c>
      <c r="B242" s="53" t="s">
        <v>41</v>
      </c>
      <c r="C242" s="53" t="s">
        <v>657</v>
      </c>
      <c r="D242" s="53" t="s">
        <v>286</v>
      </c>
      <c r="E242" s="53" t="s">
        <v>8</v>
      </c>
      <c r="F242" s="103">
        <f>F243+F245</f>
        <v>561</v>
      </c>
      <c r="G242" s="103">
        <f>G243+G245</f>
        <v>561</v>
      </c>
      <c r="H242" s="134"/>
    </row>
    <row r="243" spans="1:8" ht="36.75" customHeight="1" outlineLevel="7" x14ac:dyDescent="0.25">
      <c r="A243" s="52" t="s">
        <v>18</v>
      </c>
      <c r="B243" s="53" t="s">
        <v>41</v>
      </c>
      <c r="C243" s="53" t="s">
        <v>657</v>
      </c>
      <c r="D243" s="53" t="s">
        <v>286</v>
      </c>
      <c r="E243" s="53" t="s">
        <v>19</v>
      </c>
      <c r="F243" s="103">
        <f t="shared" si="17"/>
        <v>531</v>
      </c>
      <c r="G243" s="103">
        <f t="shared" si="17"/>
        <v>531</v>
      </c>
      <c r="H243" s="134"/>
    </row>
    <row r="244" spans="1:8" ht="37.5" outlineLevel="7" x14ac:dyDescent="0.25">
      <c r="A244" s="52" t="s">
        <v>20</v>
      </c>
      <c r="B244" s="53" t="s">
        <v>41</v>
      </c>
      <c r="C244" s="53" t="s">
        <v>657</v>
      </c>
      <c r="D244" s="53" t="s">
        <v>286</v>
      </c>
      <c r="E244" s="53" t="s">
        <v>21</v>
      </c>
      <c r="F244" s="105">
        <v>531</v>
      </c>
      <c r="G244" s="135">
        <v>531</v>
      </c>
      <c r="H244" s="134"/>
    </row>
    <row r="245" spans="1:8" ht="20.25" customHeight="1" outlineLevel="7" x14ac:dyDescent="0.25">
      <c r="A245" s="52" t="s">
        <v>411</v>
      </c>
      <c r="B245" s="53" t="s">
        <v>41</v>
      </c>
      <c r="C245" s="53" t="s">
        <v>657</v>
      </c>
      <c r="D245" s="53" t="s">
        <v>286</v>
      </c>
      <c r="E245" s="53" t="s">
        <v>23</v>
      </c>
      <c r="F245" s="105">
        <f>F246</f>
        <v>30</v>
      </c>
      <c r="G245" s="105">
        <f>G246</f>
        <v>30</v>
      </c>
      <c r="H245" s="134"/>
    </row>
    <row r="246" spans="1:8" ht="20.25" customHeight="1" outlineLevel="7" x14ac:dyDescent="0.25">
      <c r="A246" s="52" t="s">
        <v>412</v>
      </c>
      <c r="B246" s="53" t="s">
        <v>41</v>
      </c>
      <c r="C246" s="53" t="s">
        <v>657</v>
      </c>
      <c r="D246" s="53" t="s">
        <v>286</v>
      </c>
      <c r="E246" s="53" t="s">
        <v>25</v>
      </c>
      <c r="F246" s="105">
        <v>30</v>
      </c>
      <c r="G246" s="135">
        <v>30</v>
      </c>
      <c r="H246" s="134"/>
    </row>
    <row r="247" spans="1:8" outlineLevel="1" x14ac:dyDescent="0.25">
      <c r="A247" s="52" t="s">
        <v>125</v>
      </c>
      <c r="B247" s="53" t="s">
        <v>41</v>
      </c>
      <c r="C247" s="53" t="s">
        <v>126</v>
      </c>
      <c r="D247" s="53" t="s">
        <v>159</v>
      </c>
      <c r="E247" s="53" t="s">
        <v>8</v>
      </c>
      <c r="F247" s="103">
        <f t="shared" ref="F247:G252" si="18">F248</f>
        <v>881.25</v>
      </c>
      <c r="G247" s="103">
        <f t="shared" si="18"/>
        <v>881.25</v>
      </c>
      <c r="H247" s="134"/>
    </row>
    <row r="248" spans="1:8" outlineLevel="2" x14ac:dyDescent="0.25">
      <c r="A248" s="52" t="s">
        <v>127</v>
      </c>
      <c r="B248" s="53" t="s">
        <v>41</v>
      </c>
      <c r="C248" s="53" t="s">
        <v>128</v>
      </c>
      <c r="D248" s="53" t="s">
        <v>159</v>
      </c>
      <c r="E248" s="53" t="s">
        <v>8</v>
      </c>
      <c r="F248" s="103">
        <f t="shared" si="18"/>
        <v>881.25</v>
      </c>
      <c r="G248" s="103">
        <f t="shared" si="18"/>
        <v>881.25</v>
      </c>
      <c r="H248" s="134"/>
    </row>
    <row r="249" spans="1:8" ht="42.75" customHeight="1" outlineLevel="3" x14ac:dyDescent="0.25">
      <c r="A249" s="52" t="s">
        <v>519</v>
      </c>
      <c r="B249" s="53" t="s">
        <v>41</v>
      </c>
      <c r="C249" s="53" t="s">
        <v>128</v>
      </c>
      <c r="D249" s="53" t="s">
        <v>162</v>
      </c>
      <c r="E249" s="53" t="s">
        <v>8</v>
      </c>
      <c r="F249" s="103">
        <f t="shared" si="18"/>
        <v>881.25</v>
      </c>
      <c r="G249" s="103">
        <f t="shared" si="18"/>
        <v>881.25</v>
      </c>
      <c r="H249" s="134"/>
    </row>
    <row r="250" spans="1:8" ht="39" customHeight="1" outlineLevel="4" x14ac:dyDescent="0.25">
      <c r="A250" s="57" t="s">
        <v>545</v>
      </c>
      <c r="B250" s="53" t="s">
        <v>41</v>
      </c>
      <c r="C250" s="53" t="s">
        <v>128</v>
      </c>
      <c r="D250" s="53" t="s">
        <v>355</v>
      </c>
      <c r="E250" s="53" t="s">
        <v>8</v>
      </c>
      <c r="F250" s="103">
        <f t="shared" si="18"/>
        <v>881.25</v>
      </c>
      <c r="G250" s="103">
        <f t="shared" si="18"/>
        <v>881.25</v>
      </c>
      <c r="H250" s="134"/>
    </row>
    <row r="251" spans="1:8" ht="36" customHeight="1" outlineLevel="5" x14ac:dyDescent="0.25">
      <c r="A251" s="52" t="s">
        <v>129</v>
      </c>
      <c r="B251" s="53" t="s">
        <v>41</v>
      </c>
      <c r="C251" s="53" t="s">
        <v>128</v>
      </c>
      <c r="D251" s="53" t="s">
        <v>356</v>
      </c>
      <c r="E251" s="53" t="s">
        <v>8</v>
      </c>
      <c r="F251" s="103">
        <f t="shared" si="18"/>
        <v>881.25</v>
      </c>
      <c r="G251" s="103">
        <f t="shared" si="18"/>
        <v>881.25</v>
      </c>
      <c r="H251" s="134"/>
    </row>
    <row r="252" spans="1:8" ht="37.5" customHeight="1" outlineLevel="6" x14ac:dyDescent="0.25">
      <c r="A252" s="52" t="s">
        <v>53</v>
      </c>
      <c r="B252" s="53" t="s">
        <v>41</v>
      </c>
      <c r="C252" s="53" t="s">
        <v>128</v>
      </c>
      <c r="D252" s="53" t="s">
        <v>356</v>
      </c>
      <c r="E252" s="53" t="s">
        <v>54</v>
      </c>
      <c r="F252" s="103">
        <f t="shared" si="18"/>
        <v>881.25</v>
      </c>
      <c r="G252" s="103">
        <f t="shared" si="18"/>
        <v>881.25</v>
      </c>
      <c r="H252" s="134"/>
    </row>
    <row r="253" spans="1:8" outlineLevel="7" x14ac:dyDescent="0.25">
      <c r="A253" s="52" t="s">
        <v>55</v>
      </c>
      <c r="B253" s="53" t="s">
        <v>41</v>
      </c>
      <c r="C253" s="53" t="s">
        <v>128</v>
      </c>
      <c r="D253" s="53" t="s">
        <v>356</v>
      </c>
      <c r="E253" s="53" t="s">
        <v>56</v>
      </c>
      <c r="F253" s="105">
        <v>881.25</v>
      </c>
      <c r="G253" s="135">
        <v>881.25</v>
      </c>
      <c r="H253" s="134"/>
    </row>
    <row r="254" spans="1:8" s="3" customFormat="1" ht="28.5" customHeight="1" x14ac:dyDescent="0.25">
      <c r="A254" s="50" t="s">
        <v>130</v>
      </c>
      <c r="B254" s="51" t="s">
        <v>131</v>
      </c>
      <c r="C254" s="51" t="s">
        <v>7</v>
      </c>
      <c r="D254" s="51" t="s">
        <v>159</v>
      </c>
      <c r="E254" s="51" t="s">
        <v>8</v>
      </c>
      <c r="F254" s="102">
        <f>F255</f>
        <v>5231.79</v>
      </c>
      <c r="G254" s="102">
        <f>G255</f>
        <v>5231.79</v>
      </c>
      <c r="H254" s="133"/>
    </row>
    <row r="255" spans="1:8" outlineLevel="1" x14ac:dyDescent="0.25">
      <c r="A255" s="52" t="s">
        <v>9</v>
      </c>
      <c r="B255" s="53" t="s">
        <v>131</v>
      </c>
      <c r="C255" s="53" t="s">
        <v>10</v>
      </c>
      <c r="D255" s="53" t="s">
        <v>159</v>
      </c>
      <c r="E255" s="53" t="s">
        <v>8</v>
      </c>
      <c r="F255" s="103">
        <f>F256+F271+F276</f>
        <v>5231.79</v>
      </c>
      <c r="G255" s="103">
        <f>G256+G271+G276</f>
        <v>5231.79</v>
      </c>
      <c r="H255" s="134"/>
    </row>
    <row r="256" spans="1:8" ht="56.25" customHeight="1" outlineLevel="2" x14ac:dyDescent="0.25">
      <c r="A256" s="52" t="s">
        <v>132</v>
      </c>
      <c r="B256" s="53" t="s">
        <v>131</v>
      </c>
      <c r="C256" s="53" t="s">
        <v>133</v>
      </c>
      <c r="D256" s="53" t="s">
        <v>159</v>
      </c>
      <c r="E256" s="53" t="s">
        <v>8</v>
      </c>
      <c r="F256" s="103">
        <f>F257</f>
        <v>4092.3700000000003</v>
      </c>
      <c r="G256" s="103">
        <f>G257</f>
        <v>4092.3700000000003</v>
      </c>
      <c r="H256" s="134"/>
    </row>
    <row r="257" spans="1:8" ht="37.5" outlineLevel="4" x14ac:dyDescent="0.25">
      <c r="A257" s="52" t="s">
        <v>174</v>
      </c>
      <c r="B257" s="53" t="s">
        <v>131</v>
      </c>
      <c r="C257" s="53" t="s">
        <v>133</v>
      </c>
      <c r="D257" s="53" t="s">
        <v>160</v>
      </c>
      <c r="E257" s="53" t="s">
        <v>8</v>
      </c>
      <c r="F257" s="103">
        <f>F258+F261+F268</f>
        <v>4092.3700000000003</v>
      </c>
      <c r="G257" s="103">
        <f>G258+G261+G268</f>
        <v>4092.3700000000003</v>
      </c>
      <c r="H257" s="134"/>
    </row>
    <row r="258" spans="1:8" ht="18.75" customHeight="1" outlineLevel="5" x14ac:dyDescent="0.25">
      <c r="A258" s="52" t="s">
        <v>134</v>
      </c>
      <c r="B258" s="53" t="s">
        <v>131</v>
      </c>
      <c r="C258" s="53" t="s">
        <v>133</v>
      </c>
      <c r="D258" s="53" t="s">
        <v>195</v>
      </c>
      <c r="E258" s="53" t="s">
        <v>8</v>
      </c>
      <c r="F258" s="103">
        <f>F259</f>
        <v>1850.94</v>
      </c>
      <c r="G258" s="103">
        <f>G259</f>
        <v>1850.94</v>
      </c>
      <c r="H258" s="134"/>
    </row>
    <row r="259" spans="1:8" ht="73.5" customHeight="1" outlineLevel="6" x14ac:dyDescent="0.25">
      <c r="A259" s="52" t="s">
        <v>14</v>
      </c>
      <c r="B259" s="53" t="s">
        <v>131</v>
      </c>
      <c r="C259" s="53" t="s">
        <v>133</v>
      </c>
      <c r="D259" s="53" t="s">
        <v>195</v>
      </c>
      <c r="E259" s="53" t="s">
        <v>15</v>
      </c>
      <c r="F259" s="103">
        <f>F260</f>
        <v>1850.94</v>
      </c>
      <c r="G259" s="103">
        <f>G260</f>
        <v>1850.94</v>
      </c>
      <c r="H259" s="134"/>
    </row>
    <row r="260" spans="1:8" ht="21" customHeight="1" outlineLevel="7" x14ac:dyDescent="0.25">
      <c r="A260" s="52" t="s">
        <v>16</v>
      </c>
      <c r="B260" s="53" t="s">
        <v>131</v>
      </c>
      <c r="C260" s="53" t="s">
        <v>133</v>
      </c>
      <c r="D260" s="53" t="s">
        <v>195</v>
      </c>
      <c r="E260" s="53" t="s">
        <v>17</v>
      </c>
      <c r="F260" s="105">
        <v>1850.94</v>
      </c>
      <c r="G260" s="135">
        <v>1850.94</v>
      </c>
      <c r="H260" s="134"/>
    </row>
    <row r="261" spans="1:8" ht="39.75" customHeight="1" outlineLevel="5" x14ac:dyDescent="0.25">
      <c r="A261" s="52" t="s">
        <v>13</v>
      </c>
      <c r="B261" s="53" t="s">
        <v>131</v>
      </c>
      <c r="C261" s="53" t="s">
        <v>133</v>
      </c>
      <c r="D261" s="53" t="s">
        <v>161</v>
      </c>
      <c r="E261" s="53" t="s">
        <v>8</v>
      </c>
      <c r="F261" s="103">
        <f>F262+F264+F266</f>
        <v>2061.4300000000003</v>
      </c>
      <c r="G261" s="103">
        <f>G262+G264+G266</f>
        <v>2061.4300000000003</v>
      </c>
      <c r="H261" s="134"/>
    </row>
    <row r="262" spans="1:8" ht="73.5" customHeight="1" outlineLevel="6" x14ac:dyDescent="0.25">
      <c r="A262" s="52" t="s">
        <v>14</v>
      </c>
      <c r="B262" s="53" t="s">
        <v>131</v>
      </c>
      <c r="C262" s="53" t="s">
        <v>133</v>
      </c>
      <c r="D262" s="53" t="s">
        <v>161</v>
      </c>
      <c r="E262" s="53" t="s">
        <v>15</v>
      </c>
      <c r="F262" s="103">
        <f>F263</f>
        <v>1912.93</v>
      </c>
      <c r="G262" s="103">
        <f>G263</f>
        <v>1912.93</v>
      </c>
      <c r="H262" s="134"/>
    </row>
    <row r="263" spans="1:8" ht="21" customHeight="1" outlineLevel="7" x14ac:dyDescent="0.25">
      <c r="A263" s="52" t="s">
        <v>16</v>
      </c>
      <c r="B263" s="53" t="s">
        <v>131</v>
      </c>
      <c r="C263" s="53" t="s">
        <v>133</v>
      </c>
      <c r="D263" s="53" t="s">
        <v>161</v>
      </c>
      <c r="E263" s="53" t="s">
        <v>17</v>
      </c>
      <c r="F263" s="105">
        <v>1912.93</v>
      </c>
      <c r="G263" s="135">
        <v>1912.93</v>
      </c>
      <c r="H263" s="134"/>
    </row>
    <row r="264" spans="1:8" ht="23.25" customHeight="1" outlineLevel="6" x14ac:dyDescent="0.25">
      <c r="A264" s="52" t="s">
        <v>18</v>
      </c>
      <c r="B264" s="53" t="s">
        <v>131</v>
      </c>
      <c r="C264" s="53" t="s">
        <v>133</v>
      </c>
      <c r="D264" s="53" t="s">
        <v>161</v>
      </c>
      <c r="E264" s="53" t="s">
        <v>19</v>
      </c>
      <c r="F264" s="103">
        <f>F265</f>
        <v>143</v>
      </c>
      <c r="G264" s="103">
        <f>G265</f>
        <v>143</v>
      </c>
      <c r="H264" s="134"/>
    </row>
    <row r="265" spans="1:8" ht="38.25" customHeight="1" outlineLevel="7" x14ac:dyDescent="0.25">
      <c r="A265" s="52" t="s">
        <v>20</v>
      </c>
      <c r="B265" s="53" t="s">
        <v>131</v>
      </c>
      <c r="C265" s="53" t="s">
        <v>133</v>
      </c>
      <c r="D265" s="53" t="s">
        <v>161</v>
      </c>
      <c r="E265" s="53" t="s">
        <v>21</v>
      </c>
      <c r="F265" s="105">
        <v>143</v>
      </c>
      <c r="G265" s="135">
        <v>143</v>
      </c>
      <c r="H265" s="134"/>
    </row>
    <row r="266" spans="1:8" outlineLevel="6" x14ac:dyDescent="0.25">
      <c r="A266" s="52" t="s">
        <v>22</v>
      </c>
      <c r="B266" s="53" t="s">
        <v>131</v>
      </c>
      <c r="C266" s="53" t="s">
        <v>133</v>
      </c>
      <c r="D266" s="53" t="s">
        <v>161</v>
      </c>
      <c r="E266" s="53" t="s">
        <v>23</v>
      </c>
      <c r="F266" s="103">
        <f>F267</f>
        <v>5.5</v>
      </c>
      <c r="G266" s="103">
        <f>G267</f>
        <v>5.5</v>
      </c>
      <c r="H266" s="134"/>
    </row>
    <row r="267" spans="1:8" outlineLevel="7" x14ac:dyDescent="0.25">
      <c r="A267" s="52" t="s">
        <v>24</v>
      </c>
      <c r="B267" s="53" t="s">
        <v>131</v>
      </c>
      <c r="C267" s="53" t="s">
        <v>133</v>
      </c>
      <c r="D267" s="53" t="s">
        <v>161</v>
      </c>
      <c r="E267" s="53" t="s">
        <v>25</v>
      </c>
      <c r="F267" s="105">
        <v>5.5</v>
      </c>
      <c r="G267" s="135">
        <v>5.5</v>
      </c>
      <c r="H267" s="134"/>
    </row>
    <row r="268" spans="1:8" ht="21" customHeight="1" outlineLevel="5" x14ac:dyDescent="0.25">
      <c r="A268" s="52" t="s">
        <v>135</v>
      </c>
      <c r="B268" s="53" t="s">
        <v>131</v>
      </c>
      <c r="C268" s="53" t="s">
        <v>133</v>
      </c>
      <c r="D268" s="53" t="s">
        <v>196</v>
      </c>
      <c r="E268" s="53" t="s">
        <v>8</v>
      </c>
      <c r="F268" s="103">
        <f>F269</f>
        <v>180</v>
      </c>
      <c r="G268" s="103">
        <f>G269</f>
        <v>180</v>
      </c>
      <c r="H268" s="134"/>
    </row>
    <row r="269" spans="1:8" ht="75" customHeight="1" outlineLevel="6" x14ac:dyDescent="0.25">
      <c r="A269" s="52" t="s">
        <v>14</v>
      </c>
      <c r="B269" s="53" t="s">
        <v>131</v>
      </c>
      <c r="C269" s="53" t="s">
        <v>133</v>
      </c>
      <c r="D269" s="53" t="s">
        <v>196</v>
      </c>
      <c r="E269" s="53" t="s">
        <v>15</v>
      </c>
      <c r="F269" s="103">
        <f>F270</f>
        <v>180</v>
      </c>
      <c r="G269" s="103">
        <f>G270</f>
        <v>180</v>
      </c>
      <c r="H269" s="134"/>
    </row>
    <row r="270" spans="1:8" ht="20.25" customHeight="1" outlineLevel="7" x14ac:dyDescent="0.25">
      <c r="A270" s="52" t="s">
        <v>16</v>
      </c>
      <c r="B270" s="53" t="s">
        <v>131</v>
      </c>
      <c r="C270" s="53" t="s">
        <v>133</v>
      </c>
      <c r="D270" s="53" t="s">
        <v>196</v>
      </c>
      <c r="E270" s="53" t="s">
        <v>17</v>
      </c>
      <c r="F270" s="105">
        <v>180</v>
      </c>
      <c r="G270" s="135">
        <v>180</v>
      </c>
      <c r="H270" s="134"/>
    </row>
    <row r="271" spans="1:8" ht="39.75" customHeight="1" outlineLevel="2" x14ac:dyDescent="0.25">
      <c r="A271" s="52" t="s">
        <v>11</v>
      </c>
      <c r="B271" s="53" t="s">
        <v>131</v>
      </c>
      <c r="C271" s="53" t="s">
        <v>12</v>
      </c>
      <c r="D271" s="53" t="s">
        <v>159</v>
      </c>
      <c r="E271" s="53" t="s">
        <v>8</v>
      </c>
      <c r="F271" s="103">
        <f t="shared" ref="F271:G274" si="19">F272</f>
        <v>1020.42</v>
      </c>
      <c r="G271" s="103">
        <f t="shared" si="19"/>
        <v>1020.42</v>
      </c>
      <c r="H271" s="134"/>
    </row>
    <row r="272" spans="1:8" ht="37.5" outlineLevel="4" x14ac:dyDescent="0.25">
      <c r="A272" s="52" t="s">
        <v>174</v>
      </c>
      <c r="B272" s="53" t="s">
        <v>131</v>
      </c>
      <c r="C272" s="53" t="s">
        <v>12</v>
      </c>
      <c r="D272" s="53" t="s">
        <v>160</v>
      </c>
      <c r="E272" s="53" t="s">
        <v>8</v>
      </c>
      <c r="F272" s="103">
        <f t="shared" si="19"/>
        <v>1020.42</v>
      </c>
      <c r="G272" s="103">
        <f t="shared" si="19"/>
        <v>1020.42</v>
      </c>
      <c r="H272" s="134"/>
    </row>
    <row r="273" spans="1:9" outlineLevel="5" x14ac:dyDescent="0.25">
      <c r="A273" s="52" t="s">
        <v>148</v>
      </c>
      <c r="B273" s="53" t="s">
        <v>131</v>
      </c>
      <c r="C273" s="53" t="s">
        <v>12</v>
      </c>
      <c r="D273" s="53" t="s">
        <v>197</v>
      </c>
      <c r="E273" s="53" t="s">
        <v>8</v>
      </c>
      <c r="F273" s="103">
        <f t="shared" si="19"/>
        <v>1020.42</v>
      </c>
      <c r="G273" s="103">
        <f t="shared" si="19"/>
        <v>1020.42</v>
      </c>
      <c r="H273" s="134"/>
    </row>
    <row r="274" spans="1:9" ht="74.25" customHeight="1" outlineLevel="6" x14ac:dyDescent="0.25">
      <c r="A274" s="52" t="s">
        <v>14</v>
      </c>
      <c r="B274" s="53" t="s">
        <v>131</v>
      </c>
      <c r="C274" s="53" t="s">
        <v>12</v>
      </c>
      <c r="D274" s="53" t="s">
        <v>197</v>
      </c>
      <c r="E274" s="53" t="s">
        <v>15</v>
      </c>
      <c r="F274" s="103">
        <f t="shared" si="19"/>
        <v>1020.42</v>
      </c>
      <c r="G274" s="103">
        <f t="shared" si="19"/>
        <v>1020.42</v>
      </c>
      <c r="H274" s="134"/>
    </row>
    <row r="275" spans="1:9" ht="19.5" customHeight="1" outlineLevel="7" x14ac:dyDescent="0.25">
      <c r="A275" s="52" t="s">
        <v>16</v>
      </c>
      <c r="B275" s="53" t="s">
        <v>131</v>
      </c>
      <c r="C275" s="53" t="s">
        <v>12</v>
      </c>
      <c r="D275" s="53" t="s">
        <v>197</v>
      </c>
      <c r="E275" s="53" t="s">
        <v>17</v>
      </c>
      <c r="F275" s="105">
        <v>1020.42</v>
      </c>
      <c r="G275" s="135">
        <v>1020.42</v>
      </c>
      <c r="H275" s="134"/>
    </row>
    <row r="276" spans="1:9" outlineLevel="2" x14ac:dyDescent="0.25">
      <c r="A276" s="52" t="s">
        <v>26</v>
      </c>
      <c r="B276" s="53" t="s">
        <v>131</v>
      </c>
      <c r="C276" s="53" t="s">
        <v>27</v>
      </c>
      <c r="D276" s="53" t="s">
        <v>159</v>
      </c>
      <c r="E276" s="53" t="s">
        <v>8</v>
      </c>
      <c r="F276" s="103">
        <f>F277+F282</f>
        <v>119</v>
      </c>
      <c r="G276" s="103">
        <f>G277+G282</f>
        <v>119</v>
      </c>
      <c r="H276" s="134"/>
    </row>
    <row r="277" spans="1:9" ht="36" customHeight="1" outlineLevel="3" x14ac:dyDescent="0.25">
      <c r="A277" s="52" t="s">
        <v>519</v>
      </c>
      <c r="B277" s="53" t="s">
        <v>131</v>
      </c>
      <c r="C277" s="53" t="s">
        <v>27</v>
      </c>
      <c r="D277" s="53" t="s">
        <v>162</v>
      </c>
      <c r="E277" s="53" t="s">
        <v>8</v>
      </c>
      <c r="F277" s="103">
        <f t="shared" ref="F277:G280" si="20">F278</f>
        <v>19</v>
      </c>
      <c r="G277" s="103">
        <f t="shared" si="20"/>
        <v>19</v>
      </c>
      <c r="H277" s="134"/>
    </row>
    <row r="278" spans="1:9" ht="18.75" customHeight="1" outlineLevel="4" x14ac:dyDescent="0.25">
      <c r="A278" s="52" t="s">
        <v>520</v>
      </c>
      <c r="B278" s="53" t="s">
        <v>131</v>
      </c>
      <c r="C278" s="53" t="s">
        <v>27</v>
      </c>
      <c r="D278" s="53" t="s">
        <v>170</v>
      </c>
      <c r="E278" s="53" t="s">
        <v>8</v>
      </c>
      <c r="F278" s="103">
        <f t="shared" si="20"/>
        <v>19</v>
      </c>
      <c r="G278" s="103">
        <f t="shared" si="20"/>
        <v>19</v>
      </c>
      <c r="H278" s="134"/>
    </row>
    <row r="279" spans="1:9" outlineLevel="5" x14ac:dyDescent="0.25">
      <c r="A279" s="52" t="s">
        <v>29</v>
      </c>
      <c r="B279" s="53" t="s">
        <v>131</v>
      </c>
      <c r="C279" s="53" t="s">
        <v>27</v>
      </c>
      <c r="D279" s="53" t="s">
        <v>165</v>
      </c>
      <c r="E279" s="53" t="s">
        <v>8</v>
      </c>
      <c r="F279" s="103">
        <f t="shared" si="20"/>
        <v>19</v>
      </c>
      <c r="G279" s="103">
        <f t="shared" si="20"/>
        <v>19</v>
      </c>
      <c r="H279" s="134"/>
    </row>
    <row r="280" spans="1:9" ht="21" customHeight="1" outlineLevel="6" x14ac:dyDescent="0.25">
      <c r="A280" s="52" t="s">
        <v>18</v>
      </c>
      <c r="B280" s="53" t="s">
        <v>131</v>
      </c>
      <c r="C280" s="53" t="s">
        <v>27</v>
      </c>
      <c r="D280" s="53" t="s">
        <v>165</v>
      </c>
      <c r="E280" s="53" t="s">
        <v>19</v>
      </c>
      <c r="F280" s="103">
        <f t="shared" si="20"/>
        <v>19</v>
      </c>
      <c r="G280" s="103">
        <f t="shared" si="20"/>
        <v>19</v>
      </c>
      <c r="H280" s="134"/>
    </row>
    <row r="281" spans="1:9" ht="40.5" customHeight="1" outlineLevel="7" x14ac:dyDescent="0.25">
      <c r="A281" s="52" t="s">
        <v>20</v>
      </c>
      <c r="B281" s="53" t="s">
        <v>131</v>
      </c>
      <c r="C281" s="53" t="s">
        <v>27</v>
      </c>
      <c r="D281" s="53" t="s">
        <v>165</v>
      </c>
      <c r="E281" s="53" t="s">
        <v>21</v>
      </c>
      <c r="F281" s="105">
        <v>19</v>
      </c>
      <c r="G281" s="135">
        <v>19</v>
      </c>
      <c r="H281" s="134"/>
    </row>
    <row r="282" spans="1:9" ht="40.5" customHeight="1" outlineLevel="7" x14ac:dyDescent="0.25">
      <c r="A282" s="52" t="s">
        <v>174</v>
      </c>
      <c r="B282" s="53" t="s">
        <v>131</v>
      </c>
      <c r="C282" s="53" t="s">
        <v>27</v>
      </c>
      <c r="D282" s="53" t="s">
        <v>160</v>
      </c>
      <c r="E282" s="53" t="s">
        <v>8</v>
      </c>
      <c r="F282" s="105">
        <f t="shared" ref="F282:G284" si="21">F283</f>
        <v>100</v>
      </c>
      <c r="G282" s="105">
        <f t="shared" si="21"/>
        <v>100</v>
      </c>
      <c r="H282" s="134"/>
    </row>
    <row r="283" spans="1:9" outlineLevel="7" x14ac:dyDescent="0.25">
      <c r="A283" s="52" t="s">
        <v>402</v>
      </c>
      <c r="B283" s="53" t="s">
        <v>131</v>
      </c>
      <c r="C283" s="53" t="s">
        <v>27</v>
      </c>
      <c r="D283" s="120">
        <v>9909970200</v>
      </c>
      <c r="E283" s="53" t="s">
        <v>8</v>
      </c>
      <c r="F283" s="105">
        <f t="shared" si="21"/>
        <v>100</v>
      </c>
      <c r="G283" s="105">
        <f t="shared" si="21"/>
        <v>100</v>
      </c>
      <c r="H283" s="134"/>
    </row>
    <row r="284" spans="1:9" ht="17.25" customHeight="1" outlineLevel="7" x14ac:dyDescent="0.25">
      <c r="A284" s="52" t="s">
        <v>18</v>
      </c>
      <c r="B284" s="53" t="s">
        <v>131</v>
      </c>
      <c r="C284" s="53" t="s">
        <v>27</v>
      </c>
      <c r="D284" s="120">
        <v>9909970200</v>
      </c>
      <c r="E284" s="53" t="s">
        <v>19</v>
      </c>
      <c r="F284" s="105">
        <f t="shared" si="21"/>
        <v>100</v>
      </c>
      <c r="G284" s="105">
        <f t="shared" si="21"/>
        <v>100</v>
      </c>
      <c r="H284" s="134"/>
    </row>
    <row r="285" spans="1:9" ht="40.5" customHeight="1" outlineLevel="7" x14ac:dyDescent="0.25">
      <c r="A285" s="52" t="s">
        <v>20</v>
      </c>
      <c r="B285" s="53" t="s">
        <v>131</v>
      </c>
      <c r="C285" s="53" t="s">
        <v>27</v>
      </c>
      <c r="D285" s="120">
        <v>9909970200</v>
      </c>
      <c r="E285" s="53" t="s">
        <v>21</v>
      </c>
      <c r="F285" s="105">
        <v>100</v>
      </c>
      <c r="G285" s="135">
        <v>100</v>
      </c>
      <c r="H285" s="134"/>
    </row>
    <row r="286" spans="1:9" s="3" customFormat="1" ht="36.75" customHeight="1" x14ac:dyDescent="0.25">
      <c r="A286" s="50" t="s">
        <v>136</v>
      </c>
      <c r="B286" s="51" t="s">
        <v>137</v>
      </c>
      <c r="C286" s="51" t="s">
        <v>7</v>
      </c>
      <c r="D286" s="51" t="s">
        <v>159</v>
      </c>
      <c r="E286" s="51" t="s">
        <v>8</v>
      </c>
      <c r="F286" s="102">
        <f>F287+F367</f>
        <v>464177.82900000003</v>
      </c>
      <c r="G286" s="102">
        <f>G287+G367</f>
        <v>457686.43200000009</v>
      </c>
      <c r="H286" s="133"/>
      <c r="I286" s="9">
        <f>F286-F294-F312-F318-F342-F376</f>
        <v>154197.02500000005</v>
      </c>
    </row>
    <row r="287" spans="1:9" outlineLevel="1" x14ac:dyDescent="0.25">
      <c r="A287" s="52" t="s">
        <v>89</v>
      </c>
      <c r="B287" s="53" t="s">
        <v>137</v>
      </c>
      <c r="C287" s="53" t="s">
        <v>90</v>
      </c>
      <c r="D287" s="53" t="s">
        <v>159</v>
      </c>
      <c r="E287" s="53" t="s">
        <v>8</v>
      </c>
      <c r="F287" s="103">
        <f>F288+F306+F336+F350+F321</f>
        <v>457533.82900000003</v>
      </c>
      <c r="G287" s="103">
        <f>G288+G306+G336+G350+G321</f>
        <v>451042.43200000009</v>
      </c>
      <c r="H287" s="134"/>
    </row>
    <row r="288" spans="1:9" outlineLevel="2" x14ac:dyDescent="0.25">
      <c r="A288" s="52" t="s">
        <v>138</v>
      </c>
      <c r="B288" s="53" t="s">
        <v>137</v>
      </c>
      <c r="C288" s="53" t="s">
        <v>139</v>
      </c>
      <c r="D288" s="53" t="s">
        <v>159</v>
      </c>
      <c r="E288" s="53" t="s">
        <v>8</v>
      </c>
      <c r="F288" s="103">
        <f>F289</f>
        <v>113402.90700000001</v>
      </c>
      <c r="G288" s="103">
        <f>G289</f>
        <v>108014.357</v>
      </c>
      <c r="H288" s="134"/>
    </row>
    <row r="289" spans="1:8" ht="36.75" customHeight="1" outlineLevel="3" x14ac:dyDescent="0.25">
      <c r="A289" s="52" t="s">
        <v>536</v>
      </c>
      <c r="B289" s="53" t="s">
        <v>137</v>
      </c>
      <c r="C289" s="53" t="s">
        <v>139</v>
      </c>
      <c r="D289" s="53" t="s">
        <v>188</v>
      </c>
      <c r="E289" s="53" t="s">
        <v>8</v>
      </c>
      <c r="F289" s="103">
        <f>F290</f>
        <v>113402.90700000001</v>
      </c>
      <c r="G289" s="103">
        <f>G290</f>
        <v>108014.357</v>
      </c>
      <c r="H289" s="134"/>
    </row>
    <row r="290" spans="1:8" ht="40.5" customHeight="1" outlineLevel="4" x14ac:dyDescent="0.25">
      <c r="A290" s="52" t="s">
        <v>537</v>
      </c>
      <c r="B290" s="53" t="s">
        <v>137</v>
      </c>
      <c r="C290" s="53" t="s">
        <v>139</v>
      </c>
      <c r="D290" s="53" t="s">
        <v>189</v>
      </c>
      <c r="E290" s="53" t="s">
        <v>8</v>
      </c>
      <c r="F290" s="103">
        <f>F291+F294+F297+F300+F303</f>
        <v>113402.90700000001</v>
      </c>
      <c r="G290" s="103">
        <f>G291+G294+G297+G300+G303</f>
        <v>108014.357</v>
      </c>
      <c r="H290" s="134"/>
    </row>
    <row r="291" spans="1:8" ht="38.25" customHeight="1" outlineLevel="5" x14ac:dyDescent="0.25">
      <c r="A291" s="52" t="s">
        <v>141</v>
      </c>
      <c r="B291" s="53" t="s">
        <v>137</v>
      </c>
      <c r="C291" s="53" t="s">
        <v>139</v>
      </c>
      <c r="D291" s="53" t="s">
        <v>198</v>
      </c>
      <c r="E291" s="53" t="s">
        <v>8</v>
      </c>
      <c r="F291" s="103">
        <f>F292</f>
        <v>39250.906999999999</v>
      </c>
      <c r="G291" s="103">
        <f>G292</f>
        <v>33862.357000000004</v>
      </c>
      <c r="H291" s="134"/>
    </row>
    <row r="292" spans="1:8" ht="37.5" customHeight="1" outlineLevel="6" x14ac:dyDescent="0.25">
      <c r="A292" s="52" t="s">
        <v>53</v>
      </c>
      <c r="B292" s="53" t="s">
        <v>137</v>
      </c>
      <c r="C292" s="53" t="s">
        <v>139</v>
      </c>
      <c r="D292" s="53" t="s">
        <v>198</v>
      </c>
      <c r="E292" s="53" t="s">
        <v>54</v>
      </c>
      <c r="F292" s="103">
        <f>F293</f>
        <v>39250.906999999999</v>
      </c>
      <c r="G292" s="103">
        <f>G293</f>
        <v>33862.357000000004</v>
      </c>
      <c r="H292" s="134"/>
    </row>
    <row r="293" spans="1:8" outlineLevel="7" x14ac:dyDescent="0.25">
      <c r="A293" s="52" t="s">
        <v>94</v>
      </c>
      <c r="B293" s="53" t="s">
        <v>137</v>
      </c>
      <c r="C293" s="53" t="s">
        <v>139</v>
      </c>
      <c r="D293" s="53" t="s">
        <v>198</v>
      </c>
      <c r="E293" s="53" t="s">
        <v>95</v>
      </c>
      <c r="F293" s="105">
        <f>39243.907+7</f>
        <v>39250.906999999999</v>
      </c>
      <c r="G293" s="135">
        <f>33716.509-4.772+150.62</f>
        <v>33862.357000000004</v>
      </c>
      <c r="H293" s="134"/>
    </row>
    <row r="294" spans="1:8" ht="93.75" customHeight="1" outlineLevel="7" x14ac:dyDescent="0.25">
      <c r="A294" s="32" t="s">
        <v>490</v>
      </c>
      <c r="B294" s="53" t="s">
        <v>137</v>
      </c>
      <c r="C294" s="53" t="s">
        <v>139</v>
      </c>
      <c r="D294" s="53" t="s">
        <v>199</v>
      </c>
      <c r="E294" s="53" t="s">
        <v>8</v>
      </c>
      <c r="F294" s="103">
        <f>F295</f>
        <v>72007</v>
      </c>
      <c r="G294" s="103">
        <f>G295</f>
        <v>72007</v>
      </c>
      <c r="H294" s="134"/>
    </row>
    <row r="295" spans="1:8" ht="38.25" customHeight="1" outlineLevel="7" x14ac:dyDescent="0.25">
      <c r="A295" s="52" t="s">
        <v>53</v>
      </c>
      <c r="B295" s="53" t="s">
        <v>137</v>
      </c>
      <c r="C295" s="53" t="s">
        <v>139</v>
      </c>
      <c r="D295" s="53" t="s">
        <v>199</v>
      </c>
      <c r="E295" s="53" t="s">
        <v>54</v>
      </c>
      <c r="F295" s="103">
        <f>F296</f>
        <v>72007</v>
      </c>
      <c r="G295" s="103">
        <f>G296</f>
        <v>72007</v>
      </c>
      <c r="H295" s="134"/>
    </row>
    <row r="296" spans="1:8" outlineLevel="7" x14ac:dyDescent="0.25">
      <c r="A296" s="52" t="s">
        <v>94</v>
      </c>
      <c r="B296" s="53" t="s">
        <v>137</v>
      </c>
      <c r="C296" s="53" t="s">
        <v>139</v>
      </c>
      <c r="D296" s="53" t="s">
        <v>199</v>
      </c>
      <c r="E296" s="53" t="s">
        <v>95</v>
      </c>
      <c r="F296" s="105">
        <v>72007</v>
      </c>
      <c r="G296" s="135">
        <v>72007</v>
      </c>
      <c r="H296" s="134"/>
    </row>
    <row r="297" spans="1:8" ht="37.5" outlineLevel="7" x14ac:dyDescent="0.25">
      <c r="A297" s="52" t="s">
        <v>511</v>
      </c>
      <c r="B297" s="53" t="s">
        <v>137</v>
      </c>
      <c r="C297" s="53" t="s">
        <v>139</v>
      </c>
      <c r="D297" s="53" t="s">
        <v>512</v>
      </c>
      <c r="E297" s="53" t="s">
        <v>8</v>
      </c>
      <c r="F297" s="105">
        <f>F298</f>
        <v>100</v>
      </c>
      <c r="G297" s="105">
        <f>G298</f>
        <v>100</v>
      </c>
      <c r="H297" s="134"/>
    </row>
    <row r="298" spans="1:8" ht="37.5" outlineLevel="7" x14ac:dyDescent="0.25">
      <c r="A298" s="52" t="s">
        <v>53</v>
      </c>
      <c r="B298" s="53" t="s">
        <v>137</v>
      </c>
      <c r="C298" s="53" t="s">
        <v>139</v>
      </c>
      <c r="D298" s="53" t="s">
        <v>512</v>
      </c>
      <c r="E298" s="53" t="s">
        <v>54</v>
      </c>
      <c r="F298" s="105">
        <f>F299</f>
        <v>100</v>
      </c>
      <c r="G298" s="105">
        <f>G299</f>
        <v>100</v>
      </c>
      <c r="H298" s="134"/>
    </row>
    <row r="299" spans="1:8" outlineLevel="7" x14ac:dyDescent="0.25">
      <c r="A299" s="52" t="s">
        <v>94</v>
      </c>
      <c r="B299" s="53" t="s">
        <v>137</v>
      </c>
      <c r="C299" s="53" t="s">
        <v>139</v>
      </c>
      <c r="D299" s="53" t="s">
        <v>512</v>
      </c>
      <c r="E299" s="53" t="s">
        <v>95</v>
      </c>
      <c r="F299" s="105">
        <v>100</v>
      </c>
      <c r="G299" s="135">
        <v>100</v>
      </c>
      <c r="H299" s="134"/>
    </row>
    <row r="300" spans="1:8" ht="20.25" customHeight="1" outlineLevel="7" x14ac:dyDescent="0.25">
      <c r="A300" s="52" t="s">
        <v>405</v>
      </c>
      <c r="B300" s="53" t="s">
        <v>137</v>
      </c>
      <c r="C300" s="53" t="s">
        <v>139</v>
      </c>
      <c r="D300" s="53" t="s">
        <v>513</v>
      </c>
      <c r="E300" s="53" t="s">
        <v>8</v>
      </c>
      <c r="F300" s="105">
        <f>F301</f>
        <v>45</v>
      </c>
      <c r="G300" s="105">
        <f>G301</f>
        <v>45</v>
      </c>
      <c r="H300" s="134"/>
    </row>
    <row r="301" spans="1:8" ht="37.5" outlineLevel="7" x14ac:dyDescent="0.25">
      <c r="A301" s="52" t="s">
        <v>53</v>
      </c>
      <c r="B301" s="53" t="s">
        <v>137</v>
      </c>
      <c r="C301" s="53" t="s">
        <v>139</v>
      </c>
      <c r="D301" s="53" t="s">
        <v>513</v>
      </c>
      <c r="E301" s="53" t="s">
        <v>54</v>
      </c>
      <c r="F301" s="105">
        <f>F302</f>
        <v>45</v>
      </c>
      <c r="G301" s="105">
        <f>G302</f>
        <v>45</v>
      </c>
      <c r="H301" s="134"/>
    </row>
    <row r="302" spans="1:8" outlineLevel="7" x14ac:dyDescent="0.25">
      <c r="A302" s="52" t="s">
        <v>94</v>
      </c>
      <c r="B302" s="53" t="s">
        <v>137</v>
      </c>
      <c r="C302" s="53" t="s">
        <v>139</v>
      </c>
      <c r="D302" s="53" t="s">
        <v>513</v>
      </c>
      <c r="E302" s="53" t="s">
        <v>95</v>
      </c>
      <c r="F302" s="105">
        <v>45</v>
      </c>
      <c r="G302" s="135">
        <v>45</v>
      </c>
      <c r="H302" s="134"/>
    </row>
    <row r="303" spans="1:8" ht="58.5" customHeight="1" outlineLevel="7" x14ac:dyDescent="0.25">
      <c r="A303" s="52" t="s">
        <v>515</v>
      </c>
      <c r="B303" s="53" t="s">
        <v>137</v>
      </c>
      <c r="C303" s="53" t="s">
        <v>139</v>
      </c>
      <c r="D303" s="53" t="s">
        <v>514</v>
      </c>
      <c r="E303" s="53" t="s">
        <v>8</v>
      </c>
      <c r="F303" s="105">
        <f>F304</f>
        <v>2000</v>
      </c>
      <c r="G303" s="105">
        <f>G304</f>
        <v>2000</v>
      </c>
      <c r="H303" s="134"/>
    </row>
    <row r="304" spans="1:8" ht="37.5" outlineLevel="7" x14ac:dyDescent="0.25">
      <c r="A304" s="52" t="s">
        <v>398</v>
      </c>
      <c r="B304" s="53" t="s">
        <v>137</v>
      </c>
      <c r="C304" s="53" t="s">
        <v>139</v>
      </c>
      <c r="D304" s="53" t="s">
        <v>514</v>
      </c>
      <c r="E304" s="53" t="s">
        <v>399</v>
      </c>
      <c r="F304" s="105">
        <f>F305</f>
        <v>2000</v>
      </c>
      <c r="G304" s="105">
        <f>G305</f>
        <v>2000</v>
      </c>
      <c r="H304" s="134"/>
    </row>
    <row r="305" spans="1:8" outlineLevel="7" x14ac:dyDescent="0.25">
      <c r="A305" s="52" t="s">
        <v>400</v>
      </c>
      <c r="B305" s="53" t="s">
        <v>137</v>
      </c>
      <c r="C305" s="53" t="s">
        <v>139</v>
      </c>
      <c r="D305" s="53" t="s">
        <v>514</v>
      </c>
      <c r="E305" s="53" t="s">
        <v>401</v>
      </c>
      <c r="F305" s="105">
        <v>2000</v>
      </c>
      <c r="G305" s="135">
        <v>2000</v>
      </c>
      <c r="H305" s="134"/>
    </row>
    <row r="306" spans="1:8" outlineLevel="2" x14ac:dyDescent="0.25">
      <c r="A306" s="52" t="s">
        <v>91</v>
      </c>
      <c r="B306" s="53" t="s">
        <v>137</v>
      </c>
      <c r="C306" s="53" t="s">
        <v>92</v>
      </c>
      <c r="D306" s="53" t="s">
        <v>159</v>
      </c>
      <c r="E306" s="53" t="s">
        <v>8</v>
      </c>
      <c r="F306" s="103">
        <f>F307</f>
        <v>303645.06400000001</v>
      </c>
      <c r="G306" s="103">
        <f>G307</f>
        <v>303204.92700000003</v>
      </c>
      <c r="H306" s="134"/>
    </row>
    <row r="307" spans="1:8" ht="37.5" customHeight="1" outlineLevel="3" x14ac:dyDescent="0.25">
      <c r="A307" s="52" t="s">
        <v>536</v>
      </c>
      <c r="B307" s="53" t="s">
        <v>137</v>
      </c>
      <c r="C307" s="53" t="s">
        <v>92</v>
      </c>
      <c r="D307" s="53" t="s">
        <v>188</v>
      </c>
      <c r="E307" s="53" t="s">
        <v>8</v>
      </c>
      <c r="F307" s="103">
        <f>F308</f>
        <v>303645.06400000001</v>
      </c>
      <c r="G307" s="103">
        <f>G308</f>
        <v>303204.92700000003</v>
      </c>
      <c r="H307" s="134"/>
    </row>
    <row r="308" spans="1:8" ht="36" customHeight="1" outlineLevel="4" x14ac:dyDescent="0.25">
      <c r="A308" s="52" t="s">
        <v>539</v>
      </c>
      <c r="B308" s="53" t="s">
        <v>137</v>
      </c>
      <c r="C308" s="53" t="s">
        <v>92</v>
      </c>
      <c r="D308" s="53" t="s">
        <v>200</v>
      </c>
      <c r="E308" s="53" t="s">
        <v>8</v>
      </c>
      <c r="F308" s="103">
        <f>+F309+F318+F315+F312</f>
        <v>303645.06400000001</v>
      </c>
      <c r="G308" s="103">
        <f>+G309+G318+G315+G312</f>
        <v>303204.92700000003</v>
      </c>
      <c r="H308" s="134"/>
    </row>
    <row r="309" spans="1:8" ht="39" customHeight="1" outlineLevel="5" x14ac:dyDescent="0.25">
      <c r="A309" s="52" t="s">
        <v>142</v>
      </c>
      <c r="B309" s="53" t="s">
        <v>137</v>
      </c>
      <c r="C309" s="53" t="s">
        <v>92</v>
      </c>
      <c r="D309" s="53" t="s">
        <v>201</v>
      </c>
      <c r="E309" s="53" t="s">
        <v>8</v>
      </c>
      <c r="F309" s="103">
        <f>F310</f>
        <v>72884.718000000008</v>
      </c>
      <c r="G309" s="103">
        <f>G310</f>
        <v>72503.781000000003</v>
      </c>
      <c r="H309" s="134"/>
    </row>
    <row r="310" spans="1:8" ht="39.75" customHeight="1" outlineLevel="6" x14ac:dyDescent="0.25">
      <c r="A310" s="52" t="s">
        <v>53</v>
      </c>
      <c r="B310" s="53" t="s">
        <v>137</v>
      </c>
      <c r="C310" s="53" t="s">
        <v>92</v>
      </c>
      <c r="D310" s="53" t="s">
        <v>201</v>
      </c>
      <c r="E310" s="53" t="s">
        <v>54</v>
      </c>
      <c r="F310" s="103">
        <f>F311</f>
        <v>72884.718000000008</v>
      </c>
      <c r="G310" s="103">
        <f>G311</f>
        <v>72503.781000000003</v>
      </c>
      <c r="H310" s="134"/>
    </row>
    <row r="311" spans="1:8" outlineLevel="7" x14ac:dyDescent="0.25">
      <c r="A311" s="52" t="s">
        <v>94</v>
      </c>
      <c r="B311" s="53" t="s">
        <v>137</v>
      </c>
      <c r="C311" s="53" t="s">
        <v>92</v>
      </c>
      <c r="D311" s="53" t="s">
        <v>201</v>
      </c>
      <c r="E311" s="53" t="s">
        <v>95</v>
      </c>
      <c r="F311" s="105">
        <f>72918.596-33.878</f>
        <v>72884.718000000008</v>
      </c>
      <c r="G311" s="135">
        <f>72612.543-108.762</f>
        <v>72503.781000000003</v>
      </c>
      <c r="H311" s="134"/>
    </row>
    <row r="312" spans="1:8" ht="112.5" outlineLevel="5" x14ac:dyDescent="0.25">
      <c r="A312" s="32" t="s">
        <v>489</v>
      </c>
      <c r="B312" s="53" t="s">
        <v>137</v>
      </c>
      <c r="C312" s="53" t="s">
        <v>92</v>
      </c>
      <c r="D312" s="53" t="s">
        <v>202</v>
      </c>
      <c r="E312" s="53" t="s">
        <v>8</v>
      </c>
      <c r="F312" s="103">
        <f>F313</f>
        <v>217508</v>
      </c>
      <c r="G312" s="103">
        <f>G313</f>
        <v>217508</v>
      </c>
      <c r="H312" s="134"/>
    </row>
    <row r="313" spans="1:8" ht="39.75" customHeight="1" outlineLevel="5" x14ac:dyDescent="0.25">
      <c r="A313" s="52" t="s">
        <v>53</v>
      </c>
      <c r="B313" s="53" t="s">
        <v>137</v>
      </c>
      <c r="C313" s="53" t="s">
        <v>92</v>
      </c>
      <c r="D313" s="53" t="s">
        <v>202</v>
      </c>
      <c r="E313" s="53" t="s">
        <v>54</v>
      </c>
      <c r="F313" s="103">
        <f>F314</f>
        <v>217508</v>
      </c>
      <c r="G313" s="103">
        <f>G314</f>
        <v>217508</v>
      </c>
      <c r="H313" s="134"/>
    </row>
    <row r="314" spans="1:8" outlineLevel="5" x14ac:dyDescent="0.25">
      <c r="A314" s="52" t="s">
        <v>94</v>
      </c>
      <c r="B314" s="53" t="s">
        <v>137</v>
      </c>
      <c r="C314" s="53" t="s">
        <v>92</v>
      </c>
      <c r="D314" s="53" t="s">
        <v>202</v>
      </c>
      <c r="E314" s="53" t="s">
        <v>95</v>
      </c>
      <c r="F314" s="105">
        <v>217508</v>
      </c>
      <c r="G314" s="135">
        <v>217508</v>
      </c>
      <c r="H314" s="134"/>
    </row>
    <row r="315" spans="1:8" outlineLevel="5" x14ac:dyDescent="0.25">
      <c r="A315" s="52" t="s">
        <v>405</v>
      </c>
      <c r="B315" s="53" t="s">
        <v>137</v>
      </c>
      <c r="C315" s="53" t="s">
        <v>92</v>
      </c>
      <c r="D315" s="53" t="s">
        <v>406</v>
      </c>
      <c r="E315" s="53" t="s">
        <v>8</v>
      </c>
      <c r="F315" s="105">
        <f>F316</f>
        <v>238.6</v>
      </c>
      <c r="G315" s="105">
        <f>G316</f>
        <v>179.4</v>
      </c>
      <c r="H315" s="134"/>
    </row>
    <row r="316" spans="1:8" ht="37.5" outlineLevel="5" x14ac:dyDescent="0.25">
      <c r="A316" s="52" t="s">
        <v>53</v>
      </c>
      <c r="B316" s="53" t="s">
        <v>137</v>
      </c>
      <c r="C316" s="53" t="s">
        <v>92</v>
      </c>
      <c r="D316" s="53" t="s">
        <v>406</v>
      </c>
      <c r="E316" s="53" t="s">
        <v>54</v>
      </c>
      <c r="F316" s="105">
        <f>F317</f>
        <v>238.6</v>
      </c>
      <c r="G316" s="105">
        <f>G317</f>
        <v>179.4</v>
      </c>
      <c r="H316" s="134"/>
    </row>
    <row r="317" spans="1:8" outlineLevel="5" x14ac:dyDescent="0.25">
      <c r="A317" s="52" t="s">
        <v>94</v>
      </c>
      <c r="B317" s="53" t="s">
        <v>137</v>
      </c>
      <c r="C317" s="53" t="s">
        <v>92</v>
      </c>
      <c r="D317" s="53" t="s">
        <v>406</v>
      </c>
      <c r="E317" s="53" t="s">
        <v>95</v>
      </c>
      <c r="F317" s="105">
        <v>238.6</v>
      </c>
      <c r="G317" s="135">
        <v>179.4</v>
      </c>
      <c r="H317" s="134"/>
    </row>
    <row r="318" spans="1:8" ht="75" outlineLevel="5" x14ac:dyDescent="0.25">
      <c r="A318" s="59" t="s">
        <v>615</v>
      </c>
      <c r="B318" s="53" t="s">
        <v>137</v>
      </c>
      <c r="C318" s="53" t="s">
        <v>92</v>
      </c>
      <c r="D318" s="53" t="s">
        <v>616</v>
      </c>
      <c r="E318" s="53" t="s">
        <v>8</v>
      </c>
      <c r="F318" s="103">
        <f>F319</f>
        <v>13013.745999999999</v>
      </c>
      <c r="G318" s="103">
        <f>G319</f>
        <v>13013.745999999999</v>
      </c>
      <c r="H318" s="134"/>
    </row>
    <row r="319" spans="1:8" ht="39.75" customHeight="1" outlineLevel="5" x14ac:dyDescent="0.25">
      <c r="A319" s="52" t="s">
        <v>53</v>
      </c>
      <c r="B319" s="53" t="s">
        <v>137</v>
      </c>
      <c r="C319" s="53" t="s">
        <v>92</v>
      </c>
      <c r="D319" s="53" t="s">
        <v>616</v>
      </c>
      <c r="E319" s="53" t="s">
        <v>54</v>
      </c>
      <c r="F319" s="103">
        <f>F320</f>
        <v>13013.745999999999</v>
      </c>
      <c r="G319" s="103">
        <f>G320</f>
        <v>13013.745999999999</v>
      </c>
      <c r="H319" s="134"/>
    </row>
    <row r="320" spans="1:8" outlineLevel="5" x14ac:dyDescent="0.25">
      <c r="A320" s="52" t="s">
        <v>94</v>
      </c>
      <c r="B320" s="53" t="s">
        <v>137</v>
      </c>
      <c r="C320" s="53" t="s">
        <v>92</v>
      </c>
      <c r="D320" s="53" t="s">
        <v>616</v>
      </c>
      <c r="E320" s="53" t="s">
        <v>95</v>
      </c>
      <c r="F320" s="105">
        <v>13013.745999999999</v>
      </c>
      <c r="G320" s="135">
        <v>13013.745999999999</v>
      </c>
      <c r="H320" s="134"/>
    </row>
    <row r="321" spans="1:8" outlineLevel="5" x14ac:dyDescent="0.25">
      <c r="A321" s="52" t="s">
        <v>378</v>
      </c>
      <c r="B321" s="53" t="s">
        <v>137</v>
      </c>
      <c r="C321" s="53" t="s">
        <v>377</v>
      </c>
      <c r="D321" s="53" t="s">
        <v>159</v>
      </c>
      <c r="E321" s="53" t="s">
        <v>8</v>
      </c>
      <c r="F321" s="105">
        <f>F322</f>
        <v>19672.41</v>
      </c>
      <c r="G321" s="105">
        <f>G322</f>
        <v>19322.900000000001</v>
      </c>
      <c r="H321" s="134"/>
    </row>
    <row r="322" spans="1:8" ht="36" customHeight="1" outlineLevel="5" x14ac:dyDescent="0.25">
      <c r="A322" s="52" t="s">
        <v>536</v>
      </c>
      <c r="B322" s="53" t="s">
        <v>137</v>
      </c>
      <c r="C322" s="53" t="s">
        <v>377</v>
      </c>
      <c r="D322" s="53" t="s">
        <v>188</v>
      </c>
      <c r="E322" s="53" t="s">
        <v>8</v>
      </c>
      <c r="F322" s="105">
        <f>F323</f>
        <v>19672.41</v>
      </c>
      <c r="G322" s="105">
        <f>G323</f>
        <v>19322.900000000001</v>
      </c>
      <c r="H322" s="134"/>
    </row>
    <row r="323" spans="1:8" ht="36.75" customHeight="1" outlineLevel="4" x14ac:dyDescent="0.25">
      <c r="A323" s="52" t="s">
        <v>540</v>
      </c>
      <c r="B323" s="53" t="s">
        <v>137</v>
      </c>
      <c r="C323" s="53" t="s">
        <v>377</v>
      </c>
      <c r="D323" s="53" t="s">
        <v>203</v>
      </c>
      <c r="E323" s="53" t="s">
        <v>8</v>
      </c>
      <c r="F323" s="103">
        <f>F333+F330+F327+F324</f>
        <v>19672.41</v>
      </c>
      <c r="G323" s="103">
        <f>G333+G330+G327+G324</f>
        <v>19322.900000000001</v>
      </c>
      <c r="H323" s="134"/>
    </row>
    <row r="324" spans="1:8" ht="37.5" customHeight="1" outlineLevel="5" x14ac:dyDescent="0.25">
      <c r="A324" s="52" t="s">
        <v>143</v>
      </c>
      <c r="B324" s="53" t="s">
        <v>137</v>
      </c>
      <c r="C324" s="53" t="s">
        <v>377</v>
      </c>
      <c r="D324" s="53" t="s">
        <v>205</v>
      </c>
      <c r="E324" s="53" t="s">
        <v>8</v>
      </c>
      <c r="F324" s="103">
        <f>F325</f>
        <v>19477.509999999998</v>
      </c>
      <c r="G324" s="103">
        <f>G325</f>
        <v>19177</v>
      </c>
      <c r="H324" s="134"/>
    </row>
    <row r="325" spans="1:8" ht="41.25" customHeight="1" outlineLevel="6" x14ac:dyDescent="0.25">
      <c r="A325" s="52" t="s">
        <v>53</v>
      </c>
      <c r="B325" s="53" t="s">
        <v>137</v>
      </c>
      <c r="C325" s="53" t="s">
        <v>377</v>
      </c>
      <c r="D325" s="53" t="s">
        <v>205</v>
      </c>
      <c r="E325" s="53" t="s">
        <v>54</v>
      </c>
      <c r="F325" s="103">
        <f>F326</f>
        <v>19477.509999999998</v>
      </c>
      <c r="G325" s="103">
        <f>G326</f>
        <v>19177</v>
      </c>
      <c r="H325" s="134"/>
    </row>
    <row r="326" spans="1:8" outlineLevel="7" x14ac:dyDescent="0.25">
      <c r="A326" s="52" t="s">
        <v>94</v>
      </c>
      <c r="B326" s="53" t="s">
        <v>137</v>
      </c>
      <c r="C326" s="53" t="s">
        <v>377</v>
      </c>
      <c r="D326" s="53" t="s">
        <v>205</v>
      </c>
      <c r="E326" s="53" t="s">
        <v>95</v>
      </c>
      <c r="F326" s="105">
        <v>19477.509999999998</v>
      </c>
      <c r="G326" s="135">
        <v>19177</v>
      </c>
      <c r="H326" s="134"/>
    </row>
    <row r="327" spans="1:8" ht="93.75" outlineLevel="7" x14ac:dyDescent="0.25">
      <c r="A327" s="168" t="s">
        <v>685</v>
      </c>
      <c r="B327" s="53" t="s">
        <v>137</v>
      </c>
      <c r="C327" s="53" t="s">
        <v>377</v>
      </c>
      <c r="D327" s="53" t="s">
        <v>686</v>
      </c>
      <c r="E327" s="53" t="s">
        <v>8</v>
      </c>
      <c r="F327" s="105">
        <f>F328</f>
        <v>100</v>
      </c>
      <c r="G327" s="105">
        <f>G328</f>
        <v>0</v>
      </c>
      <c r="H327" s="134"/>
    </row>
    <row r="328" spans="1:8" ht="37.5" outlineLevel="7" x14ac:dyDescent="0.25">
      <c r="A328" s="52" t="s">
        <v>53</v>
      </c>
      <c r="B328" s="53" t="s">
        <v>137</v>
      </c>
      <c r="C328" s="53" t="s">
        <v>377</v>
      </c>
      <c r="D328" s="53" t="s">
        <v>686</v>
      </c>
      <c r="E328" s="53" t="s">
        <v>54</v>
      </c>
      <c r="F328" s="105">
        <f>F329</f>
        <v>100</v>
      </c>
      <c r="G328" s="105">
        <f>G329</f>
        <v>0</v>
      </c>
      <c r="H328" s="134"/>
    </row>
    <row r="329" spans="1:8" outlineLevel="7" x14ac:dyDescent="0.25">
      <c r="A329" s="52" t="s">
        <v>94</v>
      </c>
      <c r="B329" s="53" t="s">
        <v>137</v>
      </c>
      <c r="C329" s="53" t="s">
        <v>377</v>
      </c>
      <c r="D329" s="53" t="s">
        <v>686</v>
      </c>
      <c r="E329" s="53" t="s">
        <v>95</v>
      </c>
      <c r="F329" s="105">
        <v>100</v>
      </c>
      <c r="G329" s="135">
        <v>0</v>
      </c>
      <c r="H329" s="134"/>
    </row>
    <row r="330" spans="1:8" outlineLevel="7" x14ac:dyDescent="0.25">
      <c r="A330" s="52" t="s">
        <v>405</v>
      </c>
      <c r="B330" s="53" t="s">
        <v>137</v>
      </c>
      <c r="C330" s="53" t="s">
        <v>377</v>
      </c>
      <c r="D330" s="53" t="s">
        <v>586</v>
      </c>
      <c r="E330" s="53" t="s">
        <v>8</v>
      </c>
      <c r="F330" s="105">
        <f>F331</f>
        <v>15</v>
      </c>
      <c r="G330" s="105">
        <f>G331</f>
        <v>66</v>
      </c>
      <c r="H330" s="134"/>
    </row>
    <row r="331" spans="1:8" ht="37.5" outlineLevel="7" x14ac:dyDescent="0.25">
      <c r="A331" s="52" t="s">
        <v>53</v>
      </c>
      <c r="B331" s="53" t="s">
        <v>137</v>
      </c>
      <c r="C331" s="53" t="s">
        <v>377</v>
      </c>
      <c r="D331" s="53" t="s">
        <v>586</v>
      </c>
      <c r="E331" s="53" t="s">
        <v>54</v>
      </c>
      <c r="F331" s="105">
        <f>F332</f>
        <v>15</v>
      </c>
      <c r="G331" s="105">
        <f>G332</f>
        <v>66</v>
      </c>
      <c r="H331" s="134"/>
    </row>
    <row r="332" spans="1:8" outlineLevel="7" x14ac:dyDescent="0.25">
      <c r="A332" s="52" t="s">
        <v>94</v>
      </c>
      <c r="B332" s="53" t="s">
        <v>137</v>
      </c>
      <c r="C332" s="53" t="s">
        <v>377</v>
      </c>
      <c r="D332" s="53" t="s">
        <v>586</v>
      </c>
      <c r="E332" s="53" t="s">
        <v>95</v>
      </c>
      <c r="F332" s="105">
        <v>15</v>
      </c>
      <c r="G332" s="135">
        <v>66</v>
      </c>
      <c r="H332" s="134"/>
    </row>
    <row r="333" spans="1:8" ht="19.5" customHeight="1" outlineLevel="5" x14ac:dyDescent="0.25">
      <c r="A333" s="52" t="s">
        <v>140</v>
      </c>
      <c r="B333" s="53" t="s">
        <v>137</v>
      </c>
      <c r="C333" s="53" t="s">
        <v>377</v>
      </c>
      <c r="D333" s="53" t="s">
        <v>204</v>
      </c>
      <c r="E333" s="53" t="s">
        <v>8</v>
      </c>
      <c r="F333" s="103">
        <f>F334</f>
        <v>79.900000000000006</v>
      </c>
      <c r="G333" s="103">
        <f>G334</f>
        <v>79.900000000000006</v>
      </c>
      <c r="H333" s="134"/>
    </row>
    <row r="334" spans="1:8" ht="37.5" customHeight="1" outlineLevel="6" x14ac:dyDescent="0.25">
      <c r="A334" s="52" t="s">
        <v>53</v>
      </c>
      <c r="B334" s="53" t="s">
        <v>137</v>
      </c>
      <c r="C334" s="53" t="s">
        <v>377</v>
      </c>
      <c r="D334" s="53" t="s">
        <v>204</v>
      </c>
      <c r="E334" s="53" t="s">
        <v>54</v>
      </c>
      <c r="F334" s="103">
        <f>F335</f>
        <v>79.900000000000006</v>
      </c>
      <c r="G334" s="103">
        <f>G335</f>
        <v>79.900000000000006</v>
      </c>
      <c r="H334" s="134"/>
    </row>
    <row r="335" spans="1:8" outlineLevel="7" x14ac:dyDescent="0.25">
      <c r="A335" s="52" t="s">
        <v>94</v>
      </c>
      <c r="B335" s="53" t="s">
        <v>137</v>
      </c>
      <c r="C335" s="53" t="s">
        <v>377</v>
      </c>
      <c r="D335" s="53" t="s">
        <v>204</v>
      </c>
      <c r="E335" s="53" t="s">
        <v>95</v>
      </c>
      <c r="F335" s="105">
        <v>79.900000000000006</v>
      </c>
      <c r="G335" s="135">
        <v>79.900000000000006</v>
      </c>
      <c r="H335" s="134"/>
    </row>
    <row r="336" spans="1:8" outlineLevel="2" x14ac:dyDescent="0.25">
      <c r="A336" s="52" t="s">
        <v>96</v>
      </c>
      <c r="B336" s="53" t="s">
        <v>137</v>
      </c>
      <c r="C336" s="53" t="s">
        <v>97</v>
      </c>
      <c r="D336" s="53" t="s">
        <v>159</v>
      </c>
      <c r="E336" s="53" t="s">
        <v>8</v>
      </c>
      <c r="F336" s="103">
        <f>F337</f>
        <v>3502.058</v>
      </c>
      <c r="G336" s="103">
        <f>G337</f>
        <v>3502.058</v>
      </c>
      <c r="H336" s="134"/>
    </row>
    <row r="337" spans="1:8" ht="36" customHeight="1" outlineLevel="3" x14ac:dyDescent="0.25">
      <c r="A337" s="52" t="s">
        <v>536</v>
      </c>
      <c r="B337" s="53" t="s">
        <v>137</v>
      </c>
      <c r="C337" s="53" t="s">
        <v>97</v>
      </c>
      <c r="D337" s="53" t="s">
        <v>188</v>
      </c>
      <c r="E337" s="53" t="s">
        <v>8</v>
      </c>
      <c r="F337" s="103">
        <f>F338+F347</f>
        <v>3502.058</v>
      </c>
      <c r="G337" s="103">
        <f>G338+G347</f>
        <v>3502.058</v>
      </c>
      <c r="H337" s="134"/>
    </row>
    <row r="338" spans="1:8" ht="37.5" customHeight="1" outlineLevel="3" x14ac:dyDescent="0.25">
      <c r="A338" s="52" t="s">
        <v>539</v>
      </c>
      <c r="B338" s="53" t="s">
        <v>137</v>
      </c>
      <c r="C338" s="53" t="s">
        <v>97</v>
      </c>
      <c r="D338" s="53" t="s">
        <v>200</v>
      </c>
      <c r="E338" s="53" t="s">
        <v>8</v>
      </c>
      <c r="F338" s="103">
        <f>F342+F339</f>
        <v>3428.058</v>
      </c>
      <c r="G338" s="103">
        <f>G342+G339</f>
        <v>3428.058</v>
      </c>
      <c r="H338" s="134"/>
    </row>
    <row r="339" spans="1:8" ht="20.25" customHeight="1" outlineLevel="3" x14ac:dyDescent="0.25">
      <c r="A339" s="52" t="s">
        <v>98</v>
      </c>
      <c r="B339" s="53" t="s">
        <v>137</v>
      </c>
      <c r="C339" s="53" t="s">
        <v>97</v>
      </c>
      <c r="D339" s="53" t="s">
        <v>337</v>
      </c>
      <c r="E339" s="53" t="s">
        <v>8</v>
      </c>
      <c r="F339" s="103">
        <f>F340</f>
        <v>70</v>
      </c>
      <c r="G339" s="103">
        <f>G340</f>
        <v>70</v>
      </c>
      <c r="H339" s="134"/>
    </row>
    <row r="340" spans="1:8" ht="23.25" customHeight="1" outlineLevel="3" x14ac:dyDescent="0.25">
      <c r="A340" s="52" t="s">
        <v>18</v>
      </c>
      <c r="B340" s="53" t="s">
        <v>137</v>
      </c>
      <c r="C340" s="53" t="s">
        <v>97</v>
      </c>
      <c r="D340" s="53" t="s">
        <v>337</v>
      </c>
      <c r="E340" s="53" t="s">
        <v>19</v>
      </c>
      <c r="F340" s="103">
        <f>F341</f>
        <v>70</v>
      </c>
      <c r="G340" s="103">
        <f>G341</f>
        <v>70</v>
      </c>
      <c r="H340" s="134"/>
    </row>
    <row r="341" spans="1:8" ht="37.5" customHeight="1" outlineLevel="3" x14ac:dyDescent="0.25">
      <c r="A341" s="52" t="s">
        <v>20</v>
      </c>
      <c r="B341" s="53" t="s">
        <v>137</v>
      </c>
      <c r="C341" s="53" t="s">
        <v>97</v>
      </c>
      <c r="D341" s="53" t="s">
        <v>337</v>
      </c>
      <c r="E341" s="53" t="s">
        <v>21</v>
      </c>
      <c r="F341" s="103">
        <v>70</v>
      </c>
      <c r="G341" s="135">
        <v>70</v>
      </c>
      <c r="H341" s="134"/>
    </row>
    <row r="342" spans="1:8" ht="93" customHeight="1" outlineLevel="3" x14ac:dyDescent="0.25">
      <c r="A342" s="32" t="s">
        <v>491</v>
      </c>
      <c r="B342" s="53" t="s">
        <v>137</v>
      </c>
      <c r="C342" s="53" t="s">
        <v>97</v>
      </c>
      <c r="D342" s="53" t="s">
        <v>206</v>
      </c>
      <c r="E342" s="53" t="s">
        <v>8</v>
      </c>
      <c r="F342" s="103">
        <f>F345+F343</f>
        <v>3358.058</v>
      </c>
      <c r="G342" s="103">
        <f>G345+G343</f>
        <v>3358.058</v>
      </c>
      <c r="H342" s="134"/>
    </row>
    <row r="343" spans="1:8" ht="19.5" customHeight="1" outlineLevel="3" x14ac:dyDescent="0.25">
      <c r="A343" s="52" t="s">
        <v>111</v>
      </c>
      <c r="B343" s="53" t="s">
        <v>137</v>
      </c>
      <c r="C343" s="53" t="s">
        <v>97</v>
      </c>
      <c r="D343" s="53" t="s">
        <v>206</v>
      </c>
      <c r="E343" s="53" t="s">
        <v>112</v>
      </c>
      <c r="F343" s="103">
        <f>F344</f>
        <v>300</v>
      </c>
      <c r="G343" s="103">
        <f>G344</f>
        <v>300</v>
      </c>
      <c r="H343" s="134"/>
    </row>
    <row r="344" spans="1:8" ht="37.5" outlineLevel="3" x14ac:dyDescent="0.25">
      <c r="A344" s="52" t="s">
        <v>118</v>
      </c>
      <c r="B344" s="53" t="s">
        <v>137</v>
      </c>
      <c r="C344" s="53" t="s">
        <v>97</v>
      </c>
      <c r="D344" s="53" t="s">
        <v>206</v>
      </c>
      <c r="E344" s="53" t="s">
        <v>119</v>
      </c>
      <c r="F344" s="103">
        <v>300</v>
      </c>
      <c r="G344" s="135">
        <v>300</v>
      </c>
      <c r="H344" s="134"/>
    </row>
    <row r="345" spans="1:8" ht="37.5" customHeight="1" outlineLevel="3" x14ac:dyDescent="0.25">
      <c r="A345" s="52" t="s">
        <v>53</v>
      </c>
      <c r="B345" s="53" t="s">
        <v>137</v>
      </c>
      <c r="C345" s="53" t="s">
        <v>97</v>
      </c>
      <c r="D345" s="53" t="s">
        <v>206</v>
      </c>
      <c r="E345" s="53" t="s">
        <v>54</v>
      </c>
      <c r="F345" s="103">
        <f>F346</f>
        <v>3058.058</v>
      </c>
      <c r="G345" s="103">
        <f>G346</f>
        <v>3058.058</v>
      </c>
      <c r="H345" s="134"/>
    </row>
    <row r="346" spans="1:8" outlineLevel="3" x14ac:dyDescent="0.25">
      <c r="A346" s="52" t="s">
        <v>94</v>
      </c>
      <c r="B346" s="53" t="s">
        <v>137</v>
      </c>
      <c r="C346" s="53" t="s">
        <v>97</v>
      </c>
      <c r="D346" s="53" t="s">
        <v>206</v>
      </c>
      <c r="E346" s="53" t="s">
        <v>95</v>
      </c>
      <c r="F346" s="103">
        <v>3058.058</v>
      </c>
      <c r="G346" s="135">
        <v>3058.058</v>
      </c>
      <c r="H346" s="134"/>
    </row>
    <row r="347" spans="1:8" outlineLevel="7" x14ac:dyDescent="0.25">
      <c r="A347" s="52" t="s">
        <v>99</v>
      </c>
      <c r="B347" s="53" t="s">
        <v>137</v>
      </c>
      <c r="C347" s="53" t="s">
        <v>97</v>
      </c>
      <c r="D347" s="53" t="s">
        <v>207</v>
      </c>
      <c r="E347" s="53" t="s">
        <v>8</v>
      </c>
      <c r="F347" s="103">
        <f>F348</f>
        <v>74</v>
      </c>
      <c r="G347" s="103">
        <f>G348</f>
        <v>74</v>
      </c>
      <c r="H347" s="134"/>
    </row>
    <row r="348" spans="1:8" ht="26.25" customHeight="1" outlineLevel="7" x14ac:dyDescent="0.25">
      <c r="A348" s="52" t="s">
        <v>18</v>
      </c>
      <c r="B348" s="53" t="s">
        <v>137</v>
      </c>
      <c r="C348" s="53" t="s">
        <v>97</v>
      </c>
      <c r="D348" s="53" t="s">
        <v>207</v>
      </c>
      <c r="E348" s="53" t="s">
        <v>19</v>
      </c>
      <c r="F348" s="103">
        <f>F349</f>
        <v>74</v>
      </c>
      <c r="G348" s="103">
        <f>G349</f>
        <v>74</v>
      </c>
      <c r="H348" s="134"/>
    </row>
    <row r="349" spans="1:8" ht="37.5" customHeight="1" outlineLevel="7" x14ac:dyDescent="0.25">
      <c r="A349" s="52" t="s">
        <v>20</v>
      </c>
      <c r="B349" s="53" t="s">
        <v>137</v>
      </c>
      <c r="C349" s="53" t="s">
        <v>97</v>
      </c>
      <c r="D349" s="53" t="s">
        <v>207</v>
      </c>
      <c r="E349" s="53" t="s">
        <v>21</v>
      </c>
      <c r="F349" s="105">
        <v>74</v>
      </c>
      <c r="G349" s="135">
        <v>74</v>
      </c>
      <c r="H349" s="134"/>
    </row>
    <row r="350" spans="1:8" outlineLevel="2" x14ac:dyDescent="0.25">
      <c r="A350" s="52" t="s">
        <v>144</v>
      </c>
      <c r="B350" s="53" t="s">
        <v>137</v>
      </c>
      <c r="C350" s="53" t="s">
        <v>145</v>
      </c>
      <c r="D350" s="53" t="s">
        <v>159</v>
      </c>
      <c r="E350" s="53" t="s">
        <v>8</v>
      </c>
      <c r="F350" s="103">
        <f>F351</f>
        <v>17311.39</v>
      </c>
      <c r="G350" s="103">
        <f>G351</f>
        <v>16998.189999999999</v>
      </c>
      <c r="H350" s="134"/>
    </row>
    <row r="351" spans="1:8" ht="39" customHeight="1" outlineLevel="3" x14ac:dyDescent="0.25">
      <c r="A351" s="52" t="s">
        <v>536</v>
      </c>
      <c r="B351" s="53" t="s">
        <v>137</v>
      </c>
      <c r="C351" s="53" t="s">
        <v>145</v>
      </c>
      <c r="D351" s="53" t="s">
        <v>188</v>
      </c>
      <c r="E351" s="53" t="s">
        <v>8</v>
      </c>
      <c r="F351" s="103">
        <f>F352+F357+F364</f>
        <v>17311.39</v>
      </c>
      <c r="G351" s="103">
        <f>G352+G357+G364</f>
        <v>16998.189999999999</v>
      </c>
      <c r="H351" s="134"/>
    </row>
    <row r="352" spans="1:8" ht="39" customHeight="1" outlineLevel="5" x14ac:dyDescent="0.25">
      <c r="A352" s="52" t="s">
        <v>13</v>
      </c>
      <c r="B352" s="53" t="s">
        <v>137</v>
      </c>
      <c r="C352" s="53" t="s">
        <v>145</v>
      </c>
      <c r="D352" s="53" t="s">
        <v>208</v>
      </c>
      <c r="E352" s="53" t="s">
        <v>8</v>
      </c>
      <c r="F352" s="103">
        <f>F353+F355</f>
        <v>2715.1000000000004</v>
      </c>
      <c r="G352" s="103">
        <f>G353+G355</f>
        <v>2715.1000000000004</v>
      </c>
      <c r="H352" s="134"/>
    </row>
    <row r="353" spans="1:8" ht="73.5" customHeight="1" outlineLevel="6" x14ac:dyDescent="0.25">
      <c r="A353" s="52" t="s">
        <v>14</v>
      </c>
      <c r="B353" s="53" t="s">
        <v>137</v>
      </c>
      <c r="C353" s="53" t="s">
        <v>145</v>
      </c>
      <c r="D353" s="53" t="s">
        <v>208</v>
      </c>
      <c r="E353" s="53" t="s">
        <v>15</v>
      </c>
      <c r="F353" s="103">
        <f>F354</f>
        <v>2672.3</v>
      </c>
      <c r="G353" s="103">
        <f>G354</f>
        <v>2672.3</v>
      </c>
      <c r="H353" s="134"/>
    </row>
    <row r="354" spans="1:8" ht="20.25" customHeight="1" outlineLevel="7" x14ac:dyDescent="0.25">
      <c r="A354" s="52" t="s">
        <v>16</v>
      </c>
      <c r="B354" s="53" t="s">
        <v>137</v>
      </c>
      <c r="C354" s="53" t="s">
        <v>145</v>
      </c>
      <c r="D354" s="53" t="s">
        <v>208</v>
      </c>
      <c r="E354" s="53" t="s">
        <v>17</v>
      </c>
      <c r="F354" s="105">
        <v>2672.3</v>
      </c>
      <c r="G354" s="135">
        <v>2672.3</v>
      </c>
      <c r="H354" s="134"/>
    </row>
    <row r="355" spans="1:8" ht="20.25" customHeight="1" outlineLevel="6" x14ac:dyDescent="0.25">
      <c r="A355" s="52" t="s">
        <v>18</v>
      </c>
      <c r="B355" s="53" t="s">
        <v>137</v>
      </c>
      <c r="C355" s="53" t="s">
        <v>145</v>
      </c>
      <c r="D355" s="53" t="s">
        <v>208</v>
      </c>
      <c r="E355" s="53" t="s">
        <v>19</v>
      </c>
      <c r="F355" s="103">
        <f>F356</f>
        <v>42.8</v>
      </c>
      <c r="G355" s="103">
        <f>G356</f>
        <v>42.8</v>
      </c>
      <c r="H355" s="134"/>
    </row>
    <row r="356" spans="1:8" ht="38.25" customHeight="1" outlineLevel="7" x14ac:dyDescent="0.25">
      <c r="A356" s="52" t="s">
        <v>20</v>
      </c>
      <c r="B356" s="53" t="s">
        <v>137</v>
      </c>
      <c r="C356" s="53" t="s">
        <v>145</v>
      </c>
      <c r="D356" s="53" t="s">
        <v>208</v>
      </c>
      <c r="E356" s="53" t="s">
        <v>21</v>
      </c>
      <c r="F356" s="105">
        <v>42.8</v>
      </c>
      <c r="G356" s="135">
        <v>42.8</v>
      </c>
      <c r="H356" s="134"/>
    </row>
    <row r="357" spans="1:8" ht="37.5" customHeight="1" outlineLevel="5" x14ac:dyDescent="0.25">
      <c r="A357" s="52" t="s">
        <v>49</v>
      </c>
      <c r="B357" s="53" t="s">
        <v>137</v>
      </c>
      <c r="C357" s="53" t="s">
        <v>145</v>
      </c>
      <c r="D357" s="53" t="s">
        <v>209</v>
      </c>
      <c r="E357" s="53" t="s">
        <v>8</v>
      </c>
      <c r="F357" s="103">
        <f>F358+F360+F362</f>
        <v>12902.5</v>
      </c>
      <c r="G357" s="103">
        <f>G358+G360+G362</f>
        <v>12589.3</v>
      </c>
      <c r="H357" s="134"/>
    </row>
    <row r="358" spans="1:8" ht="59.25" customHeight="1" outlineLevel="6" x14ac:dyDescent="0.25">
      <c r="A358" s="52" t="s">
        <v>14</v>
      </c>
      <c r="B358" s="53" t="s">
        <v>137</v>
      </c>
      <c r="C358" s="53" t="s">
        <v>145</v>
      </c>
      <c r="D358" s="53" t="s">
        <v>209</v>
      </c>
      <c r="E358" s="53" t="s">
        <v>15</v>
      </c>
      <c r="F358" s="103">
        <f>F359</f>
        <v>10242.799999999999</v>
      </c>
      <c r="G358" s="103">
        <f>G359</f>
        <v>10242.799999999999</v>
      </c>
      <c r="H358" s="134"/>
    </row>
    <row r="359" spans="1:8" ht="20.25" customHeight="1" outlineLevel="7" x14ac:dyDescent="0.25">
      <c r="A359" s="52" t="s">
        <v>50</v>
      </c>
      <c r="B359" s="53" t="s">
        <v>137</v>
      </c>
      <c r="C359" s="53" t="s">
        <v>145</v>
      </c>
      <c r="D359" s="53" t="s">
        <v>209</v>
      </c>
      <c r="E359" s="53" t="s">
        <v>51</v>
      </c>
      <c r="F359" s="105">
        <v>10242.799999999999</v>
      </c>
      <c r="G359" s="135">
        <v>10242.799999999999</v>
      </c>
      <c r="H359" s="134"/>
    </row>
    <row r="360" spans="1:8" ht="21" customHeight="1" outlineLevel="6" x14ac:dyDescent="0.25">
      <c r="A360" s="52" t="s">
        <v>18</v>
      </c>
      <c r="B360" s="53" t="s">
        <v>137</v>
      </c>
      <c r="C360" s="53" t="s">
        <v>145</v>
      </c>
      <c r="D360" s="53" t="s">
        <v>209</v>
      </c>
      <c r="E360" s="53" t="s">
        <v>19</v>
      </c>
      <c r="F360" s="103">
        <f>F361</f>
        <v>2613.1999999999998</v>
      </c>
      <c r="G360" s="103">
        <f>G361</f>
        <v>2300</v>
      </c>
      <c r="H360" s="134"/>
    </row>
    <row r="361" spans="1:8" ht="37.5" customHeight="1" outlineLevel="7" x14ac:dyDescent="0.25">
      <c r="A361" s="52" t="s">
        <v>20</v>
      </c>
      <c r="B361" s="53" t="s">
        <v>137</v>
      </c>
      <c r="C361" s="53" t="s">
        <v>145</v>
      </c>
      <c r="D361" s="53" t="s">
        <v>209</v>
      </c>
      <c r="E361" s="53" t="s">
        <v>21</v>
      </c>
      <c r="F361" s="105">
        <v>2613.1999999999998</v>
      </c>
      <c r="G361" s="135">
        <v>2300</v>
      </c>
      <c r="H361" s="134"/>
    </row>
    <row r="362" spans="1:8" outlineLevel="6" x14ac:dyDescent="0.25">
      <c r="A362" s="52" t="s">
        <v>22</v>
      </c>
      <c r="B362" s="53" t="s">
        <v>137</v>
      </c>
      <c r="C362" s="53" t="s">
        <v>145</v>
      </c>
      <c r="D362" s="53" t="s">
        <v>209</v>
      </c>
      <c r="E362" s="53" t="s">
        <v>23</v>
      </c>
      <c r="F362" s="103">
        <f>F363</f>
        <v>46.5</v>
      </c>
      <c r="G362" s="103">
        <f>G363</f>
        <v>46.5</v>
      </c>
      <c r="H362" s="134"/>
    </row>
    <row r="363" spans="1:8" outlineLevel="7" x14ac:dyDescent="0.25">
      <c r="A363" s="52" t="s">
        <v>24</v>
      </c>
      <c r="B363" s="53" t="s">
        <v>137</v>
      </c>
      <c r="C363" s="53" t="s">
        <v>145</v>
      </c>
      <c r="D363" s="53" t="s">
        <v>209</v>
      </c>
      <c r="E363" s="53" t="s">
        <v>25</v>
      </c>
      <c r="F363" s="105">
        <v>46.5</v>
      </c>
      <c r="G363" s="135">
        <v>46.5</v>
      </c>
      <c r="H363" s="134"/>
    </row>
    <row r="364" spans="1:8" ht="41.25" customHeight="1" outlineLevel="3" x14ac:dyDescent="0.25">
      <c r="A364" s="60" t="s">
        <v>52</v>
      </c>
      <c r="B364" s="53" t="s">
        <v>137</v>
      </c>
      <c r="C364" s="53" t="s">
        <v>145</v>
      </c>
      <c r="D364" s="53" t="s">
        <v>210</v>
      </c>
      <c r="E364" s="53" t="s">
        <v>8</v>
      </c>
      <c r="F364" s="103">
        <f>F365</f>
        <v>1693.79</v>
      </c>
      <c r="G364" s="103">
        <f>G365</f>
        <v>1693.79</v>
      </c>
      <c r="H364" s="134"/>
    </row>
    <row r="365" spans="1:8" ht="39" customHeight="1" outlineLevel="3" x14ac:dyDescent="0.25">
      <c r="A365" s="52" t="s">
        <v>53</v>
      </c>
      <c r="B365" s="53" t="s">
        <v>137</v>
      </c>
      <c r="C365" s="53" t="s">
        <v>145</v>
      </c>
      <c r="D365" s="53" t="s">
        <v>210</v>
      </c>
      <c r="E365" s="53" t="s">
        <v>54</v>
      </c>
      <c r="F365" s="103">
        <f>F366</f>
        <v>1693.79</v>
      </c>
      <c r="G365" s="103">
        <f>G366</f>
        <v>1693.79</v>
      </c>
      <c r="H365" s="134"/>
    </row>
    <row r="366" spans="1:8" outlineLevel="3" x14ac:dyDescent="0.25">
      <c r="A366" s="52" t="s">
        <v>55</v>
      </c>
      <c r="B366" s="53" t="s">
        <v>137</v>
      </c>
      <c r="C366" s="53" t="s">
        <v>145</v>
      </c>
      <c r="D366" s="53" t="s">
        <v>210</v>
      </c>
      <c r="E366" s="53" t="s">
        <v>56</v>
      </c>
      <c r="F366" s="105">
        <v>1693.79</v>
      </c>
      <c r="G366" s="135">
        <v>1693.79</v>
      </c>
      <c r="H366" s="134"/>
    </row>
    <row r="367" spans="1:8" outlineLevel="3" x14ac:dyDescent="0.25">
      <c r="A367" s="52" t="s">
        <v>106</v>
      </c>
      <c r="B367" s="53" t="s">
        <v>137</v>
      </c>
      <c r="C367" s="53" t="s">
        <v>107</v>
      </c>
      <c r="D367" s="53" t="s">
        <v>159</v>
      </c>
      <c r="E367" s="53" t="s">
        <v>8</v>
      </c>
      <c r="F367" s="103">
        <f>F368+F373</f>
        <v>6644</v>
      </c>
      <c r="G367" s="103">
        <f>G368+G373</f>
        <v>6644</v>
      </c>
      <c r="H367" s="134"/>
    </row>
    <row r="368" spans="1:8" outlineLevel="3" x14ac:dyDescent="0.25">
      <c r="A368" s="52" t="s">
        <v>115</v>
      </c>
      <c r="B368" s="53" t="s">
        <v>137</v>
      </c>
      <c r="C368" s="53" t="s">
        <v>116</v>
      </c>
      <c r="D368" s="53" t="s">
        <v>159</v>
      </c>
      <c r="E368" s="53" t="s">
        <v>8</v>
      </c>
      <c r="F368" s="103">
        <f t="shared" ref="F368:G371" si="22">F369</f>
        <v>2550</v>
      </c>
      <c r="G368" s="103">
        <f t="shared" si="22"/>
        <v>2550</v>
      </c>
      <c r="H368" s="134"/>
    </row>
    <row r="369" spans="1:8" ht="37.5" outlineLevel="3" x14ac:dyDescent="0.25">
      <c r="A369" s="52" t="s">
        <v>536</v>
      </c>
      <c r="B369" s="53" t="s">
        <v>137</v>
      </c>
      <c r="C369" s="53" t="s">
        <v>116</v>
      </c>
      <c r="D369" s="53" t="s">
        <v>188</v>
      </c>
      <c r="E369" s="53" t="s">
        <v>8</v>
      </c>
      <c r="F369" s="103">
        <f>F370</f>
        <v>2550</v>
      </c>
      <c r="G369" s="103">
        <f>G370</f>
        <v>2550</v>
      </c>
      <c r="H369" s="134"/>
    </row>
    <row r="370" spans="1:8" ht="78" customHeight="1" outlineLevel="3" x14ac:dyDescent="0.25">
      <c r="A370" s="32" t="s">
        <v>597</v>
      </c>
      <c r="B370" s="53" t="s">
        <v>137</v>
      </c>
      <c r="C370" s="53" t="s">
        <v>116</v>
      </c>
      <c r="D370" s="53" t="s">
        <v>624</v>
      </c>
      <c r="E370" s="53" t="s">
        <v>8</v>
      </c>
      <c r="F370" s="103">
        <f t="shared" si="22"/>
        <v>2550</v>
      </c>
      <c r="G370" s="103">
        <f t="shared" si="22"/>
        <v>2550</v>
      </c>
      <c r="H370" s="134"/>
    </row>
    <row r="371" spans="1:8" outlineLevel="3" x14ac:dyDescent="0.25">
      <c r="A371" s="52" t="s">
        <v>111</v>
      </c>
      <c r="B371" s="53" t="s">
        <v>137</v>
      </c>
      <c r="C371" s="53" t="s">
        <v>116</v>
      </c>
      <c r="D371" s="53" t="s">
        <v>624</v>
      </c>
      <c r="E371" s="53" t="s">
        <v>112</v>
      </c>
      <c r="F371" s="103">
        <f t="shared" si="22"/>
        <v>2550</v>
      </c>
      <c r="G371" s="103">
        <f t="shared" si="22"/>
        <v>2550</v>
      </c>
      <c r="H371" s="134"/>
    </row>
    <row r="372" spans="1:8" ht="37.5" outlineLevel="3" x14ac:dyDescent="0.25">
      <c r="A372" s="52" t="s">
        <v>118</v>
      </c>
      <c r="B372" s="53" t="s">
        <v>137</v>
      </c>
      <c r="C372" s="53" t="s">
        <v>116</v>
      </c>
      <c r="D372" s="53" t="s">
        <v>624</v>
      </c>
      <c r="E372" s="53" t="s">
        <v>119</v>
      </c>
      <c r="F372" s="103">
        <v>2550</v>
      </c>
      <c r="G372" s="103">
        <v>2550</v>
      </c>
      <c r="H372" s="134"/>
    </row>
    <row r="373" spans="1:8" outlineLevel="3" x14ac:dyDescent="0.25">
      <c r="A373" s="52" t="s">
        <v>151</v>
      </c>
      <c r="B373" s="53" t="s">
        <v>137</v>
      </c>
      <c r="C373" s="53" t="s">
        <v>152</v>
      </c>
      <c r="D373" s="53" t="s">
        <v>159</v>
      </c>
      <c r="E373" s="53" t="s">
        <v>8</v>
      </c>
      <c r="F373" s="103">
        <f t="shared" ref="F373:G375" si="23">F374</f>
        <v>4094</v>
      </c>
      <c r="G373" s="103">
        <f t="shared" si="23"/>
        <v>4094</v>
      </c>
      <c r="H373" s="134"/>
    </row>
    <row r="374" spans="1:8" ht="36.75" customHeight="1" outlineLevel="3" x14ac:dyDescent="0.25">
      <c r="A374" s="52" t="s">
        <v>536</v>
      </c>
      <c r="B374" s="53" t="s">
        <v>137</v>
      </c>
      <c r="C374" s="53" t="s">
        <v>152</v>
      </c>
      <c r="D374" s="53" t="s">
        <v>188</v>
      </c>
      <c r="E374" s="53" t="s">
        <v>8</v>
      </c>
      <c r="F374" s="103">
        <f t="shared" si="23"/>
        <v>4094</v>
      </c>
      <c r="G374" s="103">
        <f t="shared" si="23"/>
        <v>4094</v>
      </c>
      <c r="H374" s="134"/>
    </row>
    <row r="375" spans="1:8" ht="37.5" customHeight="1" outlineLevel="3" x14ac:dyDescent="0.25">
      <c r="A375" s="52" t="s">
        <v>537</v>
      </c>
      <c r="B375" s="53" t="s">
        <v>137</v>
      </c>
      <c r="C375" s="53" t="s">
        <v>152</v>
      </c>
      <c r="D375" s="53" t="s">
        <v>189</v>
      </c>
      <c r="E375" s="53" t="s">
        <v>8</v>
      </c>
      <c r="F375" s="103">
        <f t="shared" si="23"/>
        <v>4094</v>
      </c>
      <c r="G375" s="103">
        <f t="shared" si="23"/>
        <v>4094</v>
      </c>
      <c r="H375" s="134"/>
    </row>
    <row r="376" spans="1:8" ht="133.5" customHeight="1" outlineLevel="3" x14ac:dyDescent="0.25">
      <c r="A376" s="32" t="s">
        <v>497</v>
      </c>
      <c r="B376" s="53" t="s">
        <v>137</v>
      </c>
      <c r="C376" s="53" t="s">
        <v>152</v>
      </c>
      <c r="D376" s="53" t="s">
        <v>211</v>
      </c>
      <c r="E376" s="53" t="s">
        <v>8</v>
      </c>
      <c r="F376" s="103">
        <f>F377+F379</f>
        <v>4094</v>
      </c>
      <c r="G376" s="103">
        <f>G377+G379</f>
        <v>4094</v>
      </c>
      <c r="H376" s="134"/>
    </row>
    <row r="377" spans="1:8" ht="19.5" customHeight="1" outlineLevel="3" x14ac:dyDescent="0.25">
      <c r="A377" s="52" t="s">
        <v>18</v>
      </c>
      <c r="B377" s="53" t="s">
        <v>137</v>
      </c>
      <c r="C377" s="53" t="s">
        <v>152</v>
      </c>
      <c r="D377" s="53" t="s">
        <v>211</v>
      </c>
      <c r="E377" s="53" t="s">
        <v>19</v>
      </c>
      <c r="F377" s="103">
        <f>F378</f>
        <v>24</v>
      </c>
      <c r="G377" s="103">
        <f>G378</f>
        <v>24</v>
      </c>
      <c r="H377" s="134"/>
    </row>
    <row r="378" spans="1:8" ht="37.5" customHeight="1" outlineLevel="3" x14ac:dyDescent="0.25">
      <c r="A378" s="52" t="s">
        <v>20</v>
      </c>
      <c r="B378" s="53" t="s">
        <v>137</v>
      </c>
      <c r="C378" s="53" t="s">
        <v>152</v>
      </c>
      <c r="D378" s="53" t="s">
        <v>211</v>
      </c>
      <c r="E378" s="53" t="s">
        <v>21</v>
      </c>
      <c r="F378" s="105">
        <v>24</v>
      </c>
      <c r="G378" s="135">
        <v>24</v>
      </c>
      <c r="H378" s="134"/>
    </row>
    <row r="379" spans="1:8" ht="20.25" customHeight="1" outlineLevel="3" x14ac:dyDescent="0.25">
      <c r="A379" s="52" t="s">
        <v>111</v>
      </c>
      <c r="B379" s="53" t="s">
        <v>137</v>
      </c>
      <c r="C379" s="53" t="s">
        <v>152</v>
      </c>
      <c r="D379" s="53" t="s">
        <v>211</v>
      </c>
      <c r="E379" s="53" t="s">
        <v>112</v>
      </c>
      <c r="F379" s="103">
        <f>F380</f>
        <v>4070</v>
      </c>
      <c r="G379" s="103">
        <f>G380</f>
        <v>4070</v>
      </c>
      <c r="H379" s="134"/>
    </row>
    <row r="380" spans="1:8" ht="37.5" outlineLevel="3" x14ac:dyDescent="0.25">
      <c r="A380" s="52" t="s">
        <v>118</v>
      </c>
      <c r="B380" s="53" t="s">
        <v>137</v>
      </c>
      <c r="C380" s="53" t="s">
        <v>152</v>
      </c>
      <c r="D380" s="53" t="s">
        <v>211</v>
      </c>
      <c r="E380" s="53" t="s">
        <v>119</v>
      </c>
      <c r="F380" s="105">
        <v>4070</v>
      </c>
      <c r="G380" s="135">
        <v>4070</v>
      </c>
      <c r="H380" s="134"/>
    </row>
    <row r="381" spans="1:8" s="3" customFormat="1" x14ac:dyDescent="0.3">
      <c r="A381" s="178" t="s">
        <v>146</v>
      </c>
      <c r="B381" s="178"/>
      <c r="C381" s="178"/>
      <c r="D381" s="178"/>
      <c r="E381" s="178"/>
      <c r="F381" s="102">
        <f>F13+F254+F286+F49</f>
        <v>590986.84000000008</v>
      </c>
      <c r="G381" s="102">
        <f>G13+G254+G286+G49</f>
        <v>577458.3600000001</v>
      </c>
      <c r="H381" s="133"/>
    </row>
    <row r="382" spans="1:8" s="3" customFormat="1" x14ac:dyDescent="0.3">
      <c r="A382" s="62"/>
      <c r="B382" s="63"/>
      <c r="C382" s="63"/>
      <c r="D382" s="63"/>
      <c r="E382" s="63"/>
      <c r="F382" s="108"/>
      <c r="G382" s="138"/>
      <c r="H382" s="133"/>
    </row>
    <row r="383" spans="1:8" x14ac:dyDescent="0.3">
      <c r="A383" s="64"/>
      <c r="B383" s="65"/>
      <c r="C383" s="65"/>
      <c r="D383" s="65"/>
      <c r="E383" s="65"/>
      <c r="F383" s="110">
        <f>'прил 8 '!C13</f>
        <v>265621.90399999998</v>
      </c>
      <c r="G383" s="110">
        <f>'прил 8 '!D13</f>
        <v>258280.68799999999</v>
      </c>
      <c r="H383" s="134"/>
    </row>
    <row r="384" spans="1:8" x14ac:dyDescent="0.3">
      <c r="C384" s="67"/>
      <c r="D384" s="26" t="s">
        <v>518</v>
      </c>
      <c r="F384" s="110">
        <v>307104.91100000002</v>
      </c>
      <c r="G384" s="110">
        <f>G383-G381-G385</f>
        <v>-331476.75238095253</v>
      </c>
      <c r="H384" s="111">
        <f>G37+G46+G66+G106+G111+G116+G121+G136+G294+G312+G318+G342+G376</f>
        <v>328923.53000000003</v>
      </c>
    </row>
    <row r="385" spans="1:8" x14ac:dyDescent="0.3">
      <c r="C385" s="65"/>
      <c r="D385" s="65" t="s">
        <v>452</v>
      </c>
      <c r="E385" s="65"/>
      <c r="F385" s="110">
        <f>(F383/102.5*2.5)</f>
        <v>6478.5830243902437</v>
      </c>
      <c r="G385" s="110">
        <f>(G383/105)*5</f>
        <v>12299.08038095238</v>
      </c>
      <c r="H385" s="2" t="s">
        <v>453</v>
      </c>
    </row>
    <row r="386" spans="1:8" x14ac:dyDescent="0.3">
      <c r="C386" s="67"/>
      <c r="F386" s="112"/>
      <c r="G386" s="112"/>
      <c r="H386" s="134"/>
    </row>
    <row r="387" spans="1:8" x14ac:dyDescent="0.3">
      <c r="C387" s="67"/>
      <c r="F387" s="112"/>
      <c r="G387" s="139"/>
      <c r="H387" s="134"/>
    </row>
    <row r="388" spans="1:8" x14ac:dyDescent="0.3">
      <c r="C388" s="67"/>
      <c r="F388" s="112"/>
      <c r="G388" s="139"/>
    </row>
    <row r="389" spans="1:8" x14ac:dyDescent="0.3">
      <c r="C389" s="67"/>
      <c r="F389" s="112">
        <f>F381+F385</f>
        <v>597465.42302439036</v>
      </c>
      <c r="G389" s="112">
        <f>G381+G385</f>
        <v>589757.44038095244</v>
      </c>
    </row>
    <row r="390" spans="1:8" x14ac:dyDescent="0.3">
      <c r="C390" s="67"/>
      <c r="F390" s="112">
        <f>F392+F385</f>
        <v>568740.56702439033</v>
      </c>
      <c r="G390" s="112">
        <v>562955.91099999996</v>
      </c>
    </row>
    <row r="391" spans="1:8" x14ac:dyDescent="0.3">
      <c r="C391" s="67"/>
      <c r="F391" s="140"/>
    </row>
    <row r="392" spans="1:8" x14ac:dyDescent="0.3">
      <c r="C392" s="67"/>
      <c r="F392" s="112">
        <v>562261.98400000005</v>
      </c>
    </row>
    <row r="393" spans="1:8" x14ac:dyDescent="0.3">
      <c r="C393" s="67"/>
      <c r="F393" s="140"/>
    </row>
    <row r="394" spans="1:8" x14ac:dyDescent="0.3">
      <c r="C394" s="67"/>
      <c r="F394" s="140"/>
    </row>
    <row r="395" spans="1:8" x14ac:dyDescent="0.3">
      <c r="C395" s="67"/>
      <c r="F395" s="140"/>
    </row>
    <row r="396" spans="1:8" x14ac:dyDescent="0.3">
      <c r="C396" s="67"/>
      <c r="F396" s="140"/>
    </row>
    <row r="397" spans="1:8" x14ac:dyDescent="0.3">
      <c r="C397" s="67"/>
      <c r="F397" s="140"/>
    </row>
    <row r="398" spans="1:8" x14ac:dyDescent="0.3">
      <c r="A398" s="26"/>
      <c r="C398" s="67"/>
      <c r="F398" s="140"/>
    </row>
    <row r="399" spans="1:8" x14ac:dyDescent="0.3">
      <c r="A399" s="26"/>
      <c r="C399" s="67"/>
    </row>
    <row r="400" spans="1:8" x14ac:dyDescent="0.3">
      <c r="A400" s="26"/>
      <c r="D400" s="67"/>
      <c r="F400" s="140"/>
      <c r="G400" s="140"/>
    </row>
    <row r="401" spans="1:8" x14ac:dyDescent="0.3">
      <c r="A401" s="26"/>
      <c r="D401" s="67"/>
      <c r="F401" s="140"/>
      <c r="G401" s="140"/>
    </row>
    <row r="402" spans="1:8" x14ac:dyDescent="0.3">
      <c r="A402" s="26"/>
      <c r="D402" s="67"/>
      <c r="F402" s="140"/>
      <c r="G402" s="140"/>
    </row>
    <row r="403" spans="1:8" x14ac:dyDescent="0.3">
      <c r="A403" s="26"/>
      <c r="D403" s="67"/>
      <c r="F403" s="140"/>
      <c r="G403" s="140"/>
    </row>
    <row r="404" spans="1:8" x14ac:dyDescent="0.3">
      <c r="A404" s="26"/>
      <c r="D404" s="67"/>
      <c r="F404" s="140"/>
      <c r="G404" s="140"/>
    </row>
    <row r="405" spans="1:8" x14ac:dyDescent="0.3">
      <c r="A405" s="26"/>
      <c r="D405" s="67"/>
      <c r="F405" s="140"/>
      <c r="G405" s="140"/>
    </row>
    <row r="406" spans="1:8" x14ac:dyDescent="0.3">
      <c r="A406" s="26"/>
      <c r="D406" s="67"/>
      <c r="F406" s="140"/>
      <c r="G406" s="140"/>
    </row>
    <row r="407" spans="1:8" x14ac:dyDescent="0.3">
      <c r="A407" s="26"/>
      <c r="D407" s="67"/>
      <c r="F407" s="140"/>
      <c r="G407" s="140"/>
      <c r="H407" s="4"/>
    </row>
    <row r="408" spans="1:8" x14ac:dyDescent="0.3">
      <c r="A408" s="26"/>
      <c r="D408" s="67"/>
      <c r="F408" s="140"/>
      <c r="G408" s="140"/>
    </row>
    <row r="409" spans="1:8" x14ac:dyDescent="0.3">
      <c r="A409" s="26"/>
      <c r="D409" s="67"/>
      <c r="F409" s="140"/>
      <c r="G409" s="140"/>
    </row>
    <row r="410" spans="1:8" x14ac:dyDescent="0.3">
      <c r="A410" s="26"/>
      <c r="D410" s="67"/>
    </row>
    <row r="411" spans="1:8" x14ac:dyDescent="0.3">
      <c r="A411" s="26"/>
      <c r="D411" s="67"/>
      <c r="G411" s="66"/>
    </row>
    <row r="412" spans="1:8" x14ac:dyDescent="0.3">
      <c r="A412" s="26"/>
      <c r="D412" s="67"/>
      <c r="F412" s="140"/>
      <c r="G412" s="140"/>
    </row>
    <row r="413" spans="1:8" x14ac:dyDescent="0.3">
      <c r="A413" s="26"/>
      <c r="G413" s="66"/>
    </row>
    <row r="414" spans="1:8" x14ac:dyDescent="0.3">
      <c r="A414" s="26"/>
      <c r="F414" s="26"/>
      <c r="G414" s="66"/>
    </row>
    <row r="416" spans="1:8" x14ac:dyDescent="0.3">
      <c r="A416" s="26"/>
      <c r="F416" s="26"/>
      <c r="G416" s="66"/>
    </row>
  </sheetData>
  <mergeCells count="3">
    <mergeCell ref="A9:G9"/>
    <mergeCell ref="A10:G10"/>
    <mergeCell ref="A381:E381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zoomScale="95" zoomScaleNormal="100" zoomScaleSheetLayoutView="95" workbookViewId="0">
      <selection activeCell="E5" sqref="E5"/>
    </sheetView>
  </sheetViews>
  <sheetFormatPr defaultRowHeight="18.75" outlineLevelRow="6" x14ac:dyDescent="0.3"/>
  <cols>
    <col min="1" max="1" width="96.140625" style="68" customWidth="1"/>
    <col min="2" max="2" width="8.42578125" style="68" customWidth="1"/>
    <col min="3" max="3" width="16.7109375" style="68" customWidth="1"/>
    <col min="4" max="4" width="7.14062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60" t="s">
        <v>374</v>
      </c>
    </row>
    <row r="2" spans="1:7" x14ac:dyDescent="0.3">
      <c r="E2" s="164" t="s">
        <v>691</v>
      </c>
    </row>
    <row r="3" spans="1:7" x14ac:dyDescent="0.3">
      <c r="E3" s="164" t="s">
        <v>678</v>
      </c>
    </row>
    <row r="4" spans="1:7" x14ac:dyDescent="0.3">
      <c r="E4" s="164" t="s">
        <v>690</v>
      </c>
    </row>
    <row r="5" spans="1:7" x14ac:dyDescent="0.3">
      <c r="E5" s="164" t="s">
        <v>375</v>
      </c>
    </row>
    <row r="6" spans="1:7" x14ac:dyDescent="0.3">
      <c r="E6" s="164" t="s">
        <v>619</v>
      </c>
    </row>
    <row r="7" spans="1:7" x14ac:dyDescent="0.3">
      <c r="E7" s="164" t="s">
        <v>620</v>
      </c>
    </row>
    <row r="8" spans="1:7" x14ac:dyDescent="0.3">
      <c r="E8" s="164" t="s">
        <v>621</v>
      </c>
    </row>
    <row r="9" spans="1:7" x14ac:dyDescent="0.3">
      <c r="A9" s="180" t="s">
        <v>280</v>
      </c>
      <c r="B9" s="181"/>
      <c r="C9" s="181"/>
      <c r="D9" s="181"/>
      <c r="E9" s="181"/>
    </row>
    <row r="10" spans="1:7" x14ac:dyDescent="0.3">
      <c r="A10" s="176" t="s">
        <v>471</v>
      </c>
      <c r="B10" s="182"/>
      <c r="C10" s="182"/>
      <c r="D10" s="182"/>
      <c r="E10" s="182"/>
    </row>
    <row r="11" spans="1:7" x14ac:dyDescent="0.3">
      <c r="A11" s="176" t="s">
        <v>381</v>
      </c>
      <c r="B11" s="176"/>
      <c r="C11" s="176"/>
      <c r="D11" s="176"/>
      <c r="E11" s="176"/>
    </row>
    <row r="12" spans="1:7" x14ac:dyDescent="0.3">
      <c r="A12" s="176" t="s">
        <v>382</v>
      </c>
      <c r="B12" s="176"/>
      <c r="C12" s="176"/>
      <c r="D12" s="176"/>
      <c r="E12" s="176"/>
    </row>
    <row r="13" spans="1:7" x14ac:dyDescent="0.3">
      <c r="A13" s="176" t="s">
        <v>383</v>
      </c>
      <c r="B13" s="176"/>
      <c r="C13" s="176"/>
      <c r="D13" s="176"/>
      <c r="E13" s="176"/>
    </row>
    <row r="14" spans="1:7" x14ac:dyDescent="0.3">
      <c r="A14" s="45"/>
      <c r="B14" s="69"/>
      <c r="C14" s="69"/>
      <c r="D14" s="69"/>
      <c r="E14" s="70" t="s">
        <v>338</v>
      </c>
    </row>
    <row r="15" spans="1:7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281</v>
      </c>
    </row>
    <row r="16" spans="1:7" s="3" customFormat="1" x14ac:dyDescent="0.25">
      <c r="A16" s="50" t="s">
        <v>9</v>
      </c>
      <c r="B16" s="51" t="s">
        <v>10</v>
      </c>
      <c r="C16" s="51" t="s">
        <v>159</v>
      </c>
      <c r="D16" s="51" t="s">
        <v>8</v>
      </c>
      <c r="E16" s="102">
        <f>E17+E22+E44+E37+E50+E65+E70+E75</f>
        <v>69589.440000000002</v>
      </c>
      <c r="F16" s="161">
        <f>E16/E462</f>
        <v>9.7404988315177521E-2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159</v>
      </c>
      <c r="D17" s="53" t="s">
        <v>8</v>
      </c>
      <c r="E17" s="103">
        <f>E18</f>
        <v>1899.9069999999999</v>
      </c>
    </row>
    <row r="18" spans="1:5" outlineLevel="2" x14ac:dyDescent="0.25">
      <c r="A18" s="52" t="s">
        <v>282</v>
      </c>
      <c r="B18" s="53" t="s">
        <v>43</v>
      </c>
      <c r="C18" s="53" t="s">
        <v>160</v>
      </c>
      <c r="D18" s="53" t="s">
        <v>8</v>
      </c>
      <c r="E18" s="103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168</v>
      </c>
      <c r="D19" s="53" t="s">
        <v>8</v>
      </c>
      <c r="E19" s="103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168</v>
      </c>
      <c r="D20" s="53" t="s">
        <v>15</v>
      </c>
      <c r="E20" s="103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168</v>
      </c>
      <c r="D21" s="53" t="s">
        <v>17</v>
      </c>
      <c r="E21" s="103">
        <v>1899.9069999999999</v>
      </c>
    </row>
    <row r="22" spans="1:5" ht="56.25" outlineLevel="1" x14ac:dyDescent="0.25">
      <c r="A22" s="52" t="s">
        <v>132</v>
      </c>
      <c r="B22" s="53" t="s">
        <v>133</v>
      </c>
      <c r="C22" s="53" t="s">
        <v>159</v>
      </c>
      <c r="D22" s="53" t="s">
        <v>8</v>
      </c>
      <c r="E22" s="103">
        <f>E23</f>
        <v>4092.3700000000003</v>
      </c>
    </row>
    <row r="23" spans="1:5" outlineLevel="3" x14ac:dyDescent="0.25">
      <c r="A23" s="52" t="s">
        <v>282</v>
      </c>
      <c r="B23" s="53" t="s">
        <v>133</v>
      </c>
      <c r="C23" s="53" t="s">
        <v>160</v>
      </c>
      <c r="D23" s="53" t="s">
        <v>8</v>
      </c>
      <c r="E23" s="103">
        <f>E24+E27+E34</f>
        <v>4092.3700000000003</v>
      </c>
    </row>
    <row r="24" spans="1:5" outlineLevel="4" x14ac:dyDescent="0.25">
      <c r="A24" s="52" t="s">
        <v>134</v>
      </c>
      <c r="B24" s="53" t="s">
        <v>133</v>
      </c>
      <c r="C24" s="53" t="s">
        <v>195</v>
      </c>
      <c r="D24" s="53" t="s">
        <v>8</v>
      </c>
      <c r="E24" s="103">
        <f>E25</f>
        <v>1850.94</v>
      </c>
    </row>
    <row r="25" spans="1:5" ht="56.25" outlineLevel="5" x14ac:dyDescent="0.25">
      <c r="A25" s="52" t="s">
        <v>14</v>
      </c>
      <c r="B25" s="53" t="s">
        <v>133</v>
      </c>
      <c r="C25" s="53" t="s">
        <v>195</v>
      </c>
      <c r="D25" s="53" t="s">
        <v>15</v>
      </c>
      <c r="E25" s="103">
        <f>E26</f>
        <v>1850.94</v>
      </c>
    </row>
    <row r="26" spans="1:5" outlineLevel="6" x14ac:dyDescent="0.25">
      <c r="A26" s="52" t="s">
        <v>16</v>
      </c>
      <c r="B26" s="53" t="s">
        <v>133</v>
      </c>
      <c r="C26" s="53" t="s">
        <v>195</v>
      </c>
      <c r="D26" s="53" t="s">
        <v>17</v>
      </c>
      <c r="E26" s="103">
        <v>1850.94</v>
      </c>
    </row>
    <row r="27" spans="1:5" ht="37.5" outlineLevel="4" x14ac:dyDescent="0.25">
      <c r="A27" s="52" t="s">
        <v>13</v>
      </c>
      <c r="B27" s="53" t="s">
        <v>133</v>
      </c>
      <c r="C27" s="53" t="s">
        <v>161</v>
      </c>
      <c r="D27" s="53" t="s">
        <v>8</v>
      </c>
      <c r="E27" s="103">
        <f>E28+E30+E32</f>
        <v>2061.4300000000003</v>
      </c>
    </row>
    <row r="28" spans="1:5" ht="56.25" outlineLevel="5" x14ac:dyDescent="0.25">
      <c r="A28" s="52" t="s">
        <v>14</v>
      </c>
      <c r="B28" s="53" t="s">
        <v>133</v>
      </c>
      <c r="C28" s="53" t="s">
        <v>161</v>
      </c>
      <c r="D28" s="53" t="s">
        <v>15</v>
      </c>
      <c r="E28" s="103">
        <f>E29</f>
        <v>1912.93</v>
      </c>
    </row>
    <row r="29" spans="1:5" outlineLevel="6" x14ac:dyDescent="0.25">
      <c r="A29" s="52" t="s">
        <v>16</v>
      </c>
      <c r="B29" s="53" t="s">
        <v>133</v>
      </c>
      <c r="C29" s="53" t="s">
        <v>161</v>
      </c>
      <c r="D29" s="53" t="s">
        <v>17</v>
      </c>
      <c r="E29" s="103">
        <v>1912.93</v>
      </c>
    </row>
    <row r="30" spans="1:5" ht="18" customHeight="1" outlineLevel="5" x14ac:dyDescent="0.25">
      <c r="A30" s="52" t="s">
        <v>18</v>
      </c>
      <c r="B30" s="53" t="s">
        <v>133</v>
      </c>
      <c r="C30" s="53" t="s">
        <v>161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133</v>
      </c>
      <c r="C31" s="53" t="s">
        <v>161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133</v>
      </c>
      <c r="C32" s="53" t="s">
        <v>161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133</v>
      </c>
      <c r="C33" s="53" t="s">
        <v>161</v>
      </c>
      <c r="D33" s="53" t="s">
        <v>25</v>
      </c>
      <c r="E33" s="103">
        <v>5.5</v>
      </c>
    </row>
    <row r="34" spans="1:5" outlineLevel="4" x14ac:dyDescent="0.25">
      <c r="A34" s="52" t="s">
        <v>135</v>
      </c>
      <c r="B34" s="53" t="s">
        <v>133</v>
      </c>
      <c r="C34" s="53" t="s">
        <v>196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133</v>
      </c>
      <c r="C35" s="53" t="s">
        <v>196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133</v>
      </c>
      <c r="C36" s="53" t="s">
        <v>196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159</v>
      </c>
      <c r="D37" s="53" t="s">
        <v>8</v>
      </c>
      <c r="E37" s="103">
        <f>E38</f>
        <v>12790.743</v>
      </c>
    </row>
    <row r="38" spans="1:5" outlineLevel="3" x14ac:dyDescent="0.25">
      <c r="A38" s="52" t="s">
        <v>282</v>
      </c>
      <c r="B38" s="53" t="s">
        <v>46</v>
      </c>
      <c r="C38" s="53" t="s">
        <v>160</v>
      </c>
      <c r="D38" s="53" t="s">
        <v>8</v>
      </c>
      <c r="E38" s="103">
        <f>E39</f>
        <v>12790.743</v>
      </c>
    </row>
    <row r="39" spans="1:5" ht="37.5" outlineLevel="4" x14ac:dyDescent="0.25">
      <c r="A39" s="52" t="s">
        <v>13</v>
      </c>
      <c r="B39" s="53" t="s">
        <v>46</v>
      </c>
      <c r="C39" s="53" t="s">
        <v>161</v>
      </c>
      <c r="D39" s="53" t="s">
        <v>8</v>
      </c>
      <c r="E39" s="103">
        <f>E40+E42</f>
        <v>12790.743</v>
      </c>
    </row>
    <row r="40" spans="1:5" ht="56.25" outlineLevel="5" x14ac:dyDescent="0.25">
      <c r="A40" s="52" t="s">
        <v>14</v>
      </c>
      <c r="B40" s="53" t="s">
        <v>46</v>
      </c>
      <c r="C40" s="53" t="s">
        <v>161</v>
      </c>
      <c r="D40" s="53" t="s">
        <v>15</v>
      </c>
      <c r="E40" s="103">
        <f>E41</f>
        <v>12699.743</v>
      </c>
    </row>
    <row r="41" spans="1:5" outlineLevel="6" x14ac:dyDescent="0.25">
      <c r="A41" s="52" t="s">
        <v>16</v>
      </c>
      <c r="B41" s="53" t="s">
        <v>46</v>
      </c>
      <c r="C41" s="53" t="s">
        <v>161</v>
      </c>
      <c r="D41" s="53" t="s">
        <v>17</v>
      </c>
      <c r="E41" s="103">
        <v>12699.743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161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161</v>
      </c>
      <c r="D43" s="53" t="s">
        <v>21</v>
      </c>
      <c r="E43" s="103">
        <v>91</v>
      </c>
    </row>
    <row r="44" spans="1:5" outlineLevel="6" x14ac:dyDescent="0.25">
      <c r="A44" s="52" t="s">
        <v>392</v>
      </c>
      <c r="B44" s="53" t="s">
        <v>393</v>
      </c>
      <c r="C44" s="53" t="s">
        <v>159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174</v>
      </c>
      <c r="B45" s="53" t="s">
        <v>393</v>
      </c>
      <c r="C45" s="53" t="s">
        <v>160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499</v>
      </c>
      <c r="B46" s="53" t="s">
        <v>393</v>
      </c>
      <c r="C46" s="53" t="s">
        <v>498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522</v>
      </c>
      <c r="B47" s="53" t="s">
        <v>393</v>
      </c>
      <c r="C47" s="53" t="s">
        <v>516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393</v>
      </c>
      <c r="C48" s="53" t="s">
        <v>516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393</v>
      </c>
      <c r="C49" s="53" t="s">
        <v>516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159</v>
      </c>
      <c r="D50" s="53" t="s">
        <v>8</v>
      </c>
      <c r="E50" s="103">
        <f>E51</f>
        <v>7098.66</v>
      </c>
    </row>
    <row r="51" spans="1:5" outlineLevel="3" x14ac:dyDescent="0.25">
      <c r="A51" s="52" t="s">
        <v>282</v>
      </c>
      <c r="B51" s="53" t="s">
        <v>12</v>
      </c>
      <c r="C51" s="53" t="s">
        <v>160</v>
      </c>
      <c r="D51" s="53" t="s">
        <v>8</v>
      </c>
      <c r="E51" s="103">
        <f>E52+E59+E62</f>
        <v>7098.66</v>
      </c>
    </row>
    <row r="52" spans="1:5" ht="37.5" outlineLevel="4" x14ac:dyDescent="0.25">
      <c r="A52" s="52" t="s">
        <v>13</v>
      </c>
      <c r="B52" s="53" t="s">
        <v>12</v>
      </c>
      <c r="C52" s="53" t="s">
        <v>161</v>
      </c>
      <c r="D52" s="53" t="s">
        <v>8</v>
      </c>
      <c r="E52" s="103">
        <f>E53+E55+E57</f>
        <v>5484</v>
      </c>
    </row>
    <row r="53" spans="1:5" ht="56.25" outlineLevel="5" x14ac:dyDescent="0.25">
      <c r="A53" s="52" t="s">
        <v>14</v>
      </c>
      <c r="B53" s="53" t="s">
        <v>12</v>
      </c>
      <c r="C53" s="53" t="s">
        <v>161</v>
      </c>
      <c r="D53" s="53" t="s">
        <v>15</v>
      </c>
      <c r="E53" s="103">
        <f>E54</f>
        <v>5312.6</v>
      </c>
    </row>
    <row r="54" spans="1:5" outlineLevel="6" x14ac:dyDescent="0.25">
      <c r="A54" s="52" t="s">
        <v>16</v>
      </c>
      <c r="B54" s="53" t="s">
        <v>12</v>
      </c>
      <c r="C54" s="53" t="s">
        <v>161</v>
      </c>
      <c r="D54" s="53" t="s">
        <v>17</v>
      </c>
      <c r="E54" s="103">
        <v>5312.6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161</v>
      </c>
      <c r="D55" s="53" t="s">
        <v>19</v>
      </c>
      <c r="E55" s="103">
        <f>E56</f>
        <v>170.4</v>
      </c>
    </row>
    <row r="56" spans="1:5" ht="37.5" outlineLevel="6" x14ac:dyDescent="0.25">
      <c r="A56" s="52" t="s">
        <v>20</v>
      </c>
      <c r="B56" s="53" t="s">
        <v>12</v>
      </c>
      <c r="C56" s="53" t="s">
        <v>161</v>
      </c>
      <c r="D56" s="53" t="s">
        <v>21</v>
      </c>
      <c r="E56" s="103">
        <v>170.4</v>
      </c>
    </row>
    <row r="57" spans="1:5" outlineLevel="5" x14ac:dyDescent="0.25">
      <c r="A57" s="52" t="s">
        <v>22</v>
      </c>
      <c r="B57" s="53" t="s">
        <v>12</v>
      </c>
      <c r="C57" s="53" t="s">
        <v>161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161</v>
      </c>
      <c r="D58" s="53" t="s">
        <v>25</v>
      </c>
      <c r="E58" s="103">
        <v>1</v>
      </c>
    </row>
    <row r="59" spans="1:5" outlineLevel="4" x14ac:dyDescent="0.25">
      <c r="A59" s="52" t="s">
        <v>283</v>
      </c>
      <c r="B59" s="53" t="s">
        <v>12</v>
      </c>
      <c r="C59" s="53" t="s">
        <v>197</v>
      </c>
      <c r="D59" s="53" t="s">
        <v>8</v>
      </c>
      <c r="E59" s="103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197</v>
      </c>
      <c r="D60" s="53" t="s">
        <v>15</v>
      </c>
      <c r="E60" s="103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197</v>
      </c>
      <c r="D61" s="53" t="s">
        <v>17</v>
      </c>
      <c r="E61" s="103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169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169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169</v>
      </c>
      <c r="D64" s="53" t="s">
        <v>17</v>
      </c>
      <c r="E64" s="103">
        <v>594.24</v>
      </c>
    </row>
    <row r="65" spans="1:5" ht="21.75" customHeight="1" outlineLevel="6" x14ac:dyDescent="0.25">
      <c r="A65" s="52" t="s">
        <v>653</v>
      </c>
      <c r="B65" s="53" t="s">
        <v>654</v>
      </c>
      <c r="C65" s="53" t="s">
        <v>159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174</v>
      </c>
      <c r="B66" s="53" t="s">
        <v>654</v>
      </c>
      <c r="C66" s="53" t="s">
        <v>160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655</v>
      </c>
      <c r="B67" s="53" t="s">
        <v>654</v>
      </c>
      <c r="C67" s="53" t="s">
        <v>656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654</v>
      </c>
      <c r="C68" s="53" t="s">
        <v>656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409</v>
      </c>
      <c r="B69" s="53" t="s">
        <v>654</v>
      </c>
      <c r="C69" s="53" t="s">
        <v>656</v>
      </c>
      <c r="D69" s="53" t="s">
        <v>410</v>
      </c>
      <c r="E69" s="103">
        <v>695.26</v>
      </c>
    </row>
    <row r="70" spans="1:5" outlineLevel="6" x14ac:dyDescent="0.25">
      <c r="A70" s="52" t="s">
        <v>641</v>
      </c>
      <c r="B70" s="53" t="s">
        <v>642</v>
      </c>
      <c r="C70" s="53" t="s">
        <v>159</v>
      </c>
      <c r="D70" s="53" t="s">
        <v>8</v>
      </c>
      <c r="E70" s="103">
        <f>E71</f>
        <v>45.762</v>
      </c>
    </row>
    <row r="71" spans="1:5" outlineLevel="6" x14ac:dyDescent="0.25">
      <c r="A71" s="52" t="s">
        <v>282</v>
      </c>
      <c r="B71" s="53" t="s">
        <v>642</v>
      </c>
      <c r="C71" s="53" t="s">
        <v>160</v>
      </c>
      <c r="D71" s="53" t="s">
        <v>8</v>
      </c>
      <c r="E71" s="103">
        <f>E72</f>
        <v>45.762</v>
      </c>
    </row>
    <row r="72" spans="1:5" outlineLevel="6" x14ac:dyDescent="0.25">
      <c r="A72" s="52" t="s">
        <v>652</v>
      </c>
      <c r="B72" s="53" t="s">
        <v>642</v>
      </c>
      <c r="C72" s="53" t="s">
        <v>644</v>
      </c>
      <c r="D72" s="53" t="s">
        <v>8</v>
      </c>
      <c r="E72" s="103">
        <f>E73</f>
        <v>45.762</v>
      </c>
    </row>
    <row r="73" spans="1:5" outlineLevel="6" x14ac:dyDescent="0.25">
      <c r="A73" s="52" t="s">
        <v>22</v>
      </c>
      <c r="B73" s="53" t="s">
        <v>642</v>
      </c>
      <c r="C73" s="53" t="s">
        <v>644</v>
      </c>
      <c r="D73" s="53" t="s">
        <v>23</v>
      </c>
      <c r="E73" s="103">
        <f>E74</f>
        <v>45.762</v>
      </c>
    </row>
    <row r="74" spans="1:5" outlineLevel="6" x14ac:dyDescent="0.25">
      <c r="A74" s="52" t="s">
        <v>645</v>
      </c>
      <c r="B74" s="53" t="s">
        <v>642</v>
      </c>
      <c r="C74" s="53" t="s">
        <v>644</v>
      </c>
      <c r="D74" s="53" t="s">
        <v>646</v>
      </c>
      <c r="E74" s="103">
        <v>45.762</v>
      </c>
    </row>
    <row r="75" spans="1:5" outlineLevel="1" x14ac:dyDescent="0.25">
      <c r="A75" s="52" t="s">
        <v>26</v>
      </c>
      <c r="B75" s="53" t="s">
        <v>27</v>
      </c>
      <c r="C75" s="53" t="s">
        <v>159</v>
      </c>
      <c r="D75" s="53" t="s">
        <v>8</v>
      </c>
      <c r="E75" s="103">
        <f>E76+E104+E100</f>
        <v>42945.720999999998</v>
      </c>
    </row>
    <row r="76" spans="1:5" ht="37.5" outlineLevel="2" x14ac:dyDescent="0.25">
      <c r="A76" s="52" t="s">
        <v>519</v>
      </c>
      <c r="B76" s="53" t="s">
        <v>27</v>
      </c>
      <c r="C76" s="53" t="s">
        <v>162</v>
      </c>
      <c r="D76" s="53" t="s">
        <v>8</v>
      </c>
      <c r="E76" s="103">
        <f>E77+E84+E91</f>
        <v>19846.161</v>
      </c>
    </row>
    <row r="77" spans="1:5" outlineLevel="3" x14ac:dyDescent="0.25">
      <c r="A77" s="52" t="s">
        <v>520</v>
      </c>
      <c r="B77" s="53" t="s">
        <v>27</v>
      </c>
      <c r="C77" s="53" t="s">
        <v>170</v>
      </c>
      <c r="D77" s="53" t="s">
        <v>8</v>
      </c>
      <c r="E77" s="103">
        <f>E78+E81</f>
        <v>1022.5999999999999</v>
      </c>
    </row>
    <row r="78" spans="1:5" ht="37.5" outlineLevel="4" x14ac:dyDescent="0.25">
      <c r="A78" s="52" t="s">
        <v>28</v>
      </c>
      <c r="B78" s="53" t="s">
        <v>27</v>
      </c>
      <c r="C78" s="53" t="s">
        <v>164</v>
      </c>
      <c r="D78" s="53" t="s">
        <v>8</v>
      </c>
      <c r="E78" s="103">
        <f>E79</f>
        <v>654.29999999999995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164</v>
      </c>
      <c r="D79" s="53" t="s">
        <v>19</v>
      </c>
      <c r="E79" s="103">
        <f>E80</f>
        <v>654.29999999999995</v>
      </c>
    </row>
    <row r="80" spans="1:5" ht="37.5" outlineLevel="6" x14ac:dyDescent="0.25">
      <c r="A80" s="52" t="s">
        <v>20</v>
      </c>
      <c r="B80" s="53" t="s">
        <v>27</v>
      </c>
      <c r="C80" s="53" t="s">
        <v>164</v>
      </c>
      <c r="D80" s="53" t="s">
        <v>21</v>
      </c>
      <c r="E80" s="103">
        <v>654.29999999999995</v>
      </c>
    </row>
    <row r="81" spans="1:5" outlineLevel="4" x14ac:dyDescent="0.25">
      <c r="A81" s="52" t="s">
        <v>29</v>
      </c>
      <c r="B81" s="53" t="s">
        <v>27</v>
      </c>
      <c r="C81" s="53" t="s">
        <v>165</v>
      </c>
      <c r="D81" s="53" t="s">
        <v>8</v>
      </c>
      <c r="E81" s="103">
        <f>E82</f>
        <v>368.3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165</v>
      </c>
      <c r="D82" s="53" t="s">
        <v>19</v>
      </c>
      <c r="E82" s="103">
        <f>E83</f>
        <v>368.3</v>
      </c>
    </row>
    <row r="83" spans="1:5" ht="37.5" outlineLevel="6" x14ac:dyDescent="0.25">
      <c r="A83" s="52" t="s">
        <v>20</v>
      </c>
      <c r="B83" s="53" t="s">
        <v>27</v>
      </c>
      <c r="C83" s="53" t="s">
        <v>165</v>
      </c>
      <c r="D83" s="53" t="s">
        <v>21</v>
      </c>
      <c r="E83" s="103">
        <v>368.3</v>
      </c>
    </row>
    <row r="84" spans="1:5" ht="36.75" customHeight="1" outlineLevel="4" x14ac:dyDescent="0.25">
      <c r="A84" s="52" t="s">
        <v>48</v>
      </c>
      <c r="B84" s="53" t="s">
        <v>27</v>
      </c>
      <c r="C84" s="53" t="s">
        <v>171</v>
      </c>
      <c r="D84" s="53" t="s">
        <v>8</v>
      </c>
      <c r="E84" s="103">
        <f>E85+E87</f>
        <v>3568.1320000000001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171</v>
      </c>
      <c r="D85" s="53" t="s">
        <v>19</v>
      </c>
      <c r="E85" s="103">
        <f>E86</f>
        <v>3410.3519999999999</v>
      </c>
    </row>
    <row r="86" spans="1:5" ht="37.5" outlineLevel="6" x14ac:dyDescent="0.25">
      <c r="A86" s="52" t="s">
        <v>20</v>
      </c>
      <c r="B86" s="53" t="s">
        <v>27</v>
      </c>
      <c r="C86" s="53" t="s">
        <v>171</v>
      </c>
      <c r="D86" s="53" t="s">
        <v>21</v>
      </c>
      <c r="E86" s="103">
        <v>3410.3519999999999</v>
      </c>
    </row>
    <row r="87" spans="1:5" outlineLevel="5" x14ac:dyDescent="0.25">
      <c r="A87" s="52" t="s">
        <v>22</v>
      </c>
      <c r="B87" s="53" t="s">
        <v>27</v>
      </c>
      <c r="C87" s="53" t="s">
        <v>171</v>
      </c>
      <c r="D87" s="53" t="s">
        <v>23</v>
      </c>
      <c r="E87" s="103">
        <f>E88+E89+E90</f>
        <v>157.78</v>
      </c>
    </row>
    <row r="88" spans="1:5" ht="17.25" hidden="1" customHeight="1" outlineLevel="5" x14ac:dyDescent="0.25">
      <c r="A88" s="52" t="s">
        <v>416</v>
      </c>
      <c r="B88" s="53" t="s">
        <v>27</v>
      </c>
      <c r="C88" s="53" t="s">
        <v>171</v>
      </c>
      <c r="D88" s="53" t="s">
        <v>417</v>
      </c>
      <c r="E88" s="103"/>
    </row>
    <row r="89" spans="1:5" outlineLevel="6" x14ac:dyDescent="0.25">
      <c r="A89" s="52" t="s">
        <v>24</v>
      </c>
      <c r="B89" s="53" t="s">
        <v>27</v>
      </c>
      <c r="C89" s="53" t="s">
        <v>171</v>
      </c>
      <c r="D89" s="53" t="s">
        <v>25</v>
      </c>
      <c r="E89" s="103">
        <v>157.78</v>
      </c>
    </row>
    <row r="90" spans="1:5" hidden="1" outlineLevel="6" x14ac:dyDescent="0.25">
      <c r="A90" s="52" t="s">
        <v>409</v>
      </c>
      <c r="B90" s="53" t="s">
        <v>27</v>
      </c>
      <c r="C90" s="53" t="s">
        <v>171</v>
      </c>
      <c r="D90" s="53" t="s">
        <v>410</v>
      </c>
      <c r="E90" s="103"/>
    </row>
    <row r="91" spans="1:5" ht="37.5" outlineLevel="4" collapsed="1" x14ac:dyDescent="0.25">
      <c r="A91" s="52" t="s">
        <v>49</v>
      </c>
      <c r="B91" s="53" t="s">
        <v>27</v>
      </c>
      <c r="C91" s="53" t="s">
        <v>172</v>
      </c>
      <c r="D91" s="53" t="s">
        <v>8</v>
      </c>
      <c r="E91" s="103">
        <f>E92+E94+E96+E98</f>
        <v>15255.429</v>
      </c>
    </row>
    <row r="92" spans="1:5" ht="56.25" outlineLevel="5" x14ac:dyDescent="0.25">
      <c r="A92" s="52" t="s">
        <v>14</v>
      </c>
      <c r="B92" s="53" t="s">
        <v>27</v>
      </c>
      <c r="C92" s="53" t="s">
        <v>172</v>
      </c>
      <c r="D92" s="53" t="s">
        <v>15</v>
      </c>
      <c r="E92" s="103">
        <f>E93</f>
        <v>6723.6</v>
      </c>
    </row>
    <row r="93" spans="1:5" outlineLevel="6" x14ac:dyDescent="0.25">
      <c r="A93" s="52" t="s">
        <v>50</v>
      </c>
      <c r="B93" s="53" t="s">
        <v>27</v>
      </c>
      <c r="C93" s="53" t="s">
        <v>172</v>
      </c>
      <c r="D93" s="53" t="s">
        <v>51</v>
      </c>
      <c r="E93" s="103">
        <v>6723.6</v>
      </c>
    </row>
    <row r="94" spans="1:5" ht="17.25" customHeight="1" outlineLevel="5" x14ac:dyDescent="0.25">
      <c r="A94" s="52" t="s">
        <v>18</v>
      </c>
      <c r="B94" s="53" t="s">
        <v>27</v>
      </c>
      <c r="C94" s="53" t="s">
        <v>172</v>
      </c>
      <c r="D94" s="53" t="s">
        <v>19</v>
      </c>
      <c r="E94" s="103">
        <f>E95</f>
        <v>7822.1090000000004</v>
      </c>
    </row>
    <row r="95" spans="1:5" ht="37.5" outlineLevel="6" x14ac:dyDescent="0.25">
      <c r="A95" s="52" t="s">
        <v>20</v>
      </c>
      <c r="B95" s="53" t="s">
        <v>27</v>
      </c>
      <c r="C95" s="53" t="s">
        <v>172</v>
      </c>
      <c r="D95" s="53" t="s">
        <v>21</v>
      </c>
      <c r="E95" s="103">
        <v>7822.1090000000004</v>
      </c>
    </row>
    <row r="96" spans="1:5" outlineLevel="6" x14ac:dyDescent="0.25">
      <c r="A96" s="52" t="s">
        <v>111</v>
      </c>
      <c r="B96" s="53" t="s">
        <v>27</v>
      </c>
      <c r="C96" s="53" t="s">
        <v>172</v>
      </c>
      <c r="D96" s="53" t="s">
        <v>112</v>
      </c>
      <c r="E96" s="103">
        <f>E97</f>
        <v>4</v>
      </c>
    </row>
    <row r="97" spans="1:5" ht="37.5" outlineLevel="6" x14ac:dyDescent="0.25">
      <c r="A97" s="52" t="s">
        <v>118</v>
      </c>
      <c r="B97" s="53" t="s">
        <v>27</v>
      </c>
      <c r="C97" s="53" t="s">
        <v>172</v>
      </c>
      <c r="D97" s="53" t="s">
        <v>119</v>
      </c>
      <c r="E97" s="103">
        <v>4</v>
      </c>
    </row>
    <row r="98" spans="1:5" outlineLevel="5" x14ac:dyDescent="0.25">
      <c r="A98" s="52" t="s">
        <v>22</v>
      </c>
      <c r="B98" s="53" t="s">
        <v>27</v>
      </c>
      <c r="C98" s="53" t="s">
        <v>172</v>
      </c>
      <c r="D98" s="53" t="s">
        <v>23</v>
      </c>
      <c r="E98" s="103">
        <f>E99</f>
        <v>705.72</v>
      </c>
    </row>
    <row r="99" spans="1:5" outlineLevel="6" x14ac:dyDescent="0.25">
      <c r="A99" s="52" t="s">
        <v>24</v>
      </c>
      <c r="B99" s="53" t="s">
        <v>27</v>
      </c>
      <c r="C99" s="53" t="s">
        <v>172</v>
      </c>
      <c r="D99" s="53" t="s">
        <v>25</v>
      </c>
      <c r="E99" s="103">
        <v>705.72</v>
      </c>
    </row>
    <row r="100" spans="1:5" ht="54.75" customHeight="1" outlineLevel="6" x14ac:dyDescent="0.3">
      <c r="A100" s="71" t="s">
        <v>531</v>
      </c>
      <c r="B100" s="72" t="s">
        <v>27</v>
      </c>
      <c r="C100" s="72" t="s">
        <v>173</v>
      </c>
      <c r="D100" s="72" t="s">
        <v>8</v>
      </c>
      <c r="E100" s="103">
        <f>E101</f>
        <v>84.519000000000005</v>
      </c>
    </row>
    <row r="101" spans="1:5" ht="37.5" outlineLevel="6" x14ac:dyDescent="0.3">
      <c r="A101" s="71" t="s">
        <v>380</v>
      </c>
      <c r="B101" s="72" t="s">
        <v>27</v>
      </c>
      <c r="C101" s="72" t="s">
        <v>379</v>
      </c>
      <c r="D101" s="72" t="s">
        <v>8</v>
      </c>
      <c r="E101" s="103">
        <f>E102</f>
        <v>84.519000000000005</v>
      </c>
    </row>
    <row r="102" spans="1:5" ht="37.5" outlineLevel="6" x14ac:dyDescent="0.3">
      <c r="A102" s="71" t="s">
        <v>53</v>
      </c>
      <c r="B102" s="72" t="s">
        <v>27</v>
      </c>
      <c r="C102" s="72" t="s">
        <v>379</v>
      </c>
      <c r="D102" s="72" t="s">
        <v>54</v>
      </c>
      <c r="E102" s="103">
        <f>E103</f>
        <v>84.519000000000005</v>
      </c>
    </row>
    <row r="103" spans="1:5" outlineLevel="6" x14ac:dyDescent="0.3">
      <c r="A103" s="71" t="s">
        <v>55</v>
      </c>
      <c r="B103" s="72" t="s">
        <v>27</v>
      </c>
      <c r="C103" s="72" t="s">
        <v>379</v>
      </c>
      <c r="D103" s="72" t="s">
        <v>56</v>
      </c>
      <c r="E103" s="103">
        <v>84.519000000000005</v>
      </c>
    </row>
    <row r="104" spans="1:5" outlineLevel="2" x14ac:dyDescent="0.25">
      <c r="A104" s="52" t="s">
        <v>282</v>
      </c>
      <c r="B104" s="53" t="s">
        <v>27</v>
      </c>
      <c r="C104" s="53" t="s">
        <v>160</v>
      </c>
      <c r="D104" s="53" t="s">
        <v>8</v>
      </c>
      <c r="E104" s="103">
        <f>E105+E112+E121+E115+E118+E124+E130+E127</f>
        <v>23015.040999999997</v>
      </c>
    </row>
    <row r="105" spans="1:5" ht="37.5" outlineLevel="4" x14ac:dyDescent="0.25">
      <c r="A105" s="52" t="s">
        <v>13</v>
      </c>
      <c r="B105" s="53" t="s">
        <v>27</v>
      </c>
      <c r="C105" s="53" t="s">
        <v>161</v>
      </c>
      <c r="D105" s="53" t="s">
        <v>8</v>
      </c>
      <c r="E105" s="103">
        <f>E106+E108+E110</f>
        <v>16592.37</v>
      </c>
    </row>
    <row r="106" spans="1:5" ht="56.25" outlineLevel="5" x14ac:dyDescent="0.25">
      <c r="A106" s="52" t="s">
        <v>14</v>
      </c>
      <c r="B106" s="53" t="s">
        <v>27</v>
      </c>
      <c r="C106" s="53" t="s">
        <v>161</v>
      </c>
      <c r="D106" s="53" t="s">
        <v>15</v>
      </c>
      <c r="E106" s="103">
        <f>E107</f>
        <v>16568.37</v>
      </c>
    </row>
    <row r="107" spans="1:5" outlineLevel="6" x14ac:dyDescent="0.25">
      <c r="A107" s="52" t="s">
        <v>16</v>
      </c>
      <c r="B107" s="53" t="s">
        <v>27</v>
      </c>
      <c r="C107" s="53" t="s">
        <v>161</v>
      </c>
      <c r="D107" s="53" t="s">
        <v>17</v>
      </c>
      <c r="E107" s="103">
        <v>16568.37</v>
      </c>
    </row>
    <row r="108" spans="1:5" ht="21" customHeight="1" outlineLevel="6" x14ac:dyDescent="0.25">
      <c r="A108" s="52" t="s">
        <v>18</v>
      </c>
      <c r="B108" s="53" t="s">
        <v>27</v>
      </c>
      <c r="C108" s="53" t="s">
        <v>161</v>
      </c>
      <c r="D108" s="53" t="s">
        <v>19</v>
      </c>
      <c r="E108" s="103">
        <f>E109</f>
        <v>20</v>
      </c>
    </row>
    <row r="109" spans="1:5" ht="37.5" outlineLevel="6" x14ac:dyDescent="0.25">
      <c r="A109" s="52" t="s">
        <v>20</v>
      </c>
      <c r="B109" s="53" t="s">
        <v>27</v>
      </c>
      <c r="C109" s="53" t="s">
        <v>161</v>
      </c>
      <c r="D109" s="53" t="s">
        <v>21</v>
      </c>
      <c r="E109" s="103">
        <v>20</v>
      </c>
    </row>
    <row r="110" spans="1:5" outlineLevel="6" x14ac:dyDescent="0.25">
      <c r="A110" s="52" t="s">
        <v>111</v>
      </c>
      <c r="B110" s="53" t="s">
        <v>27</v>
      </c>
      <c r="C110" s="53" t="s">
        <v>161</v>
      </c>
      <c r="D110" s="53" t="s">
        <v>112</v>
      </c>
      <c r="E110" s="103">
        <f>E111</f>
        <v>4</v>
      </c>
    </row>
    <row r="111" spans="1:5" ht="37.5" outlineLevel="6" x14ac:dyDescent="0.25">
      <c r="A111" s="52" t="s">
        <v>118</v>
      </c>
      <c r="B111" s="53" t="s">
        <v>27</v>
      </c>
      <c r="C111" s="53" t="s">
        <v>161</v>
      </c>
      <c r="D111" s="53" t="s">
        <v>119</v>
      </c>
      <c r="E111" s="103">
        <v>4</v>
      </c>
    </row>
    <row r="112" spans="1:5" outlineLevel="6" x14ac:dyDescent="0.25">
      <c r="A112" s="52" t="s">
        <v>630</v>
      </c>
      <c r="B112" s="53" t="s">
        <v>27</v>
      </c>
      <c r="C112" s="53" t="s">
        <v>631</v>
      </c>
      <c r="D112" s="53" t="s">
        <v>8</v>
      </c>
      <c r="E112" s="103">
        <f>E113</f>
        <v>61.802999999999997</v>
      </c>
    </row>
    <row r="113" spans="1:5" outlineLevel="6" x14ac:dyDescent="0.25">
      <c r="A113" s="52" t="s">
        <v>111</v>
      </c>
      <c r="B113" s="53" t="s">
        <v>27</v>
      </c>
      <c r="C113" s="53" t="s">
        <v>631</v>
      </c>
      <c r="D113" s="53" t="s">
        <v>112</v>
      </c>
      <c r="E113" s="103">
        <f>E114</f>
        <v>61.802999999999997</v>
      </c>
    </row>
    <row r="114" spans="1:5" ht="37.5" outlineLevel="6" x14ac:dyDescent="0.25">
      <c r="A114" s="52" t="s">
        <v>118</v>
      </c>
      <c r="B114" s="53" t="s">
        <v>27</v>
      </c>
      <c r="C114" s="53" t="s">
        <v>631</v>
      </c>
      <c r="D114" s="53" t="s">
        <v>119</v>
      </c>
      <c r="E114" s="103">
        <v>61.802999999999997</v>
      </c>
    </row>
    <row r="115" spans="1:5" ht="37.5" outlineLevel="6" x14ac:dyDescent="0.25">
      <c r="A115" s="52" t="s">
        <v>348</v>
      </c>
      <c r="B115" s="53" t="s">
        <v>27</v>
      </c>
      <c r="C115" s="53" t="s">
        <v>349</v>
      </c>
      <c r="D115" s="53" t="s">
        <v>8</v>
      </c>
      <c r="E115" s="103">
        <f>E116</f>
        <v>76.349999999999994</v>
      </c>
    </row>
    <row r="116" spans="1:5" ht="56.25" outlineLevel="6" x14ac:dyDescent="0.25">
      <c r="A116" s="52" t="s">
        <v>14</v>
      </c>
      <c r="B116" s="53" t="s">
        <v>27</v>
      </c>
      <c r="C116" s="53" t="s">
        <v>349</v>
      </c>
      <c r="D116" s="53" t="s">
        <v>15</v>
      </c>
      <c r="E116" s="103">
        <f>E117</f>
        <v>76.349999999999994</v>
      </c>
    </row>
    <row r="117" spans="1:5" outlineLevel="6" x14ac:dyDescent="0.25">
      <c r="A117" s="52" t="s">
        <v>16</v>
      </c>
      <c r="B117" s="53" t="s">
        <v>27</v>
      </c>
      <c r="C117" s="53" t="s">
        <v>349</v>
      </c>
      <c r="D117" s="53" t="s">
        <v>17</v>
      </c>
      <c r="E117" s="103">
        <v>76.349999999999994</v>
      </c>
    </row>
    <row r="118" spans="1:5" ht="37.5" outlineLevel="6" x14ac:dyDescent="0.25">
      <c r="A118" s="52" t="s">
        <v>365</v>
      </c>
      <c r="B118" s="53" t="s">
        <v>27</v>
      </c>
      <c r="C118" s="53" t="s">
        <v>366</v>
      </c>
      <c r="D118" s="53" t="s">
        <v>8</v>
      </c>
      <c r="E118" s="103">
        <f>E119</f>
        <v>188</v>
      </c>
    </row>
    <row r="119" spans="1:5" ht="18.75" customHeight="1" outlineLevel="6" x14ac:dyDescent="0.25">
      <c r="A119" s="52" t="s">
        <v>18</v>
      </c>
      <c r="B119" s="53" t="s">
        <v>27</v>
      </c>
      <c r="C119" s="53" t="s">
        <v>366</v>
      </c>
      <c r="D119" s="53" t="s">
        <v>19</v>
      </c>
      <c r="E119" s="103">
        <f>E120</f>
        <v>188</v>
      </c>
    </row>
    <row r="120" spans="1:5" ht="37.5" outlineLevel="6" x14ac:dyDescent="0.25">
      <c r="A120" s="52" t="s">
        <v>20</v>
      </c>
      <c r="B120" s="53" t="s">
        <v>27</v>
      </c>
      <c r="C120" s="53" t="s">
        <v>366</v>
      </c>
      <c r="D120" s="53" t="s">
        <v>21</v>
      </c>
      <c r="E120" s="103">
        <v>188</v>
      </c>
    </row>
    <row r="121" spans="1:5" outlineLevel="6" x14ac:dyDescent="0.25">
      <c r="A121" s="52" t="s">
        <v>402</v>
      </c>
      <c r="B121" s="53" t="s">
        <v>27</v>
      </c>
      <c r="C121" s="53" t="s">
        <v>407</v>
      </c>
      <c r="D121" s="53" t="s">
        <v>8</v>
      </c>
      <c r="E121" s="103">
        <f>E122</f>
        <v>100</v>
      </c>
    </row>
    <row r="122" spans="1:5" ht="18" customHeight="1" outlineLevel="6" x14ac:dyDescent="0.25">
      <c r="A122" s="52" t="s">
        <v>18</v>
      </c>
      <c r="B122" s="53" t="s">
        <v>27</v>
      </c>
      <c r="C122" s="53" t="s">
        <v>407</v>
      </c>
      <c r="D122" s="53" t="s">
        <v>19</v>
      </c>
      <c r="E122" s="103">
        <f>E123</f>
        <v>100</v>
      </c>
    </row>
    <row r="123" spans="1:5" ht="37.5" outlineLevel="6" x14ac:dyDescent="0.25">
      <c r="A123" s="52" t="s">
        <v>20</v>
      </c>
      <c r="B123" s="53" t="s">
        <v>27</v>
      </c>
      <c r="C123" s="53" t="s">
        <v>407</v>
      </c>
      <c r="D123" s="53" t="s">
        <v>21</v>
      </c>
      <c r="E123" s="103">
        <v>100</v>
      </c>
    </row>
    <row r="124" spans="1:5" outlineLevel="6" x14ac:dyDescent="0.25">
      <c r="A124" s="52" t="s">
        <v>581</v>
      </c>
      <c r="B124" s="53" t="s">
        <v>27</v>
      </c>
      <c r="C124" s="53" t="s">
        <v>582</v>
      </c>
      <c r="D124" s="53" t="s">
        <v>8</v>
      </c>
      <c r="E124" s="103">
        <f>E125</f>
        <v>305.67399999999998</v>
      </c>
    </row>
    <row r="125" spans="1:5" ht="21" customHeight="1" outlineLevel="6" x14ac:dyDescent="0.25">
      <c r="A125" s="52" t="s">
        <v>18</v>
      </c>
      <c r="B125" s="53" t="s">
        <v>27</v>
      </c>
      <c r="C125" s="53" t="s">
        <v>582</v>
      </c>
      <c r="D125" s="53" t="s">
        <v>19</v>
      </c>
      <c r="E125" s="103">
        <f>E126</f>
        <v>305.67399999999998</v>
      </c>
    </row>
    <row r="126" spans="1:5" ht="37.5" outlineLevel="6" x14ac:dyDescent="0.25">
      <c r="A126" s="52" t="s">
        <v>20</v>
      </c>
      <c r="B126" s="53" t="s">
        <v>27</v>
      </c>
      <c r="C126" s="53" t="s">
        <v>582</v>
      </c>
      <c r="D126" s="53" t="s">
        <v>21</v>
      </c>
      <c r="E126" s="103">
        <v>305.67399999999998</v>
      </c>
    </row>
    <row r="127" spans="1:5" ht="37.5" outlineLevel="6" x14ac:dyDescent="0.25">
      <c r="A127" s="52" t="s">
        <v>599</v>
      </c>
      <c r="B127" s="53" t="s">
        <v>27</v>
      </c>
      <c r="C127" s="53" t="s">
        <v>600</v>
      </c>
      <c r="D127" s="53" t="s">
        <v>8</v>
      </c>
      <c r="E127" s="103">
        <f>E128</f>
        <v>66.59</v>
      </c>
    </row>
    <row r="128" spans="1:5" outlineLevel="6" x14ac:dyDescent="0.25">
      <c r="A128" s="52" t="s">
        <v>22</v>
      </c>
      <c r="B128" s="53" t="s">
        <v>27</v>
      </c>
      <c r="C128" s="53" t="s">
        <v>600</v>
      </c>
      <c r="D128" s="53" t="s">
        <v>23</v>
      </c>
      <c r="E128" s="103">
        <f>E129</f>
        <v>66.59</v>
      </c>
    </row>
    <row r="129" spans="1:5" ht="18.75" customHeight="1" outlineLevel="6" x14ac:dyDescent="0.25">
      <c r="A129" s="52" t="s">
        <v>416</v>
      </c>
      <c r="B129" s="53" t="s">
        <v>27</v>
      </c>
      <c r="C129" s="53" t="s">
        <v>600</v>
      </c>
      <c r="D129" s="53" t="s">
        <v>417</v>
      </c>
      <c r="E129" s="103">
        <v>66.59</v>
      </c>
    </row>
    <row r="130" spans="1:5" outlineLevel="6" x14ac:dyDescent="0.25">
      <c r="A130" s="52" t="s">
        <v>499</v>
      </c>
      <c r="B130" s="53" t="s">
        <v>27</v>
      </c>
      <c r="C130" s="53" t="s">
        <v>498</v>
      </c>
      <c r="D130" s="53" t="s">
        <v>8</v>
      </c>
      <c r="E130" s="103">
        <f>E131+E134+E139+E144+E149</f>
        <v>5624.2539999999999</v>
      </c>
    </row>
    <row r="131" spans="1:5" ht="56.25" outlineLevel="6" x14ac:dyDescent="0.25">
      <c r="A131" s="32" t="s">
        <v>598</v>
      </c>
      <c r="B131" s="53" t="s">
        <v>27</v>
      </c>
      <c r="C131" s="53" t="s">
        <v>628</v>
      </c>
      <c r="D131" s="53" t="s">
        <v>8</v>
      </c>
      <c r="E131" s="103">
        <f>E132</f>
        <v>686.87800000000004</v>
      </c>
    </row>
    <row r="132" spans="1:5" ht="56.25" outlineLevel="6" x14ac:dyDescent="0.25">
      <c r="A132" s="52" t="s">
        <v>14</v>
      </c>
      <c r="B132" s="53" t="s">
        <v>27</v>
      </c>
      <c r="C132" s="53" t="s">
        <v>628</v>
      </c>
      <c r="D132" s="53" t="s">
        <v>15</v>
      </c>
      <c r="E132" s="103">
        <f>E133</f>
        <v>686.87800000000004</v>
      </c>
    </row>
    <row r="133" spans="1:5" outlineLevel="6" x14ac:dyDescent="0.25">
      <c r="A133" s="52" t="s">
        <v>16</v>
      </c>
      <c r="B133" s="53" t="s">
        <v>27</v>
      </c>
      <c r="C133" s="53" t="s">
        <v>628</v>
      </c>
      <c r="D133" s="53" t="s">
        <v>17</v>
      </c>
      <c r="E133" s="103">
        <v>686.87800000000004</v>
      </c>
    </row>
    <row r="134" spans="1:5" ht="56.25" outlineLevel="4" x14ac:dyDescent="0.25">
      <c r="A134" s="32" t="s">
        <v>483</v>
      </c>
      <c r="B134" s="53" t="s">
        <v>27</v>
      </c>
      <c r="C134" s="53" t="s">
        <v>546</v>
      </c>
      <c r="D134" s="53" t="s">
        <v>8</v>
      </c>
      <c r="E134" s="103">
        <f>E135+E137</f>
        <v>2314.44</v>
      </c>
    </row>
    <row r="135" spans="1:5" ht="56.25" outlineLevel="5" x14ac:dyDescent="0.25">
      <c r="A135" s="52" t="s">
        <v>14</v>
      </c>
      <c r="B135" s="53" t="s">
        <v>27</v>
      </c>
      <c r="C135" s="53" t="s">
        <v>546</v>
      </c>
      <c r="D135" s="53" t="s">
        <v>15</v>
      </c>
      <c r="E135" s="103">
        <f>E136</f>
        <v>1976.1</v>
      </c>
    </row>
    <row r="136" spans="1:5" outlineLevel="6" x14ac:dyDescent="0.25">
      <c r="A136" s="52" t="s">
        <v>16</v>
      </c>
      <c r="B136" s="53" t="s">
        <v>27</v>
      </c>
      <c r="C136" s="53" t="s">
        <v>546</v>
      </c>
      <c r="D136" s="53" t="s">
        <v>17</v>
      </c>
      <c r="E136" s="103">
        <v>1976.1</v>
      </c>
    </row>
    <row r="137" spans="1:5" ht="18" customHeight="1" outlineLevel="5" x14ac:dyDescent="0.25">
      <c r="A137" s="52" t="s">
        <v>18</v>
      </c>
      <c r="B137" s="53" t="s">
        <v>27</v>
      </c>
      <c r="C137" s="53" t="s">
        <v>546</v>
      </c>
      <c r="D137" s="53" t="s">
        <v>19</v>
      </c>
      <c r="E137" s="103">
        <f>E138</f>
        <v>338.34</v>
      </c>
    </row>
    <row r="138" spans="1:5" ht="37.5" outlineLevel="6" x14ac:dyDescent="0.25">
      <c r="A138" s="52" t="s">
        <v>20</v>
      </c>
      <c r="B138" s="53" t="s">
        <v>27</v>
      </c>
      <c r="C138" s="53" t="s">
        <v>546</v>
      </c>
      <c r="D138" s="53" t="s">
        <v>21</v>
      </c>
      <c r="E138" s="103">
        <v>338.34</v>
      </c>
    </row>
    <row r="139" spans="1:5" ht="55.5" customHeight="1" outlineLevel="4" x14ac:dyDescent="0.25">
      <c r="A139" s="32" t="s">
        <v>487</v>
      </c>
      <c r="B139" s="53" t="s">
        <v>27</v>
      </c>
      <c r="C139" s="53" t="s">
        <v>547</v>
      </c>
      <c r="D139" s="53" t="s">
        <v>8</v>
      </c>
      <c r="E139" s="103">
        <f>E140+E142</f>
        <v>1137.9059999999999</v>
      </c>
    </row>
    <row r="140" spans="1:5" ht="56.25" outlineLevel="5" x14ac:dyDescent="0.25">
      <c r="A140" s="52" t="s">
        <v>14</v>
      </c>
      <c r="B140" s="53" t="s">
        <v>27</v>
      </c>
      <c r="C140" s="53" t="s">
        <v>547</v>
      </c>
      <c r="D140" s="53" t="s">
        <v>15</v>
      </c>
      <c r="E140" s="103">
        <f>E141</f>
        <v>1099.2159999999999</v>
      </c>
    </row>
    <row r="141" spans="1:5" outlineLevel="6" x14ac:dyDescent="0.25">
      <c r="A141" s="52" t="s">
        <v>16</v>
      </c>
      <c r="B141" s="53" t="s">
        <v>27</v>
      </c>
      <c r="C141" s="53" t="s">
        <v>547</v>
      </c>
      <c r="D141" s="53" t="s">
        <v>17</v>
      </c>
      <c r="E141" s="103">
        <v>1099.2159999999999</v>
      </c>
    </row>
    <row r="142" spans="1:5" ht="18" customHeight="1" outlineLevel="5" x14ac:dyDescent="0.25">
      <c r="A142" s="52" t="s">
        <v>18</v>
      </c>
      <c r="B142" s="53" t="s">
        <v>27</v>
      </c>
      <c r="C142" s="53" t="s">
        <v>547</v>
      </c>
      <c r="D142" s="53" t="s">
        <v>19</v>
      </c>
      <c r="E142" s="103">
        <f>E143</f>
        <v>38.69</v>
      </c>
    </row>
    <row r="143" spans="1:5" ht="37.5" outlineLevel="6" x14ac:dyDescent="0.25">
      <c r="A143" s="52" t="s">
        <v>20</v>
      </c>
      <c r="B143" s="53" t="s">
        <v>27</v>
      </c>
      <c r="C143" s="53" t="s">
        <v>547</v>
      </c>
      <c r="D143" s="53" t="s">
        <v>21</v>
      </c>
      <c r="E143" s="103">
        <v>38.69</v>
      </c>
    </row>
    <row r="144" spans="1:5" ht="56.25" outlineLevel="4" x14ac:dyDescent="0.25">
      <c r="A144" s="32" t="s">
        <v>481</v>
      </c>
      <c r="B144" s="53" t="s">
        <v>27</v>
      </c>
      <c r="C144" s="53" t="s">
        <v>548</v>
      </c>
      <c r="D144" s="53" t="s">
        <v>8</v>
      </c>
      <c r="E144" s="103">
        <f>E145+E147</f>
        <v>737.87300000000005</v>
      </c>
    </row>
    <row r="145" spans="1:6" ht="56.25" outlineLevel="5" x14ac:dyDescent="0.25">
      <c r="A145" s="52" t="s">
        <v>14</v>
      </c>
      <c r="B145" s="53" t="s">
        <v>27</v>
      </c>
      <c r="C145" s="53" t="s">
        <v>548</v>
      </c>
      <c r="D145" s="53" t="s">
        <v>15</v>
      </c>
      <c r="E145" s="103">
        <f>E146</f>
        <v>709.947</v>
      </c>
    </row>
    <row r="146" spans="1:6" outlineLevel="6" x14ac:dyDescent="0.25">
      <c r="A146" s="52" t="s">
        <v>16</v>
      </c>
      <c r="B146" s="53" t="s">
        <v>27</v>
      </c>
      <c r="C146" s="53" t="s">
        <v>548</v>
      </c>
      <c r="D146" s="53" t="s">
        <v>17</v>
      </c>
      <c r="E146" s="103">
        <v>709.947</v>
      </c>
    </row>
    <row r="147" spans="1:6" ht="18" customHeight="1" outlineLevel="6" x14ac:dyDescent="0.25">
      <c r="A147" s="52" t="s">
        <v>18</v>
      </c>
      <c r="B147" s="53" t="s">
        <v>27</v>
      </c>
      <c r="C147" s="53" t="s">
        <v>548</v>
      </c>
      <c r="D147" s="53" t="s">
        <v>19</v>
      </c>
      <c r="E147" s="103">
        <f>E148</f>
        <v>27.925999999999998</v>
      </c>
    </row>
    <row r="148" spans="1:6" ht="37.5" outlineLevel="6" x14ac:dyDescent="0.25">
      <c r="A148" s="52" t="s">
        <v>20</v>
      </c>
      <c r="B148" s="53" t="s">
        <v>27</v>
      </c>
      <c r="C148" s="53" t="s">
        <v>548</v>
      </c>
      <c r="D148" s="53" t="s">
        <v>21</v>
      </c>
      <c r="E148" s="103">
        <v>27.925999999999998</v>
      </c>
    </row>
    <row r="149" spans="1:6" ht="56.25" outlineLevel="4" x14ac:dyDescent="0.25">
      <c r="A149" s="32" t="s">
        <v>482</v>
      </c>
      <c r="B149" s="53" t="s">
        <v>27</v>
      </c>
      <c r="C149" s="53" t="s">
        <v>549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549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549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549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549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153</v>
      </c>
      <c r="B154" s="51" t="s">
        <v>30</v>
      </c>
      <c r="C154" s="51" t="s">
        <v>159</v>
      </c>
      <c r="D154" s="51" t="s">
        <v>8</v>
      </c>
      <c r="E154" s="102">
        <f>E155+E161</f>
        <v>1260.6479999999999</v>
      </c>
      <c r="F154" s="161">
        <f>E154/E462</f>
        <v>1.7645407652303554E-3</v>
      </c>
    </row>
    <row r="155" spans="1:6" outlineLevel="1" x14ac:dyDescent="0.25">
      <c r="A155" s="52" t="s">
        <v>154</v>
      </c>
      <c r="B155" s="53" t="s">
        <v>155</v>
      </c>
      <c r="C155" s="53" t="s">
        <v>159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282</v>
      </c>
      <c r="B156" s="53" t="s">
        <v>155</v>
      </c>
      <c r="C156" s="53" t="s">
        <v>160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499</v>
      </c>
      <c r="B157" s="53" t="s">
        <v>155</v>
      </c>
      <c r="C157" s="53" t="s">
        <v>498</v>
      </c>
      <c r="D157" s="53" t="s">
        <v>8</v>
      </c>
      <c r="E157" s="103">
        <f>E158</f>
        <v>1110.6479999999999</v>
      </c>
    </row>
    <row r="158" spans="1:6" ht="56.25" customHeight="1" outlineLevel="4" x14ac:dyDescent="0.25">
      <c r="A158" s="32" t="s">
        <v>484</v>
      </c>
      <c r="B158" s="53" t="s">
        <v>155</v>
      </c>
      <c r="C158" s="53" t="s">
        <v>617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155</v>
      </c>
      <c r="C159" s="53" t="s">
        <v>617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156</v>
      </c>
      <c r="B160" s="53" t="s">
        <v>155</v>
      </c>
      <c r="C160" s="53" t="s">
        <v>617</v>
      </c>
      <c r="D160" s="53" t="s">
        <v>157</v>
      </c>
      <c r="E160" s="103">
        <v>1110.6479999999999</v>
      </c>
    </row>
    <row r="161" spans="1:6" outlineLevel="6" x14ac:dyDescent="0.25">
      <c r="A161" s="52" t="s">
        <v>504</v>
      </c>
      <c r="B161" s="53" t="s">
        <v>505</v>
      </c>
      <c r="C161" s="53" t="s">
        <v>159</v>
      </c>
      <c r="D161" s="53" t="s">
        <v>8</v>
      </c>
      <c r="E161" s="103">
        <f>E162</f>
        <v>150</v>
      </c>
    </row>
    <row r="162" spans="1:6" outlineLevel="6" x14ac:dyDescent="0.25">
      <c r="A162" s="52" t="s">
        <v>282</v>
      </c>
      <c r="B162" s="53" t="s">
        <v>505</v>
      </c>
      <c r="C162" s="53" t="s">
        <v>160</v>
      </c>
      <c r="D162" s="53" t="s">
        <v>8</v>
      </c>
      <c r="E162" s="103">
        <f>E163</f>
        <v>150</v>
      </c>
    </row>
    <row r="163" spans="1:6" outlineLevel="6" x14ac:dyDescent="0.25">
      <c r="A163" s="52" t="s">
        <v>506</v>
      </c>
      <c r="B163" s="53" t="s">
        <v>505</v>
      </c>
      <c r="C163" s="53" t="s">
        <v>507</v>
      </c>
      <c r="D163" s="53" t="s">
        <v>8</v>
      </c>
      <c r="E163" s="103">
        <f>E164</f>
        <v>150</v>
      </c>
    </row>
    <row r="164" spans="1:6" ht="18.75" customHeight="1" outlineLevel="6" x14ac:dyDescent="0.25">
      <c r="A164" s="52" t="s">
        <v>18</v>
      </c>
      <c r="B164" s="53" t="s">
        <v>505</v>
      </c>
      <c r="C164" s="53" t="s">
        <v>507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505</v>
      </c>
      <c r="C165" s="53" t="s">
        <v>507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159</v>
      </c>
      <c r="D166" s="51" t="s">
        <v>8</v>
      </c>
      <c r="E166" s="102">
        <f>E167</f>
        <v>265</v>
      </c>
      <c r="F166" s="161">
        <f>E166/E462</f>
        <v>3.7092297198428444E-4</v>
      </c>
    </row>
    <row r="167" spans="1:6" ht="37.5" outlineLevel="1" x14ac:dyDescent="0.25">
      <c r="A167" s="52" t="s">
        <v>59</v>
      </c>
      <c r="B167" s="53" t="s">
        <v>60</v>
      </c>
      <c r="C167" s="53" t="s">
        <v>159</v>
      </c>
      <c r="D167" s="53" t="s">
        <v>8</v>
      </c>
      <c r="E167" s="103">
        <f>E168</f>
        <v>265</v>
      </c>
    </row>
    <row r="168" spans="1:6" outlineLevel="3" x14ac:dyDescent="0.25">
      <c r="A168" s="52" t="s">
        <v>282</v>
      </c>
      <c r="B168" s="53" t="s">
        <v>60</v>
      </c>
      <c r="C168" s="53" t="s">
        <v>160</v>
      </c>
      <c r="D168" s="53" t="s">
        <v>8</v>
      </c>
      <c r="E168" s="103">
        <f>E169</f>
        <v>265</v>
      </c>
    </row>
    <row r="169" spans="1:6" ht="37.5" outlineLevel="4" x14ac:dyDescent="0.25">
      <c r="A169" s="52" t="s">
        <v>61</v>
      </c>
      <c r="B169" s="53" t="s">
        <v>60</v>
      </c>
      <c r="C169" s="53" t="s">
        <v>175</v>
      </c>
      <c r="D169" s="53" t="s">
        <v>8</v>
      </c>
      <c r="E169" s="103">
        <f>E170</f>
        <v>265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175</v>
      </c>
      <c r="D170" s="53" t="s">
        <v>19</v>
      </c>
      <c r="E170" s="103">
        <f>E171</f>
        <v>265</v>
      </c>
    </row>
    <row r="171" spans="1:6" ht="37.5" outlineLevel="6" x14ac:dyDescent="0.25">
      <c r="A171" s="52" t="s">
        <v>20</v>
      </c>
      <c r="B171" s="53" t="s">
        <v>60</v>
      </c>
      <c r="C171" s="53" t="s">
        <v>175</v>
      </c>
      <c r="D171" s="53" t="s">
        <v>21</v>
      </c>
      <c r="E171" s="103">
        <v>265</v>
      </c>
    </row>
    <row r="172" spans="1:6" s="3" customFormat="1" x14ac:dyDescent="0.25">
      <c r="A172" s="50" t="s">
        <v>147</v>
      </c>
      <c r="B172" s="51" t="s">
        <v>62</v>
      </c>
      <c r="C172" s="51" t="s">
        <v>159</v>
      </c>
      <c r="D172" s="51" t="s">
        <v>8</v>
      </c>
      <c r="E172" s="102">
        <f>E173+E179+E184+E196</f>
        <v>30032.016999999996</v>
      </c>
      <c r="F172" s="161">
        <f>E172/E462</f>
        <v>4.2036094340839818E-2</v>
      </c>
    </row>
    <row r="173" spans="1:6" s="3" customFormat="1" x14ac:dyDescent="0.25">
      <c r="A173" s="52" t="s">
        <v>149</v>
      </c>
      <c r="B173" s="53" t="s">
        <v>150</v>
      </c>
      <c r="C173" s="53" t="s">
        <v>159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282</v>
      </c>
      <c r="B174" s="53" t="s">
        <v>150</v>
      </c>
      <c r="C174" s="53" t="s">
        <v>160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499</v>
      </c>
      <c r="B175" s="53" t="s">
        <v>150</v>
      </c>
      <c r="C175" s="53" t="s">
        <v>498</v>
      </c>
      <c r="D175" s="53" t="s">
        <v>8</v>
      </c>
      <c r="E175" s="103">
        <f>E176</f>
        <v>374.49</v>
      </c>
    </row>
    <row r="176" spans="1:6" s="3" customFormat="1" ht="96" customHeight="1" x14ac:dyDescent="0.25">
      <c r="A176" s="32" t="s">
        <v>485</v>
      </c>
      <c r="B176" s="53" t="s">
        <v>150</v>
      </c>
      <c r="C176" s="53" t="s">
        <v>517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150</v>
      </c>
      <c r="C177" s="53" t="s">
        <v>517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150</v>
      </c>
      <c r="C178" s="53" t="s">
        <v>517</v>
      </c>
      <c r="D178" s="53" t="s">
        <v>21</v>
      </c>
      <c r="E178" s="103">
        <v>374.49</v>
      </c>
    </row>
    <row r="179" spans="1:5" s="3" customFormat="1" x14ac:dyDescent="0.25">
      <c r="A179" s="52" t="s">
        <v>601</v>
      </c>
      <c r="B179" s="53" t="s">
        <v>602</v>
      </c>
      <c r="C179" s="53" t="s">
        <v>159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526</v>
      </c>
      <c r="B180" s="53" t="s">
        <v>602</v>
      </c>
      <c r="C180" s="53" t="s">
        <v>166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596</v>
      </c>
      <c r="B181" s="53" t="s">
        <v>602</v>
      </c>
      <c r="C181" s="53" t="s">
        <v>603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602</v>
      </c>
      <c r="C182" s="53" t="s">
        <v>603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602</v>
      </c>
      <c r="C183" s="53" t="s">
        <v>603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159</v>
      </c>
      <c r="D184" s="53" t="s">
        <v>8</v>
      </c>
      <c r="E184" s="103">
        <f>E185</f>
        <v>26938.483999999997</v>
      </c>
    </row>
    <row r="185" spans="1:5" ht="56.25" outlineLevel="6" x14ac:dyDescent="0.25">
      <c r="A185" s="52" t="s">
        <v>524</v>
      </c>
      <c r="B185" s="53" t="s">
        <v>66</v>
      </c>
      <c r="C185" s="53" t="s">
        <v>176</v>
      </c>
      <c r="D185" s="53" t="s">
        <v>8</v>
      </c>
      <c r="E185" s="103">
        <f>E186</f>
        <v>26938.483999999997</v>
      </c>
    </row>
    <row r="186" spans="1:5" ht="37.5" outlineLevel="6" x14ac:dyDescent="0.25">
      <c r="A186" s="52" t="s">
        <v>525</v>
      </c>
      <c r="B186" s="53" t="s">
        <v>66</v>
      </c>
      <c r="C186" s="53" t="s">
        <v>177</v>
      </c>
      <c r="D186" s="53" t="s">
        <v>8</v>
      </c>
      <c r="E186" s="103">
        <f>E187+E190+E193</f>
        <v>26938.483999999997</v>
      </c>
    </row>
    <row r="187" spans="1:5" ht="56.25" outlineLevel="6" x14ac:dyDescent="0.25">
      <c r="A187" s="52" t="s">
        <v>67</v>
      </c>
      <c r="B187" s="53" t="s">
        <v>66</v>
      </c>
      <c r="C187" s="53" t="s">
        <v>178</v>
      </c>
      <c r="D187" s="53" t="s">
        <v>8</v>
      </c>
      <c r="E187" s="103">
        <f>E188</f>
        <v>12649.380999999999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178</v>
      </c>
      <c r="D188" s="53" t="s">
        <v>19</v>
      </c>
      <c r="E188" s="103">
        <f>E189</f>
        <v>12649.380999999999</v>
      </c>
    </row>
    <row r="189" spans="1:5" ht="37.5" outlineLevel="6" x14ac:dyDescent="0.25">
      <c r="A189" s="52" t="s">
        <v>20</v>
      </c>
      <c r="B189" s="53" t="s">
        <v>66</v>
      </c>
      <c r="C189" s="53" t="s">
        <v>178</v>
      </c>
      <c r="D189" s="53" t="s">
        <v>21</v>
      </c>
      <c r="E189" s="103">
        <v>12649.380999999999</v>
      </c>
    </row>
    <row r="190" spans="1:5" ht="37.5" outlineLevel="6" x14ac:dyDescent="0.25">
      <c r="A190" s="52" t="s">
        <v>508</v>
      </c>
      <c r="B190" s="53" t="s">
        <v>66</v>
      </c>
      <c r="C190" s="53" t="s">
        <v>509</v>
      </c>
      <c r="D190" s="53" t="s">
        <v>8</v>
      </c>
      <c r="E190" s="103">
        <f>E191</f>
        <v>2540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509</v>
      </c>
      <c r="D191" s="53" t="s">
        <v>19</v>
      </c>
      <c r="E191" s="103">
        <f>E192</f>
        <v>2540</v>
      </c>
    </row>
    <row r="192" spans="1:5" ht="37.5" outlineLevel="6" x14ac:dyDescent="0.25">
      <c r="A192" s="52" t="s">
        <v>20</v>
      </c>
      <c r="B192" s="53" t="s">
        <v>66</v>
      </c>
      <c r="C192" s="53" t="s">
        <v>509</v>
      </c>
      <c r="D192" s="53" t="s">
        <v>21</v>
      </c>
      <c r="E192" s="103">
        <v>2540</v>
      </c>
    </row>
    <row r="193" spans="1:5" ht="55.5" customHeight="1" outlineLevel="6" x14ac:dyDescent="0.25">
      <c r="A193" s="32" t="s">
        <v>595</v>
      </c>
      <c r="B193" s="53" t="s">
        <v>66</v>
      </c>
      <c r="C193" s="53" t="s">
        <v>647</v>
      </c>
      <c r="D193" s="53" t="s">
        <v>8</v>
      </c>
      <c r="E193" s="103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647</v>
      </c>
      <c r="D194" s="53" t="s">
        <v>19</v>
      </c>
      <c r="E194" s="103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647</v>
      </c>
      <c r="D195" s="53" t="s">
        <v>21</v>
      </c>
      <c r="E195" s="103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159</v>
      </c>
      <c r="D196" s="53" t="s">
        <v>8</v>
      </c>
      <c r="E196" s="103">
        <f>E197+E205</f>
        <v>2715.82</v>
      </c>
    </row>
    <row r="197" spans="1:5" ht="37.5" outlineLevel="1" x14ac:dyDescent="0.25">
      <c r="A197" s="52" t="s">
        <v>526</v>
      </c>
      <c r="B197" s="53" t="s">
        <v>70</v>
      </c>
      <c r="C197" s="53" t="s">
        <v>166</v>
      </c>
      <c r="D197" s="53" t="s">
        <v>8</v>
      </c>
      <c r="E197" s="103">
        <f>E198</f>
        <v>2615.8200000000002</v>
      </c>
    </row>
    <row r="198" spans="1:5" ht="56.25" outlineLevel="1" x14ac:dyDescent="0.25">
      <c r="A198" s="52" t="s">
        <v>559</v>
      </c>
      <c r="B198" s="53" t="s">
        <v>70</v>
      </c>
      <c r="C198" s="53" t="s">
        <v>287</v>
      </c>
      <c r="D198" s="53" t="s">
        <v>8</v>
      </c>
      <c r="E198" s="103">
        <f>E202+E199</f>
        <v>2615.8200000000002</v>
      </c>
    </row>
    <row r="199" spans="1:5" outlineLevel="1" x14ac:dyDescent="0.25">
      <c r="A199" s="52" t="s">
        <v>335</v>
      </c>
      <c r="B199" s="53" t="s">
        <v>70</v>
      </c>
      <c r="C199" s="53" t="s">
        <v>336</v>
      </c>
      <c r="D199" s="53" t="s">
        <v>8</v>
      </c>
      <c r="E199" s="103">
        <f>E200</f>
        <v>30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336</v>
      </c>
      <c r="D200" s="53" t="s">
        <v>19</v>
      </c>
      <c r="E200" s="103">
        <f>E201</f>
        <v>30</v>
      </c>
    </row>
    <row r="201" spans="1:5" ht="37.5" outlineLevel="1" x14ac:dyDescent="0.25">
      <c r="A201" s="52" t="s">
        <v>20</v>
      </c>
      <c r="B201" s="53" t="s">
        <v>70</v>
      </c>
      <c r="C201" s="53" t="s">
        <v>336</v>
      </c>
      <c r="D201" s="53" t="s">
        <v>21</v>
      </c>
      <c r="E201" s="103">
        <v>30</v>
      </c>
    </row>
    <row r="202" spans="1:5" outlineLevel="4" x14ac:dyDescent="0.25">
      <c r="A202" s="52" t="s">
        <v>71</v>
      </c>
      <c r="B202" s="53" t="s">
        <v>70</v>
      </c>
      <c r="C202" s="53" t="s">
        <v>179</v>
      </c>
      <c r="D202" s="53" t="s">
        <v>8</v>
      </c>
      <c r="E202" s="103">
        <f>E203</f>
        <v>2585.8200000000002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179</v>
      </c>
      <c r="D203" s="53" t="s">
        <v>19</v>
      </c>
      <c r="E203" s="103">
        <f>E204</f>
        <v>2585.8200000000002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179</v>
      </c>
      <c r="D204" s="53" t="s">
        <v>21</v>
      </c>
      <c r="E204" s="103">
        <v>2585.8200000000002</v>
      </c>
    </row>
    <row r="205" spans="1:5" ht="20.25" customHeight="1" outlineLevel="6" x14ac:dyDescent="0.25">
      <c r="A205" s="52" t="s">
        <v>174</v>
      </c>
      <c r="B205" s="53" t="s">
        <v>70</v>
      </c>
      <c r="C205" s="53" t="s">
        <v>160</v>
      </c>
      <c r="D205" s="53" t="s">
        <v>8</v>
      </c>
      <c r="E205" s="103">
        <f>E206</f>
        <v>100</v>
      </c>
    </row>
    <row r="206" spans="1:5" ht="33" outlineLevel="6" x14ac:dyDescent="0.25">
      <c r="A206" s="169" t="s">
        <v>675</v>
      </c>
      <c r="B206" s="53" t="s">
        <v>70</v>
      </c>
      <c r="C206" s="53" t="s">
        <v>676</v>
      </c>
      <c r="D206" s="53" t="s">
        <v>8</v>
      </c>
      <c r="E206" s="103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676</v>
      </c>
      <c r="D207" s="53" t="s">
        <v>19</v>
      </c>
      <c r="E207" s="103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676</v>
      </c>
      <c r="D208" s="53" t="s">
        <v>21</v>
      </c>
      <c r="E208" s="103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159</v>
      </c>
      <c r="D209" s="51" t="s">
        <v>8</v>
      </c>
      <c r="E209" s="102">
        <f>E210+E216+E239+E249</f>
        <v>35598.642</v>
      </c>
      <c r="F209" s="161">
        <f>E209/E462</f>
        <v>4.9827751280168191E-2</v>
      </c>
    </row>
    <row r="210" spans="1:6" s="3" customFormat="1" x14ac:dyDescent="0.25">
      <c r="A210" s="52" t="s">
        <v>74</v>
      </c>
      <c r="B210" s="53" t="s">
        <v>75</v>
      </c>
      <c r="C210" s="53" t="s">
        <v>159</v>
      </c>
      <c r="D210" s="53" t="s">
        <v>8</v>
      </c>
      <c r="E210" s="103">
        <f>E211</f>
        <v>1000</v>
      </c>
    </row>
    <row r="211" spans="1:6" s="3" customFormat="1" ht="56.25" x14ac:dyDescent="0.25">
      <c r="A211" s="52" t="s">
        <v>524</v>
      </c>
      <c r="B211" s="53" t="s">
        <v>75</v>
      </c>
      <c r="C211" s="53" t="s">
        <v>176</v>
      </c>
      <c r="D211" s="53" t="s">
        <v>8</v>
      </c>
      <c r="E211" s="103">
        <f>E212</f>
        <v>1000</v>
      </c>
    </row>
    <row r="212" spans="1:6" s="3" customFormat="1" ht="37.5" x14ac:dyDescent="0.25">
      <c r="A212" s="52" t="s">
        <v>527</v>
      </c>
      <c r="B212" s="53" t="s">
        <v>75</v>
      </c>
      <c r="C212" s="53" t="s">
        <v>180</v>
      </c>
      <c r="D212" s="53" t="s">
        <v>8</v>
      </c>
      <c r="E212" s="103">
        <f>E213</f>
        <v>1000</v>
      </c>
    </row>
    <row r="213" spans="1:6" s="3" customFormat="1" ht="75" x14ac:dyDescent="0.3">
      <c r="A213" s="73" t="s">
        <v>76</v>
      </c>
      <c r="B213" s="53" t="s">
        <v>75</v>
      </c>
      <c r="C213" s="53" t="s">
        <v>181</v>
      </c>
      <c r="D213" s="53" t="s">
        <v>8</v>
      </c>
      <c r="E213" s="103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181</v>
      </c>
      <c r="D214" s="53" t="s">
        <v>19</v>
      </c>
      <c r="E214" s="103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181</v>
      </c>
      <c r="D215" s="53" t="s">
        <v>21</v>
      </c>
      <c r="E215" s="103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159</v>
      </c>
      <c r="D216" s="53" t="s">
        <v>8</v>
      </c>
      <c r="E216" s="103">
        <f>E217</f>
        <v>28468.717999999997</v>
      </c>
    </row>
    <row r="217" spans="1:6" s="3" customFormat="1" ht="56.25" x14ac:dyDescent="0.25">
      <c r="A217" s="52" t="s">
        <v>524</v>
      </c>
      <c r="B217" s="53" t="s">
        <v>78</v>
      </c>
      <c r="C217" s="53" t="s">
        <v>176</v>
      </c>
      <c r="D217" s="53" t="s">
        <v>8</v>
      </c>
      <c r="E217" s="103">
        <f>E218</f>
        <v>28468.717999999997</v>
      </c>
    </row>
    <row r="218" spans="1:6" s="3" customFormat="1" ht="37.5" x14ac:dyDescent="0.25">
      <c r="A218" s="52" t="s">
        <v>527</v>
      </c>
      <c r="B218" s="53" t="s">
        <v>78</v>
      </c>
      <c r="C218" s="53" t="s">
        <v>180</v>
      </c>
      <c r="D218" s="53" t="s">
        <v>8</v>
      </c>
      <c r="E218" s="103">
        <f>E219+E222+E227+E230+E233+E236</f>
        <v>28468.717999999997</v>
      </c>
    </row>
    <row r="219" spans="1:6" s="3" customFormat="1" x14ac:dyDescent="0.25">
      <c r="A219" s="162" t="s">
        <v>632</v>
      </c>
      <c r="B219" s="53" t="s">
        <v>78</v>
      </c>
      <c r="C219" s="53" t="s">
        <v>633</v>
      </c>
      <c r="D219" s="53" t="s">
        <v>8</v>
      </c>
      <c r="E219" s="103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633</v>
      </c>
      <c r="D220" s="53" t="s">
        <v>19</v>
      </c>
      <c r="E220" s="103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633</v>
      </c>
      <c r="D221" s="53" t="s">
        <v>21</v>
      </c>
      <c r="E221" s="103">
        <v>5093.0709999999999</v>
      </c>
    </row>
    <row r="222" spans="1:6" s="3" customFormat="1" ht="75" x14ac:dyDescent="0.3">
      <c r="A222" s="73" t="s">
        <v>79</v>
      </c>
      <c r="B222" s="53" t="s">
        <v>78</v>
      </c>
      <c r="C222" s="53" t="s">
        <v>182</v>
      </c>
      <c r="D222" s="53" t="s">
        <v>8</v>
      </c>
      <c r="E222" s="103">
        <f>E223+E225</f>
        <v>8331.7180000000008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182</v>
      </c>
      <c r="D223" s="53" t="s">
        <v>19</v>
      </c>
      <c r="E223" s="103">
        <f>E224</f>
        <v>4575.8329999999996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182</v>
      </c>
      <c r="D224" s="53" t="s">
        <v>21</v>
      </c>
      <c r="E224" s="103">
        <v>4575.8329999999996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182</v>
      </c>
      <c r="D225" s="53" t="s">
        <v>23</v>
      </c>
      <c r="E225" s="103">
        <f>E226</f>
        <v>3755.8850000000002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182</v>
      </c>
      <c r="D226" s="53" t="s">
        <v>64</v>
      </c>
      <c r="E226" s="103">
        <v>3755.8850000000002</v>
      </c>
    </row>
    <row r="227" spans="1:5" s="3" customFormat="1" ht="37.5" x14ac:dyDescent="0.25">
      <c r="A227" s="52" t="s">
        <v>368</v>
      </c>
      <c r="B227" s="53" t="s">
        <v>78</v>
      </c>
      <c r="C227" s="53" t="s">
        <v>369</v>
      </c>
      <c r="D227" s="53" t="s">
        <v>8</v>
      </c>
      <c r="E227" s="103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369</v>
      </c>
      <c r="D228" s="53" t="s">
        <v>23</v>
      </c>
      <c r="E228" s="103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369</v>
      </c>
      <c r="D229" s="53" t="s">
        <v>64</v>
      </c>
      <c r="E229" s="103">
        <v>4000.6709999999998</v>
      </c>
    </row>
    <row r="230" spans="1:5" s="3" customFormat="1" ht="37.5" x14ac:dyDescent="0.25">
      <c r="A230" s="52" t="s">
        <v>394</v>
      </c>
      <c r="B230" s="53" t="s">
        <v>78</v>
      </c>
      <c r="C230" s="53" t="s">
        <v>395</v>
      </c>
      <c r="D230" s="53" t="s">
        <v>8</v>
      </c>
      <c r="E230" s="103">
        <f>E231</f>
        <v>3756.9749999999999</v>
      </c>
    </row>
    <row r="231" spans="1:5" s="3" customFormat="1" x14ac:dyDescent="0.25">
      <c r="A231" s="52" t="s">
        <v>22</v>
      </c>
      <c r="B231" s="53" t="s">
        <v>78</v>
      </c>
      <c r="C231" s="53" t="s">
        <v>395</v>
      </c>
      <c r="D231" s="53" t="s">
        <v>23</v>
      </c>
      <c r="E231" s="103">
        <f>E232</f>
        <v>3756.9749999999999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395</v>
      </c>
      <c r="D232" s="53" t="s">
        <v>64</v>
      </c>
      <c r="E232" s="103">
        <v>3756.9749999999999</v>
      </c>
    </row>
    <row r="233" spans="1:5" s="3" customFormat="1" ht="37.5" x14ac:dyDescent="0.25">
      <c r="A233" s="162" t="s">
        <v>648</v>
      </c>
      <c r="B233" s="53" t="s">
        <v>78</v>
      </c>
      <c r="C233" s="53" t="s">
        <v>649</v>
      </c>
      <c r="D233" s="53" t="s">
        <v>8</v>
      </c>
      <c r="E233" s="103">
        <f>E234</f>
        <v>5829.0259999999998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649</v>
      </c>
      <c r="D234" s="53" t="s">
        <v>19</v>
      </c>
      <c r="E234" s="103">
        <f>E235</f>
        <v>5829.0259999999998</v>
      </c>
    </row>
    <row r="235" spans="1:5" s="3" customFormat="1" ht="37.5" x14ac:dyDescent="0.25">
      <c r="A235" s="52" t="s">
        <v>20</v>
      </c>
      <c r="B235" s="53" t="s">
        <v>78</v>
      </c>
      <c r="C235" s="53" t="s">
        <v>649</v>
      </c>
      <c r="D235" s="53" t="s">
        <v>21</v>
      </c>
      <c r="E235" s="103">
        <v>5829.0259999999998</v>
      </c>
    </row>
    <row r="236" spans="1:5" s="3" customFormat="1" ht="56.25" x14ac:dyDescent="0.25">
      <c r="A236" s="167" t="s">
        <v>650</v>
      </c>
      <c r="B236" s="53" t="s">
        <v>78</v>
      </c>
      <c r="C236" s="53" t="s">
        <v>651</v>
      </c>
      <c r="D236" s="53" t="s">
        <v>8</v>
      </c>
      <c r="E236" s="103">
        <f>E237</f>
        <v>1457.2570000000001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651</v>
      </c>
      <c r="D237" s="53" t="s">
        <v>19</v>
      </c>
      <c r="E237" s="103">
        <f>E238</f>
        <v>1457.2570000000001</v>
      </c>
    </row>
    <row r="238" spans="1:5" s="3" customFormat="1" ht="37.5" x14ac:dyDescent="0.25">
      <c r="A238" s="52" t="s">
        <v>20</v>
      </c>
      <c r="B238" s="53" t="s">
        <v>78</v>
      </c>
      <c r="C238" s="53" t="s">
        <v>651</v>
      </c>
      <c r="D238" s="53" t="s">
        <v>21</v>
      </c>
      <c r="E238" s="103">
        <v>1457.2570000000001</v>
      </c>
    </row>
    <row r="239" spans="1:5" s="3" customFormat="1" x14ac:dyDescent="0.25">
      <c r="A239" s="52" t="s">
        <v>80</v>
      </c>
      <c r="B239" s="53" t="s">
        <v>81</v>
      </c>
      <c r="C239" s="53" t="s">
        <v>159</v>
      </c>
      <c r="D239" s="53" t="s">
        <v>8</v>
      </c>
      <c r="E239" s="103">
        <f>E240+E244</f>
        <v>287.5</v>
      </c>
    </row>
    <row r="240" spans="1:5" s="3" customFormat="1" ht="56.25" x14ac:dyDescent="0.25">
      <c r="A240" s="52" t="s">
        <v>524</v>
      </c>
      <c r="B240" s="53" t="s">
        <v>81</v>
      </c>
      <c r="C240" s="53" t="s">
        <v>176</v>
      </c>
      <c r="D240" s="53" t="s">
        <v>8</v>
      </c>
      <c r="E240" s="103">
        <f>E241</f>
        <v>268.5</v>
      </c>
    </row>
    <row r="241" spans="1:5" s="3" customFormat="1" ht="75" x14ac:dyDescent="0.3">
      <c r="A241" s="73" t="s">
        <v>284</v>
      </c>
      <c r="B241" s="53" t="s">
        <v>81</v>
      </c>
      <c r="C241" s="53" t="s">
        <v>183</v>
      </c>
      <c r="D241" s="53" t="s">
        <v>8</v>
      </c>
      <c r="E241" s="103">
        <f>E242</f>
        <v>268.5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183</v>
      </c>
      <c r="D242" s="53" t="s">
        <v>19</v>
      </c>
      <c r="E242" s="103">
        <f>E243</f>
        <v>268.5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183</v>
      </c>
      <c r="D243" s="53" t="s">
        <v>21</v>
      </c>
      <c r="E243" s="103">
        <v>268.5</v>
      </c>
    </row>
    <row r="244" spans="1:5" s="3" customFormat="1" ht="19.5" customHeight="1" x14ac:dyDescent="0.25">
      <c r="A244" s="52" t="s">
        <v>174</v>
      </c>
      <c r="B244" s="53" t="s">
        <v>81</v>
      </c>
      <c r="C244" s="53" t="s">
        <v>160</v>
      </c>
      <c r="D244" s="53" t="s">
        <v>8</v>
      </c>
      <c r="E244" s="103">
        <f>E245</f>
        <v>19</v>
      </c>
    </row>
    <row r="245" spans="1:5" s="3" customFormat="1" ht="19.5" customHeight="1" x14ac:dyDescent="0.25">
      <c r="A245" s="52" t="s">
        <v>499</v>
      </c>
      <c r="B245" s="53" t="s">
        <v>81</v>
      </c>
      <c r="C245" s="53" t="s">
        <v>498</v>
      </c>
      <c r="D245" s="53" t="s">
        <v>8</v>
      </c>
      <c r="E245" s="103">
        <f>E246</f>
        <v>19</v>
      </c>
    </row>
    <row r="246" spans="1:5" s="3" customFormat="1" ht="37.5" x14ac:dyDescent="0.25">
      <c r="A246" s="59" t="s">
        <v>583</v>
      </c>
      <c r="B246" s="53" t="s">
        <v>81</v>
      </c>
      <c r="C246" s="53" t="s">
        <v>604</v>
      </c>
      <c r="D246" s="53" t="s">
        <v>8</v>
      </c>
      <c r="E246" s="103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604</v>
      </c>
      <c r="D247" s="53" t="s">
        <v>32</v>
      </c>
      <c r="E247" s="103">
        <f>E248</f>
        <v>19</v>
      </c>
    </row>
    <row r="248" spans="1:5" s="3" customFormat="1" x14ac:dyDescent="0.25">
      <c r="A248" s="52" t="s">
        <v>584</v>
      </c>
      <c r="B248" s="53" t="s">
        <v>81</v>
      </c>
      <c r="C248" s="53" t="s">
        <v>604</v>
      </c>
      <c r="D248" s="53" t="s">
        <v>585</v>
      </c>
      <c r="E248" s="103">
        <v>19</v>
      </c>
    </row>
    <row r="249" spans="1:5" s="3" customFormat="1" x14ac:dyDescent="0.25">
      <c r="A249" s="52" t="s">
        <v>605</v>
      </c>
      <c r="B249" s="53" t="s">
        <v>606</v>
      </c>
      <c r="C249" s="53" t="s">
        <v>159</v>
      </c>
      <c r="D249" s="53" t="s">
        <v>8</v>
      </c>
      <c r="E249" s="103">
        <f>E250</f>
        <v>5842.424</v>
      </c>
    </row>
    <row r="250" spans="1:5" s="3" customFormat="1" ht="56.25" x14ac:dyDescent="0.25">
      <c r="A250" s="52" t="s">
        <v>524</v>
      </c>
      <c r="B250" s="53" t="s">
        <v>606</v>
      </c>
      <c r="C250" s="53" t="s">
        <v>176</v>
      </c>
      <c r="D250" s="53" t="s">
        <v>8</v>
      </c>
      <c r="E250" s="103">
        <f>E251</f>
        <v>5842.424</v>
      </c>
    </row>
    <row r="251" spans="1:5" s="3" customFormat="1" ht="37.5" x14ac:dyDescent="0.25">
      <c r="A251" s="52" t="s">
        <v>527</v>
      </c>
      <c r="B251" s="53" t="s">
        <v>606</v>
      </c>
      <c r="C251" s="53" t="s">
        <v>180</v>
      </c>
      <c r="D251" s="53" t="s">
        <v>8</v>
      </c>
      <c r="E251" s="103">
        <f>E255+E252</f>
        <v>5842.424</v>
      </c>
    </row>
    <row r="252" spans="1:5" s="3" customFormat="1" ht="37.5" x14ac:dyDescent="0.25">
      <c r="A252" s="52" t="s">
        <v>666</v>
      </c>
      <c r="B252" s="53" t="s">
        <v>606</v>
      </c>
      <c r="C252" s="53" t="s">
        <v>667</v>
      </c>
      <c r="D252" s="53" t="s">
        <v>8</v>
      </c>
      <c r="E252" s="103">
        <f>E253</f>
        <v>58.423999999999999</v>
      </c>
    </row>
    <row r="253" spans="1:5" s="3" customFormat="1" x14ac:dyDescent="0.25">
      <c r="A253" s="52" t="s">
        <v>22</v>
      </c>
      <c r="B253" s="53" t="s">
        <v>606</v>
      </c>
      <c r="C253" s="53" t="s">
        <v>667</v>
      </c>
      <c r="D253" s="53" t="s">
        <v>23</v>
      </c>
      <c r="E253" s="103">
        <f>E254</f>
        <v>58.423999999999999</v>
      </c>
    </row>
    <row r="254" spans="1:5" s="3" customFormat="1" ht="37.5" x14ac:dyDescent="0.25">
      <c r="A254" s="52" t="s">
        <v>63</v>
      </c>
      <c r="B254" s="53" t="s">
        <v>606</v>
      </c>
      <c r="C254" s="53" t="s">
        <v>667</v>
      </c>
      <c r="D254" s="53" t="s">
        <v>64</v>
      </c>
      <c r="E254" s="103">
        <v>58.423999999999999</v>
      </c>
    </row>
    <row r="255" spans="1:5" s="3" customFormat="1" ht="37.5" x14ac:dyDescent="0.25">
      <c r="A255" s="32" t="s">
        <v>594</v>
      </c>
      <c r="B255" s="53" t="s">
        <v>606</v>
      </c>
      <c r="C255" s="53" t="s">
        <v>607</v>
      </c>
      <c r="D255" s="53" t="s">
        <v>8</v>
      </c>
      <c r="E255" s="103">
        <f>E256</f>
        <v>5784</v>
      </c>
    </row>
    <row r="256" spans="1:5" s="3" customFormat="1" x14ac:dyDescent="0.25">
      <c r="A256" s="52" t="s">
        <v>22</v>
      </c>
      <c r="B256" s="53" t="s">
        <v>606</v>
      </c>
      <c r="C256" s="53" t="s">
        <v>607</v>
      </c>
      <c r="D256" s="53" t="s">
        <v>23</v>
      </c>
      <c r="E256" s="103">
        <f>E257</f>
        <v>5784</v>
      </c>
    </row>
    <row r="257" spans="1:7" s="3" customFormat="1" ht="37.5" x14ac:dyDescent="0.25">
      <c r="A257" s="52" t="s">
        <v>63</v>
      </c>
      <c r="B257" s="53" t="s">
        <v>606</v>
      </c>
      <c r="C257" s="53" t="s">
        <v>607</v>
      </c>
      <c r="D257" s="53" t="s">
        <v>64</v>
      </c>
      <c r="E257" s="103">
        <v>5784</v>
      </c>
    </row>
    <row r="258" spans="1:7" s="3" customFormat="1" x14ac:dyDescent="0.25">
      <c r="A258" s="50" t="s">
        <v>83</v>
      </c>
      <c r="B258" s="51" t="s">
        <v>84</v>
      </c>
      <c r="C258" s="51" t="s">
        <v>159</v>
      </c>
      <c r="D258" s="51" t="s">
        <v>8</v>
      </c>
      <c r="E258" s="102">
        <f>E259</f>
        <v>515</v>
      </c>
      <c r="F258" s="161">
        <f>E258/E462</f>
        <v>7.2085030404493017E-4</v>
      </c>
    </row>
    <row r="259" spans="1:7" outlineLevel="1" x14ac:dyDescent="0.25">
      <c r="A259" s="52" t="s">
        <v>85</v>
      </c>
      <c r="B259" s="53" t="s">
        <v>86</v>
      </c>
      <c r="C259" s="53" t="s">
        <v>159</v>
      </c>
      <c r="D259" s="53" t="s">
        <v>8</v>
      </c>
      <c r="E259" s="103">
        <f>E260</f>
        <v>515</v>
      </c>
    </row>
    <row r="260" spans="1:7" ht="37.5" outlineLevel="2" x14ac:dyDescent="0.25">
      <c r="A260" s="52" t="s">
        <v>528</v>
      </c>
      <c r="B260" s="53" t="s">
        <v>86</v>
      </c>
      <c r="C260" s="53" t="s">
        <v>184</v>
      </c>
      <c r="D260" s="53" t="s">
        <v>8</v>
      </c>
      <c r="E260" s="103">
        <f>E261+E265+E268</f>
        <v>515</v>
      </c>
    </row>
    <row r="261" spans="1:7" ht="38.25" customHeight="1" outlineLevel="2" x14ac:dyDescent="0.25">
      <c r="A261" s="52" t="s">
        <v>529</v>
      </c>
      <c r="B261" s="53" t="s">
        <v>86</v>
      </c>
      <c r="C261" s="53" t="s">
        <v>351</v>
      </c>
      <c r="D261" s="53" t="s">
        <v>8</v>
      </c>
      <c r="E261" s="103">
        <f>E262</f>
        <v>440</v>
      </c>
    </row>
    <row r="262" spans="1:7" outlineLevel="2" x14ac:dyDescent="0.25">
      <c r="A262" s="52" t="s">
        <v>352</v>
      </c>
      <c r="B262" s="53" t="s">
        <v>86</v>
      </c>
      <c r="C262" s="53" t="s">
        <v>353</v>
      </c>
      <c r="D262" s="53" t="s">
        <v>8</v>
      </c>
      <c r="E262" s="103">
        <f>E263</f>
        <v>440</v>
      </c>
    </row>
    <row r="263" spans="1:7" ht="17.25" customHeight="1" outlineLevel="2" x14ac:dyDescent="0.25">
      <c r="A263" s="52" t="s">
        <v>18</v>
      </c>
      <c r="B263" s="53" t="s">
        <v>86</v>
      </c>
      <c r="C263" s="53" t="s">
        <v>353</v>
      </c>
      <c r="D263" s="53" t="s">
        <v>19</v>
      </c>
      <c r="E263" s="103">
        <f>E264</f>
        <v>440</v>
      </c>
    </row>
    <row r="264" spans="1:7" ht="37.5" outlineLevel="2" x14ac:dyDescent="0.25">
      <c r="A264" s="52" t="s">
        <v>20</v>
      </c>
      <c r="B264" s="53" t="s">
        <v>86</v>
      </c>
      <c r="C264" s="53" t="s">
        <v>353</v>
      </c>
      <c r="D264" s="53" t="s">
        <v>21</v>
      </c>
      <c r="E264" s="103">
        <v>440</v>
      </c>
    </row>
    <row r="265" spans="1:7" outlineLevel="4" x14ac:dyDescent="0.25">
      <c r="A265" s="52" t="s">
        <v>88</v>
      </c>
      <c r="B265" s="53" t="s">
        <v>86</v>
      </c>
      <c r="C265" s="53" t="s">
        <v>185</v>
      </c>
      <c r="D265" s="53" t="s">
        <v>8</v>
      </c>
      <c r="E265" s="103">
        <f>E266</f>
        <v>45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185</v>
      </c>
      <c r="D266" s="53" t="s">
        <v>19</v>
      </c>
      <c r="E266" s="103">
        <f>E267</f>
        <v>45</v>
      </c>
    </row>
    <row r="267" spans="1:7" ht="37.5" outlineLevel="6" x14ac:dyDescent="0.25">
      <c r="A267" s="52" t="s">
        <v>20</v>
      </c>
      <c r="B267" s="53" t="s">
        <v>86</v>
      </c>
      <c r="C267" s="53" t="s">
        <v>185</v>
      </c>
      <c r="D267" s="53" t="s">
        <v>21</v>
      </c>
      <c r="E267" s="103">
        <v>45</v>
      </c>
    </row>
    <row r="268" spans="1:7" outlineLevel="4" x14ac:dyDescent="0.25">
      <c r="A268" s="52" t="s">
        <v>87</v>
      </c>
      <c r="B268" s="53" t="s">
        <v>86</v>
      </c>
      <c r="C268" s="53" t="s">
        <v>354</v>
      </c>
      <c r="D268" s="53" t="s">
        <v>8</v>
      </c>
      <c r="E268" s="103">
        <f>E269</f>
        <v>30</v>
      </c>
    </row>
    <row r="269" spans="1:7" ht="18.75" customHeight="1" outlineLevel="5" x14ac:dyDescent="0.25">
      <c r="A269" s="52" t="s">
        <v>18</v>
      </c>
      <c r="B269" s="53" t="s">
        <v>86</v>
      </c>
      <c r="C269" s="53" t="s">
        <v>354</v>
      </c>
      <c r="D269" s="53" t="s">
        <v>19</v>
      </c>
      <c r="E269" s="103">
        <f>E270</f>
        <v>30</v>
      </c>
    </row>
    <row r="270" spans="1:7" ht="37.5" outlineLevel="6" x14ac:dyDescent="0.25">
      <c r="A270" s="52" t="s">
        <v>20</v>
      </c>
      <c r="B270" s="53" t="s">
        <v>86</v>
      </c>
      <c r="C270" s="53" t="s">
        <v>354</v>
      </c>
      <c r="D270" s="53" t="s">
        <v>21</v>
      </c>
      <c r="E270" s="103">
        <v>30</v>
      </c>
      <c r="G270" s="1" t="s">
        <v>68</v>
      </c>
    </row>
    <row r="271" spans="1:7" s="3" customFormat="1" x14ac:dyDescent="0.25">
      <c r="A271" s="50" t="s">
        <v>89</v>
      </c>
      <c r="B271" s="51" t="s">
        <v>90</v>
      </c>
      <c r="C271" s="51" t="s">
        <v>159</v>
      </c>
      <c r="D271" s="51" t="s">
        <v>8</v>
      </c>
      <c r="E271" s="102">
        <f>E272+E299+E326+E348+E362</f>
        <v>507893.39500000008</v>
      </c>
      <c r="F271" s="161">
        <f>E271/E462</f>
        <v>0.7109031227342949</v>
      </c>
    </row>
    <row r="272" spans="1:7" outlineLevel="1" x14ac:dyDescent="0.25">
      <c r="A272" s="52" t="s">
        <v>138</v>
      </c>
      <c r="B272" s="53" t="s">
        <v>139</v>
      </c>
      <c r="C272" s="53" t="s">
        <v>159</v>
      </c>
      <c r="D272" s="53" t="s">
        <v>8</v>
      </c>
      <c r="E272" s="103">
        <f>E273</f>
        <v>132297.51999999999</v>
      </c>
    </row>
    <row r="273" spans="1:5" ht="37.5" outlineLevel="2" x14ac:dyDescent="0.25">
      <c r="A273" s="52" t="s">
        <v>536</v>
      </c>
      <c r="B273" s="53" t="s">
        <v>139</v>
      </c>
      <c r="C273" s="53" t="s">
        <v>188</v>
      </c>
      <c r="D273" s="53" t="s">
        <v>8</v>
      </c>
      <c r="E273" s="103">
        <f>E274</f>
        <v>132297.51999999999</v>
      </c>
    </row>
    <row r="274" spans="1:5" ht="37.5" outlineLevel="3" x14ac:dyDescent="0.25">
      <c r="A274" s="52" t="s">
        <v>550</v>
      </c>
      <c r="B274" s="53" t="s">
        <v>139</v>
      </c>
      <c r="C274" s="53" t="s">
        <v>189</v>
      </c>
      <c r="D274" s="53" t="s">
        <v>8</v>
      </c>
      <c r="E274" s="103">
        <f>E281+E275+E290+E284+E287+E278+E293+E296</f>
        <v>132297.51999999999</v>
      </c>
    </row>
    <row r="275" spans="1:5" ht="37.5" outlineLevel="4" x14ac:dyDescent="0.25">
      <c r="A275" s="52" t="s">
        <v>141</v>
      </c>
      <c r="B275" s="53" t="s">
        <v>139</v>
      </c>
      <c r="C275" s="53" t="s">
        <v>198</v>
      </c>
      <c r="D275" s="53" t="s">
        <v>8</v>
      </c>
      <c r="E275" s="103">
        <f>E276</f>
        <v>40031.341</v>
      </c>
    </row>
    <row r="276" spans="1:5" ht="37.5" outlineLevel="5" x14ac:dyDescent="0.25">
      <c r="A276" s="52" t="s">
        <v>53</v>
      </c>
      <c r="B276" s="53" t="s">
        <v>139</v>
      </c>
      <c r="C276" s="53" t="s">
        <v>198</v>
      </c>
      <c r="D276" s="53" t="s">
        <v>54</v>
      </c>
      <c r="E276" s="103">
        <f>E277</f>
        <v>40031.341</v>
      </c>
    </row>
    <row r="277" spans="1:5" outlineLevel="6" x14ac:dyDescent="0.25">
      <c r="A277" s="52" t="s">
        <v>94</v>
      </c>
      <c r="B277" s="53" t="s">
        <v>139</v>
      </c>
      <c r="C277" s="53" t="s">
        <v>198</v>
      </c>
      <c r="D277" s="53" t="s">
        <v>95</v>
      </c>
      <c r="E277" s="103">
        <v>40031.341</v>
      </c>
    </row>
    <row r="278" spans="1:5" ht="75.75" customHeight="1" outlineLevel="4" x14ac:dyDescent="0.25">
      <c r="A278" s="32" t="s">
        <v>480</v>
      </c>
      <c r="B278" s="53" t="s">
        <v>139</v>
      </c>
      <c r="C278" s="53" t="s">
        <v>199</v>
      </c>
      <c r="D278" s="53" t="s">
        <v>8</v>
      </c>
      <c r="E278" s="103">
        <f>E279</f>
        <v>72007</v>
      </c>
    </row>
    <row r="279" spans="1:5" ht="37.5" outlineLevel="5" x14ac:dyDescent="0.25">
      <c r="A279" s="52" t="s">
        <v>53</v>
      </c>
      <c r="B279" s="53" t="s">
        <v>139</v>
      </c>
      <c r="C279" s="53" t="s">
        <v>199</v>
      </c>
      <c r="D279" s="53" t="s">
        <v>54</v>
      </c>
      <c r="E279" s="103">
        <f>E280</f>
        <v>72007</v>
      </c>
    </row>
    <row r="280" spans="1:5" outlineLevel="6" x14ac:dyDescent="0.25">
      <c r="A280" s="52" t="s">
        <v>94</v>
      </c>
      <c r="B280" s="53" t="s">
        <v>139</v>
      </c>
      <c r="C280" s="53" t="s">
        <v>199</v>
      </c>
      <c r="D280" s="53" t="s">
        <v>95</v>
      </c>
      <c r="E280" s="103">
        <v>72007</v>
      </c>
    </row>
    <row r="281" spans="1:5" ht="37.5" outlineLevel="3" x14ac:dyDescent="0.25">
      <c r="A281" s="162" t="s">
        <v>511</v>
      </c>
      <c r="B281" s="53" t="s">
        <v>139</v>
      </c>
      <c r="C281" s="53" t="s">
        <v>609</v>
      </c>
      <c r="D281" s="53" t="s">
        <v>8</v>
      </c>
      <c r="E281" s="103">
        <f>E282</f>
        <v>965.96</v>
      </c>
    </row>
    <row r="282" spans="1:5" ht="37.5" outlineLevel="3" x14ac:dyDescent="0.25">
      <c r="A282" s="52" t="s">
        <v>53</v>
      </c>
      <c r="B282" s="53" t="s">
        <v>139</v>
      </c>
      <c r="C282" s="53" t="s">
        <v>609</v>
      </c>
      <c r="D282" s="53" t="s">
        <v>54</v>
      </c>
      <c r="E282" s="103">
        <f>E283</f>
        <v>965.96</v>
      </c>
    </row>
    <row r="283" spans="1:5" outlineLevel="3" x14ac:dyDescent="0.25">
      <c r="A283" s="52" t="s">
        <v>94</v>
      </c>
      <c r="B283" s="53" t="s">
        <v>139</v>
      </c>
      <c r="C283" s="53" t="s">
        <v>609</v>
      </c>
      <c r="D283" s="53" t="s">
        <v>95</v>
      </c>
      <c r="E283" s="103">
        <v>965.96</v>
      </c>
    </row>
    <row r="284" spans="1:5" ht="75" outlineLevel="3" x14ac:dyDescent="0.25">
      <c r="A284" s="32" t="s">
        <v>634</v>
      </c>
      <c r="B284" s="53" t="s">
        <v>139</v>
      </c>
      <c r="C284" s="53" t="s">
        <v>635</v>
      </c>
      <c r="D284" s="53" t="s">
        <v>8</v>
      </c>
      <c r="E284" s="103">
        <f>E285</f>
        <v>37.5</v>
      </c>
    </row>
    <row r="285" spans="1:5" ht="37.5" outlineLevel="3" x14ac:dyDescent="0.25">
      <c r="A285" s="52" t="s">
        <v>398</v>
      </c>
      <c r="B285" s="53" t="s">
        <v>139</v>
      </c>
      <c r="C285" s="53" t="s">
        <v>635</v>
      </c>
      <c r="D285" s="53" t="s">
        <v>399</v>
      </c>
      <c r="E285" s="103">
        <f>E286</f>
        <v>37.5</v>
      </c>
    </row>
    <row r="286" spans="1:5" outlineLevel="3" x14ac:dyDescent="0.25">
      <c r="A286" s="52" t="s">
        <v>400</v>
      </c>
      <c r="B286" s="53" t="s">
        <v>139</v>
      </c>
      <c r="C286" s="53" t="s">
        <v>635</v>
      </c>
      <c r="D286" s="53" t="s">
        <v>401</v>
      </c>
      <c r="E286" s="103">
        <v>37.5</v>
      </c>
    </row>
    <row r="287" spans="1:5" ht="56.25" outlineLevel="6" x14ac:dyDescent="0.25">
      <c r="A287" s="52" t="s">
        <v>413</v>
      </c>
      <c r="B287" s="53" t="s">
        <v>139</v>
      </c>
      <c r="C287" s="53" t="s">
        <v>414</v>
      </c>
      <c r="D287" s="53" t="s">
        <v>8</v>
      </c>
      <c r="E287" s="103">
        <f>E288</f>
        <v>117.482</v>
      </c>
    </row>
    <row r="288" spans="1:5" ht="37.5" outlineLevel="6" x14ac:dyDescent="0.25">
      <c r="A288" s="52" t="s">
        <v>53</v>
      </c>
      <c r="B288" s="53" t="s">
        <v>139</v>
      </c>
      <c r="C288" s="53" t="s">
        <v>414</v>
      </c>
      <c r="D288" s="53" t="s">
        <v>54</v>
      </c>
      <c r="E288" s="103">
        <f>E289</f>
        <v>117.482</v>
      </c>
    </row>
    <row r="289" spans="1:5" outlineLevel="6" x14ac:dyDescent="0.25">
      <c r="A289" s="52" t="s">
        <v>94</v>
      </c>
      <c r="B289" s="53" t="s">
        <v>139</v>
      </c>
      <c r="C289" s="53" t="s">
        <v>414</v>
      </c>
      <c r="D289" s="53" t="s">
        <v>95</v>
      </c>
      <c r="E289" s="103">
        <v>117.482</v>
      </c>
    </row>
    <row r="290" spans="1:5" outlineLevel="6" x14ac:dyDescent="0.25">
      <c r="A290" s="52" t="s">
        <v>405</v>
      </c>
      <c r="B290" s="53" t="s">
        <v>139</v>
      </c>
      <c r="C290" s="53" t="s">
        <v>513</v>
      </c>
      <c r="D290" s="53" t="s">
        <v>8</v>
      </c>
      <c r="E290" s="103">
        <f>E291</f>
        <v>45</v>
      </c>
    </row>
    <row r="291" spans="1:5" ht="37.5" outlineLevel="6" x14ac:dyDescent="0.25">
      <c r="A291" s="52" t="s">
        <v>53</v>
      </c>
      <c r="B291" s="53" t="s">
        <v>139</v>
      </c>
      <c r="C291" s="53" t="s">
        <v>513</v>
      </c>
      <c r="D291" s="53" t="s">
        <v>54</v>
      </c>
      <c r="E291" s="103">
        <f>E292</f>
        <v>45</v>
      </c>
    </row>
    <row r="292" spans="1:5" outlineLevel="6" x14ac:dyDescent="0.25">
      <c r="A292" s="52" t="s">
        <v>94</v>
      </c>
      <c r="B292" s="53" t="s">
        <v>139</v>
      </c>
      <c r="C292" s="53" t="s">
        <v>513</v>
      </c>
      <c r="D292" s="53" t="s">
        <v>95</v>
      </c>
      <c r="E292" s="103">
        <v>45</v>
      </c>
    </row>
    <row r="293" spans="1:5" ht="93.75" outlineLevel="6" x14ac:dyDescent="0.25">
      <c r="A293" s="32" t="s">
        <v>591</v>
      </c>
      <c r="B293" s="53" t="s">
        <v>139</v>
      </c>
      <c r="C293" s="53" t="s">
        <v>610</v>
      </c>
      <c r="D293" s="53" t="s">
        <v>8</v>
      </c>
      <c r="E293" s="103">
        <f>E294</f>
        <v>7462.5</v>
      </c>
    </row>
    <row r="294" spans="1:5" ht="37.5" outlineLevel="6" x14ac:dyDescent="0.25">
      <c r="A294" s="52" t="s">
        <v>398</v>
      </c>
      <c r="B294" s="53" t="s">
        <v>139</v>
      </c>
      <c r="C294" s="53" t="s">
        <v>610</v>
      </c>
      <c r="D294" s="53" t="s">
        <v>399</v>
      </c>
      <c r="E294" s="103">
        <f>E295</f>
        <v>7462.5</v>
      </c>
    </row>
    <row r="295" spans="1:5" outlineLevel="6" x14ac:dyDescent="0.25">
      <c r="A295" s="52" t="s">
        <v>400</v>
      </c>
      <c r="B295" s="53" t="s">
        <v>139</v>
      </c>
      <c r="C295" s="53" t="s">
        <v>610</v>
      </c>
      <c r="D295" s="53" t="s">
        <v>401</v>
      </c>
      <c r="E295" s="103">
        <v>7462.5</v>
      </c>
    </row>
    <row r="296" spans="1:5" ht="75" outlineLevel="6" x14ac:dyDescent="0.25">
      <c r="A296" s="52" t="s">
        <v>611</v>
      </c>
      <c r="B296" s="53" t="s">
        <v>139</v>
      </c>
      <c r="C296" s="53" t="s">
        <v>612</v>
      </c>
      <c r="D296" s="53" t="s">
        <v>8</v>
      </c>
      <c r="E296" s="103">
        <f>E297</f>
        <v>11630.736999999999</v>
      </c>
    </row>
    <row r="297" spans="1:5" ht="37.5" outlineLevel="6" x14ac:dyDescent="0.25">
      <c r="A297" s="52" t="s">
        <v>53</v>
      </c>
      <c r="B297" s="53" t="s">
        <v>139</v>
      </c>
      <c r="C297" s="53" t="s">
        <v>612</v>
      </c>
      <c r="D297" s="53" t="s">
        <v>54</v>
      </c>
      <c r="E297" s="103">
        <f>E298</f>
        <v>11630.736999999999</v>
      </c>
    </row>
    <row r="298" spans="1:5" outlineLevel="6" x14ac:dyDescent="0.25">
      <c r="A298" s="52" t="s">
        <v>94</v>
      </c>
      <c r="B298" s="53" t="s">
        <v>139</v>
      </c>
      <c r="C298" s="53" t="s">
        <v>612</v>
      </c>
      <c r="D298" s="53" t="s">
        <v>95</v>
      </c>
      <c r="E298" s="103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159</v>
      </c>
      <c r="D299" s="53" t="s">
        <v>8</v>
      </c>
      <c r="E299" s="103">
        <f>E300</f>
        <v>320489.04500000004</v>
      </c>
    </row>
    <row r="300" spans="1:5" ht="37.5" outlineLevel="2" x14ac:dyDescent="0.25">
      <c r="A300" s="52" t="s">
        <v>541</v>
      </c>
      <c r="B300" s="53" t="s">
        <v>92</v>
      </c>
      <c r="C300" s="53" t="s">
        <v>188</v>
      </c>
      <c r="D300" s="53" t="s">
        <v>8</v>
      </c>
      <c r="E300" s="103">
        <f>E301</f>
        <v>320489.04500000004</v>
      </c>
    </row>
    <row r="301" spans="1:5" ht="37.5" outlineLevel="3" x14ac:dyDescent="0.25">
      <c r="A301" s="52" t="s">
        <v>539</v>
      </c>
      <c r="B301" s="53" t="s">
        <v>92</v>
      </c>
      <c r="C301" s="53" t="s">
        <v>200</v>
      </c>
      <c r="D301" s="53" t="s">
        <v>8</v>
      </c>
      <c r="E301" s="103">
        <f>+E302+E320+E305+E308++E323+E311+E314+E317</f>
        <v>320489.04500000004</v>
      </c>
    </row>
    <row r="302" spans="1:5" ht="37.5" outlineLevel="4" x14ac:dyDescent="0.25">
      <c r="A302" s="52" t="s">
        <v>142</v>
      </c>
      <c r="B302" s="53" t="s">
        <v>92</v>
      </c>
      <c r="C302" s="53" t="s">
        <v>201</v>
      </c>
      <c r="D302" s="53" t="s">
        <v>8</v>
      </c>
      <c r="E302" s="103">
        <f>E303</f>
        <v>79663.754000000001</v>
      </c>
    </row>
    <row r="303" spans="1:5" ht="37.5" outlineLevel="5" x14ac:dyDescent="0.25">
      <c r="A303" s="52" t="s">
        <v>53</v>
      </c>
      <c r="B303" s="53" t="s">
        <v>92</v>
      </c>
      <c r="C303" s="53" t="s">
        <v>201</v>
      </c>
      <c r="D303" s="53" t="s">
        <v>54</v>
      </c>
      <c r="E303" s="103">
        <f>E304</f>
        <v>79663.754000000001</v>
      </c>
    </row>
    <row r="304" spans="1:5" outlineLevel="6" x14ac:dyDescent="0.25">
      <c r="A304" s="52" t="s">
        <v>94</v>
      </c>
      <c r="B304" s="53" t="s">
        <v>92</v>
      </c>
      <c r="C304" s="53" t="s">
        <v>201</v>
      </c>
      <c r="D304" s="53" t="s">
        <v>95</v>
      </c>
      <c r="E304" s="103">
        <v>79663.754000000001</v>
      </c>
    </row>
    <row r="305" spans="1:5" ht="93.75" customHeight="1" outlineLevel="4" x14ac:dyDescent="0.25">
      <c r="A305" s="32" t="s">
        <v>479</v>
      </c>
      <c r="B305" s="53" t="s">
        <v>92</v>
      </c>
      <c r="C305" s="53" t="s">
        <v>202</v>
      </c>
      <c r="D305" s="53" t="s">
        <v>8</v>
      </c>
      <c r="E305" s="103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202</v>
      </c>
      <c r="D306" s="53" t="s">
        <v>54</v>
      </c>
      <c r="E306" s="103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202</v>
      </c>
      <c r="D307" s="53" t="s">
        <v>95</v>
      </c>
      <c r="E307" s="103">
        <v>217508</v>
      </c>
    </row>
    <row r="308" spans="1:5" ht="18.75" customHeight="1" outlineLevel="6" x14ac:dyDescent="0.25">
      <c r="A308" s="52" t="s">
        <v>403</v>
      </c>
      <c r="B308" s="53" t="s">
        <v>92</v>
      </c>
      <c r="C308" s="53" t="s">
        <v>404</v>
      </c>
      <c r="D308" s="53" t="s">
        <v>8</v>
      </c>
      <c r="E308" s="103">
        <f>E309</f>
        <v>31.2</v>
      </c>
    </row>
    <row r="309" spans="1:5" ht="37.5" outlineLevel="6" x14ac:dyDescent="0.25">
      <c r="A309" s="52" t="s">
        <v>53</v>
      </c>
      <c r="B309" s="53" t="s">
        <v>92</v>
      </c>
      <c r="C309" s="53" t="s">
        <v>404</v>
      </c>
      <c r="D309" s="53" t="s">
        <v>54</v>
      </c>
      <c r="E309" s="103">
        <f>E310</f>
        <v>31.2</v>
      </c>
    </row>
    <row r="310" spans="1:5" outlineLevel="6" x14ac:dyDescent="0.25">
      <c r="A310" s="52" t="s">
        <v>94</v>
      </c>
      <c r="B310" s="53" t="s">
        <v>92</v>
      </c>
      <c r="C310" s="53" t="s">
        <v>404</v>
      </c>
      <c r="D310" s="53" t="s">
        <v>95</v>
      </c>
      <c r="E310" s="103">
        <v>31.2</v>
      </c>
    </row>
    <row r="311" spans="1:5" outlineLevel="6" x14ac:dyDescent="0.25">
      <c r="A311" s="52" t="s">
        <v>405</v>
      </c>
      <c r="B311" s="53" t="s">
        <v>92</v>
      </c>
      <c r="C311" s="53" t="s">
        <v>406</v>
      </c>
      <c r="D311" s="53" t="s">
        <v>8</v>
      </c>
      <c r="E311" s="103">
        <f>E312</f>
        <v>301.39999999999998</v>
      </c>
    </row>
    <row r="312" spans="1:5" ht="37.5" outlineLevel="6" x14ac:dyDescent="0.25">
      <c r="A312" s="52" t="s">
        <v>53</v>
      </c>
      <c r="B312" s="53" t="s">
        <v>92</v>
      </c>
      <c r="C312" s="53" t="s">
        <v>406</v>
      </c>
      <c r="D312" s="53" t="s">
        <v>54</v>
      </c>
      <c r="E312" s="103">
        <f>E313</f>
        <v>301.39999999999998</v>
      </c>
    </row>
    <row r="313" spans="1:5" outlineLevel="6" x14ac:dyDescent="0.25">
      <c r="A313" s="52" t="s">
        <v>94</v>
      </c>
      <c r="B313" s="53" t="s">
        <v>92</v>
      </c>
      <c r="C313" s="53" t="s">
        <v>406</v>
      </c>
      <c r="D313" s="53" t="s">
        <v>95</v>
      </c>
      <c r="E313" s="103">
        <v>301.39999999999998</v>
      </c>
    </row>
    <row r="314" spans="1:5" outlineLevel="6" x14ac:dyDescent="0.25">
      <c r="A314" s="168" t="s">
        <v>672</v>
      </c>
      <c r="B314" s="53" t="s">
        <v>92</v>
      </c>
      <c r="C314" s="53" t="s">
        <v>673</v>
      </c>
      <c r="D314" s="53" t="s">
        <v>8</v>
      </c>
      <c r="E314" s="103">
        <f>E315</f>
        <v>4387.058</v>
      </c>
    </row>
    <row r="315" spans="1:5" ht="37.5" outlineLevel="6" x14ac:dyDescent="0.25">
      <c r="A315" s="52" t="s">
        <v>53</v>
      </c>
      <c r="B315" s="53" t="s">
        <v>92</v>
      </c>
      <c r="C315" s="53" t="s">
        <v>673</v>
      </c>
      <c r="D315" s="53" t="s">
        <v>54</v>
      </c>
      <c r="E315" s="103">
        <f>E316</f>
        <v>4387.058</v>
      </c>
    </row>
    <row r="316" spans="1:5" outlineLevel="6" x14ac:dyDescent="0.25">
      <c r="A316" s="52" t="s">
        <v>94</v>
      </c>
      <c r="B316" s="53" t="s">
        <v>92</v>
      </c>
      <c r="C316" s="53" t="s">
        <v>673</v>
      </c>
      <c r="D316" s="53" t="s">
        <v>95</v>
      </c>
      <c r="E316" s="103">
        <v>4387.058</v>
      </c>
    </row>
    <row r="317" spans="1:5" ht="42.75" customHeight="1" outlineLevel="6" x14ac:dyDescent="0.25">
      <c r="A317" s="59" t="s">
        <v>613</v>
      </c>
      <c r="B317" s="53" t="s">
        <v>92</v>
      </c>
      <c r="C317" s="53" t="s">
        <v>614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614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614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615</v>
      </c>
      <c r="B320" s="53" t="s">
        <v>92</v>
      </c>
      <c r="C320" s="53" t="s">
        <v>616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616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616</v>
      </c>
      <c r="D322" s="53" t="s">
        <v>95</v>
      </c>
      <c r="E322" s="103">
        <v>13013.745999999999</v>
      </c>
    </row>
    <row r="323" spans="1:5" ht="37.5" outlineLevel="6" x14ac:dyDescent="0.25">
      <c r="A323" s="52" t="s">
        <v>424</v>
      </c>
      <c r="B323" s="53" t="s">
        <v>92</v>
      </c>
      <c r="C323" s="170" t="s">
        <v>683</v>
      </c>
      <c r="D323" s="53" t="s">
        <v>8</v>
      </c>
      <c r="E323" s="103">
        <f>E324</f>
        <v>2779.4679999999998</v>
      </c>
    </row>
    <row r="324" spans="1:5" ht="37.5" outlineLevel="6" x14ac:dyDescent="0.25">
      <c r="A324" s="52" t="s">
        <v>53</v>
      </c>
      <c r="B324" s="53" t="s">
        <v>92</v>
      </c>
      <c r="C324" s="170" t="s">
        <v>683</v>
      </c>
      <c r="D324" s="53" t="s">
        <v>54</v>
      </c>
      <c r="E324" s="103">
        <f>E325</f>
        <v>2779.4679999999998</v>
      </c>
    </row>
    <row r="325" spans="1:5" outlineLevel="6" x14ac:dyDescent="0.25">
      <c r="A325" s="52" t="s">
        <v>94</v>
      </c>
      <c r="B325" s="53" t="s">
        <v>92</v>
      </c>
      <c r="C325" s="170" t="s">
        <v>683</v>
      </c>
      <c r="D325" s="53" t="s">
        <v>95</v>
      </c>
      <c r="E325" s="103">
        <v>2779.4679999999998</v>
      </c>
    </row>
    <row r="326" spans="1:5" outlineLevel="6" x14ac:dyDescent="0.25">
      <c r="A326" s="52" t="s">
        <v>378</v>
      </c>
      <c r="B326" s="53" t="s">
        <v>377</v>
      </c>
      <c r="C326" s="53" t="s">
        <v>159</v>
      </c>
      <c r="D326" s="53" t="s">
        <v>8</v>
      </c>
      <c r="E326" s="103">
        <f>E327+E344</f>
        <v>33956.144</v>
      </c>
    </row>
    <row r="327" spans="1:5" ht="37.5" outlineLevel="6" x14ac:dyDescent="0.25">
      <c r="A327" s="52" t="s">
        <v>551</v>
      </c>
      <c r="B327" s="53" t="s">
        <v>377</v>
      </c>
      <c r="C327" s="53" t="s">
        <v>188</v>
      </c>
      <c r="D327" s="53" t="s">
        <v>8</v>
      </c>
      <c r="E327" s="103">
        <f>E328</f>
        <v>20207.59</v>
      </c>
    </row>
    <row r="328" spans="1:5" ht="37.5" outlineLevel="3" x14ac:dyDescent="0.25">
      <c r="A328" s="52" t="s">
        <v>540</v>
      </c>
      <c r="B328" s="53" t="s">
        <v>377</v>
      </c>
      <c r="C328" s="53" t="s">
        <v>203</v>
      </c>
      <c r="D328" s="53" t="s">
        <v>8</v>
      </c>
      <c r="E328" s="103">
        <f>E335+E332+E329+E338+E341</f>
        <v>20207.59</v>
      </c>
    </row>
    <row r="329" spans="1:5" ht="37.5" outlineLevel="4" x14ac:dyDescent="0.25">
      <c r="A329" s="52" t="s">
        <v>143</v>
      </c>
      <c r="B329" s="53" t="s">
        <v>377</v>
      </c>
      <c r="C329" s="53" t="s">
        <v>205</v>
      </c>
      <c r="D329" s="53" t="s">
        <v>8</v>
      </c>
      <c r="E329" s="103">
        <f>E330</f>
        <v>19987.509999999998</v>
      </c>
    </row>
    <row r="330" spans="1:5" ht="37.5" outlineLevel="5" x14ac:dyDescent="0.25">
      <c r="A330" s="52" t="s">
        <v>53</v>
      </c>
      <c r="B330" s="53" t="s">
        <v>377</v>
      </c>
      <c r="C330" s="53" t="s">
        <v>205</v>
      </c>
      <c r="D330" s="53" t="s">
        <v>54</v>
      </c>
      <c r="E330" s="103">
        <f>E331</f>
        <v>19987.509999999998</v>
      </c>
    </row>
    <row r="331" spans="1:5" outlineLevel="6" x14ac:dyDescent="0.25">
      <c r="A331" s="52" t="s">
        <v>94</v>
      </c>
      <c r="B331" s="53" t="s">
        <v>377</v>
      </c>
      <c r="C331" s="53" t="s">
        <v>205</v>
      </c>
      <c r="D331" s="53" t="s">
        <v>95</v>
      </c>
      <c r="E331" s="103">
        <v>19987.509999999998</v>
      </c>
    </row>
    <row r="332" spans="1:5" outlineLevel="6" x14ac:dyDescent="0.25">
      <c r="A332" s="52" t="s">
        <v>405</v>
      </c>
      <c r="B332" s="53" t="s">
        <v>377</v>
      </c>
      <c r="C332" s="53" t="s">
        <v>586</v>
      </c>
      <c r="D332" s="53" t="s">
        <v>8</v>
      </c>
      <c r="E332" s="103">
        <f>E333</f>
        <v>50</v>
      </c>
    </row>
    <row r="333" spans="1:5" ht="37.5" outlineLevel="6" x14ac:dyDescent="0.25">
      <c r="A333" s="52" t="s">
        <v>53</v>
      </c>
      <c r="B333" s="53" t="s">
        <v>377</v>
      </c>
      <c r="C333" s="53" t="s">
        <v>586</v>
      </c>
      <c r="D333" s="53" t="s">
        <v>54</v>
      </c>
      <c r="E333" s="103">
        <f>E334</f>
        <v>50</v>
      </c>
    </row>
    <row r="334" spans="1:5" outlineLevel="6" x14ac:dyDescent="0.25">
      <c r="A334" s="52" t="s">
        <v>94</v>
      </c>
      <c r="B334" s="53" t="s">
        <v>377</v>
      </c>
      <c r="C334" s="53" t="s">
        <v>586</v>
      </c>
      <c r="D334" s="53" t="s">
        <v>95</v>
      </c>
      <c r="E334" s="103">
        <v>50</v>
      </c>
    </row>
    <row r="335" spans="1:5" outlineLevel="4" x14ac:dyDescent="0.25">
      <c r="A335" s="52" t="s">
        <v>140</v>
      </c>
      <c r="B335" s="53" t="s">
        <v>377</v>
      </c>
      <c r="C335" s="53" t="s">
        <v>204</v>
      </c>
      <c r="D335" s="53" t="s">
        <v>8</v>
      </c>
      <c r="E335" s="103">
        <f>E336</f>
        <v>79.900000000000006</v>
      </c>
    </row>
    <row r="336" spans="1:5" ht="37.5" outlineLevel="5" x14ac:dyDescent="0.25">
      <c r="A336" s="52" t="s">
        <v>53</v>
      </c>
      <c r="B336" s="53" t="s">
        <v>377</v>
      </c>
      <c r="C336" s="53" t="s">
        <v>204</v>
      </c>
      <c r="D336" s="53" t="s">
        <v>54</v>
      </c>
      <c r="E336" s="103">
        <f>E337</f>
        <v>79.900000000000006</v>
      </c>
    </row>
    <row r="337" spans="1:5" outlineLevel="6" x14ac:dyDescent="0.25">
      <c r="A337" s="52" t="s">
        <v>94</v>
      </c>
      <c r="B337" s="53" t="s">
        <v>377</v>
      </c>
      <c r="C337" s="53" t="s">
        <v>204</v>
      </c>
      <c r="D337" s="53" t="s">
        <v>95</v>
      </c>
      <c r="E337" s="103">
        <v>79.900000000000006</v>
      </c>
    </row>
    <row r="338" spans="1:5" ht="56.25" outlineLevel="6" x14ac:dyDescent="0.25">
      <c r="A338" s="59" t="s">
        <v>661</v>
      </c>
      <c r="B338" s="53" t="s">
        <v>377</v>
      </c>
      <c r="C338" s="53" t="s">
        <v>662</v>
      </c>
      <c r="D338" s="53" t="s">
        <v>8</v>
      </c>
      <c r="E338" s="103">
        <f>E339</f>
        <v>1</v>
      </c>
    </row>
    <row r="339" spans="1:5" ht="37.5" outlineLevel="6" x14ac:dyDescent="0.25">
      <c r="A339" s="52" t="s">
        <v>53</v>
      </c>
      <c r="B339" s="53" t="s">
        <v>377</v>
      </c>
      <c r="C339" s="53" t="s">
        <v>662</v>
      </c>
      <c r="D339" s="53" t="s">
        <v>54</v>
      </c>
      <c r="E339" s="103">
        <f>E340</f>
        <v>1</v>
      </c>
    </row>
    <row r="340" spans="1:5" outlineLevel="6" x14ac:dyDescent="0.25">
      <c r="A340" s="52" t="s">
        <v>94</v>
      </c>
      <c r="B340" s="53" t="s">
        <v>377</v>
      </c>
      <c r="C340" s="53" t="s">
        <v>662</v>
      </c>
      <c r="D340" s="53" t="s">
        <v>95</v>
      </c>
      <c r="E340" s="103">
        <v>1</v>
      </c>
    </row>
    <row r="341" spans="1:5" ht="75" outlineLevel="6" x14ac:dyDescent="0.25">
      <c r="A341" s="59" t="s">
        <v>674</v>
      </c>
      <c r="B341" s="53" t="s">
        <v>377</v>
      </c>
      <c r="C341" s="53" t="s">
        <v>677</v>
      </c>
      <c r="D341" s="53" t="s">
        <v>8</v>
      </c>
      <c r="E341" s="103">
        <f>E342</f>
        <v>89.18</v>
      </c>
    </row>
    <row r="342" spans="1:5" ht="37.5" outlineLevel="6" x14ac:dyDescent="0.25">
      <c r="A342" s="52" t="s">
        <v>53</v>
      </c>
      <c r="B342" s="53" t="s">
        <v>377</v>
      </c>
      <c r="C342" s="53" t="s">
        <v>677</v>
      </c>
      <c r="D342" s="53" t="s">
        <v>54</v>
      </c>
      <c r="E342" s="103">
        <f>E343</f>
        <v>89.18</v>
      </c>
    </row>
    <row r="343" spans="1:5" outlineLevel="6" x14ac:dyDescent="0.25">
      <c r="A343" s="52" t="s">
        <v>94</v>
      </c>
      <c r="B343" s="53" t="s">
        <v>377</v>
      </c>
      <c r="C343" s="53" t="s">
        <v>677</v>
      </c>
      <c r="D343" s="53" t="s">
        <v>95</v>
      </c>
      <c r="E343" s="103">
        <v>89.18</v>
      </c>
    </row>
    <row r="344" spans="1:5" ht="37.5" outlineLevel="2" x14ac:dyDescent="0.25">
      <c r="A344" s="52" t="s">
        <v>552</v>
      </c>
      <c r="B344" s="53" t="s">
        <v>377</v>
      </c>
      <c r="C344" s="53" t="s">
        <v>186</v>
      </c>
      <c r="D344" s="53" t="s">
        <v>8</v>
      </c>
      <c r="E344" s="103">
        <f>E345</f>
        <v>13748.554</v>
      </c>
    </row>
    <row r="345" spans="1:5" ht="37.5" outlineLevel="4" x14ac:dyDescent="0.25">
      <c r="A345" s="52" t="s">
        <v>93</v>
      </c>
      <c r="B345" s="53" t="s">
        <v>377</v>
      </c>
      <c r="C345" s="53" t="s">
        <v>187</v>
      </c>
      <c r="D345" s="53" t="s">
        <v>8</v>
      </c>
      <c r="E345" s="103">
        <f>E346</f>
        <v>13748.554</v>
      </c>
    </row>
    <row r="346" spans="1:5" ht="37.5" outlineLevel="5" x14ac:dyDescent="0.25">
      <c r="A346" s="52" t="s">
        <v>53</v>
      </c>
      <c r="B346" s="53" t="s">
        <v>377</v>
      </c>
      <c r="C346" s="53" t="s">
        <v>187</v>
      </c>
      <c r="D346" s="53" t="s">
        <v>54</v>
      </c>
      <c r="E346" s="103">
        <f>E347</f>
        <v>13748.554</v>
      </c>
    </row>
    <row r="347" spans="1:5" outlineLevel="6" x14ac:dyDescent="0.25">
      <c r="A347" s="52" t="s">
        <v>94</v>
      </c>
      <c r="B347" s="53" t="s">
        <v>377</v>
      </c>
      <c r="C347" s="53" t="s">
        <v>187</v>
      </c>
      <c r="D347" s="53" t="s">
        <v>95</v>
      </c>
      <c r="E347" s="103">
        <v>13748.554</v>
      </c>
    </row>
    <row r="348" spans="1:5" outlineLevel="1" x14ac:dyDescent="0.25">
      <c r="A348" s="52" t="s">
        <v>96</v>
      </c>
      <c r="B348" s="53" t="s">
        <v>97</v>
      </c>
      <c r="C348" s="53" t="s">
        <v>159</v>
      </c>
      <c r="D348" s="53" t="s">
        <v>8</v>
      </c>
      <c r="E348" s="103">
        <f>E349</f>
        <v>3502.058</v>
      </c>
    </row>
    <row r="349" spans="1:5" ht="37.5" outlineLevel="2" x14ac:dyDescent="0.25">
      <c r="A349" s="52" t="s">
        <v>551</v>
      </c>
      <c r="B349" s="53" t="s">
        <v>97</v>
      </c>
      <c r="C349" s="53" t="s">
        <v>188</v>
      </c>
      <c r="D349" s="53" t="s">
        <v>8</v>
      </c>
      <c r="E349" s="103">
        <f>E350+E359</f>
        <v>3502.058</v>
      </c>
    </row>
    <row r="350" spans="1:5" ht="37.5" outlineLevel="3" x14ac:dyDescent="0.25">
      <c r="A350" s="52" t="s">
        <v>553</v>
      </c>
      <c r="B350" s="53" t="s">
        <v>97</v>
      </c>
      <c r="C350" s="53" t="s">
        <v>200</v>
      </c>
      <c r="D350" s="53" t="s">
        <v>8</v>
      </c>
      <c r="E350" s="103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337</v>
      </c>
      <c r="D351" s="53" t="s">
        <v>8</v>
      </c>
      <c r="E351" s="103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337</v>
      </c>
      <c r="D352" s="53" t="s">
        <v>19</v>
      </c>
      <c r="E352" s="103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337</v>
      </c>
      <c r="D353" s="53" t="s">
        <v>21</v>
      </c>
      <c r="E353" s="103">
        <v>70</v>
      </c>
    </row>
    <row r="354" spans="1:5" ht="75" outlineLevel="4" x14ac:dyDescent="0.25">
      <c r="A354" s="32" t="s">
        <v>486</v>
      </c>
      <c r="B354" s="53" t="s">
        <v>97</v>
      </c>
      <c r="C354" s="53" t="s">
        <v>206</v>
      </c>
      <c r="D354" s="53" t="s">
        <v>8</v>
      </c>
      <c r="E354" s="103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206</v>
      </c>
      <c r="D355" s="53" t="s">
        <v>112</v>
      </c>
      <c r="E355" s="103">
        <f>E356</f>
        <v>300</v>
      </c>
    </row>
    <row r="356" spans="1:5" ht="37.5" outlineLevel="6" x14ac:dyDescent="0.25">
      <c r="A356" s="52" t="s">
        <v>118</v>
      </c>
      <c r="B356" s="53" t="s">
        <v>97</v>
      </c>
      <c r="C356" s="53" t="s">
        <v>206</v>
      </c>
      <c r="D356" s="53" t="s">
        <v>119</v>
      </c>
      <c r="E356" s="103">
        <v>300</v>
      </c>
    </row>
    <row r="357" spans="1:5" ht="37.5" outlineLevel="5" x14ac:dyDescent="0.25">
      <c r="A357" s="52" t="s">
        <v>53</v>
      </c>
      <c r="B357" s="53" t="s">
        <v>97</v>
      </c>
      <c r="C357" s="53" t="s">
        <v>206</v>
      </c>
      <c r="D357" s="53" t="s">
        <v>54</v>
      </c>
      <c r="E357" s="103">
        <f>E358</f>
        <v>3058.058</v>
      </c>
    </row>
    <row r="358" spans="1:5" outlineLevel="6" x14ac:dyDescent="0.25">
      <c r="A358" s="52" t="s">
        <v>94</v>
      </c>
      <c r="B358" s="53" t="s">
        <v>97</v>
      </c>
      <c r="C358" s="53" t="s">
        <v>206</v>
      </c>
      <c r="D358" s="53" t="s">
        <v>95</v>
      </c>
      <c r="E358" s="103">
        <v>3058.058</v>
      </c>
    </row>
    <row r="359" spans="1:5" outlineLevel="4" x14ac:dyDescent="0.25">
      <c r="A359" s="52" t="s">
        <v>99</v>
      </c>
      <c r="B359" s="53" t="s">
        <v>97</v>
      </c>
      <c r="C359" s="53" t="s">
        <v>207</v>
      </c>
      <c r="D359" s="53" t="s">
        <v>8</v>
      </c>
      <c r="E359" s="103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207</v>
      </c>
      <c r="D360" s="53" t="s">
        <v>19</v>
      </c>
      <c r="E360" s="103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207</v>
      </c>
      <c r="D361" s="53" t="s">
        <v>21</v>
      </c>
      <c r="E361" s="103">
        <v>74</v>
      </c>
    </row>
    <row r="362" spans="1:5" outlineLevel="1" x14ac:dyDescent="0.25">
      <c r="A362" s="52" t="s">
        <v>144</v>
      </c>
      <c r="B362" s="53" t="s">
        <v>145</v>
      </c>
      <c r="C362" s="53" t="s">
        <v>159</v>
      </c>
      <c r="D362" s="53" t="s">
        <v>8</v>
      </c>
      <c r="E362" s="103">
        <f>E363</f>
        <v>17648.628000000001</v>
      </c>
    </row>
    <row r="363" spans="1:5" ht="37.5" outlineLevel="2" x14ac:dyDescent="0.25">
      <c r="A363" s="52" t="s">
        <v>551</v>
      </c>
      <c r="B363" s="53" t="s">
        <v>145</v>
      </c>
      <c r="C363" s="53" t="s">
        <v>188</v>
      </c>
      <c r="D363" s="53" t="s">
        <v>8</v>
      </c>
      <c r="E363" s="103">
        <f>E364+E371+E380</f>
        <v>17648.628000000001</v>
      </c>
    </row>
    <row r="364" spans="1:5" ht="37.5" outlineLevel="4" x14ac:dyDescent="0.25">
      <c r="A364" s="52" t="s">
        <v>13</v>
      </c>
      <c r="B364" s="53" t="s">
        <v>145</v>
      </c>
      <c r="C364" s="53" t="s">
        <v>208</v>
      </c>
      <c r="D364" s="53" t="s">
        <v>8</v>
      </c>
      <c r="E364" s="103">
        <f>E365+E367+E369</f>
        <v>2848.1000000000004</v>
      </c>
    </row>
    <row r="365" spans="1:5" ht="56.25" outlineLevel="5" x14ac:dyDescent="0.25">
      <c r="A365" s="52" t="s">
        <v>14</v>
      </c>
      <c r="B365" s="53" t="s">
        <v>145</v>
      </c>
      <c r="C365" s="53" t="s">
        <v>208</v>
      </c>
      <c r="D365" s="53" t="s">
        <v>15</v>
      </c>
      <c r="E365" s="103">
        <f>E366</f>
        <v>2672.3</v>
      </c>
    </row>
    <row r="366" spans="1:5" outlineLevel="6" x14ac:dyDescent="0.25">
      <c r="A366" s="52" t="s">
        <v>16</v>
      </c>
      <c r="B366" s="53" t="s">
        <v>145</v>
      </c>
      <c r="C366" s="53" t="s">
        <v>208</v>
      </c>
      <c r="D366" s="53" t="s">
        <v>17</v>
      </c>
      <c r="E366" s="103">
        <v>2672.3</v>
      </c>
    </row>
    <row r="367" spans="1:5" ht="18.75" customHeight="1" outlineLevel="5" x14ac:dyDescent="0.25">
      <c r="A367" s="52" t="s">
        <v>18</v>
      </c>
      <c r="B367" s="53" t="s">
        <v>145</v>
      </c>
      <c r="C367" s="53" t="s">
        <v>208</v>
      </c>
      <c r="D367" s="53" t="s">
        <v>19</v>
      </c>
      <c r="E367" s="103">
        <f>E368</f>
        <v>112.8</v>
      </c>
    </row>
    <row r="368" spans="1:5" ht="37.5" outlineLevel="6" x14ac:dyDescent="0.25">
      <c r="A368" s="52" t="s">
        <v>20</v>
      </c>
      <c r="B368" s="53" t="s">
        <v>145</v>
      </c>
      <c r="C368" s="53" t="s">
        <v>208</v>
      </c>
      <c r="D368" s="53" t="s">
        <v>21</v>
      </c>
      <c r="E368" s="103">
        <v>112.8</v>
      </c>
    </row>
    <row r="369" spans="1:9" outlineLevel="6" x14ac:dyDescent="0.25">
      <c r="A369" s="52" t="s">
        <v>22</v>
      </c>
      <c r="B369" s="53" t="s">
        <v>145</v>
      </c>
      <c r="C369" s="53" t="s">
        <v>208</v>
      </c>
      <c r="D369" s="53" t="s">
        <v>23</v>
      </c>
      <c r="E369" s="103">
        <f>E370</f>
        <v>63</v>
      </c>
    </row>
    <row r="370" spans="1:9" outlineLevel="6" x14ac:dyDescent="0.25">
      <c r="A370" s="52" t="s">
        <v>24</v>
      </c>
      <c r="B370" s="53" t="s">
        <v>145</v>
      </c>
      <c r="C370" s="53" t="s">
        <v>208</v>
      </c>
      <c r="D370" s="53" t="s">
        <v>25</v>
      </c>
      <c r="E370" s="103">
        <v>63</v>
      </c>
    </row>
    <row r="371" spans="1:9" ht="37.5" outlineLevel="4" x14ac:dyDescent="0.25">
      <c r="A371" s="52" t="s">
        <v>49</v>
      </c>
      <c r="B371" s="53" t="s">
        <v>145</v>
      </c>
      <c r="C371" s="53" t="s">
        <v>209</v>
      </c>
      <c r="D371" s="53" t="s">
        <v>8</v>
      </c>
      <c r="E371" s="103">
        <f>E372+E374+E376+E378</f>
        <v>13106.737999999999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145</v>
      </c>
      <c r="C372" s="53" t="s">
        <v>209</v>
      </c>
      <c r="D372" s="53" t="s">
        <v>15</v>
      </c>
      <c r="E372" s="103">
        <f>E373</f>
        <v>10241.5</v>
      </c>
    </row>
    <row r="373" spans="1:9" outlineLevel="6" x14ac:dyDescent="0.25">
      <c r="A373" s="52" t="s">
        <v>50</v>
      </c>
      <c r="B373" s="53" t="s">
        <v>145</v>
      </c>
      <c r="C373" s="53" t="s">
        <v>209</v>
      </c>
      <c r="D373" s="53" t="s">
        <v>51</v>
      </c>
      <c r="E373" s="103">
        <v>10241.5</v>
      </c>
    </row>
    <row r="374" spans="1:9" ht="18.75" customHeight="1" outlineLevel="5" x14ac:dyDescent="0.25">
      <c r="A374" s="52" t="s">
        <v>18</v>
      </c>
      <c r="B374" s="53" t="s">
        <v>145</v>
      </c>
      <c r="C374" s="53" t="s">
        <v>209</v>
      </c>
      <c r="D374" s="53" t="s">
        <v>19</v>
      </c>
      <c r="E374" s="103">
        <f>E375</f>
        <v>2812.2</v>
      </c>
    </row>
    <row r="375" spans="1:9" ht="37.5" outlineLevel="6" x14ac:dyDescent="0.25">
      <c r="A375" s="52" t="s">
        <v>20</v>
      </c>
      <c r="B375" s="53" t="s">
        <v>145</v>
      </c>
      <c r="C375" s="53" t="s">
        <v>209</v>
      </c>
      <c r="D375" s="53" t="s">
        <v>21</v>
      </c>
      <c r="E375" s="103">
        <v>2812.2</v>
      </c>
    </row>
    <row r="376" spans="1:9" outlineLevel="6" x14ac:dyDescent="0.25">
      <c r="A376" s="52" t="s">
        <v>111</v>
      </c>
      <c r="B376" s="53" t="s">
        <v>145</v>
      </c>
      <c r="C376" s="53" t="s">
        <v>209</v>
      </c>
      <c r="D376" s="53" t="s">
        <v>112</v>
      </c>
      <c r="E376" s="103">
        <f>E377</f>
        <v>1.3</v>
      </c>
    </row>
    <row r="377" spans="1:9" ht="37.5" outlineLevel="6" x14ac:dyDescent="0.25">
      <c r="A377" s="52" t="s">
        <v>118</v>
      </c>
      <c r="B377" s="53" t="s">
        <v>145</v>
      </c>
      <c r="C377" s="53" t="s">
        <v>209</v>
      </c>
      <c r="D377" s="53" t="s">
        <v>119</v>
      </c>
      <c r="E377" s="103">
        <v>1.3</v>
      </c>
    </row>
    <row r="378" spans="1:9" outlineLevel="5" x14ac:dyDescent="0.25">
      <c r="A378" s="52" t="s">
        <v>22</v>
      </c>
      <c r="B378" s="53" t="s">
        <v>145</v>
      </c>
      <c r="C378" s="53" t="s">
        <v>209</v>
      </c>
      <c r="D378" s="53" t="s">
        <v>23</v>
      </c>
      <c r="E378" s="103">
        <f>E379</f>
        <v>51.738</v>
      </c>
    </row>
    <row r="379" spans="1:9" outlineLevel="6" x14ac:dyDescent="0.25">
      <c r="A379" s="52" t="s">
        <v>24</v>
      </c>
      <c r="B379" s="53" t="s">
        <v>145</v>
      </c>
      <c r="C379" s="53" t="s">
        <v>209</v>
      </c>
      <c r="D379" s="53" t="s">
        <v>25</v>
      </c>
      <c r="E379" s="103">
        <v>51.738</v>
      </c>
    </row>
    <row r="380" spans="1:9" ht="37.5" outlineLevel="6" x14ac:dyDescent="0.25">
      <c r="A380" s="59" t="s">
        <v>52</v>
      </c>
      <c r="B380" s="53" t="s">
        <v>145</v>
      </c>
      <c r="C380" s="53" t="s">
        <v>210</v>
      </c>
      <c r="D380" s="53" t="s">
        <v>8</v>
      </c>
      <c r="E380" s="103">
        <f>E381</f>
        <v>1693.79</v>
      </c>
    </row>
    <row r="381" spans="1:9" ht="37.5" outlineLevel="6" x14ac:dyDescent="0.25">
      <c r="A381" s="52" t="s">
        <v>53</v>
      </c>
      <c r="B381" s="53" t="s">
        <v>145</v>
      </c>
      <c r="C381" s="53" t="s">
        <v>210</v>
      </c>
      <c r="D381" s="53" t="s">
        <v>54</v>
      </c>
      <c r="E381" s="103">
        <f>E382</f>
        <v>1693.79</v>
      </c>
    </row>
    <row r="382" spans="1:9" outlineLevel="6" x14ac:dyDescent="0.25">
      <c r="A382" s="52" t="s">
        <v>55</v>
      </c>
      <c r="B382" s="53" t="s">
        <v>145</v>
      </c>
      <c r="C382" s="53" t="s">
        <v>210</v>
      </c>
      <c r="D382" s="53" t="s">
        <v>56</v>
      </c>
      <c r="E382" s="103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159</v>
      </c>
      <c r="D383" s="51" t="s">
        <v>8</v>
      </c>
      <c r="E383" s="102">
        <f>E384</f>
        <v>8624.5949999999993</v>
      </c>
      <c r="F383" s="161">
        <f>E383/E462</f>
        <v>1.2071926073814337E-2</v>
      </c>
    </row>
    <row r="384" spans="1:9" outlineLevel="1" x14ac:dyDescent="0.25">
      <c r="A384" s="52" t="s">
        <v>102</v>
      </c>
      <c r="B384" s="53" t="s">
        <v>103</v>
      </c>
      <c r="C384" s="53" t="s">
        <v>159</v>
      </c>
      <c r="D384" s="53" t="s">
        <v>8</v>
      </c>
      <c r="E384" s="103">
        <f>E385</f>
        <v>8624.5949999999993</v>
      </c>
    </row>
    <row r="385" spans="1:6" ht="37.5" outlineLevel="2" x14ac:dyDescent="0.25">
      <c r="A385" s="52" t="s">
        <v>552</v>
      </c>
      <c r="B385" s="53" t="s">
        <v>103</v>
      </c>
      <c r="C385" s="53" t="s">
        <v>186</v>
      </c>
      <c r="D385" s="53" t="s">
        <v>8</v>
      </c>
      <c r="E385" s="103">
        <f>E386+E395+E392+E389</f>
        <v>8624.5949999999993</v>
      </c>
    </row>
    <row r="386" spans="1:6" ht="56.25" outlineLevel="2" x14ac:dyDescent="0.25">
      <c r="A386" s="52" t="s">
        <v>668</v>
      </c>
      <c r="B386" s="53" t="s">
        <v>103</v>
      </c>
      <c r="C386" s="53" t="s">
        <v>669</v>
      </c>
      <c r="D386" s="53" t="s">
        <v>8</v>
      </c>
      <c r="E386" s="103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669</v>
      </c>
      <c r="D387" s="53" t="s">
        <v>54</v>
      </c>
      <c r="E387" s="103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669</v>
      </c>
      <c r="D388" s="53" t="s">
        <v>95</v>
      </c>
      <c r="E388" s="103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191</v>
      </c>
      <c r="D389" s="53" t="s">
        <v>8</v>
      </c>
      <c r="E389" s="103">
        <f>E390</f>
        <v>7616.5230000000001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191</v>
      </c>
      <c r="D390" s="53" t="s">
        <v>54</v>
      </c>
      <c r="E390" s="103">
        <f>E391</f>
        <v>7616.5230000000001</v>
      </c>
    </row>
    <row r="391" spans="1:6" outlineLevel="6" x14ac:dyDescent="0.25">
      <c r="A391" s="52" t="s">
        <v>94</v>
      </c>
      <c r="B391" s="53" t="s">
        <v>103</v>
      </c>
      <c r="C391" s="53" t="s">
        <v>191</v>
      </c>
      <c r="D391" s="53" t="s">
        <v>95</v>
      </c>
      <c r="E391" s="103">
        <v>7616.5230000000001</v>
      </c>
    </row>
    <row r="392" spans="1:6" ht="56.25" outlineLevel="6" x14ac:dyDescent="0.25">
      <c r="A392" s="32" t="s">
        <v>592</v>
      </c>
      <c r="B392" s="53" t="s">
        <v>103</v>
      </c>
      <c r="C392" s="53" t="s">
        <v>608</v>
      </c>
      <c r="D392" s="53" t="s">
        <v>8</v>
      </c>
      <c r="E392" s="103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608</v>
      </c>
      <c r="D393" s="53" t="s">
        <v>54</v>
      </c>
      <c r="E393" s="103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608</v>
      </c>
      <c r="D394" s="53" t="s">
        <v>95</v>
      </c>
      <c r="E394" s="103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190</v>
      </c>
      <c r="D395" s="53" t="s">
        <v>8</v>
      </c>
      <c r="E395" s="103">
        <f>E396</f>
        <v>860.5</v>
      </c>
    </row>
    <row r="396" spans="1:6" ht="37.5" outlineLevel="5" x14ac:dyDescent="0.25">
      <c r="A396" s="52" t="s">
        <v>53</v>
      </c>
      <c r="B396" s="53" t="s">
        <v>103</v>
      </c>
      <c r="C396" s="53" t="s">
        <v>190</v>
      </c>
      <c r="D396" s="53" t="s">
        <v>54</v>
      </c>
      <c r="E396" s="103">
        <f>E397+E398</f>
        <v>860.5</v>
      </c>
    </row>
    <row r="397" spans="1:6" outlineLevel="6" x14ac:dyDescent="0.25">
      <c r="A397" s="52" t="s">
        <v>94</v>
      </c>
      <c r="B397" s="53" t="s">
        <v>103</v>
      </c>
      <c r="C397" s="53" t="s">
        <v>190</v>
      </c>
      <c r="D397" s="53" t="s">
        <v>95</v>
      </c>
      <c r="E397" s="103">
        <v>746.5</v>
      </c>
    </row>
    <row r="398" spans="1:6" ht="36.75" customHeight="1" outlineLevel="6" x14ac:dyDescent="0.25">
      <c r="A398" s="52" t="s">
        <v>372</v>
      </c>
      <c r="B398" s="53" t="s">
        <v>103</v>
      </c>
      <c r="C398" s="53" t="s">
        <v>190</v>
      </c>
      <c r="D398" s="53" t="s">
        <v>371</v>
      </c>
      <c r="E398" s="103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159</v>
      </c>
      <c r="D399" s="51" t="s">
        <v>8</v>
      </c>
      <c r="E399" s="102">
        <f>E400+E419+E405</f>
        <v>32557.348000000002</v>
      </c>
      <c r="F399" s="161">
        <f>E399/E462</f>
        <v>4.5570823698439997E-2</v>
      </c>
    </row>
    <row r="400" spans="1:6" outlineLevel="1" x14ac:dyDescent="0.25">
      <c r="A400" s="52" t="s">
        <v>108</v>
      </c>
      <c r="B400" s="53" t="s">
        <v>109</v>
      </c>
      <c r="C400" s="53" t="s">
        <v>159</v>
      </c>
      <c r="D400" s="53" t="s">
        <v>8</v>
      </c>
      <c r="E400" s="103">
        <f>E401</f>
        <v>3294.29</v>
      </c>
    </row>
    <row r="401" spans="1:5" outlineLevel="3" x14ac:dyDescent="0.25">
      <c r="A401" s="52" t="s">
        <v>282</v>
      </c>
      <c r="B401" s="53" t="s">
        <v>109</v>
      </c>
      <c r="C401" s="53" t="s">
        <v>160</v>
      </c>
      <c r="D401" s="53" t="s">
        <v>8</v>
      </c>
      <c r="E401" s="103">
        <f>E402</f>
        <v>3294.29</v>
      </c>
    </row>
    <row r="402" spans="1:5" outlineLevel="4" x14ac:dyDescent="0.25">
      <c r="A402" s="52" t="s">
        <v>110</v>
      </c>
      <c r="B402" s="53" t="s">
        <v>109</v>
      </c>
      <c r="C402" s="53" t="s">
        <v>192</v>
      </c>
      <c r="D402" s="53" t="s">
        <v>8</v>
      </c>
      <c r="E402" s="103">
        <f>E403</f>
        <v>3294.29</v>
      </c>
    </row>
    <row r="403" spans="1:5" outlineLevel="5" x14ac:dyDescent="0.25">
      <c r="A403" s="52" t="s">
        <v>111</v>
      </c>
      <c r="B403" s="53" t="s">
        <v>109</v>
      </c>
      <c r="C403" s="53" t="s">
        <v>192</v>
      </c>
      <c r="D403" s="53" t="s">
        <v>112</v>
      </c>
      <c r="E403" s="103">
        <f>E404</f>
        <v>3294.29</v>
      </c>
    </row>
    <row r="404" spans="1:5" outlineLevel="6" x14ac:dyDescent="0.25">
      <c r="A404" s="52" t="s">
        <v>113</v>
      </c>
      <c r="B404" s="53" t="s">
        <v>109</v>
      </c>
      <c r="C404" s="53" t="s">
        <v>192</v>
      </c>
      <c r="D404" s="53" t="s">
        <v>114</v>
      </c>
      <c r="E404" s="103">
        <v>3294.29</v>
      </c>
    </row>
    <row r="405" spans="1:5" outlineLevel="6" x14ac:dyDescent="0.25">
      <c r="A405" s="52" t="s">
        <v>115</v>
      </c>
      <c r="B405" s="53" t="s">
        <v>116</v>
      </c>
      <c r="C405" s="53" t="s">
        <v>159</v>
      </c>
      <c r="D405" s="53" t="s">
        <v>8</v>
      </c>
      <c r="E405" s="103">
        <f>E406+E410+E415</f>
        <v>2960</v>
      </c>
    </row>
    <row r="406" spans="1:5" ht="37.5" outlineLevel="6" x14ac:dyDescent="0.25">
      <c r="A406" s="52" t="s">
        <v>536</v>
      </c>
      <c r="B406" s="53" t="s">
        <v>116</v>
      </c>
      <c r="C406" s="53" t="s">
        <v>188</v>
      </c>
      <c r="D406" s="53" t="s">
        <v>8</v>
      </c>
      <c r="E406" s="103">
        <f>E407</f>
        <v>2550</v>
      </c>
    </row>
    <row r="407" spans="1:5" ht="75" outlineLevel="6" x14ac:dyDescent="0.25">
      <c r="A407" s="32" t="s">
        <v>597</v>
      </c>
      <c r="B407" s="53" t="s">
        <v>116</v>
      </c>
      <c r="C407" s="53" t="s">
        <v>624</v>
      </c>
      <c r="D407" s="53" t="s">
        <v>8</v>
      </c>
      <c r="E407" s="103">
        <f>E408</f>
        <v>2550</v>
      </c>
    </row>
    <row r="408" spans="1:5" outlineLevel="6" x14ac:dyDescent="0.25">
      <c r="A408" s="52" t="s">
        <v>111</v>
      </c>
      <c r="B408" s="53" t="s">
        <v>116</v>
      </c>
      <c r="C408" s="53" t="s">
        <v>624</v>
      </c>
      <c r="D408" s="53" t="s">
        <v>112</v>
      </c>
      <c r="E408" s="103">
        <f>E409</f>
        <v>2550</v>
      </c>
    </row>
    <row r="409" spans="1:5" ht="33.75" customHeight="1" outlineLevel="6" x14ac:dyDescent="0.25">
      <c r="A409" s="52" t="s">
        <v>118</v>
      </c>
      <c r="B409" s="53" t="s">
        <v>116</v>
      </c>
      <c r="C409" s="53" t="s">
        <v>624</v>
      </c>
      <c r="D409" s="53" t="s">
        <v>119</v>
      </c>
      <c r="E409" s="103">
        <v>2550</v>
      </c>
    </row>
    <row r="410" spans="1:5" ht="37.5" outlineLevel="6" x14ac:dyDescent="0.25">
      <c r="A410" s="52" t="s">
        <v>554</v>
      </c>
      <c r="B410" s="53" t="s">
        <v>116</v>
      </c>
      <c r="C410" s="53" t="s">
        <v>166</v>
      </c>
      <c r="D410" s="53" t="s">
        <v>8</v>
      </c>
      <c r="E410" s="103">
        <f>E411</f>
        <v>210</v>
      </c>
    </row>
    <row r="411" spans="1:5" outlineLevel="6" x14ac:dyDescent="0.25">
      <c r="A411" s="52" t="s">
        <v>532</v>
      </c>
      <c r="B411" s="53" t="s">
        <v>116</v>
      </c>
      <c r="C411" s="53" t="s">
        <v>193</v>
      </c>
      <c r="D411" s="53" t="s">
        <v>8</v>
      </c>
      <c r="E411" s="103">
        <f>E412</f>
        <v>210</v>
      </c>
    </row>
    <row r="412" spans="1:5" ht="37.5" outlineLevel="6" x14ac:dyDescent="0.25">
      <c r="A412" s="52" t="s">
        <v>120</v>
      </c>
      <c r="B412" s="53" t="s">
        <v>116</v>
      </c>
      <c r="C412" s="53" t="s">
        <v>194</v>
      </c>
      <c r="D412" s="53" t="s">
        <v>8</v>
      </c>
      <c r="E412" s="103">
        <f>E413</f>
        <v>210</v>
      </c>
    </row>
    <row r="413" spans="1:5" outlineLevel="6" x14ac:dyDescent="0.25">
      <c r="A413" s="52" t="s">
        <v>111</v>
      </c>
      <c r="B413" s="53" t="s">
        <v>116</v>
      </c>
      <c r="C413" s="53" t="s">
        <v>194</v>
      </c>
      <c r="D413" s="53" t="s">
        <v>112</v>
      </c>
      <c r="E413" s="103">
        <f>E414</f>
        <v>210</v>
      </c>
    </row>
    <row r="414" spans="1:5" ht="35.25" customHeight="1" outlineLevel="6" x14ac:dyDescent="0.25">
      <c r="A414" s="52" t="s">
        <v>118</v>
      </c>
      <c r="B414" s="53" t="s">
        <v>116</v>
      </c>
      <c r="C414" s="53" t="s">
        <v>194</v>
      </c>
      <c r="D414" s="53" t="s">
        <v>119</v>
      </c>
      <c r="E414" s="103">
        <v>210</v>
      </c>
    </row>
    <row r="415" spans="1:5" ht="19.5" customHeight="1" outlineLevel="6" x14ac:dyDescent="0.25">
      <c r="A415" s="52" t="s">
        <v>174</v>
      </c>
      <c r="B415" s="53" t="s">
        <v>116</v>
      </c>
      <c r="C415" s="53" t="s">
        <v>160</v>
      </c>
      <c r="D415" s="53" t="s">
        <v>8</v>
      </c>
      <c r="E415" s="103">
        <f>E416</f>
        <v>200</v>
      </c>
    </row>
    <row r="416" spans="1:5" outlineLevel="6" x14ac:dyDescent="0.25">
      <c r="A416" s="52" t="s">
        <v>643</v>
      </c>
      <c r="B416" s="53" t="s">
        <v>116</v>
      </c>
      <c r="C416" s="53" t="s">
        <v>644</v>
      </c>
      <c r="D416" s="53" t="s">
        <v>8</v>
      </c>
      <c r="E416" s="103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644</v>
      </c>
      <c r="D417" s="53" t="s">
        <v>112</v>
      </c>
      <c r="E417" s="103">
        <f>E418</f>
        <v>200</v>
      </c>
    </row>
    <row r="418" spans="1:9" outlineLevel="6" x14ac:dyDescent="0.25">
      <c r="A418" s="52" t="s">
        <v>670</v>
      </c>
      <c r="B418" s="53" t="s">
        <v>116</v>
      </c>
      <c r="C418" s="53" t="s">
        <v>644</v>
      </c>
      <c r="D418" s="53" t="s">
        <v>671</v>
      </c>
      <c r="E418" s="103">
        <v>200</v>
      </c>
    </row>
    <row r="419" spans="1:9" outlineLevel="1" x14ac:dyDescent="0.25">
      <c r="A419" s="52" t="s">
        <v>151</v>
      </c>
      <c r="B419" s="53" t="s">
        <v>152</v>
      </c>
      <c r="C419" s="53" t="s">
        <v>159</v>
      </c>
      <c r="D419" s="53" t="s">
        <v>8</v>
      </c>
      <c r="E419" s="103">
        <f>E420+E427</f>
        <v>26303.058000000001</v>
      </c>
    </row>
    <row r="420" spans="1:9" ht="37.5" outlineLevel="2" x14ac:dyDescent="0.25">
      <c r="A420" s="52" t="s">
        <v>551</v>
      </c>
      <c r="B420" s="53" t="s">
        <v>152</v>
      </c>
      <c r="C420" s="53" t="s">
        <v>188</v>
      </c>
      <c r="D420" s="53" t="s">
        <v>8</v>
      </c>
      <c r="E420" s="103">
        <f>E421</f>
        <v>4094</v>
      </c>
    </row>
    <row r="421" spans="1:9" ht="37.5" outlineLevel="3" x14ac:dyDescent="0.25">
      <c r="A421" s="52" t="s">
        <v>555</v>
      </c>
      <c r="B421" s="53" t="s">
        <v>152</v>
      </c>
      <c r="C421" s="53" t="s">
        <v>189</v>
      </c>
      <c r="D421" s="53" t="s">
        <v>8</v>
      </c>
      <c r="E421" s="103">
        <f>E422</f>
        <v>4094</v>
      </c>
    </row>
    <row r="422" spans="1:9" ht="112.5" outlineLevel="4" x14ac:dyDescent="0.25">
      <c r="A422" s="32" t="s">
        <v>556</v>
      </c>
      <c r="B422" s="53" t="s">
        <v>152</v>
      </c>
      <c r="C422" s="53" t="s">
        <v>211</v>
      </c>
      <c r="D422" s="53" t="s">
        <v>8</v>
      </c>
      <c r="E422" s="103">
        <f>E423+E425</f>
        <v>4094</v>
      </c>
    </row>
    <row r="423" spans="1:9" ht="21" customHeight="1" outlineLevel="5" x14ac:dyDescent="0.25">
      <c r="A423" s="52" t="s">
        <v>18</v>
      </c>
      <c r="B423" s="53" t="s">
        <v>152</v>
      </c>
      <c r="C423" s="53" t="s">
        <v>211</v>
      </c>
      <c r="D423" s="53" t="s">
        <v>19</v>
      </c>
      <c r="E423" s="103">
        <f>E424</f>
        <v>24</v>
      </c>
    </row>
    <row r="424" spans="1:9" ht="37.5" outlineLevel="6" x14ac:dyDescent="0.25">
      <c r="A424" s="52" t="s">
        <v>20</v>
      </c>
      <c r="B424" s="53" t="s">
        <v>152</v>
      </c>
      <c r="C424" s="53" t="s">
        <v>211</v>
      </c>
      <c r="D424" s="53" t="s">
        <v>21</v>
      </c>
      <c r="E424" s="103">
        <v>24</v>
      </c>
    </row>
    <row r="425" spans="1:9" outlineLevel="5" x14ac:dyDescent="0.25">
      <c r="A425" s="52" t="s">
        <v>111</v>
      </c>
      <c r="B425" s="53" t="s">
        <v>152</v>
      </c>
      <c r="C425" s="53" t="s">
        <v>211</v>
      </c>
      <c r="D425" s="53" t="s">
        <v>112</v>
      </c>
      <c r="E425" s="103">
        <f>E426</f>
        <v>4070</v>
      </c>
    </row>
    <row r="426" spans="1:9" ht="37.5" outlineLevel="6" x14ac:dyDescent="0.25">
      <c r="A426" s="52" t="s">
        <v>118</v>
      </c>
      <c r="B426" s="53" t="s">
        <v>152</v>
      </c>
      <c r="C426" s="53" t="s">
        <v>211</v>
      </c>
      <c r="D426" s="53" t="s">
        <v>119</v>
      </c>
      <c r="E426" s="103">
        <v>4070</v>
      </c>
      <c r="I426" s="1" t="s">
        <v>68</v>
      </c>
    </row>
    <row r="427" spans="1:9" ht="20.25" customHeight="1" outlineLevel="6" x14ac:dyDescent="0.25">
      <c r="A427" s="52" t="s">
        <v>174</v>
      </c>
      <c r="B427" s="53" t="s">
        <v>152</v>
      </c>
      <c r="C427" s="53" t="s">
        <v>160</v>
      </c>
      <c r="D427" s="53" t="s">
        <v>8</v>
      </c>
      <c r="E427" s="103">
        <f>E428</f>
        <v>22209.058000000001</v>
      </c>
    </row>
    <row r="428" spans="1:9" outlineLevel="6" x14ac:dyDescent="0.25">
      <c r="A428" s="52" t="s">
        <v>499</v>
      </c>
      <c r="B428" s="53" t="s">
        <v>152</v>
      </c>
      <c r="C428" s="53" t="s">
        <v>498</v>
      </c>
      <c r="D428" s="53" t="s">
        <v>8</v>
      </c>
      <c r="E428" s="103">
        <f>E429</f>
        <v>22209.058000000001</v>
      </c>
    </row>
    <row r="429" spans="1:9" ht="56.25" outlineLevel="6" x14ac:dyDescent="0.25">
      <c r="A429" s="32" t="s">
        <v>598</v>
      </c>
      <c r="B429" s="53" t="s">
        <v>152</v>
      </c>
      <c r="C429" s="53" t="s">
        <v>628</v>
      </c>
      <c r="D429" s="53" t="s">
        <v>8</v>
      </c>
      <c r="E429" s="103">
        <f>E430</f>
        <v>22209.058000000001</v>
      </c>
    </row>
    <row r="430" spans="1:9" ht="37.5" outlineLevel="6" x14ac:dyDescent="0.25">
      <c r="A430" s="52" t="s">
        <v>398</v>
      </c>
      <c r="B430" s="53" t="s">
        <v>152</v>
      </c>
      <c r="C430" s="53" t="s">
        <v>628</v>
      </c>
      <c r="D430" s="53" t="s">
        <v>399</v>
      </c>
      <c r="E430" s="103">
        <f>E431</f>
        <v>22209.058000000001</v>
      </c>
    </row>
    <row r="431" spans="1:9" outlineLevel="6" x14ac:dyDescent="0.25">
      <c r="A431" s="52" t="s">
        <v>400</v>
      </c>
      <c r="B431" s="53" t="s">
        <v>152</v>
      </c>
      <c r="C431" s="53" t="s">
        <v>628</v>
      </c>
      <c r="D431" s="53" t="s">
        <v>401</v>
      </c>
      <c r="E431" s="103">
        <v>22209.058000000001</v>
      </c>
    </row>
    <row r="432" spans="1:9" s="3" customFormat="1" x14ac:dyDescent="0.25">
      <c r="A432" s="50" t="s">
        <v>121</v>
      </c>
      <c r="B432" s="51" t="s">
        <v>122</v>
      </c>
      <c r="C432" s="51" t="s">
        <v>159</v>
      </c>
      <c r="D432" s="51" t="s">
        <v>8</v>
      </c>
      <c r="E432" s="102">
        <f>E433</f>
        <v>8957.7919999999995</v>
      </c>
      <c r="F432" s="161">
        <f>E432/E462</f>
        <v>1.2538305022856782E-2</v>
      </c>
    </row>
    <row r="433" spans="1:6" outlineLevel="1" x14ac:dyDescent="0.25">
      <c r="A433" s="52" t="s">
        <v>658</v>
      </c>
      <c r="B433" s="53" t="s">
        <v>657</v>
      </c>
      <c r="C433" s="53" t="s">
        <v>159</v>
      </c>
      <c r="D433" s="53" t="s">
        <v>8</v>
      </c>
      <c r="E433" s="103">
        <f>E434</f>
        <v>8957.7919999999995</v>
      </c>
    </row>
    <row r="434" spans="1:6" ht="37.5" outlineLevel="2" x14ac:dyDescent="0.25">
      <c r="A434" s="52" t="s">
        <v>557</v>
      </c>
      <c r="B434" s="53" t="s">
        <v>657</v>
      </c>
      <c r="C434" s="53" t="s">
        <v>285</v>
      </c>
      <c r="D434" s="53" t="s">
        <v>8</v>
      </c>
      <c r="E434" s="103">
        <f>E435+E438+E443</f>
        <v>8957.7919999999995</v>
      </c>
    </row>
    <row r="435" spans="1:6" ht="37.5" outlineLevel="2" x14ac:dyDescent="0.25">
      <c r="A435" s="52" t="s">
        <v>510</v>
      </c>
      <c r="B435" s="53" t="s">
        <v>657</v>
      </c>
      <c r="C435" s="53" t="s">
        <v>659</v>
      </c>
      <c r="D435" s="53" t="s">
        <v>8</v>
      </c>
      <c r="E435" s="103">
        <f>E436</f>
        <v>2971.2919999999999</v>
      </c>
    </row>
    <row r="436" spans="1:6" ht="37.5" outlineLevel="2" x14ac:dyDescent="0.25">
      <c r="A436" s="52" t="s">
        <v>398</v>
      </c>
      <c r="B436" s="53" t="s">
        <v>657</v>
      </c>
      <c r="C436" s="53" t="s">
        <v>659</v>
      </c>
      <c r="D436" s="53" t="s">
        <v>399</v>
      </c>
      <c r="E436" s="103">
        <f>E437</f>
        <v>2971.2919999999999</v>
      </c>
    </row>
    <row r="437" spans="1:6" outlineLevel="2" x14ac:dyDescent="0.25">
      <c r="A437" s="52" t="s">
        <v>400</v>
      </c>
      <c r="B437" s="53" t="s">
        <v>657</v>
      </c>
      <c r="C437" s="53" t="s">
        <v>659</v>
      </c>
      <c r="D437" s="53" t="s">
        <v>401</v>
      </c>
      <c r="E437" s="103">
        <v>2971.2919999999999</v>
      </c>
    </row>
    <row r="438" spans="1:6" outlineLevel="4" x14ac:dyDescent="0.25">
      <c r="A438" s="52" t="s">
        <v>124</v>
      </c>
      <c r="B438" s="53" t="s">
        <v>657</v>
      </c>
      <c r="C438" s="53" t="s">
        <v>286</v>
      </c>
      <c r="D438" s="53" t="s">
        <v>8</v>
      </c>
      <c r="E438" s="103">
        <f>E439+E441</f>
        <v>561</v>
      </c>
    </row>
    <row r="439" spans="1:6" ht="20.25" customHeight="1" outlineLevel="5" x14ac:dyDescent="0.25">
      <c r="A439" s="52" t="s">
        <v>18</v>
      </c>
      <c r="B439" s="53" t="s">
        <v>657</v>
      </c>
      <c r="C439" s="53" t="s">
        <v>286</v>
      </c>
      <c r="D439" s="53" t="s">
        <v>19</v>
      </c>
      <c r="E439" s="103">
        <f>E440</f>
        <v>531</v>
      </c>
    </row>
    <row r="440" spans="1:6" ht="37.5" outlineLevel="6" x14ac:dyDescent="0.25">
      <c r="A440" s="52" t="s">
        <v>20</v>
      </c>
      <c r="B440" s="53" t="s">
        <v>657</v>
      </c>
      <c r="C440" s="53" t="s">
        <v>286</v>
      </c>
      <c r="D440" s="53" t="s">
        <v>21</v>
      </c>
      <c r="E440" s="103">
        <v>531</v>
      </c>
    </row>
    <row r="441" spans="1:6" ht="18.75" customHeight="1" outlineLevel="6" x14ac:dyDescent="0.25">
      <c r="A441" s="52" t="s">
        <v>411</v>
      </c>
      <c r="B441" s="53" t="s">
        <v>657</v>
      </c>
      <c r="C441" s="53" t="s">
        <v>286</v>
      </c>
      <c r="D441" s="53" t="s">
        <v>23</v>
      </c>
      <c r="E441" s="103">
        <f>E442</f>
        <v>30</v>
      </c>
    </row>
    <row r="442" spans="1:6" ht="18.75" customHeight="1" outlineLevel="6" x14ac:dyDescent="0.25">
      <c r="A442" s="52" t="s">
        <v>412</v>
      </c>
      <c r="B442" s="53" t="s">
        <v>657</v>
      </c>
      <c r="C442" s="53" t="s">
        <v>286</v>
      </c>
      <c r="D442" s="53" t="s">
        <v>25</v>
      </c>
      <c r="E442" s="103">
        <v>30</v>
      </c>
    </row>
    <row r="443" spans="1:6" ht="56.25" outlineLevel="6" x14ac:dyDescent="0.25">
      <c r="A443" s="32" t="s">
        <v>593</v>
      </c>
      <c r="B443" s="53" t="s">
        <v>657</v>
      </c>
      <c r="C443" s="53" t="s">
        <v>660</v>
      </c>
      <c r="D443" s="53" t="s">
        <v>8</v>
      </c>
      <c r="E443" s="103">
        <f>E444</f>
        <v>5425.5</v>
      </c>
    </row>
    <row r="444" spans="1:6" ht="37.5" outlineLevel="6" x14ac:dyDescent="0.25">
      <c r="A444" s="52" t="s">
        <v>398</v>
      </c>
      <c r="B444" s="53" t="s">
        <v>657</v>
      </c>
      <c r="C444" s="53" t="s">
        <v>660</v>
      </c>
      <c r="D444" s="53" t="s">
        <v>399</v>
      </c>
      <c r="E444" s="103">
        <f>E445</f>
        <v>5425.5</v>
      </c>
    </row>
    <row r="445" spans="1:6" ht="18.75" customHeight="1" outlineLevel="6" x14ac:dyDescent="0.25">
      <c r="A445" s="52" t="s">
        <v>400</v>
      </c>
      <c r="B445" s="53" t="s">
        <v>657</v>
      </c>
      <c r="C445" s="53" t="s">
        <v>660</v>
      </c>
      <c r="D445" s="53" t="s">
        <v>401</v>
      </c>
      <c r="E445" s="103">
        <v>5425.5</v>
      </c>
    </row>
    <row r="446" spans="1:6" s="3" customFormat="1" x14ac:dyDescent="0.25">
      <c r="A446" s="50" t="s">
        <v>125</v>
      </c>
      <c r="B446" s="51" t="s">
        <v>126</v>
      </c>
      <c r="C446" s="51" t="s">
        <v>159</v>
      </c>
      <c r="D446" s="51" t="s">
        <v>8</v>
      </c>
      <c r="E446" s="102">
        <f t="shared" ref="E446:E451" si="0">E447</f>
        <v>1762.5</v>
      </c>
      <c r="F446" s="161">
        <f>E446/E462</f>
        <v>2.4669876910275519E-3</v>
      </c>
    </row>
    <row r="447" spans="1:6" outlineLevel="1" x14ac:dyDescent="0.25">
      <c r="A447" s="52" t="s">
        <v>127</v>
      </c>
      <c r="B447" s="53" t="s">
        <v>128</v>
      </c>
      <c r="C447" s="53" t="s">
        <v>159</v>
      </c>
      <c r="D447" s="53" t="s">
        <v>8</v>
      </c>
      <c r="E447" s="103">
        <f t="shared" si="0"/>
        <v>1762.5</v>
      </c>
    </row>
    <row r="448" spans="1:6" ht="37.5" outlineLevel="2" x14ac:dyDescent="0.25">
      <c r="A448" s="52" t="s">
        <v>519</v>
      </c>
      <c r="B448" s="53" t="s">
        <v>128</v>
      </c>
      <c r="C448" s="53" t="s">
        <v>162</v>
      </c>
      <c r="D448" s="53" t="s">
        <v>8</v>
      </c>
      <c r="E448" s="103">
        <f t="shared" si="0"/>
        <v>1762.5</v>
      </c>
    </row>
    <row r="449" spans="1:7" ht="36.75" customHeight="1" outlineLevel="3" x14ac:dyDescent="0.25">
      <c r="A449" s="57" t="s">
        <v>558</v>
      </c>
      <c r="B449" s="53" t="s">
        <v>128</v>
      </c>
      <c r="C449" s="53" t="s">
        <v>355</v>
      </c>
      <c r="D449" s="53" t="s">
        <v>8</v>
      </c>
      <c r="E449" s="103">
        <f t="shared" si="0"/>
        <v>1762.5</v>
      </c>
    </row>
    <row r="450" spans="1:7" ht="37.5" outlineLevel="4" x14ac:dyDescent="0.25">
      <c r="A450" s="52" t="s">
        <v>129</v>
      </c>
      <c r="B450" s="53" t="s">
        <v>128</v>
      </c>
      <c r="C450" s="53" t="s">
        <v>356</v>
      </c>
      <c r="D450" s="53" t="s">
        <v>8</v>
      </c>
      <c r="E450" s="103">
        <f t="shared" si="0"/>
        <v>1762.5</v>
      </c>
    </row>
    <row r="451" spans="1:7" ht="37.5" outlineLevel="5" x14ac:dyDescent="0.25">
      <c r="A451" s="52" t="s">
        <v>53</v>
      </c>
      <c r="B451" s="53" t="s">
        <v>128</v>
      </c>
      <c r="C451" s="53" t="s">
        <v>356</v>
      </c>
      <c r="D451" s="53" t="s">
        <v>54</v>
      </c>
      <c r="E451" s="103">
        <f t="shared" si="0"/>
        <v>1762.5</v>
      </c>
    </row>
    <row r="452" spans="1:7" outlineLevel="6" x14ac:dyDescent="0.25">
      <c r="A452" s="52" t="s">
        <v>55</v>
      </c>
      <c r="B452" s="53" t="s">
        <v>128</v>
      </c>
      <c r="C452" s="53" t="s">
        <v>356</v>
      </c>
      <c r="D452" s="53" t="s">
        <v>56</v>
      </c>
      <c r="E452" s="103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159</v>
      </c>
      <c r="D453" s="51" t="s">
        <v>8</v>
      </c>
      <c r="E453" s="102">
        <f>E454</f>
        <v>17377.670000000002</v>
      </c>
      <c r="F453" s="161">
        <f>E453/E462</f>
        <v>2.4323686802121287E-2</v>
      </c>
    </row>
    <row r="454" spans="1:7" ht="37.5" outlineLevel="1" x14ac:dyDescent="0.25">
      <c r="A454" s="52" t="s">
        <v>35</v>
      </c>
      <c r="B454" s="53" t="s">
        <v>36</v>
      </c>
      <c r="C454" s="53" t="s">
        <v>159</v>
      </c>
      <c r="D454" s="53" t="s">
        <v>8</v>
      </c>
      <c r="E454" s="103">
        <f>E455</f>
        <v>17377.670000000002</v>
      </c>
    </row>
    <row r="455" spans="1:7" ht="37.5" outlineLevel="2" x14ac:dyDescent="0.25">
      <c r="A455" s="52" t="s">
        <v>554</v>
      </c>
      <c r="B455" s="53" t="s">
        <v>36</v>
      </c>
      <c r="C455" s="53" t="s">
        <v>166</v>
      </c>
      <c r="D455" s="53" t="s">
        <v>8</v>
      </c>
      <c r="E455" s="103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167</v>
      </c>
      <c r="D456" s="53" t="s">
        <v>8</v>
      </c>
      <c r="E456" s="103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167</v>
      </c>
      <c r="D457" s="53" t="s">
        <v>32</v>
      </c>
      <c r="E457" s="103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167</v>
      </c>
      <c r="D458" s="53" t="s">
        <v>39</v>
      </c>
      <c r="E458" s="103">
        <v>5231.2030000000004</v>
      </c>
    </row>
    <row r="459" spans="1:7" ht="75" outlineLevel="4" x14ac:dyDescent="0.25">
      <c r="A459" s="32" t="s">
        <v>478</v>
      </c>
      <c r="B459" s="53" t="s">
        <v>36</v>
      </c>
      <c r="C459" s="53" t="s">
        <v>350</v>
      </c>
      <c r="D459" s="53" t="s">
        <v>8</v>
      </c>
      <c r="E459" s="103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350</v>
      </c>
      <c r="D460" s="53" t="s">
        <v>32</v>
      </c>
      <c r="E460" s="103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350</v>
      </c>
      <c r="D461" s="53" t="s">
        <v>39</v>
      </c>
      <c r="E461" s="103">
        <v>12146.467000000001</v>
      </c>
    </row>
    <row r="462" spans="1:7" s="3" customFormat="1" x14ac:dyDescent="0.3">
      <c r="A462" s="175" t="s">
        <v>146</v>
      </c>
      <c r="B462" s="175"/>
      <c r="C462" s="175"/>
      <c r="D462" s="175"/>
      <c r="E462" s="109">
        <f>E16+E154+E166+E172+E209+E258+E271+E383+E399+E432+E446+E453</f>
        <v>714434.04700000014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179"/>
      <c r="B464" s="179"/>
      <c r="C464" s="179"/>
      <c r="D464" s="179"/>
      <c r="E464" s="179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4" t="s">
        <v>427</v>
      </c>
      <c r="D467" s="115"/>
      <c r="E467" s="116">
        <f>E273+E300+E327+E349+E363+E420+E406</f>
        <v>500788.84100000013</v>
      </c>
      <c r="F467" s="113"/>
      <c r="G467" s="113"/>
    </row>
    <row r="468" spans="3:7" x14ac:dyDescent="0.3">
      <c r="C468" s="114" t="s">
        <v>428</v>
      </c>
      <c r="D468" s="115"/>
      <c r="E468" s="116">
        <f>E344+E385</f>
        <v>22373.148999999998</v>
      </c>
      <c r="F468" s="113"/>
      <c r="G468" s="113"/>
    </row>
    <row r="469" spans="3:7" x14ac:dyDescent="0.3">
      <c r="C469" s="114" t="s">
        <v>429</v>
      </c>
      <c r="D469" s="115"/>
      <c r="E469" s="116">
        <f>E260</f>
        <v>515</v>
      </c>
      <c r="F469" s="113"/>
      <c r="G469" s="113"/>
    </row>
    <row r="470" spans="3:7" x14ac:dyDescent="0.3">
      <c r="C470" s="114" t="s">
        <v>430</v>
      </c>
      <c r="D470" s="115"/>
      <c r="E470" s="116">
        <f>E434</f>
        <v>8957.7919999999995</v>
      </c>
      <c r="F470" s="113"/>
      <c r="G470" s="113"/>
    </row>
    <row r="471" spans="3:7" x14ac:dyDescent="0.3">
      <c r="C471" s="114" t="s">
        <v>431</v>
      </c>
      <c r="D471" s="115"/>
      <c r="E471" s="116">
        <f>E455+E410+E197+E180</f>
        <v>20206.713000000003</v>
      </c>
      <c r="F471" s="113"/>
      <c r="G471" s="113"/>
    </row>
    <row r="472" spans="3:7" x14ac:dyDescent="0.3">
      <c r="C472" s="114" t="s">
        <v>432</v>
      </c>
      <c r="D472" s="115"/>
      <c r="E472" s="116">
        <f>E76+E448</f>
        <v>21608.661</v>
      </c>
      <c r="F472" s="113"/>
      <c r="G472" s="113"/>
    </row>
    <row r="473" spans="3:7" x14ac:dyDescent="0.3">
      <c r="C473" s="114" t="s">
        <v>433</v>
      </c>
      <c r="D473" s="115"/>
      <c r="E473" s="116">
        <f>E185+E211+E217+E240+E250</f>
        <v>62518.125999999989</v>
      </c>
      <c r="F473" s="113"/>
      <c r="G473" s="113"/>
    </row>
    <row r="474" spans="3:7" x14ac:dyDescent="0.3">
      <c r="C474" s="114" t="s">
        <v>434</v>
      </c>
      <c r="D474" s="115"/>
      <c r="E474" s="116">
        <f>E100</f>
        <v>84.519000000000005</v>
      </c>
      <c r="F474" s="113"/>
      <c r="G474" s="113"/>
    </row>
    <row r="475" spans="3:7" x14ac:dyDescent="0.3">
      <c r="C475" s="114" t="s">
        <v>435</v>
      </c>
      <c r="D475" s="115"/>
      <c r="E475" s="116">
        <f>E18+E23+E38+E45+E71+E51+E104+E156+E162+E168+E174+E244+E401+E427+E66+E415+E205</f>
        <v>77381.245999999999</v>
      </c>
      <c r="F475" s="113"/>
      <c r="G475" s="113"/>
    </row>
    <row r="476" spans="3:7" x14ac:dyDescent="0.3">
      <c r="C476" s="114"/>
      <c r="D476" s="115"/>
      <c r="E476" s="116">
        <f>SUM(E467:E475)</f>
        <v>714434.04700000014</v>
      </c>
      <c r="F476" s="113"/>
      <c r="G476" s="113"/>
    </row>
    <row r="477" spans="3:7" x14ac:dyDescent="0.3">
      <c r="C477" s="114"/>
      <c r="D477" s="115"/>
      <c r="E477" s="116"/>
      <c r="F477" s="113"/>
      <c r="G477" s="113"/>
    </row>
    <row r="478" spans="3:7" x14ac:dyDescent="0.3">
      <c r="C478" s="114"/>
      <c r="D478" s="115"/>
      <c r="E478" s="116">
        <f>E462-E476</f>
        <v>0</v>
      </c>
      <c r="F478" s="113"/>
      <c r="G478" s="113"/>
    </row>
    <row r="479" spans="3:7" x14ac:dyDescent="0.3">
      <c r="C479" s="114"/>
      <c r="D479" s="115"/>
      <c r="E479" s="116"/>
      <c r="F479" s="113"/>
      <c r="G479" s="113"/>
    </row>
    <row r="480" spans="3:7" x14ac:dyDescent="0.3">
      <c r="C480" s="114" t="s">
        <v>310</v>
      </c>
      <c r="D480" s="115"/>
      <c r="E480" s="116">
        <f>E275+E278</f>
        <v>112038.341</v>
      </c>
      <c r="F480" s="113"/>
      <c r="G480" s="113"/>
    </row>
    <row r="481" spans="3:7" x14ac:dyDescent="0.3">
      <c r="C481" s="114" t="s">
        <v>312</v>
      </c>
      <c r="D481" s="115"/>
      <c r="E481" s="116">
        <f>E284+E290+E287+E281+E293+E296</f>
        <v>20259.178999999996</v>
      </c>
      <c r="F481" s="113"/>
      <c r="G481" s="113"/>
    </row>
    <row r="482" spans="3:7" x14ac:dyDescent="0.3">
      <c r="C482" s="114" t="s">
        <v>334</v>
      </c>
      <c r="D482" s="115"/>
      <c r="E482" s="116">
        <f>E422</f>
        <v>4094</v>
      </c>
      <c r="F482" s="113"/>
      <c r="G482" s="113"/>
    </row>
    <row r="483" spans="3:7" x14ac:dyDescent="0.3">
      <c r="C483" s="114" t="s">
        <v>313</v>
      </c>
      <c r="D483" s="115"/>
      <c r="E483" s="116">
        <f>E302+E305</f>
        <v>297171.75400000002</v>
      </c>
      <c r="F483" s="113"/>
      <c r="G483" s="113"/>
    </row>
    <row r="484" spans="3:7" x14ac:dyDescent="0.3">
      <c r="C484" s="114" t="s">
        <v>311</v>
      </c>
      <c r="D484" s="115"/>
      <c r="E484" s="116">
        <f>E308+E311+E323+E351+E317+E314</f>
        <v>10373.544999999998</v>
      </c>
      <c r="F484" s="113"/>
      <c r="G484" s="113"/>
    </row>
    <row r="485" spans="3:7" x14ac:dyDescent="0.3">
      <c r="C485" s="114" t="s">
        <v>314</v>
      </c>
      <c r="D485" s="115"/>
      <c r="E485" s="116">
        <f>E320+E354</f>
        <v>16371.804</v>
      </c>
      <c r="F485" s="113"/>
      <c r="G485" s="113"/>
    </row>
    <row r="486" spans="3:7" x14ac:dyDescent="0.3">
      <c r="C486" s="114" t="s">
        <v>315</v>
      </c>
      <c r="D486" s="115"/>
      <c r="E486" s="116">
        <f>E329</f>
        <v>19987.509999999998</v>
      </c>
      <c r="F486" s="113"/>
      <c r="G486" s="113"/>
    </row>
    <row r="487" spans="3:7" x14ac:dyDescent="0.3">
      <c r="C487" s="114" t="s">
        <v>316</v>
      </c>
      <c r="D487" s="115"/>
      <c r="E487" s="116">
        <f>E335+E332</f>
        <v>129.9</v>
      </c>
      <c r="F487" s="113"/>
      <c r="G487" s="113"/>
    </row>
    <row r="488" spans="3:7" x14ac:dyDescent="0.3">
      <c r="C488" s="114" t="s">
        <v>664</v>
      </c>
      <c r="D488" s="115"/>
      <c r="E488" s="116">
        <f>E338+E341</f>
        <v>90.18</v>
      </c>
      <c r="F488" s="113"/>
      <c r="G488" s="113"/>
    </row>
    <row r="489" spans="3:7" x14ac:dyDescent="0.3">
      <c r="C489" s="114" t="s">
        <v>317</v>
      </c>
      <c r="D489" s="115"/>
      <c r="E489" s="116">
        <f>E364+E371+E380</f>
        <v>17648.628000000001</v>
      </c>
      <c r="F489" s="113"/>
      <c r="G489" s="113"/>
    </row>
    <row r="490" spans="3:7" x14ac:dyDescent="0.3">
      <c r="C490" s="114" t="s">
        <v>340</v>
      </c>
      <c r="D490" s="115"/>
      <c r="E490" s="116">
        <f>E359</f>
        <v>74</v>
      </c>
      <c r="F490" s="113"/>
      <c r="G490" s="113"/>
    </row>
    <row r="491" spans="3:7" x14ac:dyDescent="0.3">
      <c r="C491" s="114" t="s">
        <v>625</v>
      </c>
      <c r="D491" s="115"/>
      <c r="E491" s="116">
        <f>E407</f>
        <v>2550</v>
      </c>
      <c r="F491" s="113"/>
      <c r="G491" s="113"/>
    </row>
    <row r="492" spans="3:7" x14ac:dyDescent="0.3">
      <c r="C492" s="114" t="s">
        <v>318</v>
      </c>
      <c r="D492" s="115"/>
      <c r="E492" s="116">
        <f>E389+E392+E386</f>
        <v>7764.0950000000003</v>
      </c>
      <c r="F492" s="113"/>
      <c r="G492" s="113"/>
    </row>
    <row r="493" spans="3:7" x14ac:dyDescent="0.3">
      <c r="C493" s="114" t="s">
        <v>319</v>
      </c>
      <c r="D493" s="115"/>
      <c r="E493" s="116">
        <f>E345</f>
        <v>13748.554</v>
      </c>
      <c r="F493" s="113"/>
      <c r="G493" s="113"/>
    </row>
    <row r="494" spans="3:7" x14ac:dyDescent="0.3">
      <c r="C494" s="114" t="s">
        <v>320</v>
      </c>
      <c r="D494" s="115"/>
      <c r="E494" s="116">
        <f>E395</f>
        <v>860.5</v>
      </c>
      <c r="F494" s="113"/>
      <c r="G494" s="113"/>
    </row>
    <row r="495" spans="3:7" x14ac:dyDescent="0.3">
      <c r="C495" s="114" t="s">
        <v>358</v>
      </c>
      <c r="D495" s="115"/>
      <c r="E495" s="116">
        <f>E262</f>
        <v>440</v>
      </c>
      <c r="F495" s="113"/>
      <c r="G495" s="113"/>
    </row>
    <row r="496" spans="3:7" x14ac:dyDescent="0.3">
      <c r="C496" s="114" t="s">
        <v>321</v>
      </c>
      <c r="D496" s="115"/>
      <c r="E496" s="116">
        <f>E265</f>
        <v>45</v>
      </c>
      <c r="F496" s="113"/>
      <c r="G496" s="113"/>
    </row>
    <row r="497" spans="3:7" x14ac:dyDescent="0.3">
      <c r="C497" s="114" t="s">
        <v>359</v>
      </c>
      <c r="D497" s="115"/>
      <c r="E497" s="116">
        <f>E268</f>
        <v>30</v>
      </c>
      <c r="F497" s="113"/>
      <c r="G497" s="113"/>
    </row>
    <row r="498" spans="3:7" x14ac:dyDescent="0.3">
      <c r="C498" s="114" t="s">
        <v>322</v>
      </c>
      <c r="D498" s="115"/>
      <c r="E498" s="116">
        <f>E438</f>
        <v>561</v>
      </c>
      <c r="F498" s="113"/>
      <c r="G498" s="113"/>
    </row>
    <row r="499" spans="3:7" x14ac:dyDescent="0.3">
      <c r="C499" s="114" t="s">
        <v>663</v>
      </c>
      <c r="D499" s="115"/>
      <c r="E499" s="116">
        <f>E435+E443</f>
        <v>8396.7919999999995</v>
      </c>
      <c r="F499" s="113"/>
      <c r="G499" s="113"/>
    </row>
    <row r="500" spans="3:7" x14ac:dyDescent="0.3">
      <c r="C500" s="114" t="s">
        <v>323</v>
      </c>
      <c r="D500" s="115"/>
      <c r="E500" s="116">
        <f>E412</f>
        <v>210</v>
      </c>
      <c r="F500" s="113"/>
      <c r="G500" s="113"/>
    </row>
    <row r="501" spans="3:7" x14ac:dyDescent="0.3">
      <c r="C501" s="114" t="s">
        <v>439</v>
      </c>
      <c r="D501" s="115"/>
      <c r="E501" s="116"/>
      <c r="F501" s="113"/>
      <c r="G501" s="113"/>
    </row>
    <row r="502" spans="3:7" x14ac:dyDescent="0.3">
      <c r="C502" s="114" t="s">
        <v>324</v>
      </c>
      <c r="D502" s="115"/>
      <c r="E502" s="116">
        <f>E202+E199</f>
        <v>2615.8200000000002</v>
      </c>
      <c r="F502" s="113"/>
      <c r="G502" s="113"/>
    </row>
    <row r="503" spans="3:7" x14ac:dyDescent="0.3">
      <c r="C503" s="114" t="s">
        <v>325</v>
      </c>
      <c r="D503" s="115"/>
      <c r="E503" s="116">
        <f>E181</f>
        <v>3.2229999999999999</v>
      </c>
      <c r="F503" s="113"/>
      <c r="G503" s="113"/>
    </row>
    <row r="504" spans="3:7" x14ac:dyDescent="0.3">
      <c r="C504" s="114" t="s">
        <v>440</v>
      </c>
      <c r="D504" s="115"/>
      <c r="E504" s="116"/>
      <c r="F504" s="113"/>
      <c r="G504" s="113"/>
    </row>
    <row r="505" spans="3:7" x14ac:dyDescent="0.3">
      <c r="C505" s="114" t="s">
        <v>326</v>
      </c>
      <c r="D505" s="115"/>
      <c r="E505" s="116">
        <f>E456+E459</f>
        <v>17377.670000000002</v>
      </c>
      <c r="F505" s="113"/>
      <c r="G505" s="113"/>
    </row>
    <row r="506" spans="3:7" x14ac:dyDescent="0.3">
      <c r="C506" s="114" t="s">
        <v>441</v>
      </c>
      <c r="D506" s="115"/>
      <c r="E506" s="116">
        <v>0</v>
      </c>
      <c r="F506" s="113"/>
      <c r="G506" s="113"/>
    </row>
    <row r="507" spans="3:7" x14ac:dyDescent="0.3">
      <c r="C507" s="114" t="s">
        <v>357</v>
      </c>
      <c r="D507" s="115"/>
      <c r="E507" s="116"/>
      <c r="F507" s="113"/>
      <c r="G507" s="113"/>
    </row>
    <row r="508" spans="3:7" x14ac:dyDescent="0.3">
      <c r="C508" s="114" t="s">
        <v>327</v>
      </c>
      <c r="D508" s="115"/>
      <c r="E508" s="116">
        <f>E78+E81</f>
        <v>1022.5999999999999</v>
      </c>
      <c r="F508" s="113"/>
      <c r="G508" s="113"/>
    </row>
    <row r="509" spans="3:7" x14ac:dyDescent="0.3">
      <c r="C509" s="114" t="s">
        <v>442</v>
      </c>
      <c r="D509" s="115"/>
      <c r="E509" s="116"/>
      <c r="F509" s="113"/>
      <c r="G509" s="113"/>
    </row>
    <row r="510" spans="3:7" x14ac:dyDescent="0.3">
      <c r="C510" s="114" t="s">
        <v>346</v>
      </c>
      <c r="D510" s="115"/>
      <c r="E510" s="116">
        <f>E450</f>
        <v>1762.5</v>
      </c>
      <c r="F510" s="113"/>
      <c r="G510" s="113"/>
    </row>
    <row r="511" spans="3:7" x14ac:dyDescent="0.3">
      <c r="C511" s="114" t="s">
        <v>328</v>
      </c>
      <c r="D511" s="115"/>
      <c r="E511" s="116">
        <f>E84</f>
        <v>3568.1320000000001</v>
      </c>
      <c r="F511" s="113"/>
      <c r="G511" s="113"/>
    </row>
    <row r="512" spans="3:7" x14ac:dyDescent="0.3">
      <c r="C512" s="114" t="s">
        <v>329</v>
      </c>
      <c r="D512" s="115"/>
      <c r="E512" s="116">
        <f>E91</f>
        <v>15255.429</v>
      </c>
      <c r="F512" s="113"/>
      <c r="G512" s="113"/>
    </row>
    <row r="513" spans="3:7" x14ac:dyDescent="0.3">
      <c r="C513" s="114" t="s">
        <v>408</v>
      </c>
      <c r="D513" s="115"/>
      <c r="E513" s="116"/>
      <c r="F513" s="113"/>
      <c r="G513" s="113"/>
    </row>
    <row r="514" spans="3:7" x14ac:dyDescent="0.3">
      <c r="C514" s="114" t="s">
        <v>443</v>
      </c>
      <c r="D514" s="115"/>
      <c r="E514" s="116"/>
      <c r="F514" s="113"/>
      <c r="G514" s="113"/>
    </row>
    <row r="515" spans="3:7" x14ac:dyDescent="0.3">
      <c r="C515" s="114" t="s">
        <v>330</v>
      </c>
      <c r="D515" s="115"/>
      <c r="E515" s="116">
        <f>E219+E222+E213+E227+E233+E236+E230+E255+E252</f>
        <v>35311.141999999993</v>
      </c>
      <c r="F515" s="113"/>
      <c r="G515" s="113"/>
    </row>
    <row r="516" spans="3:7" x14ac:dyDescent="0.3">
      <c r="C516" s="114" t="s">
        <v>331</v>
      </c>
      <c r="D516" s="115"/>
      <c r="E516" s="116">
        <f>E187+E190+E193</f>
        <v>26938.483999999997</v>
      </c>
      <c r="F516" s="113"/>
      <c r="G516" s="113"/>
    </row>
    <row r="517" spans="3:7" x14ac:dyDescent="0.3">
      <c r="C517" s="114" t="s">
        <v>332</v>
      </c>
      <c r="D517" s="115"/>
      <c r="E517" s="116">
        <f>E241</f>
        <v>268.5</v>
      </c>
      <c r="F517" s="113"/>
      <c r="G517" s="113"/>
    </row>
    <row r="518" spans="3:7" x14ac:dyDescent="0.3">
      <c r="C518" s="114" t="s">
        <v>333</v>
      </c>
      <c r="D518" s="115"/>
      <c r="E518" s="116">
        <f>E101</f>
        <v>84.519000000000005</v>
      </c>
      <c r="F518" s="113">
        <f>SUM(E480:E518)</f>
        <v>637052.80099999986</v>
      </c>
      <c r="G518" s="113"/>
    </row>
    <row r="519" spans="3:7" x14ac:dyDescent="0.3">
      <c r="C519" s="114" t="s">
        <v>160</v>
      </c>
      <c r="D519" s="115"/>
      <c r="E519" s="116">
        <f>E18+E23+E38+E45+E71+E51+E104+E156+E162+E168+E174+E244+E401+E427+E66+E415+E205</f>
        <v>77381.245999999999</v>
      </c>
      <c r="F519" s="113"/>
      <c r="G519" s="113"/>
    </row>
    <row r="520" spans="3:7" x14ac:dyDescent="0.3">
      <c r="C520" s="114"/>
      <c r="D520" s="115"/>
      <c r="E520" s="116">
        <f>SUM(E480:E519)</f>
        <v>714434.0469999999</v>
      </c>
      <c r="F520" s="113">
        <f>E476-E520</f>
        <v>0</v>
      </c>
      <c r="G520" s="113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zoomScale="98" zoomScaleNormal="100" zoomScaleSheetLayoutView="98" workbookViewId="0">
      <selection activeCell="F5" sqref="F5"/>
    </sheetView>
  </sheetViews>
  <sheetFormatPr defaultRowHeight="18.75" outlineLevelRow="6" x14ac:dyDescent="0.3"/>
  <cols>
    <col min="1" max="1" width="71.85546875" style="132" customWidth="1"/>
    <col min="2" max="2" width="7.7109375" style="68" customWidth="1"/>
    <col min="3" max="3" width="14.5703125" style="68" customWidth="1"/>
    <col min="4" max="4" width="6.42578125" style="68" customWidth="1"/>
    <col min="5" max="5" width="15" style="68" customWidth="1"/>
    <col min="6" max="6" width="14.7109375" style="46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1" t="s">
        <v>445</v>
      </c>
    </row>
    <row r="2" spans="1:7" x14ac:dyDescent="0.3">
      <c r="F2" s="164" t="s">
        <v>691</v>
      </c>
    </row>
    <row r="3" spans="1:7" x14ac:dyDescent="0.3">
      <c r="F3" s="164" t="s">
        <v>678</v>
      </c>
    </row>
    <row r="4" spans="1:7" x14ac:dyDescent="0.3">
      <c r="F4" s="164" t="s">
        <v>690</v>
      </c>
    </row>
    <row r="5" spans="1:7" x14ac:dyDescent="0.3">
      <c r="F5" s="164" t="s">
        <v>454</v>
      </c>
    </row>
    <row r="6" spans="1:7" x14ac:dyDescent="0.3">
      <c r="F6" s="164" t="s">
        <v>619</v>
      </c>
    </row>
    <row r="7" spans="1:7" x14ac:dyDescent="0.3">
      <c r="F7" s="164" t="s">
        <v>620</v>
      </c>
    </row>
    <row r="8" spans="1:7" x14ac:dyDescent="0.3">
      <c r="F8" s="164" t="s">
        <v>621</v>
      </c>
    </row>
    <row r="9" spans="1:7" x14ac:dyDescent="0.3">
      <c r="A9" s="180" t="s">
        <v>280</v>
      </c>
      <c r="B9" s="180"/>
      <c r="C9" s="180"/>
      <c r="D9" s="180"/>
      <c r="E9" s="180"/>
      <c r="F9" s="180"/>
    </row>
    <row r="10" spans="1:7" x14ac:dyDescent="0.3">
      <c r="A10" s="176" t="s">
        <v>472</v>
      </c>
      <c r="B10" s="176"/>
      <c r="C10" s="176"/>
      <c r="D10" s="176"/>
      <c r="E10" s="176"/>
      <c r="F10" s="176"/>
    </row>
    <row r="11" spans="1:7" ht="19.5" customHeight="1" x14ac:dyDescent="0.3">
      <c r="A11" s="176" t="s">
        <v>455</v>
      </c>
      <c r="B11" s="176"/>
      <c r="C11" s="176"/>
      <c r="D11" s="176"/>
      <c r="E11" s="176"/>
      <c r="F11" s="176"/>
    </row>
    <row r="12" spans="1:7" ht="19.5" customHeight="1" x14ac:dyDescent="0.3">
      <c r="A12" s="176" t="s">
        <v>456</v>
      </c>
      <c r="B12" s="176"/>
      <c r="C12" s="176"/>
      <c r="D12" s="176"/>
      <c r="E12" s="176"/>
      <c r="F12" s="176"/>
    </row>
    <row r="13" spans="1:7" x14ac:dyDescent="0.3">
      <c r="A13" s="176" t="s">
        <v>457</v>
      </c>
      <c r="B13" s="176"/>
      <c r="C13" s="176"/>
      <c r="D13" s="176"/>
      <c r="E13" s="176"/>
      <c r="F13" s="176"/>
    </row>
    <row r="14" spans="1:7" x14ac:dyDescent="0.3">
      <c r="A14" s="44"/>
      <c r="B14" s="69"/>
      <c r="C14" s="69"/>
      <c r="D14" s="69"/>
      <c r="F14" s="142" t="s">
        <v>338</v>
      </c>
    </row>
    <row r="15" spans="1:7" ht="37.5" x14ac:dyDescent="0.2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444</v>
      </c>
      <c r="F15" s="48" t="s">
        <v>468</v>
      </c>
    </row>
    <row r="16" spans="1:7" s="3" customFormat="1" x14ac:dyDescent="0.25">
      <c r="A16" s="50" t="s">
        <v>9</v>
      </c>
      <c r="B16" s="51" t="s">
        <v>10</v>
      </c>
      <c r="C16" s="51" t="s">
        <v>159</v>
      </c>
      <c r="D16" s="51" t="s">
        <v>8</v>
      </c>
      <c r="E16" s="102">
        <f>E17+E22+E37+E44+E50+E65</f>
        <v>64059.075999999994</v>
      </c>
      <c r="F16" s="102">
        <f>F17+F22+F37+F44+F50+F65</f>
        <v>63692.31</v>
      </c>
      <c r="G16" s="9"/>
    </row>
    <row r="17" spans="1:6" ht="38.25" customHeight="1" outlineLevel="1" x14ac:dyDescent="0.25">
      <c r="A17" s="52" t="s">
        <v>42</v>
      </c>
      <c r="B17" s="53" t="s">
        <v>43</v>
      </c>
      <c r="C17" s="53" t="s">
        <v>159</v>
      </c>
      <c r="D17" s="53" t="s">
        <v>8</v>
      </c>
      <c r="E17" s="103">
        <f t="shared" ref="E17:F20" si="0">E18</f>
        <v>2135.65</v>
      </c>
      <c r="F17" s="103">
        <f t="shared" si="0"/>
        <v>2135.65</v>
      </c>
    </row>
    <row r="18" spans="1:6" outlineLevel="2" x14ac:dyDescent="0.25">
      <c r="A18" s="52" t="s">
        <v>282</v>
      </c>
      <c r="B18" s="53" t="s">
        <v>43</v>
      </c>
      <c r="C18" s="53" t="s">
        <v>160</v>
      </c>
      <c r="D18" s="53" t="s">
        <v>8</v>
      </c>
      <c r="E18" s="103">
        <f t="shared" si="0"/>
        <v>2135.65</v>
      </c>
      <c r="F18" s="103">
        <f t="shared" si="0"/>
        <v>2135.65</v>
      </c>
    </row>
    <row r="19" spans="1:6" outlineLevel="4" x14ac:dyDescent="0.25">
      <c r="A19" s="52" t="s">
        <v>44</v>
      </c>
      <c r="B19" s="53" t="s">
        <v>43</v>
      </c>
      <c r="C19" s="53" t="s">
        <v>168</v>
      </c>
      <c r="D19" s="53" t="s">
        <v>8</v>
      </c>
      <c r="E19" s="103">
        <f t="shared" si="0"/>
        <v>2135.65</v>
      </c>
      <c r="F19" s="103">
        <f t="shared" si="0"/>
        <v>2135.65</v>
      </c>
    </row>
    <row r="20" spans="1:6" ht="75.75" customHeight="1" outlineLevel="5" x14ac:dyDescent="0.25">
      <c r="A20" s="52" t="s">
        <v>14</v>
      </c>
      <c r="B20" s="53" t="s">
        <v>43</v>
      </c>
      <c r="C20" s="53" t="s">
        <v>168</v>
      </c>
      <c r="D20" s="53" t="s">
        <v>15</v>
      </c>
      <c r="E20" s="103">
        <f t="shared" si="0"/>
        <v>2135.65</v>
      </c>
      <c r="F20" s="103">
        <f t="shared" si="0"/>
        <v>2135.65</v>
      </c>
    </row>
    <row r="21" spans="1:6" ht="37.5" outlineLevel="6" x14ac:dyDescent="0.25">
      <c r="A21" s="52" t="s">
        <v>458</v>
      </c>
      <c r="B21" s="53" t="s">
        <v>43</v>
      </c>
      <c r="C21" s="53" t="s">
        <v>168</v>
      </c>
      <c r="D21" s="53" t="s">
        <v>17</v>
      </c>
      <c r="E21" s="103">
        <v>2135.65</v>
      </c>
      <c r="F21" s="143">
        <v>2135.65</v>
      </c>
    </row>
    <row r="22" spans="1:6" ht="54.75" customHeight="1" outlineLevel="1" x14ac:dyDescent="0.25">
      <c r="A22" s="52" t="s">
        <v>132</v>
      </c>
      <c r="B22" s="53" t="s">
        <v>133</v>
      </c>
      <c r="C22" s="53" t="s">
        <v>159</v>
      </c>
      <c r="D22" s="53" t="s">
        <v>8</v>
      </c>
      <c r="E22" s="103">
        <f>E23</f>
        <v>4092.3700000000003</v>
      </c>
      <c r="F22" s="103">
        <f>F23</f>
        <v>4092.3700000000003</v>
      </c>
    </row>
    <row r="23" spans="1:6" outlineLevel="3" x14ac:dyDescent="0.25">
      <c r="A23" s="52" t="s">
        <v>282</v>
      </c>
      <c r="B23" s="53" t="s">
        <v>133</v>
      </c>
      <c r="C23" s="53" t="s">
        <v>160</v>
      </c>
      <c r="D23" s="53" t="s">
        <v>8</v>
      </c>
      <c r="E23" s="103">
        <f>E24+E27+E34</f>
        <v>4092.3700000000003</v>
      </c>
      <c r="F23" s="103">
        <f>F24+F27+F34</f>
        <v>4092.3700000000003</v>
      </c>
    </row>
    <row r="24" spans="1:6" ht="18.75" customHeight="1" outlineLevel="4" x14ac:dyDescent="0.25">
      <c r="A24" s="52" t="s">
        <v>134</v>
      </c>
      <c r="B24" s="53" t="s">
        <v>133</v>
      </c>
      <c r="C24" s="53" t="s">
        <v>195</v>
      </c>
      <c r="D24" s="53" t="s">
        <v>8</v>
      </c>
      <c r="E24" s="103">
        <f>E25</f>
        <v>1850.94</v>
      </c>
      <c r="F24" s="103">
        <f>F25</f>
        <v>1850.94</v>
      </c>
    </row>
    <row r="25" spans="1:6" ht="76.5" customHeight="1" outlineLevel="5" x14ac:dyDescent="0.25">
      <c r="A25" s="52" t="s">
        <v>14</v>
      </c>
      <c r="B25" s="53" t="s">
        <v>133</v>
      </c>
      <c r="C25" s="53" t="s">
        <v>195</v>
      </c>
      <c r="D25" s="53" t="s">
        <v>15</v>
      </c>
      <c r="E25" s="103">
        <f>E26</f>
        <v>1850.94</v>
      </c>
      <c r="F25" s="103">
        <f>F26</f>
        <v>1850.94</v>
      </c>
    </row>
    <row r="26" spans="1:6" ht="37.5" outlineLevel="6" x14ac:dyDescent="0.25">
      <c r="A26" s="52" t="s">
        <v>16</v>
      </c>
      <c r="B26" s="53" t="s">
        <v>133</v>
      </c>
      <c r="C26" s="53" t="s">
        <v>195</v>
      </c>
      <c r="D26" s="53" t="s">
        <v>17</v>
      </c>
      <c r="E26" s="103">
        <v>1850.94</v>
      </c>
      <c r="F26" s="143">
        <v>1850.94</v>
      </c>
    </row>
    <row r="27" spans="1:6" ht="56.25" outlineLevel="4" x14ac:dyDescent="0.25">
      <c r="A27" s="52" t="s">
        <v>13</v>
      </c>
      <c r="B27" s="53" t="s">
        <v>133</v>
      </c>
      <c r="C27" s="53" t="s">
        <v>161</v>
      </c>
      <c r="D27" s="53" t="s">
        <v>8</v>
      </c>
      <c r="E27" s="103">
        <f>E28+E30+E32</f>
        <v>2061.4300000000003</v>
      </c>
      <c r="F27" s="103">
        <f>F28+F30+F32</f>
        <v>2061.4300000000003</v>
      </c>
    </row>
    <row r="28" spans="1:6" ht="76.5" customHeight="1" outlineLevel="5" x14ac:dyDescent="0.25">
      <c r="A28" s="52" t="s">
        <v>14</v>
      </c>
      <c r="B28" s="53" t="s">
        <v>133</v>
      </c>
      <c r="C28" s="53" t="s">
        <v>161</v>
      </c>
      <c r="D28" s="53" t="s">
        <v>15</v>
      </c>
      <c r="E28" s="103">
        <f>E29</f>
        <v>1912.93</v>
      </c>
      <c r="F28" s="103">
        <f>F29</f>
        <v>1912.93</v>
      </c>
    </row>
    <row r="29" spans="1:6" ht="37.5" outlineLevel="6" x14ac:dyDescent="0.25">
      <c r="A29" s="52" t="s">
        <v>16</v>
      </c>
      <c r="B29" s="53" t="s">
        <v>133</v>
      </c>
      <c r="C29" s="53" t="s">
        <v>161</v>
      </c>
      <c r="D29" s="53" t="s">
        <v>17</v>
      </c>
      <c r="E29" s="103">
        <v>1912.93</v>
      </c>
      <c r="F29" s="143">
        <v>1912.93</v>
      </c>
    </row>
    <row r="30" spans="1:6" ht="37.5" outlineLevel="5" x14ac:dyDescent="0.25">
      <c r="A30" s="52" t="s">
        <v>18</v>
      </c>
      <c r="B30" s="53" t="s">
        <v>133</v>
      </c>
      <c r="C30" s="53" t="s">
        <v>161</v>
      </c>
      <c r="D30" s="53" t="s">
        <v>19</v>
      </c>
      <c r="E30" s="103">
        <f>E31</f>
        <v>143</v>
      </c>
      <c r="F30" s="103">
        <f>F31</f>
        <v>143</v>
      </c>
    </row>
    <row r="31" spans="1:6" ht="37.5" outlineLevel="6" x14ac:dyDescent="0.25">
      <c r="A31" s="52" t="s">
        <v>20</v>
      </c>
      <c r="B31" s="53" t="s">
        <v>133</v>
      </c>
      <c r="C31" s="53" t="s">
        <v>161</v>
      </c>
      <c r="D31" s="53" t="s">
        <v>21</v>
      </c>
      <c r="E31" s="103">
        <v>143</v>
      </c>
      <c r="F31" s="143">
        <v>143</v>
      </c>
    </row>
    <row r="32" spans="1:6" outlineLevel="5" x14ac:dyDescent="0.25">
      <c r="A32" s="52" t="s">
        <v>22</v>
      </c>
      <c r="B32" s="53" t="s">
        <v>133</v>
      </c>
      <c r="C32" s="53" t="s">
        <v>161</v>
      </c>
      <c r="D32" s="53" t="s">
        <v>23</v>
      </c>
      <c r="E32" s="103">
        <f>E33</f>
        <v>5.5</v>
      </c>
      <c r="F32" s="103">
        <f>F33</f>
        <v>5.5</v>
      </c>
    </row>
    <row r="33" spans="1:6" outlineLevel="6" x14ac:dyDescent="0.25">
      <c r="A33" s="52" t="s">
        <v>24</v>
      </c>
      <c r="B33" s="53" t="s">
        <v>133</v>
      </c>
      <c r="C33" s="53" t="s">
        <v>161</v>
      </c>
      <c r="D33" s="53" t="s">
        <v>25</v>
      </c>
      <c r="E33" s="103">
        <v>5.5</v>
      </c>
      <c r="F33" s="143">
        <v>5.5</v>
      </c>
    </row>
    <row r="34" spans="1:6" outlineLevel="4" x14ac:dyDescent="0.25">
      <c r="A34" s="52" t="s">
        <v>135</v>
      </c>
      <c r="B34" s="53" t="s">
        <v>133</v>
      </c>
      <c r="C34" s="53" t="s">
        <v>196</v>
      </c>
      <c r="D34" s="53" t="s">
        <v>8</v>
      </c>
      <c r="E34" s="103">
        <f>E35</f>
        <v>180</v>
      </c>
      <c r="F34" s="103">
        <f>F35</f>
        <v>180</v>
      </c>
    </row>
    <row r="35" spans="1:6" ht="76.5" customHeight="1" outlineLevel="5" x14ac:dyDescent="0.25">
      <c r="A35" s="52" t="s">
        <v>14</v>
      </c>
      <c r="B35" s="53" t="s">
        <v>133</v>
      </c>
      <c r="C35" s="53" t="s">
        <v>196</v>
      </c>
      <c r="D35" s="53" t="s">
        <v>15</v>
      </c>
      <c r="E35" s="103">
        <f>E36</f>
        <v>180</v>
      </c>
      <c r="F35" s="103">
        <f>F36</f>
        <v>180</v>
      </c>
    </row>
    <row r="36" spans="1:6" ht="37.5" outlineLevel="6" x14ac:dyDescent="0.25">
      <c r="A36" s="52" t="s">
        <v>16</v>
      </c>
      <c r="B36" s="53" t="s">
        <v>133</v>
      </c>
      <c r="C36" s="53" t="s">
        <v>196</v>
      </c>
      <c r="D36" s="53" t="s">
        <v>17</v>
      </c>
      <c r="E36" s="103">
        <v>180</v>
      </c>
      <c r="F36" s="143">
        <v>180</v>
      </c>
    </row>
    <row r="37" spans="1:6" ht="58.5" customHeight="1" outlineLevel="1" x14ac:dyDescent="0.25">
      <c r="A37" s="52" t="s">
        <v>45</v>
      </c>
      <c r="B37" s="53" t="s">
        <v>46</v>
      </c>
      <c r="C37" s="53" t="s">
        <v>159</v>
      </c>
      <c r="D37" s="53" t="s">
        <v>8</v>
      </c>
      <c r="E37" s="103">
        <f>E38</f>
        <v>12911.87</v>
      </c>
      <c r="F37" s="103">
        <f>F38</f>
        <v>12911.87</v>
      </c>
    </row>
    <row r="38" spans="1:6" outlineLevel="3" x14ac:dyDescent="0.25">
      <c r="A38" s="52" t="s">
        <v>282</v>
      </c>
      <c r="B38" s="53" t="s">
        <v>46</v>
      </c>
      <c r="C38" s="53" t="s">
        <v>160</v>
      </c>
      <c r="D38" s="53" t="s">
        <v>8</v>
      </c>
      <c r="E38" s="103">
        <f>E39</f>
        <v>12911.87</v>
      </c>
      <c r="F38" s="103">
        <f>F39</f>
        <v>12911.87</v>
      </c>
    </row>
    <row r="39" spans="1:6" ht="56.25" outlineLevel="4" x14ac:dyDescent="0.25">
      <c r="A39" s="52" t="s">
        <v>13</v>
      </c>
      <c r="B39" s="53" t="s">
        <v>46</v>
      </c>
      <c r="C39" s="53" t="s">
        <v>161</v>
      </c>
      <c r="D39" s="53" t="s">
        <v>8</v>
      </c>
      <c r="E39" s="103">
        <f>E40+E42</f>
        <v>12911.87</v>
      </c>
      <c r="F39" s="103">
        <f>F40+F42</f>
        <v>12911.87</v>
      </c>
    </row>
    <row r="40" spans="1:6" ht="75.75" customHeight="1" outlineLevel="5" x14ac:dyDescent="0.25">
      <c r="A40" s="52" t="s">
        <v>14</v>
      </c>
      <c r="B40" s="53" t="s">
        <v>46</v>
      </c>
      <c r="C40" s="53" t="s">
        <v>161</v>
      </c>
      <c r="D40" s="53" t="s">
        <v>15</v>
      </c>
      <c r="E40" s="103">
        <f>E41</f>
        <v>12844.87</v>
      </c>
      <c r="F40" s="103">
        <f>F41</f>
        <v>12844.87</v>
      </c>
    </row>
    <row r="41" spans="1:6" ht="37.5" outlineLevel="6" x14ac:dyDescent="0.25">
      <c r="A41" s="52" t="s">
        <v>16</v>
      </c>
      <c r="B41" s="53" t="s">
        <v>46</v>
      </c>
      <c r="C41" s="53" t="s">
        <v>161</v>
      </c>
      <c r="D41" s="53" t="s">
        <v>17</v>
      </c>
      <c r="E41" s="103">
        <v>12844.87</v>
      </c>
      <c r="F41" s="143">
        <v>12844.87</v>
      </c>
    </row>
    <row r="42" spans="1:6" ht="37.5" outlineLevel="5" x14ac:dyDescent="0.25">
      <c r="A42" s="52" t="s">
        <v>18</v>
      </c>
      <c r="B42" s="53" t="s">
        <v>46</v>
      </c>
      <c r="C42" s="53" t="s">
        <v>161</v>
      </c>
      <c r="D42" s="53" t="s">
        <v>19</v>
      </c>
      <c r="E42" s="103">
        <f>E43</f>
        <v>67</v>
      </c>
      <c r="F42" s="103">
        <f>F43</f>
        <v>67</v>
      </c>
    </row>
    <row r="43" spans="1:6" ht="37.5" outlineLevel="6" x14ac:dyDescent="0.25">
      <c r="A43" s="52" t="s">
        <v>20</v>
      </c>
      <c r="B43" s="53" t="s">
        <v>46</v>
      </c>
      <c r="C43" s="53" t="s">
        <v>161</v>
      </c>
      <c r="D43" s="53" t="s">
        <v>21</v>
      </c>
      <c r="E43" s="103">
        <v>67</v>
      </c>
      <c r="F43" s="143">
        <v>67</v>
      </c>
    </row>
    <row r="44" spans="1:6" outlineLevel="6" x14ac:dyDescent="0.25">
      <c r="A44" s="52" t="s">
        <v>392</v>
      </c>
      <c r="B44" s="53" t="s">
        <v>393</v>
      </c>
      <c r="C44" s="53" t="s">
        <v>159</v>
      </c>
      <c r="D44" s="53" t="s">
        <v>8</v>
      </c>
      <c r="E44" s="103">
        <f t="shared" ref="E44:F48" si="1">E45</f>
        <v>21.920999999999999</v>
      </c>
      <c r="F44" s="103">
        <f t="shared" si="1"/>
        <v>23.055</v>
      </c>
    </row>
    <row r="45" spans="1:6" ht="37.5" outlineLevel="6" x14ac:dyDescent="0.25">
      <c r="A45" s="52" t="s">
        <v>174</v>
      </c>
      <c r="B45" s="53" t="s">
        <v>393</v>
      </c>
      <c r="C45" s="53" t="s">
        <v>160</v>
      </c>
      <c r="D45" s="53" t="s">
        <v>8</v>
      </c>
      <c r="E45" s="103">
        <f>E46</f>
        <v>21.920999999999999</v>
      </c>
      <c r="F45" s="103">
        <f>F46</f>
        <v>23.055</v>
      </c>
    </row>
    <row r="46" spans="1:6" outlineLevel="6" x14ac:dyDescent="0.25">
      <c r="A46" s="52" t="s">
        <v>499</v>
      </c>
      <c r="B46" s="53" t="s">
        <v>393</v>
      </c>
      <c r="C46" s="53" t="s">
        <v>498</v>
      </c>
      <c r="D46" s="53" t="s">
        <v>8</v>
      </c>
      <c r="E46" s="103">
        <f>E47</f>
        <v>21.920999999999999</v>
      </c>
      <c r="F46" s="103">
        <f>F47</f>
        <v>23.055</v>
      </c>
    </row>
    <row r="47" spans="1:6" ht="114.75" customHeight="1" outlineLevel="6" x14ac:dyDescent="0.25">
      <c r="A47" s="52" t="s">
        <v>543</v>
      </c>
      <c r="B47" s="53" t="s">
        <v>393</v>
      </c>
      <c r="C47" s="53" t="s">
        <v>516</v>
      </c>
      <c r="D47" s="53" t="s">
        <v>8</v>
      </c>
      <c r="E47" s="103">
        <f t="shared" si="1"/>
        <v>21.920999999999999</v>
      </c>
      <c r="F47" s="103">
        <f t="shared" si="1"/>
        <v>23.055</v>
      </c>
    </row>
    <row r="48" spans="1:6" ht="37.5" outlineLevel="6" x14ac:dyDescent="0.25">
      <c r="A48" s="52" t="s">
        <v>18</v>
      </c>
      <c r="B48" s="53" t="s">
        <v>393</v>
      </c>
      <c r="C48" s="53" t="s">
        <v>516</v>
      </c>
      <c r="D48" s="53" t="s">
        <v>19</v>
      </c>
      <c r="E48" s="103">
        <f t="shared" si="1"/>
        <v>21.920999999999999</v>
      </c>
      <c r="F48" s="103">
        <f t="shared" si="1"/>
        <v>23.055</v>
      </c>
    </row>
    <row r="49" spans="1:6" ht="37.5" outlineLevel="6" x14ac:dyDescent="0.25">
      <c r="A49" s="52" t="s">
        <v>20</v>
      </c>
      <c r="B49" s="53" t="s">
        <v>393</v>
      </c>
      <c r="C49" s="53" t="s">
        <v>516</v>
      </c>
      <c r="D49" s="53" t="s">
        <v>21</v>
      </c>
      <c r="E49" s="103">
        <v>21.920999999999999</v>
      </c>
      <c r="F49" s="143">
        <v>23.055</v>
      </c>
    </row>
    <row r="50" spans="1:6" ht="56.25" outlineLevel="1" x14ac:dyDescent="0.25">
      <c r="A50" s="52" t="s">
        <v>11</v>
      </c>
      <c r="B50" s="53" t="s">
        <v>12</v>
      </c>
      <c r="C50" s="53" t="s">
        <v>159</v>
      </c>
      <c r="D50" s="53" t="s">
        <v>8</v>
      </c>
      <c r="E50" s="103">
        <f>E51</f>
        <v>6773.66</v>
      </c>
      <c r="F50" s="103">
        <f>F51</f>
        <v>6773.66</v>
      </c>
    </row>
    <row r="51" spans="1:6" outlineLevel="3" x14ac:dyDescent="0.25">
      <c r="A51" s="52" t="s">
        <v>282</v>
      </c>
      <c r="B51" s="53" t="s">
        <v>12</v>
      </c>
      <c r="C51" s="53" t="s">
        <v>160</v>
      </c>
      <c r="D51" s="53" t="s">
        <v>8</v>
      </c>
      <c r="E51" s="103">
        <f>E52+E59+E62</f>
        <v>6773.66</v>
      </c>
      <c r="F51" s="103">
        <f>F52+F59+F62</f>
        <v>6773.66</v>
      </c>
    </row>
    <row r="52" spans="1:6" ht="56.25" outlineLevel="4" x14ac:dyDescent="0.25">
      <c r="A52" s="52" t="s">
        <v>13</v>
      </c>
      <c r="B52" s="53" t="s">
        <v>12</v>
      </c>
      <c r="C52" s="53" t="s">
        <v>161</v>
      </c>
      <c r="D52" s="53" t="s">
        <v>8</v>
      </c>
      <c r="E52" s="103">
        <f>E53+E55+E57</f>
        <v>5159</v>
      </c>
      <c r="F52" s="103">
        <f>F53+F55+F57</f>
        <v>5159</v>
      </c>
    </row>
    <row r="53" spans="1:6" ht="76.5" customHeight="1" outlineLevel="5" x14ac:dyDescent="0.25">
      <c r="A53" s="52" t="s">
        <v>14</v>
      </c>
      <c r="B53" s="53" t="s">
        <v>12</v>
      </c>
      <c r="C53" s="53" t="s">
        <v>161</v>
      </c>
      <c r="D53" s="53" t="s">
        <v>15</v>
      </c>
      <c r="E53" s="103">
        <f>E54</f>
        <v>5025.6000000000004</v>
      </c>
      <c r="F53" s="103">
        <f>F54</f>
        <v>5025.6000000000004</v>
      </c>
    </row>
    <row r="54" spans="1:6" ht="37.5" outlineLevel="6" x14ac:dyDescent="0.25">
      <c r="A54" s="52" t="s">
        <v>16</v>
      </c>
      <c r="B54" s="53" t="s">
        <v>12</v>
      </c>
      <c r="C54" s="53" t="s">
        <v>161</v>
      </c>
      <c r="D54" s="53" t="s">
        <v>17</v>
      </c>
      <c r="E54" s="103">
        <v>5025.6000000000004</v>
      </c>
      <c r="F54" s="143">
        <v>5025.6000000000004</v>
      </c>
    </row>
    <row r="55" spans="1:6" ht="37.5" outlineLevel="5" x14ac:dyDescent="0.25">
      <c r="A55" s="52" t="s">
        <v>18</v>
      </c>
      <c r="B55" s="53" t="s">
        <v>12</v>
      </c>
      <c r="C55" s="53" t="s">
        <v>161</v>
      </c>
      <c r="D55" s="53" t="s">
        <v>19</v>
      </c>
      <c r="E55" s="103">
        <f>E56</f>
        <v>132.4</v>
      </c>
      <c r="F55" s="103">
        <f>F56</f>
        <v>132.4</v>
      </c>
    </row>
    <row r="56" spans="1:6" ht="37.5" outlineLevel="6" x14ac:dyDescent="0.25">
      <c r="A56" s="52" t="s">
        <v>20</v>
      </c>
      <c r="B56" s="53" t="s">
        <v>12</v>
      </c>
      <c r="C56" s="53" t="s">
        <v>161</v>
      </c>
      <c r="D56" s="53" t="s">
        <v>21</v>
      </c>
      <c r="E56" s="103">
        <v>132.4</v>
      </c>
      <c r="F56" s="143">
        <v>132.4</v>
      </c>
    </row>
    <row r="57" spans="1:6" outlineLevel="5" x14ac:dyDescent="0.25">
      <c r="A57" s="52" t="s">
        <v>22</v>
      </c>
      <c r="B57" s="53" t="s">
        <v>12</v>
      </c>
      <c r="C57" s="53" t="s">
        <v>161</v>
      </c>
      <c r="D57" s="53" t="s">
        <v>23</v>
      </c>
      <c r="E57" s="103">
        <f>E58</f>
        <v>1</v>
      </c>
      <c r="F57" s="103">
        <f>F58</f>
        <v>1</v>
      </c>
    </row>
    <row r="58" spans="1:6" outlineLevel="6" x14ac:dyDescent="0.25">
      <c r="A58" s="52" t="s">
        <v>24</v>
      </c>
      <c r="B58" s="53" t="s">
        <v>12</v>
      </c>
      <c r="C58" s="53" t="s">
        <v>161</v>
      </c>
      <c r="D58" s="53" t="s">
        <v>25</v>
      </c>
      <c r="E58" s="103">
        <v>1</v>
      </c>
      <c r="F58" s="143">
        <v>1</v>
      </c>
    </row>
    <row r="59" spans="1:6" outlineLevel="4" x14ac:dyDescent="0.25">
      <c r="A59" s="52" t="s">
        <v>283</v>
      </c>
      <c r="B59" s="53" t="s">
        <v>12</v>
      </c>
      <c r="C59" s="53" t="s">
        <v>197</v>
      </c>
      <c r="D59" s="53" t="s">
        <v>8</v>
      </c>
      <c r="E59" s="103">
        <f>E60</f>
        <v>1020.42</v>
      </c>
      <c r="F59" s="103">
        <f>F60</f>
        <v>1020.42</v>
      </c>
    </row>
    <row r="60" spans="1:6" ht="75.75" customHeight="1" outlineLevel="5" x14ac:dyDescent="0.25">
      <c r="A60" s="52" t="s">
        <v>14</v>
      </c>
      <c r="B60" s="53" t="s">
        <v>12</v>
      </c>
      <c r="C60" s="53" t="s">
        <v>197</v>
      </c>
      <c r="D60" s="53" t="s">
        <v>15</v>
      </c>
      <c r="E60" s="103">
        <f>E61</f>
        <v>1020.42</v>
      </c>
      <c r="F60" s="103">
        <f>F61</f>
        <v>1020.42</v>
      </c>
    </row>
    <row r="61" spans="1:6" ht="37.5" outlineLevel="6" x14ac:dyDescent="0.25">
      <c r="A61" s="52" t="s">
        <v>16</v>
      </c>
      <c r="B61" s="53" t="s">
        <v>12</v>
      </c>
      <c r="C61" s="53" t="s">
        <v>197</v>
      </c>
      <c r="D61" s="53" t="s">
        <v>17</v>
      </c>
      <c r="E61" s="103">
        <v>1020.42</v>
      </c>
      <c r="F61" s="143">
        <v>1020.42</v>
      </c>
    </row>
    <row r="62" spans="1:6" ht="37.5" outlineLevel="4" x14ac:dyDescent="0.25">
      <c r="A62" s="52" t="s">
        <v>47</v>
      </c>
      <c r="B62" s="53" t="s">
        <v>12</v>
      </c>
      <c r="C62" s="53" t="s">
        <v>169</v>
      </c>
      <c r="D62" s="53" t="s">
        <v>8</v>
      </c>
      <c r="E62" s="103">
        <f>E63</f>
        <v>594.24</v>
      </c>
      <c r="F62" s="103">
        <f>F63</f>
        <v>594.24</v>
      </c>
    </row>
    <row r="63" spans="1:6" ht="76.5" customHeight="1" outlineLevel="5" x14ac:dyDescent="0.25">
      <c r="A63" s="52" t="s">
        <v>14</v>
      </c>
      <c r="B63" s="53" t="s">
        <v>12</v>
      </c>
      <c r="C63" s="53" t="s">
        <v>169</v>
      </c>
      <c r="D63" s="53" t="s">
        <v>15</v>
      </c>
      <c r="E63" s="103">
        <f>E64</f>
        <v>594.24</v>
      </c>
      <c r="F63" s="103">
        <f>F64</f>
        <v>594.24</v>
      </c>
    </row>
    <row r="64" spans="1:6" ht="37.5" outlineLevel="6" x14ac:dyDescent="0.25">
      <c r="A64" s="52" t="s">
        <v>16</v>
      </c>
      <c r="B64" s="53" t="s">
        <v>12</v>
      </c>
      <c r="C64" s="53" t="s">
        <v>169</v>
      </c>
      <c r="D64" s="53" t="s">
        <v>17</v>
      </c>
      <c r="E64" s="103">
        <v>594.24</v>
      </c>
      <c r="F64" s="143">
        <v>594.24</v>
      </c>
    </row>
    <row r="65" spans="1:6" outlineLevel="1" x14ac:dyDescent="0.25">
      <c r="A65" s="52" t="s">
        <v>26</v>
      </c>
      <c r="B65" s="53" t="s">
        <v>27</v>
      </c>
      <c r="C65" s="53" t="s">
        <v>159</v>
      </c>
      <c r="D65" s="53" t="s">
        <v>8</v>
      </c>
      <c r="E65" s="103">
        <f>E66+E86</f>
        <v>38123.604999999996</v>
      </c>
      <c r="F65" s="103">
        <f>F66+F86</f>
        <v>37755.705000000002</v>
      </c>
    </row>
    <row r="66" spans="1:6" ht="56.25" outlineLevel="2" x14ac:dyDescent="0.25">
      <c r="A66" s="52" t="s">
        <v>519</v>
      </c>
      <c r="B66" s="53" t="s">
        <v>27</v>
      </c>
      <c r="C66" s="53" t="s">
        <v>162</v>
      </c>
      <c r="D66" s="53" t="s">
        <v>8</v>
      </c>
      <c r="E66" s="103">
        <f>E67+E74+E79</f>
        <v>16685.249</v>
      </c>
      <c r="F66" s="103">
        <f>F67+F74+F79</f>
        <v>16685.249</v>
      </c>
    </row>
    <row r="67" spans="1:6" ht="37.5" outlineLevel="3" x14ac:dyDescent="0.25">
      <c r="A67" s="52" t="s">
        <v>520</v>
      </c>
      <c r="B67" s="53" t="s">
        <v>27</v>
      </c>
      <c r="C67" s="53" t="s">
        <v>170</v>
      </c>
      <c r="D67" s="53" t="s">
        <v>8</v>
      </c>
      <c r="E67" s="103">
        <f>E68+E71</f>
        <v>990.59999999999991</v>
      </c>
      <c r="F67" s="103">
        <f>F68+F71</f>
        <v>990.59999999999991</v>
      </c>
    </row>
    <row r="68" spans="1:6" ht="56.25" outlineLevel="4" x14ac:dyDescent="0.25">
      <c r="A68" s="52" t="s">
        <v>28</v>
      </c>
      <c r="B68" s="53" t="s">
        <v>27</v>
      </c>
      <c r="C68" s="53" t="s">
        <v>164</v>
      </c>
      <c r="D68" s="53" t="s">
        <v>8</v>
      </c>
      <c r="E68" s="103">
        <f>E69</f>
        <v>692.3</v>
      </c>
      <c r="F68" s="103">
        <f>F69</f>
        <v>692.3</v>
      </c>
    </row>
    <row r="69" spans="1:6" ht="37.5" outlineLevel="5" x14ac:dyDescent="0.25">
      <c r="A69" s="52" t="s">
        <v>18</v>
      </c>
      <c r="B69" s="53" t="s">
        <v>27</v>
      </c>
      <c r="C69" s="53" t="s">
        <v>164</v>
      </c>
      <c r="D69" s="53" t="s">
        <v>19</v>
      </c>
      <c r="E69" s="103">
        <f>E70</f>
        <v>692.3</v>
      </c>
      <c r="F69" s="103">
        <f>F70</f>
        <v>692.3</v>
      </c>
    </row>
    <row r="70" spans="1:6" ht="37.5" outlineLevel="6" x14ac:dyDescent="0.25">
      <c r="A70" s="52" t="s">
        <v>20</v>
      </c>
      <c r="B70" s="53" t="s">
        <v>27</v>
      </c>
      <c r="C70" s="53" t="s">
        <v>164</v>
      </c>
      <c r="D70" s="53" t="s">
        <v>21</v>
      </c>
      <c r="E70" s="103">
        <f>452.3+240</f>
        <v>692.3</v>
      </c>
      <c r="F70" s="143">
        <f>452.3+240</f>
        <v>692.3</v>
      </c>
    </row>
    <row r="71" spans="1:6" outlineLevel="4" x14ac:dyDescent="0.25">
      <c r="A71" s="52" t="s">
        <v>29</v>
      </c>
      <c r="B71" s="53" t="s">
        <v>27</v>
      </c>
      <c r="C71" s="53" t="s">
        <v>165</v>
      </c>
      <c r="D71" s="53" t="s">
        <v>8</v>
      </c>
      <c r="E71" s="103">
        <f>E72</f>
        <v>298.3</v>
      </c>
      <c r="F71" s="103">
        <f>F72</f>
        <v>298.3</v>
      </c>
    </row>
    <row r="72" spans="1:6" ht="37.5" outlineLevel="5" x14ac:dyDescent="0.25">
      <c r="A72" s="52" t="s">
        <v>18</v>
      </c>
      <c r="B72" s="53" t="s">
        <v>27</v>
      </c>
      <c r="C72" s="53" t="s">
        <v>165</v>
      </c>
      <c r="D72" s="53" t="s">
        <v>19</v>
      </c>
      <c r="E72" s="103">
        <f>E73</f>
        <v>298.3</v>
      </c>
      <c r="F72" s="103">
        <f>F73</f>
        <v>298.3</v>
      </c>
    </row>
    <row r="73" spans="1:6" ht="37.5" outlineLevel="6" x14ac:dyDescent="0.25">
      <c r="A73" s="52" t="s">
        <v>20</v>
      </c>
      <c r="B73" s="53" t="s">
        <v>27</v>
      </c>
      <c r="C73" s="53" t="s">
        <v>165</v>
      </c>
      <c r="D73" s="53" t="s">
        <v>21</v>
      </c>
      <c r="E73" s="103">
        <f>29.3+250+19</f>
        <v>298.3</v>
      </c>
      <c r="F73" s="143">
        <f>29.3+250+19</f>
        <v>298.3</v>
      </c>
    </row>
    <row r="74" spans="1:6" ht="55.5" customHeight="1" outlineLevel="4" x14ac:dyDescent="0.25">
      <c r="A74" s="52" t="s">
        <v>48</v>
      </c>
      <c r="B74" s="53" t="s">
        <v>27</v>
      </c>
      <c r="C74" s="53" t="s">
        <v>171</v>
      </c>
      <c r="D74" s="53" t="s">
        <v>8</v>
      </c>
      <c r="E74" s="103">
        <f>E75+E77</f>
        <v>1050.0899999999999</v>
      </c>
      <c r="F74" s="103">
        <f>F75+F77</f>
        <v>1050.0899999999999</v>
      </c>
    </row>
    <row r="75" spans="1:6" ht="37.5" outlineLevel="5" x14ac:dyDescent="0.25">
      <c r="A75" s="52" t="s">
        <v>18</v>
      </c>
      <c r="B75" s="53" t="s">
        <v>27</v>
      </c>
      <c r="C75" s="53" t="s">
        <v>171</v>
      </c>
      <c r="D75" s="53" t="s">
        <v>19</v>
      </c>
      <c r="E75" s="103">
        <f>E76</f>
        <v>857.41</v>
      </c>
      <c r="F75" s="103">
        <f>F76</f>
        <v>857.41</v>
      </c>
    </row>
    <row r="76" spans="1:6" ht="37.5" outlineLevel="6" x14ac:dyDescent="0.25">
      <c r="A76" s="52" t="s">
        <v>20</v>
      </c>
      <c r="B76" s="53" t="s">
        <v>27</v>
      </c>
      <c r="C76" s="53" t="s">
        <v>171</v>
      </c>
      <c r="D76" s="53" t="s">
        <v>21</v>
      </c>
      <c r="E76" s="103">
        <v>857.41</v>
      </c>
      <c r="F76" s="143">
        <v>857.41</v>
      </c>
    </row>
    <row r="77" spans="1:6" outlineLevel="5" x14ac:dyDescent="0.25">
      <c r="A77" s="52" t="s">
        <v>22</v>
      </c>
      <c r="B77" s="53" t="s">
        <v>27</v>
      </c>
      <c r="C77" s="53" t="s">
        <v>171</v>
      </c>
      <c r="D77" s="53" t="s">
        <v>23</v>
      </c>
      <c r="E77" s="103">
        <f>E78</f>
        <v>192.68</v>
      </c>
      <c r="F77" s="103">
        <f>F78</f>
        <v>192.68</v>
      </c>
    </row>
    <row r="78" spans="1:6" outlineLevel="6" x14ac:dyDescent="0.25">
      <c r="A78" s="52" t="s">
        <v>24</v>
      </c>
      <c r="B78" s="53" t="s">
        <v>27</v>
      </c>
      <c r="C78" s="53" t="s">
        <v>171</v>
      </c>
      <c r="D78" s="53" t="s">
        <v>25</v>
      </c>
      <c r="E78" s="103">
        <v>192.68</v>
      </c>
      <c r="F78" s="143">
        <v>192.68</v>
      </c>
    </row>
    <row r="79" spans="1:6" ht="37.5" outlineLevel="4" x14ac:dyDescent="0.25">
      <c r="A79" s="52" t="s">
        <v>49</v>
      </c>
      <c r="B79" s="53" t="s">
        <v>27</v>
      </c>
      <c r="C79" s="53" t="s">
        <v>172</v>
      </c>
      <c r="D79" s="53" t="s">
        <v>8</v>
      </c>
      <c r="E79" s="103">
        <f>E80+E82+E84</f>
        <v>14644.558999999999</v>
      </c>
      <c r="F79" s="103">
        <f>F80+F82+F84</f>
        <v>14644.558999999999</v>
      </c>
    </row>
    <row r="80" spans="1:6" ht="77.25" customHeight="1" outlineLevel="5" x14ac:dyDescent="0.25">
      <c r="A80" s="52" t="s">
        <v>14</v>
      </c>
      <c r="B80" s="53" t="s">
        <v>27</v>
      </c>
      <c r="C80" s="53" t="s">
        <v>172</v>
      </c>
      <c r="D80" s="53" t="s">
        <v>15</v>
      </c>
      <c r="E80" s="103">
        <f>E81</f>
        <v>6727.6</v>
      </c>
      <c r="F80" s="103">
        <f>F81</f>
        <v>6727.6</v>
      </c>
    </row>
    <row r="81" spans="1:6" outlineLevel="6" x14ac:dyDescent="0.25">
      <c r="A81" s="52" t="s">
        <v>50</v>
      </c>
      <c r="B81" s="53" t="s">
        <v>27</v>
      </c>
      <c r="C81" s="53" t="s">
        <v>172</v>
      </c>
      <c r="D81" s="53" t="s">
        <v>51</v>
      </c>
      <c r="E81" s="103">
        <v>6727.6</v>
      </c>
      <c r="F81" s="143">
        <v>6727.6</v>
      </c>
    </row>
    <row r="82" spans="1:6" ht="37.5" outlineLevel="5" x14ac:dyDescent="0.25">
      <c r="A82" s="52" t="s">
        <v>18</v>
      </c>
      <c r="B82" s="53" t="s">
        <v>27</v>
      </c>
      <c r="C82" s="53" t="s">
        <v>172</v>
      </c>
      <c r="D82" s="53" t="s">
        <v>19</v>
      </c>
      <c r="E82" s="103">
        <f>E83</f>
        <v>7211.2389999999996</v>
      </c>
      <c r="F82" s="103">
        <f>F83</f>
        <v>7211.2389999999996</v>
      </c>
    </row>
    <row r="83" spans="1:6" ht="37.5" outlineLevel="6" x14ac:dyDescent="0.25">
      <c r="A83" s="52" t="s">
        <v>20</v>
      </c>
      <c r="B83" s="53" t="s">
        <v>27</v>
      </c>
      <c r="C83" s="53" t="s">
        <v>172</v>
      </c>
      <c r="D83" s="53" t="s">
        <v>21</v>
      </c>
      <c r="E83" s="103">
        <v>7211.2389999999996</v>
      </c>
      <c r="F83" s="143">
        <v>7211.2389999999996</v>
      </c>
    </row>
    <row r="84" spans="1:6" outlineLevel="5" x14ac:dyDescent="0.25">
      <c r="A84" s="52" t="s">
        <v>22</v>
      </c>
      <c r="B84" s="53" t="s">
        <v>27</v>
      </c>
      <c r="C84" s="53" t="s">
        <v>172</v>
      </c>
      <c r="D84" s="53" t="s">
        <v>23</v>
      </c>
      <c r="E84" s="103">
        <f>E85</f>
        <v>705.72</v>
      </c>
      <c r="F84" s="103">
        <f>F85</f>
        <v>705.72</v>
      </c>
    </row>
    <row r="85" spans="1:6" outlineLevel="6" x14ac:dyDescent="0.25">
      <c r="A85" s="52" t="s">
        <v>24</v>
      </c>
      <c r="B85" s="53" t="s">
        <v>27</v>
      </c>
      <c r="C85" s="53" t="s">
        <v>172</v>
      </c>
      <c r="D85" s="53" t="s">
        <v>25</v>
      </c>
      <c r="E85" s="103">
        <v>705.72</v>
      </c>
      <c r="F85" s="143">
        <v>705.72</v>
      </c>
    </row>
    <row r="86" spans="1:6" outlineLevel="2" x14ac:dyDescent="0.25">
      <c r="A86" s="52" t="s">
        <v>282</v>
      </c>
      <c r="B86" s="53" t="s">
        <v>27</v>
      </c>
      <c r="C86" s="53" t="s">
        <v>160</v>
      </c>
      <c r="D86" s="53" t="s">
        <v>8</v>
      </c>
      <c r="E86" s="103">
        <f>E87+E90+E93+E96+E99</f>
        <v>21438.355999999996</v>
      </c>
      <c r="F86" s="103">
        <f>F87+F90+F93+F96+F99</f>
        <v>21070.455999999998</v>
      </c>
    </row>
    <row r="87" spans="1:6" ht="56.25" outlineLevel="4" x14ac:dyDescent="0.25">
      <c r="A87" s="52" t="s">
        <v>13</v>
      </c>
      <c r="B87" s="53" t="s">
        <v>27</v>
      </c>
      <c r="C87" s="53" t="s">
        <v>161</v>
      </c>
      <c r="D87" s="53" t="s">
        <v>8</v>
      </c>
      <c r="E87" s="103">
        <f>E88</f>
        <v>16592.37</v>
      </c>
      <c r="F87" s="103">
        <f>F88</f>
        <v>16592.37</v>
      </c>
    </row>
    <row r="88" spans="1:6" ht="75.75" customHeight="1" outlineLevel="5" x14ac:dyDescent="0.25">
      <c r="A88" s="52" t="s">
        <v>14</v>
      </c>
      <c r="B88" s="53" t="s">
        <v>27</v>
      </c>
      <c r="C88" s="53" t="s">
        <v>161</v>
      </c>
      <c r="D88" s="53" t="s">
        <v>15</v>
      </c>
      <c r="E88" s="103">
        <f>E89</f>
        <v>16592.37</v>
      </c>
      <c r="F88" s="103">
        <f>F89</f>
        <v>16592.37</v>
      </c>
    </row>
    <row r="89" spans="1:6" ht="37.5" outlineLevel="6" x14ac:dyDescent="0.25">
      <c r="A89" s="52" t="s">
        <v>16</v>
      </c>
      <c r="B89" s="53" t="s">
        <v>27</v>
      </c>
      <c r="C89" s="53" t="s">
        <v>161</v>
      </c>
      <c r="D89" s="53" t="s">
        <v>17</v>
      </c>
      <c r="E89" s="103">
        <v>16592.37</v>
      </c>
      <c r="F89" s="143">
        <v>16592.37</v>
      </c>
    </row>
    <row r="90" spans="1:6" ht="56.25" outlineLevel="6" x14ac:dyDescent="0.25">
      <c r="A90" s="52" t="s">
        <v>348</v>
      </c>
      <c r="B90" s="53" t="s">
        <v>27</v>
      </c>
      <c r="C90" s="53" t="s">
        <v>349</v>
      </c>
      <c r="D90" s="53" t="s">
        <v>8</v>
      </c>
      <c r="E90" s="103">
        <f>E91</f>
        <v>76.349999999999994</v>
      </c>
      <c r="F90" s="103">
        <f>F91</f>
        <v>76.349999999999994</v>
      </c>
    </row>
    <row r="91" spans="1:6" ht="75.75" customHeight="1" outlineLevel="6" x14ac:dyDescent="0.25">
      <c r="A91" s="52" t="s">
        <v>14</v>
      </c>
      <c r="B91" s="53" t="s">
        <v>27</v>
      </c>
      <c r="C91" s="53" t="s">
        <v>349</v>
      </c>
      <c r="D91" s="53" t="s">
        <v>15</v>
      </c>
      <c r="E91" s="103">
        <f>E92</f>
        <v>76.349999999999994</v>
      </c>
      <c r="F91" s="103">
        <f>F92</f>
        <v>76.349999999999994</v>
      </c>
    </row>
    <row r="92" spans="1:6" ht="37.5" outlineLevel="6" x14ac:dyDescent="0.25">
      <c r="A92" s="52" t="s">
        <v>16</v>
      </c>
      <c r="B92" s="53" t="s">
        <v>27</v>
      </c>
      <c r="C92" s="53" t="s">
        <v>349</v>
      </c>
      <c r="D92" s="53" t="s">
        <v>17</v>
      </c>
      <c r="E92" s="103">
        <v>76.349999999999994</v>
      </c>
      <c r="F92" s="143">
        <v>76.349999999999994</v>
      </c>
    </row>
    <row r="93" spans="1:6" ht="37.5" outlineLevel="6" x14ac:dyDescent="0.25">
      <c r="A93" s="52" t="s">
        <v>365</v>
      </c>
      <c r="B93" s="53" t="s">
        <v>27</v>
      </c>
      <c r="C93" s="53" t="s">
        <v>366</v>
      </c>
      <c r="D93" s="53" t="s">
        <v>8</v>
      </c>
      <c r="E93" s="103">
        <f>E94</f>
        <v>188</v>
      </c>
      <c r="F93" s="103">
        <f>F94</f>
        <v>188</v>
      </c>
    </row>
    <row r="94" spans="1:6" ht="37.5" outlineLevel="6" x14ac:dyDescent="0.25">
      <c r="A94" s="52" t="s">
        <v>18</v>
      </c>
      <c r="B94" s="53" t="s">
        <v>27</v>
      </c>
      <c r="C94" s="53" t="s">
        <v>366</v>
      </c>
      <c r="D94" s="53" t="s">
        <v>19</v>
      </c>
      <c r="E94" s="103">
        <f>E95</f>
        <v>188</v>
      </c>
      <c r="F94" s="103">
        <f>F95</f>
        <v>188</v>
      </c>
    </row>
    <row r="95" spans="1:6" ht="37.5" outlineLevel="6" x14ac:dyDescent="0.25">
      <c r="A95" s="52" t="s">
        <v>20</v>
      </c>
      <c r="B95" s="53" t="s">
        <v>27</v>
      </c>
      <c r="C95" s="53" t="s">
        <v>366</v>
      </c>
      <c r="D95" s="53" t="s">
        <v>21</v>
      </c>
      <c r="E95" s="103">
        <v>188</v>
      </c>
      <c r="F95" s="143">
        <v>188</v>
      </c>
    </row>
    <row r="96" spans="1:6" ht="37.5" outlineLevel="6" x14ac:dyDescent="0.25">
      <c r="A96" s="52" t="s">
        <v>402</v>
      </c>
      <c r="B96" s="53" t="s">
        <v>27</v>
      </c>
      <c r="C96" s="120">
        <v>9909970200</v>
      </c>
      <c r="D96" s="53" t="s">
        <v>8</v>
      </c>
      <c r="E96" s="103">
        <f>E97</f>
        <v>100</v>
      </c>
      <c r="F96" s="103">
        <f>F97</f>
        <v>100</v>
      </c>
    </row>
    <row r="97" spans="1:6" ht="37.5" outlineLevel="6" x14ac:dyDescent="0.25">
      <c r="A97" s="52" t="s">
        <v>18</v>
      </c>
      <c r="B97" s="53" t="s">
        <v>27</v>
      </c>
      <c r="C97" s="120">
        <v>9909970200</v>
      </c>
      <c r="D97" s="53" t="s">
        <v>19</v>
      </c>
      <c r="E97" s="103">
        <f>E98</f>
        <v>100</v>
      </c>
      <c r="F97" s="103">
        <f>F98</f>
        <v>100</v>
      </c>
    </row>
    <row r="98" spans="1:6" ht="37.5" outlineLevel="6" x14ac:dyDescent="0.25">
      <c r="A98" s="52" t="s">
        <v>20</v>
      </c>
      <c r="B98" s="53" t="s">
        <v>27</v>
      </c>
      <c r="C98" s="120">
        <v>9909970200</v>
      </c>
      <c r="D98" s="53" t="s">
        <v>21</v>
      </c>
      <c r="E98" s="103">
        <v>100</v>
      </c>
      <c r="F98" s="143">
        <v>100</v>
      </c>
    </row>
    <row r="99" spans="1:6" outlineLevel="6" x14ac:dyDescent="0.25">
      <c r="A99" s="52" t="s">
        <v>499</v>
      </c>
      <c r="B99" s="53" t="s">
        <v>27</v>
      </c>
      <c r="C99" s="53" t="s">
        <v>498</v>
      </c>
      <c r="D99" s="53" t="s">
        <v>8</v>
      </c>
      <c r="E99" s="103">
        <f>E100+E105+E110+E115</f>
        <v>4481.6359999999995</v>
      </c>
      <c r="F99" s="103">
        <f>F100+F105+F110+F115</f>
        <v>4113.7359999999999</v>
      </c>
    </row>
    <row r="100" spans="1:6" ht="93.75" outlineLevel="4" x14ac:dyDescent="0.25">
      <c r="A100" s="32" t="s">
        <v>496</v>
      </c>
      <c r="B100" s="53" t="s">
        <v>27</v>
      </c>
      <c r="C100" s="53" t="s">
        <v>546</v>
      </c>
      <c r="D100" s="53" t="s">
        <v>8</v>
      </c>
      <c r="E100" s="103">
        <f>E101+E103</f>
        <v>1858.6999999999998</v>
      </c>
      <c r="F100" s="103">
        <f>F101+F103</f>
        <v>1490.8</v>
      </c>
    </row>
    <row r="101" spans="1:6" ht="74.25" customHeight="1" outlineLevel="5" x14ac:dyDescent="0.25">
      <c r="A101" s="52" t="s">
        <v>14</v>
      </c>
      <c r="B101" s="53" t="s">
        <v>27</v>
      </c>
      <c r="C101" s="53" t="s">
        <v>546</v>
      </c>
      <c r="D101" s="53" t="s">
        <v>15</v>
      </c>
      <c r="E101" s="103">
        <f>E102</f>
        <v>1186.0999999999999</v>
      </c>
      <c r="F101" s="103">
        <f>F102</f>
        <v>1186.0999999999999</v>
      </c>
    </row>
    <row r="102" spans="1:6" ht="37.5" outlineLevel="6" x14ac:dyDescent="0.25">
      <c r="A102" s="52" t="s">
        <v>16</v>
      </c>
      <c r="B102" s="53" t="s">
        <v>27</v>
      </c>
      <c r="C102" s="53" t="s">
        <v>546</v>
      </c>
      <c r="D102" s="53" t="s">
        <v>17</v>
      </c>
      <c r="E102" s="103">
        <v>1186.0999999999999</v>
      </c>
      <c r="F102" s="143">
        <v>1186.0999999999999</v>
      </c>
    </row>
    <row r="103" spans="1:6" ht="37.5" outlineLevel="5" x14ac:dyDescent="0.25">
      <c r="A103" s="52" t="s">
        <v>18</v>
      </c>
      <c r="B103" s="53" t="s">
        <v>27</v>
      </c>
      <c r="C103" s="53" t="s">
        <v>546</v>
      </c>
      <c r="D103" s="53" t="s">
        <v>19</v>
      </c>
      <c r="E103" s="103">
        <f>E104</f>
        <v>672.6</v>
      </c>
      <c r="F103" s="103">
        <f>F104</f>
        <v>304.7</v>
      </c>
    </row>
    <row r="104" spans="1:6" ht="37.5" outlineLevel="6" x14ac:dyDescent="0.25">
      <c r="A104" s="52" t="s">
        <v>20</v>
      </c>
      <c r="B104" s="53" t="s">
        <v>27</v>
      </c>
      <c r="C104" s="53" t="s">
        <v>546</v>
      </c>
      <c r="D104" s="53" t="s">
        <v>21</v>
      </c>
      <c r="E104" s="103">
        <v>672.6</v>
      </c>
      <c r="F104" s="143">
        <v>304.7</v>
      </c>
    </row>
    <row r="105" spans="1:6" ht="94.5" customHeight="1" outlineLevel="4" x14ac:dyDescent="0.25">
      <c r="A105" s="32" t="s">
        <v>493</v>
      </c>
      <c r="B105" s="53" t="s">
        <v>27</v>
      </c>
      <c r="C105" s="53" t="s">
        <v>547</v>
      </c>
      <c r="D105" s="53" t="s">
        <v>8</v>
      </c>
      <c r="E105" s="103">
        <f>E106+E108</f>
        <v>1137.9059999999999</v>
      </c>
      <c r="F105" s="103">
        <f>F106+F108</f>
        <v>1137.9059999999999</v>
      </c>
    </row>
    <row r="106" spans="1:6" ht="76.5" customHeight="1" outlineLevel="5" x14ac:dyDescent="0.25">
      <c r="A106" s="52" t="s">
        <v>14</v>
      </c>
      <c r="B106" s="53" t="s">
        <v>27</v>
      </c>
      <c r="C106" s="53" t="s">
        <v>547</v>
      </c>
      <c r="D106" s="53" t="s">
        <v>15</v>
      </c>
      <c r="E106" s="103">
        <f>E107</f>
        <v>1099.2159999999999</v>
      </c>
      <c r="F106" s="103">
        <f>F107</f>
        <v>1099.2159999999999</v>
      </c>
    </row>
    <row r="107" spans="1:6" ht="37.5" outlineLevel="6" x14ac:dyDescent="0.25">
      <c r="A107" s="52" t="s">
        <v>16</v>
      </c>
      <c r="B107" s="53" t="s">
        <v>27</v>
      </c>
      <c r="C107" s="53" t="s">
        <v>547</v>
      </c>
      <c r="D107" s="53" t="s">
        <v>17</v>
      </c>
      <c r="E107" s="103">
        <v>1099.2159999999999</v>
      </c>
      <c r="F107" s="143">
        <v>1099.2159999999999</v>
      </c>
    </row>
    <row r="108" spans="1:6" ht="37.5" outlineLevel="5" x14ac:dyDescent="0.25">
      <c r="A108" s="52" t="s">
        <v>18</v>
      </c>
      <c r="B108" s="53" t="s">
        <v>27</v>
      </c>
      <c r="C108" s="53" t="s">
        <v>547</v>
      </c>
      <c r="D108" s="53" t="s">
        <v>19</v>
      </c>
      <c r="E108" s="103">
        <f>E109</f>
        <v>38.69</v>
      </c>
      <c r="F108" s="103">
        <f>F109</f>
        <v>38.69</v>
      </c>
    </row>
    <row r="109" spans="1:6" ht="37.5" outlineLevel="6" x14ac:dyDescent="0.25">
      <c r="A109" s="52" t="s">
        <v>20</v>
      </c>
      <c r="B109" s="53" t="s">
        <v>27</v>
      </c>
      <c r="C109" s="53" t="s">
        <v>547</v>
      </c>
      <c r="D109" s="53" t="s">
        <v>21</v>
      </c>
      <c r="E109" s="103">
        <v>38.69</v>
      </c>
      <c r="F109" s="143">
        <v>38.69</v>
      </c>
    </row>
    <row r="110" spans="1:6" ht="93.75" outlineLevel="4" x14ac:dyDescent="0.25">
      <c r="A110" s="32" t="s">
        <v>492</v>
      </c>
      <c r="B110" s="53" t="s">
        <v>27</v>
      </c>
      <c r="C110" s="53" t="s">
        <v>548</v>
      </c>
      <c r="D110" s="53" t="s">
        <v>8</v>
      </c>
      <c r="E110" s="103">
        <f>E111+E113</f>
        <v>737.87300000000005</v>
      </c>
      <c r="F110" s="103">
        <f>F111+F113</f>
        <v>737.87300000000005</v>
      </c>
    </row>
    <row r="111" spans="1:6" ht="77.25" customHeight="1" outlineLevel="5" x14ac:dyDescent="0.25">
      <c r="A111" s="52" t="s">
        <v>14</v>
      </c>
      <c r="B111" s="53" t="s">
        <v>27</v>
      </c>
      <c r="C111" s="53" t="s">
        <v>548</v>
      </c>
      <c r="D111" s="53" t="s">
        <v>15</v>
      </c>
      <c r="E111" s="103">
        <f>E112</f>
        <v>709.947</v>
      </c>
      <c r="F111" s="103">
        <f>F112</f>
        <v>709.947</v>
      </c>
    </row>
    <row r="112" spans="1:6" ht="37.5" outlineLevel="6" x14ac:dyDescent="0.25">
      <c r="A112" s="52" t="s">
        <v>16</v>
      </c>
      <c r="B112" s="53" t="s">
        <v>27</v>
      </c>
      <c r="C112" s="53" t="s">
        <v>548</v>
      </c>
      <c r="D112" s="53" t="s">
        <v>17</v>
      </c>
      <c r="E112" s="103">
        <v>709.947</v>
      </c>
      <c r="F112" s="143">
        <v>709.947</v>
      </c>
    </row>
    <row r="113" spans="1:6" ht="37.5" outlineLevel="6" x14ac:dyDescent="0.25">
      <c r="A113" s="52" t="s">
        <v>18</v>
      </c>
      <c r="B113" s="53" t="s">
        <v>27</v>
      </c>
      <c r="C113" s="53" t="s">
        <v>548</v>
      </c>
      <c r="D113" s="53" t="s">
        <v>19</v>
      </c>
      <c r="E113" s="103">
        <f>E114</f>
        <v>27.925999999999998</v>
      </c>
      <c r="F113" s="103">
        <f>F114</f>
        <v>27.925999999999998</v>
      </c>
    </row>
    <row r="114" spans="1:6" ht="37.5" outlineLevel="6" x14ac:dyDescent="0.25">
      <c r="A114" s="52" t="s">
        <v>20</v>
      </c>
      <c r="B114" s="53" t="s">
        <v>27</v>
      </c>
      <c r="C114" s="53" t="s">
        <v>548</v>
      </c>
      <c r="D114" s="53" t="s">
        <v>21</v>
      </c>
      <c r="E114" s="103">
        <v>27.925999999999998</v>
      </c>
      <c r="F114" s="143">
        <v>27.925999999999998</v>
      </c>
    </row>
    <row r="115" spans="1:6" ht="73.5" customHeight="1" outlineLevel="4" x14ac:dyDescent="0.25">
      <c r="A115" s="32" t="s">
        <v>494</v>
      </c>
      <c r="B115" s="53" t="s">
        <v>27</v>
      </c>
      <c r="C115" s="53" t="s">
        <v>549</v>
      </c>
      <c r="D115" s="53" t="s">
        <v>8</v>
      </c>
      <c r="E115" s="103">
        <f>E116+E118</f>
        <v>747.15699999999993</v>
      </c>
      <c r="F115" s="103">
        <f>F116+F118</f>
        <v>747.15699999999993</v>
      </c>
    </row>
    <row r="116" spans="1:6" ht="74.25" customHeight="1" outlineLevel="5" x14ac:dyDescent="0.25">
      <c r="A116" s="52" t="s">
        <v>14</v>
      </c>
      <c r="B116" s="53" t="s">
        <v>27</v>
      </c>
      <c r="C116" s="53" t="s">
        <v>549</v>
      </c>
      <c r="D116" s="53" t="s">
        <v>15</v>
      </c>
      <c r="E116" s="103">
        <f>E117</f>
        <v>733.33299999999997</v>
      </c>
      <c r="F116" s="103">
        <f>F117</f>
        <v>733.33299999999997</v>
      </c>
    </row>
    <row r="117" spans="1:6" ht="37.5" outlineLevel="6" x14ac:dyDescent="0.25">
      <c r="A117" s="52" t="s">
        <v>16</v>
      </c>
      <c r="B117" s="53" t="s">
        <v>27</v>
      </c>
      <c r="C117" s="53" t="s">
        <v>549</v>
      </c>
      <c r="D117" s="53" t="s">
        <v>17</v>
      </c>
      <c r="E117" s="103">
        <v>733.33299999999997</v>
      </c>
      <c r="F117" s="143">
        <v>733.33299999999997</v>
      </c>
    </row>
    <row r="118" spans="1:6" ht="37.5" outlineLevel="5" x14ac:dyDescent="0.25">
      <c r="A118" s="52" t="s">
        <v>18</v>
      </c>
      <c r="B118" s="53" t="s">
        <v>27</v>
      </c>
      <c r="C118" s="53" t="s">
        <v>549</v>
      </c>
      <c r="D118" s="53" t="s">
        <v>19</v>
      </c>
      <c r="E118" s="103">
        <f>E119</f>
        <v>13.824</v>
      </c>
      <c r="F118" s="103">
        <f>F119</f>
        <v>13.824</v>
      </c>
    </row>
    <row r="119" spans="1:6" ht="37.5" outlineLevel="6" x14ac:dyDescent="0.25">
      <c r="A119" s="52" t="s">
        <v>20</v>
      </c>
      <c r="B119" s="53" t="s">
        <v>27</v>
      </c>
      <c r="C119" s="53" t="s">
        <v>549</v>
      </c>
      <c r="D119" s="53" t="s">
        <v>21</v>
      </c>
      <c r="E119" s="103">
        <v>13.824</v>
      </c>
      <c r="F119" s="143">
        <v>13.824</v>
      </c>
    </row>
    <row r="120" spans="1:6" s="3" customFormat="1" x14ac:dyDescent="0.25">
      <c r="A120" s="50" t="s">
        <v>153</v>
      </c>
      <c r="B120" s="51" t="s">
        <v>30</v>
      </c>
      <c r="C120" s="51" t="s">
        <v>159</v>
      </c>
      <c r="D120" s="51" t="s">
        <v>8</v>
      </c>
      <c r="E120" s="102">
        <f t="shared" ref="E120:F125" si="2">E121</f>
        <v>1110.6479999999999</v>
      </c>
      <c r="F120" s="102">
        <f t="shared" si="2"/>
        <v>1110.6479999999999</v>
      </c>
    </row>
    <row r="121" spans="1:6" outlineLevel="1" x14ac:dyDescent="0.25">
      <c r="A121" s="52" t="s">
        <v>154</v>
      </c>
      <c r="B121" s="53" t="s">
        <v>155</v>
      </c>
      <c r="C121" s="53" t="s">
        <v>159</v>
      </c>
      <c r="D121" s="53" t="s">
        <v>8</v>
      </c>
      <c r="E121" s="103">
        <f t="shared" si="2"/>
        <v>1110.6479999999999</v>
      </c>
      <c r="F121" s="103">
        <f t="shared" si="2"/>
        <v>1110.6479999999999</v>
      </c>
    </row>
    <row r="122" spans="1:6" outlineLevel="3" x14ac:dyDescent="0.25">
      <c r="A122" s="52" t="s">
        <v>282</v>
      </c>
      <c r="B122" s="53" t="s">
        <v>155</v>
      </c>
      <c r="C122" s="53" t="s">
        <v>160</v>
      </c>
      <c r="D122" s="53" t="s">
        <v>8</v>
      </c>
      <c r="E122" s="103">
        <f>E123</f>
        <v>1110.6479999999999</v>
      </c>
      <c r="F122" s="103">
        <f>F123</f>
        <v>1110.6479999999999</v>
      </c>
    </row>
    <row r="123" spans="1:6" outlineLevel="3" x14ac:dyDescent="0.25">
      <c r="A123" s="52" t="s">
        <v>499</v>
      </c>
      <c r="B123" s="53" t="s">
        <v>155</v>
      </c>
      <c r="C123" s="53" t="s">
        <v>498</v>
      </c>
      <c r="D123" s="53" t="s">
        <v>8</v>
      </c>
      <c r="E123" s="103">
        <f>E124</f>
        <v>1110.6479999999999</v>
      </c>
      <c r="F123" s="103">
        <f>F124</f>
        <v>1110.6479999999999</v>
      </c>
    </row>
    <row r="124" spans="1:6" ht="93.75" outlineLevel="4" x14ac:dyDescent="0.25">
      <c r="A124" s="32" t="s">
        <v>477</v>
      </c>
      <c r="B124" s="53" t="s">
        <v>155</v>
      </c>
      <c r="C124" s="53" t="s">
        <v>563</v>
      </c>
      <c r="D124" s="53" t="s">
        <v>8</v>
      </c>
      <c r="E124" s="103">
        <f t="shared" si="2"/>
        <v>1110.6479999999999</v>
      </c>
      <c r="F124" s="103">
        <f t="shared" si="2"/>
        <v>1110.6479999999999</v>
      </c>
    </row>
    <row r="125" spans="1:6" outlineLevel="5" x14ac:dyDescent="0.25">
      <c r="A125" s="52" t="s">
        <v>31</v>
      </c>
      <c r="B125" s="53" t="s">
        <v>155</v>
      </c>
      <c r="C125" s="53" t="s">
        <v>563</v>
      </c>
      <c r="D125" s="53" t="s">
        <v>32</v>
      </c>
      <c r="E125" s="103">
        <f t="shared" si="2"/>
        <v>1110.6479999999999</v>
      </c>
      <c r="F125" s="103">
        <f t="shared" si="2"/>
        <v>1110.6479999999999</v>
      </c>
    </row>
    <row r="126" spans="1:6" outlineLevel="6" x14ac:dyDescent="0.25">
      <c r="A126" s="52" t="s">
        <v>156</v>
      </c>
      <c r="B126" s="53" t="s">
        <v>155</v>
      </c>
      <c r="C126" s="53" t="s">
        <v>563</v>
      </c>
      <c r="D126" s="53" t="s">
        <v>157</v>
      </c>
      <c r="E126" s="103">
        <v>1110.6479999999999</v>
      </c>
      <c r="F126" s="143">
        <v>1110.6479999999999</v>
      </c>
    </row>
    <row r="127" spans="1:6" s="3" customFormat="1" ht="37.5" x14ac:dyDescent="0.25">
      <c r="A127" s="50" t="s">
        <v>57</v>
      </c>
      <c r="B127" s="51" t="s">
        <v>58</v>
      </c>
      <c r="C127" s="51" t="s">
        <v>159</v>
      </c>
      <c r="D127" s="51" t="s">
        <v>8</v>
      </c>
      <c r="E127" s="102">
        <f t="shared" ref="E127:F131" si="3">E128</f>
        <v>65</v>
      </c>
      <c r="F127" s="102">
        <f t="shared" si="3"/>
        <v>65</v>
      </c>
    </row>
    <row r="128" spans="1:6" ht="42" customHeight="1" outlineLevel="1" x14ac:dyDescent="0.25">
      <c r="A128" s="52" t="s">
        <v>59</v>
      </c>
      <c r="B128" s="53" t="s">
        <v>60</v>
      </c>
      <c r="C128" s="53" t="s">
        <v>159</v>
      </c>
      <c r="D128" s="53" t="s">
        <v>8</v>
      </c>
      <c r="E128" s="103">
        <f t="shared" si="3"/>
        <v>65</v>
      </c>
      <c r="F128" s="103">
        <f t="shared" si="3"/>
        <v>65</v>
      </c>
    </row>
    <row r="129" spans="1:6" outlineLevel="3" x14ac:dyDescent="0.25">
      <c r="A129" s="52" t="s">
        <v>282</v>
      </c>
      <c r="B129" s="53" t="s">
        <v>60</v>
      </c>
      <c r="C129" s="53" t="s">
        <v>160</v>
      </c>
      <c r="D129" s="53" t="s">
        <v>8</v>
      </c>
      <c r="E129" s="103">
        <f t="shared" si="3"/>
        <v>65</v>
      </c>
      <c r="F129" s="103">
        <f t="shared" si="3"/>
        <v>65</v>
      </c>
    </row>
    <row r="130" spans="1:6" ht="37.5" outlineLevel="4" x14ac:dyDescent="0.25">
      <c r="A130" s="52" t="s">
        <v>61</v>
      </c>
      <c r="B130" s="53" t="s">
        <v>60</v>
      </c>
      <c r="C130" s="53" t="s">
        <v>175</v>
      </c>
      <c r="D130" s="53" t="s">
        <v>8</v>
      </c>
      <c r="E130" s="103">
        <f t="shared" si="3"/>
        <v>65</v>
      </c>
      <c r="F130" s="103">
        <f t="shared" si="3"/>
        <v>65</v>
      </c>
    </row>
    <row r="131" spans="1:6" ht="37.5" outlineLevel="5" x14ac:dyDescent="0.25">
      <c r="A131" s="52" t="s">
        <v>18</v>
      </c>
      <c r="B131" s="53" t="s">
        <v>60</v>
      </c>
      <c r="C131" s="53" t="s">
        <v>175</v>
      </c>
      <c r="D131" s="53" t="s">
        <v>19</v>
      </c>
      <c r="E131" s="103">
        <f t="shared" si="3"/>
        <v>65</v>
      </c>
      <c r="F131" s="103">
        <f t="shared" si="3"/>
        <v>65</v>
      </c>
    </row>
    <row r="132" spans="1:6" ht="37.5" outlineLevel="6" x14ac:dyDescent="0.25">
      <c r="A132" s="52" t="s">
        <v>20</v>
      </c>
      <c r="B132" s="53" t="s">
        <v>60</v>
      </c>
      <c r="C132" s="53" t="s">
        <v>175</v>
      </c>
      <c r="D132" s="53" t="s">
        <v>21</v>
      </c>
      <c r="E132" s="103">
        <v>65</v>
      </c>
      <c r="F132" s="143">
        <v>65</v>
      </c>
    </row>
    <row r="133" spans="1:6" s="3" customFormat="1" x14ac:dyDescent="0.25">
      <c r="A133" s="50" t="s">
        <v>147</v>
      </c>
      <c r="B133" s="51" t="s">
        <v>62</v>
      </c>
      <c r="C133" s="51" t="s">
        <v>159</v>
      </c>
      <c r="D133" s="51" t="s">
        <v>8</v>
      </c>
      <c r="E133" s="102">
        <f>E151+E140+E134+E145</f>
        <v>11578.713</v>
      </c>
      <c r="F133" s="102">
        <f>F151+F140+F134+F145</f>
        <v>12473.713</v>
      </c>
    </row>
    <row r="134" spans="1:6" s="3" customFormat="1" x14ac:dyDescent="0.25">
      <c r="A134" s="52" t="s">
        <v>149</v>
      </c>
      <c r="B134" s="53" t="s">
        <v>150</v>
      </c>
      <c r="C134" s="53" t="s">
        <v>159</v>
      </c>
      <c r="D134" s="53" t="s">
        <v>8</v>
      </c>
      <c r="E134" s="103">
        <f t="shared" ref="E134:F136" si="4">E135</f>
        <v>374.49</v>
      </c>
      <c r="F134" s="103">
        <f t="shared" si="4"/>
        <v>374.49</v>
      </c>
    </row>
    <row r="135" spans="1:6" s="3" customFormat="1" x14ac:dyDescent="0.25">
      <c r="A135" s="52" t="s">
        <v>282</v>
      </c>
      <c r="B135" s="53" t="s">
        <v>150</v>
      </c>
      <c r="C135" s="53" t="s">
        <v>160</v>
      </c>
      <c r="D135" s="53" t="s">
        <v>8</v>
      </c>
      <c r="E135" s="103">
        <f t="shared" si="4"/>
        <v>374.49</v>
      </c>
      <c r="F135" s="103">
        <f t="shared" si="4"/>
        <v>374.49</v>
      </c>
    </row>
    <row r="136" spans="1:6" s="3" customFormat="1" x14ac:dyDescent="0.25">
      <c r="A136" s="52" t="s">
        <v>499</v>
      </c>
      <c r="B136" s="53" t="s">
        <v>150</v>
      </c>
      <c r="C136" s="53" t="s">
        <v>498</v>
      </c>
      <c r="D136" s="53" t="s">
        <v>8</v>
      </c>
      <c r="E136" s="103">
        <f t="shared" si="4"/>
        <v>374.49</v>
      </c>
      <c r="F136" s="103">
        <f t="shared" si="4"/>
        <v>374.49</v>
      </c>
    </row>
    <row r="137" spans="1:6" s="3" customFormat="1" ht="150" customHeight="1" x14ac:dyDescent="0.25">
      <c r="A137" s="32" t="s">
        <v>495</v>
      </c>
      <c r="B137" s="53" t="s">
        <v>150</v>
      </c>
      <c r="C137" s="53" t="s">
        <v>517</v>
      </c>
      <c r="D137" s="53" t="s">
        <v>8</v>
      </c>
      <c r="E137" s="103">
        <f t="shared" ref="E137:F138" si="5">E138</f>
        <v>374.49</v>
      </c>
      <c r="F137" s="103">
        <f t="shared" si="5"/>
        <v>374.49</v>
      </c>
    </row>
    <row r="138" spans="1:6" s="3" customFormat="1" ht="37.5" x14ac:dyDescent="0.25">
      <c r="A138" s="52" t="s">
        <v>18</v>
      </c>
      <c r="B138" s="53" t="s">
        <v>150</v>
      </c>
      <c r="C138" s="53" t="s">
        <v>517</v>
      </c>
      <c r="D138" s="53" t="s">
        <v>19</v>
      </c>
      <c r="E138" s="103">
        <f t="shared" si="5"/>
        <v>374.49</v>
      </c>
      <c r="F138" s="103">
        <f t="shared" si="5"/>
        <v>374.49</v>
      </c>
    </row>
    <row r="139" spans="1:6" s="3" customFormat="1" ht="37.5" x14ac:dyDescent="0.25">
      <c r="A139" s="52" t="s">
        <v>20</v>
      </c>
      <c r="B139" s="53" t="s">
        <v>150</v>
      </c>
      <c r="C139" s="53" t="s">
        <v>517</v>
      </c>
      <c r="D139" s="53" t="s">
        <v>21</v>
      </c>
      <c r="E139" s="103">
        <v>374.49</v>
      </c>
      <c r="F139" s="143">
        <v>374.49</v>
      </c>
    </row>
    <row r="140" spans="1:6" s="3" customFormat="1" x14ac:dyDescent="0.25">
      <c r="A140" s="52" t="s">
        <v>601</v>
      </c>
      <c r="B140" s="53" t="s">
        <v>602</v>
      </c>
      <c r="C140" s="53" t="s">
        <v>159</v>
      </c>
      <c r="D140" s="53" t="s">
        <v>8</v>
      </c>
      <c r="E140" s="103">
        <f t="shared" ref="E140:F143" si="6">E141</f>
        <v>3.2229999999999999</v>
      </c>
      <c r="F140" s="103">
        <f t="shared" si="6"/>
        <v>3.2229999999999999</v>
      </c>
    </row>
    <row r="141" spans="1:6" s="3" customFormat="1" ht="35.25" customHeight="1" x14ac:dyDescent="0.25">
      <c r="A141" s="52" t="s">
        <v>526</v>
      </c>
      <c r="B141" s="53" t="s">
        <v>602</v>
      </c>
      <c r="C141" s="53" t="s">
        <v>166</v>
      </c>
      <c r="D141" s="53" t="s">
        <v>8</v>
      </c>
      <c r="E141" s="103">
        <f t="shared" si="6"/>
        <v>3.2229999999999999</v>
      </c>
      <c r="F141" s="103">
        <f t="shared" si="6"/>
        <v>3.2229999999999999</v>
      </c>
    </row>
    <row r="142" spans="1:6" s="3" customFormat="1" ht="134.25" customHeight="1" x14ac:dyDescent="0.25">
      <c r="A142" s="32" t="s">
        <v>596</v>
      </c>
      <c r="B142" s="53" t="s">
        <v>602</v>
      </c>
      <c r="C142" s="53" t="s">
        <v>603</v>
      </c>
      <c r="D142" s="53" t="s">
        <v>8</v>
      </c>
      <c r="E142" s="103">
        <f t="shared" si="6"/>
        <v>3.2229999999999999</v>
      </c>
      <c r="F142" s="103">
        <f t="shared" si="6"/>
        <v>3.2229999999999999</v>
      </c>
    </row>
    <row r="143" spans="1:6" s="3" customFormat="1" ht="37.5" x14ac:dyDescent="0.25">
      <c r="A143" s="52" t="s">
        <v>18</v>
      </c>
      <c r="B143" s="53" t="s">
        <v>602</v>
      </c>
      <c r="C143" s="53" t="s">
        <v>603</v>
      </c>
      <c r="D143" s="53" t="s">
        <v>19</v>
      </c>
      <c r="E143" s="103">
        <f t="shared" si="6"/>
        <v>3.2229999999999999</v>
      </c>
      <c r="F143" s="103">
        <f t="shared" si="6"/>
        <v>3.2229999999999999</v>
      </c>
    </row>
    <row r="144" spans="1:6" s="3" customFormat="1" ht="37.5" x14ac:dyDescent="0.25">
      <c r="A144" s="52" t="s">
        <v>20</v>
      </c>
      <c r="B144" s="53" t="s">
        <v>602</v>
      </c>
      <c r="C144" s="53" t="s">
        <v>603</v>
      </c>
      <c r="D144" s="53" t="s">
        <v>21</v>
      </c>
      <c r="E144" s="103">
        <v>3.2229999999999999</v>
      </c>
      <c r="F144" s="143">
        <v>3.2229999999999999</v>
      </c>
    </row>
    <row r="145" spans="1:6" outlineLevel="6" x14ac:dyDescent="0.25">
      <c r="A145" s="52" t="s">
        <v>65</v>
      </c>
      <c r="B145" s="53" t="s">
        <v>66</v>
      </c>
      <c r="C145" s="53" t="s">
        <v>159</v>
      </c>
      <c r="D145" s="53" t="s">
        <v>8</v>
      </c>
      <c r="E145" s="103">
        <f t="shared" ref="E145:F149" si="7">E146</f>
        <v>9766</v>
      </c>
      <c r="F145" s="103">
        <f t="shared" si="7"/>
        <v>10661</v>
      </c>
    </row>
    <row r="146" spans="1:6" ht="55.5" customHeight="1" outlineLevel="6" x14ac:dyDescent="0.25">
      <c r="A146" s="52" t="s">
        <v>524</v>
      </c>
      <c r="B146" s="53" t="s">
        <v>66</v>
      </c>
      <c r="C146" s="53" t="s">
        <v>176</v>
      </c>
      <c r="D146" s="53" t="s">
        <v>8</v>
      </c>
      <c r="E146" s="103">
        <f t="shared" si="7"/>
        <v>9766</v>
      </c>
      <c r="F146" s="103">
        <f t="shared" si="7"/>
        <v>10661</v>
      </c>
    </row>
    <row r="147" spans="1:6" ht="36.75" customHeight="1" outlineLevel="6" x14ac:dyDescent="0.25">
      <c r="A147" s="52" t="s">
        <v>525</v>
      </c>
      <c r="B147" s="53" t="s">
        <v>66</v>
      </c>
      <c r="C147" s="53" t="s">
        <v>177</v>
      </c>
      <c r="D147" s="53" t="s">
        <v>8</v>
      </c>
      <c r="E147" s="103">
        <f t="shared" si="7"/>
        <v>9766</v>
      </c>
      <c r="F147" s="103">
        <f t="shared" si="7"/>
        <v>10661</v>
      </c>
    </row>
    <row r="148" spans="1:6" ht="75" outlineLevel="6" x14ac:dyDescent="0.25">
      <c r="A148" s="52" t="s">
        <v>67</v>
      </c>
      <c r="B148" s="53" t="s">
        <v>66</v>
      </c>
      <c r="C148" s="53" t="s">
        <v>178</v>
      </c>
      <c r="D148" s="53" t="s">
        <v>8</v>
      </c>
      <c r="E148" s="103">
        <f t="shared" si="7"/>
        <v>9766</v>
      </c>
      <c r="F148" s="103">
        <f t="shared" si="7"/>
        <v>10661</v>
      </c>
    </row>
    <row r="149" spans="1:6" ht="37.5" outlineLevel="6" x14ac:dyDescent="0.25">
      <c r="A149" s="52" t="s">
        <v>18</v>
      </c>
      <c r="B149" s="53" t="s">
        <v>66</v>
      </c>
      <c r="C149" s="53" t="s">
        <v>178</v>
      </c>
      <c r="D149" s="53" t="s">
        <v>19</v>
      </c>
      <c r="E149" s="103">
        <f t="shared" si="7"/>
        <v>9766</v>
      </c>
      <c r="F149" s="103">
        <f t="shared" si="7"/>
        <v>10661</v>
      </c>
    </row>
    <row r="150" spans="1:6" ht="37.5" outlineLevel="6" x14ac:dyDescent="0.25">
      <c r="A150" s="52" t="s">
        <v>20</v>
      </c>
      <c r="B150" s="53" t="s">
        <v>66</v>
      </c>
      <c r="C150" s="53" t="s">
        <v>178</v>
      </c>
      <c r="D150" s="53" t="s">
        <v>21</v>
      </c>
      <c r="E150" s="103">
        <v>9766</v>
      </c>
      <c r="F150" s="143">
        <v>10661</v>
      </c>
    </row>
    <row r="151" spans="1:6" outlineLevel="1" x14ac:dyDescent="0.25">
      <c r="A151" s="52" t="s">
        <v>69</v>
      </c>
      <c r="B151" s="53" t="s">
        <v>70</v>
      </c>
      <c r="C151" s="53" t="s">
        <v>159</v>
      </c>
      <c r="D151" s="53" t="s">
        <v>8</v>
      </c>
      <c r="E151" s="103">
        <f>E152</f>
        <v>1435</v>
      </c>
      <c r="F151" s="103">
        <f>F152</f>
        <v>1435</v>
      </c>
    </row>
    <row r="152" spans="1:6" ht="39" customHeight="1" outlineLevel="1" x14ac:dyDescent="0.25">
      <c r="A152" s="52" t="s">
        <v>526</v>
      </c>
      <c r="B152" s="53" t="s">
        <v>70</v>
      </c>
      <c r="C152" s="53" t="s">
        <v>166</v>
      </c>
      <c r="D152" s="53" t="s">
        <v>8</v>
      </c>
      <c r="E152" s="103">
        <f>E153</f>
        <v>1435</v>
      </c>
      <c r="F152" s="103">
        <f>F153</f>
        <v>1435</v>
      </c>
    </row>
    <row r="153" spans="1:6" ht="55.5" customHeight="1" outlineLevel="1" x14ac:dyDescent="0.25">
      <c r="A153" s="52" t="s">
        <v>559</v>
      </c>
      <c r="B153" s="53" t="s">
        <v>70</v>
      </c>
      <c r="C153" s="53" t="s">
        <v>287</v>
      </c>
      <c r="D153" s="53" t="s">
        <v>8</v>
      </c>
      <c r="E153" s="103">
        <f>E154+E157</f>
        <v>1435</v>
      </c>
      <c r="F153" s="103">
        <f>F154+F157</f>
        <v>1435</v>
      </c>
    </row>
    <row r="154" spans="1:6" ht="37.5" outlineLevel="1" x14ac:dyDescent="0.25">
      <c r="A154" s="52" t="s">
        <v>335</v>
      </c>
      <c r="B154" s="53" t="s">
        <v>70</v>
      </c>
      <c r="C154" s="53" t="s">
        <v>336</v>
      </c>
      <c r="D154" s="53" t="s">
        <v>8</v>
      </c>
      <c r="E154" s="103">
        <f>E155</f>
        <v>30</v>
      </c>
      <c r="F154" s="103">
        <f>F155</f>
        <v>30</v>
      </c>
    </row>
    <row r="155" spans="1:6" ht="37.5" outlineLevel="1" x14ac:dyDescent="0.25">
      <c r="A155" s="52" t="s">
        <v>18</v>
      </c>
      <c r="B155" s="53" t="s">
        <v>70</v>
      </c>
      <c r="C155" s="53" t="s">
        <v>336</v>
      </c>
      <c r="D155" s="53" t="s">
        <v>19</v>
      </c>
      <c r="E155" s="103">
        <f>E156</f>
        <v>30</v>
      </c>
      <c r="F155" s="103">
        <f>F156</f>
        <v>30</v>
      </c>
    </row>
    <row r="156" spans="1:6" ht="37.5" outlineLevel="1" x14ac:dyDescent="0.25">
      <c r="A156" s="52" t="s">
        <v>20</v>
      </c>
      <c r="B156" s="53" t="s">
        <v>70</v>
      </c>
      <c r="C156" s="53" t="s">
        <v>336</v>
      </c>
      <c r="D156" s="53" t="s">
        <v>21</v>
      </c>
      <c r="E156" s="103">
        <v>30</v>
      </c>
      <c r="F156" s="143">
        <v>30</v>
      </c>
    </row>
    <row r="157" spans="1:6" ht="18" customHeight="1" outlineLevel="4" x14ac:dyDescent="0.25">
      <c r="A157" s="52" t="s">
        <v>71</v>
      </c>
      <c r="B157" s="53" t="s">
        <v>70</v>
      </c>
      <c r="C157" s="53" t="s">
        <v>179</v>
      </c>
      <c r="D157" s="53" t="s">
        <v>8</v>
      </c>
      <c r="E157" s="103">
        <f>E158</f>
        <v>1405</v>
      </c>
      <c r="F157" s="103">
        <f>F158</f>
        <v>1405</v>
      </c>
    </row>
    <row r="158" spans="1:6" ht="37.5" outlineLevel="5" x14ac:dyDescent="0.25">
      <c r="A158" s="52" t="s">
        <v>18</v>
      </c>
      <c r="B158" s="53" t="s">
        <v>70</v>
      </c>
      <c r="C158" s="53" t="s">
        <v>179</v>
      </c>
      <c r="D158" s="53" t="s">
        <v>19</v>
      </c>
      <c r="E158" s="103">
        <f>E159</f>
        <v>1405</v>
      </c>
      <c r="F158" s="103">
        <f>F159</f>
        <v>1405</v>
      </c>
    </row>
    <row r="159" spans="1:6" ht="37.5" outlineLevel="6" x14ac:dyDescent="0.25">
      <c r="A159" s="52" t="s">
        <v>20</v>
      </c>
      <c r="B159" s="53" t="s">
        <v>70</v>
      </c>
      <c r="C159" s="53" t="s">
        <v>179</v>
      </c>
      <c r="D159" s="53" t="s">
        <v>21</v>
      </c>
      <c r="E159" s="103">
        <v>1405</v>
      </c>
      <c r="F159" s="143">
        <v>1405</v>
      </c>
    </row>
    <row r="160" spans="1:6" s="3" customFormat="1" x14ac:dyDescent="0.25">
      <c r="A160" s="50" t="s">
        <v>72</v>
      </c>
      <c r="B160" s="51" t="s">
        <v>73</v>
      </c>
      <c r="C160" s="51" t="s">
        <v>159</v>
      </c>
      <c r="D160" s="51" t="s">
        <v>8</v>
      </c>
      <c r="E160" s="102">
        <f>E161+E167+E182+E187</f>
        <v>7572.3760000000002</v>
      </c>
      <c r="F160" s="102">
        <f>F161+F167+F182+F187</f>
        <v>5300</v>
      </c>
    </row>
    <row r="161" spans="1:6" s="3" customFormat="1" x14ac:dyDescent="0.25">
      <c r="A161" s="52" t="s">
        <v>74</v>
      </c>
      <c r="B161" s="53" t="s">
        <v>75</v>
      </c>
      <c r="C161" s="53" t="s">
        <v>159</v>
      </c>
      <c r="D161" s="53" t="s">
        <v>8</v>
      </c>
      <c r="E161" s="103">
        <f t="shared" ref="E161:F165" si="8">E162</f>
        <v>1000</v>
      </c>
      <c r="F161" s="103">
        <f t="shared" si="8"/>
        <v>1000</v>
      </c>
    </row>
    <row r="162" spans="1:6" s="3" customFormat="1" ht="57" customHeight="1" x14ac:dyDescent="0.25">
      <c r="A162" s="52" t="s">
        <v>524</v>
      </c>
      <c r="B162" s="53" t="s">
        <v>75</v>
      </c>
      <c r="C162" s="53" t="s">
        <v>176</v>
      </c>
      <c r="D162" s="53" t="s">
        <v>8</v>
      </c>
      <c r="E162" s="103">
        <f t="shared" si="8"/>
        <v>1000</v>
      </c>
      <c r="F162" s="103">
        <f t="shared" si="8"/>
        <v>1000</v>
      </c>
    </row>
    <row r="163" spans="1:6" s="3" customFormat="1" ht="56.25" x14ac:dyDescent="0.25">
      <c r="A163" s="52" t="s">
        <v>527</v>
      </c>
      <c r="B163" s="53" t="s">
        <v>75</v>
      </c>
      <c r="C163" s="53" t="s">
        <v>180</v>
      </c>
      <c r="D163" s="53" t="s">
        <v>8</v>
      </c>
      <c r="E163" s="103">
        <f t="shared" si="8"/>
        <v>1000</v>
      </c>
      <c r="F163" s="103">
        <f t="shared" si="8"/>
        <v>1000</v>
      </c>
    </row>
    <row r="164" spans="1:6" s="3" customFormat="1" ht="75.75" customHeight="1" x14ac:dyDescent="0.25">
      <c r="A164" s="58" t="s">
        <v>76</v>
      </c>
      <c r="B164" s="53" t="s">
        <v>75</v>
      </c>
      <c r="C164" s="53" t="s">
        <v>181</v>
      </c>
      <c r="D164" s="53" t="s">
        <v>8</v>
      </c>
      <c r="E164" s="103">
        <f t="shared" si="8"/>
        <v>1000</v>
      </c>
      <c r="F164" s="103">
        <f t="shared" si="8"/>
        <v>1000</v>
      </c>
    </row>
    <row r="165" spans="1:6" s="3" customFormat="1" ht="37.5" x14ac:dyDescent="0.25">
      <c r="A165" s="52" t="s">
        <v>18</v>
      </c>
      <c r="B165" s="53" t="s">
        <v>75</v>
      </c>
      <c r="C165" s="53" t="s">
        <v>181</v>
      </c>
      <c r="D165" s="53" t="s">
        <v>19</v>
      </c>
      <c r="E165" s="103">
        <f t="shared" si="8"/>
        <v>1000</v>
      </c>
      <c r="F165" s="103">
        <f t="shared" si="8"/>
        <v>1000</v>
      </c>
    </row>
    <row r="166" spans="1:6" s="3" customFormat="1" ht="37.5" x14ac:dyDescent="0.25">
      <c r="A166" s="52" t="s">
        <v>20</v>
      </c>
      <c r="B166" s="53" t="s">
        <v>75</v>
      </c>
      <c r="C166" s="53" t="s">
        <v>181</v>
      </c>
      <c r="D166" s="53" t="s">
        <v>21</v>
      </c>
      <c r="E166" s="103">
        <v>1000</v>
      </c>
      <c r="F166" s="143">
        <v>1000</v>
      </c>
    </row>
    <row r="167" spans="1:6" s="3" customFormat="1" x14ac:dyDescent="0.25">
      <c r="A167" s="52" t="s">
        <v>77</v>
      </c>
      <c r="B167" s="53" t="s">
        <v>78</v>
      </c>
      <c r="C167" s="53" t="s">
        <v>159</v>
      </c>
      <c r="D167" s="53" t="s">
        <v>8</v>
      </c>
      <c r="E167" s="103">
        <f t="shared" ref="E167:F171" si="9">E168</f>
        <v>6098.4490000000005</v>
      </c>
      <c r="F167" s="103">
        <f t="shared" si="9"/>
        <v>4050</v>
      </c>
    </row>
    <row r="168" spans="1:6" s="3" customFormat="1" ht="57.75" customHeight="1" x14ac:dyDescent="0.25">
      <c r="A168" s="52" t="s">
        <v>524</v>
      </c>
      <c r="B168" s="53" t="s">
        <v>78</v>
      </c>
      <c r="C168" s="53" t="s">
        <v>176</v>
      </c>
      <c r="D168" s="53" t="s">
        <v>8</v>
      </c>
      <c r="E168" s="103">
        <f t="shared" si="9"/>
        <v>6098.4490000000005</v>
      </c>
      <c r="F168" s="103">
        <f t="shared" si="9"/>
        <v>4050</v>
      </c>
    </row>
    <row r="169" spans="1:6" s="3" customFormat="1" ht="56.25" x14ac:dyDescent="0.25">
      <c r="A169" s="52" t="s">
        <v>527</v>
      </c>
      <c r="B169" s="53" t="s">
        <v>78</v>
      </c>
      <c r="C169" s="53" t="s">
        <v>180</v>
      </c>
      <c r="D169" s="53" t="s">
        <v>8</v>
      </c>
      <c r="E169" s="103">
        <f>E170+E173+E176+E179</f>
        <v>6098.4490000000005</v>
      </c>
      <c r="F169" s="103">
        <f>F170+F173+F179</f>
        <v>4050</v>
      </c>
    </row>
    <row r="170" spans="1:6" s="3" customFormat="1" ht="73.5" customHeight="1" x14ac:dyDescent="0.25">
      <c r="A170" s="58" t="s">
        <v>79</v>
      </c>
      <c r="B170" s="53" t="s">
        <v>78</v>
      </c>
      <c r="C170" s="53" t="s">
        <v>182</v>
      </c>
      <c r="D170" s="53" t="s">
        <v>8</v>
      </c>
      <c r="E170" s="103">
        <f t="shared" si="9"/>
        <v>948.78899999999999</v>
      </c>
      <c r="F170" s="103">
        <f t="shared" si="9"/>
        <v>1000</v>
      </c>
    </row>
    <row r="171" spans="1:6" s="3" customFormat="1" ht="37.5" x14ac:dyDescent="0.25">
      <c r="A171" s="52" t="s">
        <v>18</v>
      </c>
      <c r="B171" s="53" t="s">
        <v>78</v>
      </c>
      <c r="C171" s="53" t="s">
        <v>182</v>
      </c>
      <c r="D171" s="53" t="s">
        <v>19</v>
      </c>
      <c r="E171" s="103">
        <f t="shared" si="9"/>
        <v>948.78899999999999</v>
      </c>
      <c r="F171" s="103">
        <f t="shared" si="9"/>
        <v>1000</v>
      </c>
    </row>
    <row r="172" spans="1:6" s="3" customFormat="1" ht="37.5" x14ac:dyDescent="0.25">
      <c r="A172" s="52" t="s">
        <v>20</v>
      </c>
      <c r="B172" s="53" t="s">
        <v>78</v>
      </c>
      <c r="C172" s="53" t="s">
        <v>182</v>
      </c>
      <c r="D172" s="53" t="s">
        <v>21</v>
      </c>
      <c r="E172" s="103">
        <v>948.78899999999999</v>
      </c>
      <c r="F172" s="143">
        <v>1000</v>
      </c>
    </row>
    <row r="173" spans="1:6" s="3" customFormat="1" ht="56.25" x14ac:dyDescent="0.25">
      <c r="A173" s="52" t="s">
        <v>368</v>
      </c>
      <c r="B173" s="53" t="s">
        <v>78</v>
      </c>
      <c r="C173" s="53" t="s">
        <v>369</v>
      </c>
      <c r="D173" s="53" t="s">
        <v>8</v>
      </c>
      <c r="E173" s="105">
        <f>E174</f>
        <v>1050</v>
      </c>
      <c r="F173" s="105">
        <f>F174</f>
        <v>1050</v>
      </c>
    </row>
    <row r="174" spans="1:6" s="3" customFormat="1" x14ac:dyDescent="0.25">
      <c r="A174" s="52" t="s">
        <v>22</v>
      </c>
      <c r="B174" s="53" t="s">
        <v>78</v>
      </c>
      <c r="C174" s="53" t="s">
        <v>369</v>
      </c>
      <c r="D174" s="53" t="s">
        <v>23</v>
      </c>
      <c r="E174" s="105">
        <f>E175</f>
        <v>1050</v>
      </c>
      <c r="F174" s="105">
        <f>F175</f>
        <v>1050</v>
      </c>
    </row>
    <row r="175" spans="1:6" s="3" customFormat="1" ht="56.25" x14ac:dyDescent="0.25">
      <c r="A175" s="52" t="s">
        <v>63</v>
      </c>
      <c r="B175" s="53" t="s">
        <v>78</v>
      </c>
      <c r="C175" s="53" t="s">
        <v>369</v>
      </c>
      <c r="D175" s="53" t="s">
        <v>64</v>
      </c>
      <c r="E175" s="105">
        <v>1050</v>
      </c>
      <c r="F175" s="105">
        <v>1050</v>
      </c>
    </row>
    <row r="176" spans="1:6" s="3" customFormat="1" ht="56.25" x14ac:dyDescent="0.25">
      <c r="A176" s="167" t="s">
        <v>650</v>
      </c>
      <c r="B176" s="53" t="s">
        <v>78</v>
      </c>
      <c r="C176" s="53" t="s">
        <v>651</v>
      </c>
      <c r="D176" s="53" t="s">
        <v>8</v>
      </c>
      <c r="E176" s="105">
        <f>E177</f>
        <v>108.626</v>
      </c>
      <c r="F176" s="105">
        <f>F177</f>
        <v>0</v>
      </c>
    </row>
    <row r="177" spans="1:6" s="3" customFormat="1" ht="37.5" x14ac:dyDescent="0.25">
      <c r="A177" s="52" t="s">
        <v>18</v>
      </c>
      <c r="B177" s="53" t="s">
        <v>78</v>
      </c>
      <c r="C177" s="53" t="s">
        <v>651</v>
      </c>
      <c r="D177" s="53" t="s">
        <v>19</v>
      </c>
      <c r="E177" s="105">
        <f>E178</f>
        <v>108.626</v>
      </c>
      <c r="F177" s="105">
        <f>F178</f>
        <v>0</v>
      </c>
    </row>
    <row r="178" spans="1:6" s="3" customFormat="1" ht="37.5" x14ac:dyDescent="0.25">
      <c r="A178" s="52" t="s">
        <v>20</v>
      </c>
      <c r="B178" s="53" t="s">
        <v>78</v>
      </c>
      <c r="C178" s="53" t="s">
        <v>651</v>
      </c>
      <c r="D178" s="53" t="s">
        <v>21</v>
      </c>
      <c r="E178" s="105">
        <v>108.626</v>
      </c>
      <c r="F178" s="105">
        <v>0</v>
      </c>
    </row>
    <row r="179" spans="1:6" s="3" customFormat="1" ht="56.25" x14ac:dyDescent="0.25">
      <c r="A179" s="52" t="s">
        <v>396</v>
      </c>
      <c r="B179" s="53" t="s">
        <v>78</v>
      </c>
      <c r="C179" s="53" t="s">
        <v>397</v>
      </c>
      <c r="D179" s="53" t="s">
        <v>8</v>
      </c>
      <c r="E179" s="105">
        <f>E180</f>
        <v>3991.0340000000001</v>
      </c>
      <c r="F179" s="105">
        <f>F180</f>
        <v>2000</v>
      </c>
    </row>
    <row r="180" spans="1:6" s="3" customFormat="1" ht="39" customHeight="1" x14ac:dyDescent="0.25">
      <c r="A180" s="52" t="s">
        <v>398</v>
      </c>
      <c r="B180" s="53" t="s">
        <v>78</v>
      </c>
      <c r="C180" s="53" t="s">
        <v>397</v>
      </c>
      <c r="D180" s="53" t="s">
        <v>399</v>
      </c>
      <c r="E180" s="105">
        <f>E181</f>
        <v>3991.0340000000001</v>
      </c>
      <c r="F180" s="105">
        <f>F181</f>
        <v>2000</v>
      </c>
    </row>
    <row r="181" spans="1:6" s="3" customFormat="1" x14ac:dyDescent="0.25">
      <c r="A181" s="52" t="s">
        <v>400</v>
      </c>
      <c r="B181" s="53" t="s">
        <v>78</v>
      </c>
      <c r="C181" s="53" t="s">
        <v>397</v>
      </c>
      <c r="D181" s="53" t="s">
        <v>401</v>
      </c>
      <c r="E181" s="105">
        <v>3991.0340000000001</v>
      </c>
      <c r="F181" s="105">
        <v>2000</v>
      </c>
    </row>
    <row r="182" spans="1:6" s="3" customFormat="1" x14ac:dyDescent="0.25">
      <c r="A182" s="52" t="s">
        <v>80</v>
      </c>
      <c r="B182" s="53" t="s">
        <v>81</v>
      </c>
      <c r="C182" s="53" t="s">
        <v>159</v>
      </c>
      <c r="D182" s="53" t="s">
        <v>8</v>
      </c>
      <c r="E182" s="103">
        <f t="shared" ref="E182:F185" si="10">E183</f>
        <v>250</v>
      </c>
      <c r="F182" s="103">
        <f t="shared" si="10"/>
        <v>250</v>
      </c>
    </row>
    <row r="183" spans="1:6" s="3" customFormat="1" ht="58.5" customHeight="1" x14ac:dyDescent="0.25">
      <c r="A183" s="52" t="s">
        <v>524</v>
      </c>
      <c r="B183" s="53" t="s">
        <v>81</v>
      </c>
      <c r="C183" s="53" t="s">
        <v>176</v>
      </c>
      <c r="D183" s="53" t="s">
        <v>8</v>
      </c>
      <c r="E183" s="103">
        <f t="shared" si="10"/>
        <v>250</v>
      </c>
      <c r="F183" s="103">
        <f t="shared" si="10"/>
        <v>250</v>
      </c>
    </row>
    <row r="184" spans="1:6" s="3" customFormat="1" ht="93.75" x14ac:dyDescent="0.25">
      <c r="A184" s="58" t="s">
        <v>284</v>
      </c>
      <c r="B184" s="53" t="s">
        <v>81</v>
      </c>
      <c r="C184" s="53" t="s">
        <v>183</v>
      </c>
      <c r="D184" s="53" t="s">
        <v>8</v>
      </c>
      <c r="E184" s="103">
        <f t="shared" si="10"/>
        <v>250</v>
      </c>
      <c r="F184" s="103">
        <f t="shared" si="10"/>
        <v>250</v>
      </c>
    </row>
    <row r="185" spans="1:6" s="3" customFormat="1" ht="37.5" x14ac:dyDescent="0.25">
      <c r="A185" s="52" t="s">
        <v>18</v>
      </c>
      <c r="B185" s="53" t="s">
        <v>81</v>
      </c>
      <c r="C185" s="53" t="s">
        <v>183</v>
      </c>
      <c r="D185" s="53" t="s">
        <v>19</v>
      </c>
      <c r="E185" s="103">
        <f t="shared" si="10"/>
        <v>250</v>
      </c>
      <c r="F185" s="103">
        <f t="shared" si="10"/>
        <v>250</v>
      </c>
    </row>
    <row r="186" spans="1:6" s="3" customFormat="1" ht="37.5" x14ac:dyDescent="0.25">
      <c r="A186" s="52" t="s">
        <v>20</v>
      </c>
      <c r="B186" s="53" t="s">
        <v>81</v>
      </c>
      <c r="C186" s="53" t="s">
        <v>183</v>
      </c>
      <c r="D186" s="53" t="s">
        <v>21</v>
      </c>
      <c r="E186" s="103">
        <v>250</v>
      </c>
      <c r="F186" s="143">
        <v>250</v>
      </c>
    </row>
    <row r="187" spans="1:6" s="3" customFormat="1" ht="37.5" x14ac:dyDescent="0.25">
      <c r="A187" s="52" t="s">
        <v>605</v>
      </c>
      <c r="B187" s="53" t="s">
        <v>606</v>
      </c>
      <c r="C187" s="53" t="s">
        <v>159</v>
      </c>
      <c r="D187" s="53" t="s">
        <v>8</v>
      </c>
      <c r="E187" s="103">
        <f t="shared" ref="E187:F191" si="11">E188</f>
        <v>223.92699999999999</v>
      </c>
      <c r="F187" s="103">
        <f t="shared" si="11"/>
        <v>0</v>
      </c>
    </row>
    <row r="188" spans="1:6" s="3" customFormat="1" ht="56.25" x14ac:dyDescent="0.25">
      <c r="A188" s="52" t="s">
        <v>524</v>
      </c>
      <c r="B188" s="53" t="s">
        <v>606</v>
      </c>
      <c r="C188" s="53" t="s">
        <v>176</v>
      </c>
      <c r="D188" s="53" t="s">
        <v>8</v>
      </c>
      <c r="E188" s="103">
        <f t="shared" si="11"/>
        <v>223.92699999999999</v>
      </c>
      <c r="F188" s="103">
        <f t="shared" si="11"/>
        <v>0</v>
      </c>
    </row>
    <row r="189" spans="1:6" s="3" customFormat="1" ht="56.25" x14ac:dyDescent="0.25">
      <c r="A189" s="52" t="s">
        <v>527</v>
      </c>
      <c r="B189" s="53" t="s">
        <v>606</v>
      </c>
      <c r="C189" s="53" t="s">
        <v>180</v>
      </c>
      <c r="D189" s="53" t="s">
        <v>8</v>
      </c>
      <c r="E189" s="103">
        <f t="shared" si="11"/>
        <v>223.92699999999999</v>
      </c>
      <c r="F189" s="103">
        <f t="shared" si="11"/>
        <v>0</v>
      </c>
    </row>
    <row r="190" spans="1:6" s="3" customFormat="1" ht="56.25" x14ac:dyDescent="0.25">
      <c r="A190" s="52" t="s">
        <v>666</v>
      </c>
      <c r="B190" s="53" t="s">
        <v>606</v>
      </c>
      <c r="C190" s="53" t="s">
        <v>667</v>
      </c>
      <c r="D190" s="53" t="s">
        <v>8</v>
      </c>
      <c r="E190" s="103">
        <f t="shared" si="11"/>
        <v>223.92699999999999</v>
      </c>
      <c r="F190" s="103">
        <f t="shared" si="11"/>
        <v>0</v>
      </c>
    </row>
    <row r="191" spans="1:6" s="3" customFormat="1" x14ac:dyDescent="0.25">
      <c r="A191" s="52" t="s">
        <v>22</v>
      </c>
      <c r="B191" s="53" t="s">
        <v>606</v>
      </c>
      <c r="C191" s="53" t="s">
        <v>667</v>
      </c>
      <c r="D191" s="53" t="s">
        <v>23</v>
      </c>
      <c r="E191" s="103">
        <f t="shared" si="11"/>
        <v>223.92699999999999</v>
      </c>
      <c r="F191" s="103">
        <f t="shared" si="11"/>
        <v>0</v>
      </c>
    </row>
    <row r="192" spans="1:6" s="3" customFormat="1" ht="56.25" x14ac:dyDescent="0.25">
      <c r="A192" s="52" t="s">
        <v>63</v>
      </c>
      <c r="B192" s="53" t="s">
        <v>606</v>
      </c>
      <c r="C192" s="53" t="s">
        <v>667</v>
      </c>
      <c r="D192" s="53" t="s">
        <v>64</v>
      </c>
      <c r="E192" s="103">
        <v>223.92699999999999</v>
      </c>
      <c r="F192" s="143">
        <v>0</v>
      </c>
    </row>
    <row r="193" spans="1:6" s="3" customFormat="1" x14ac:dyDescent="0.25">
      <c r="A193" s="50" t="s">
        <v>83</v>
      </c>
      <c r="B193" s="51" t="s">
        <v>84</v>
      </c>
      <c r="C193" s="51" t="s">
        <v>159</v>
      </c>
      <c r="D193" s="51" t="s">
        <v>8</v>
      </c>
      <c r="E193" s="102">
        <f>E194</f>
        <v>175</v>
      </c>
      <c r="F193" s="102">
        <f>F194</f>
        <v>175</v>
      </c>
    </row>
    <row r="194" spans="1:6" outlineLevel="1" x14ac:dyDescent="0.25">
      <c r="A194" s="52" t="s">
        <v>85</v>
      </c>
      <c r="B194" s="53" t="s">
        <v>86</v>
      </c>
      <c r="C194" s="53" t="s">
        <v>159</v>
      </c>
      <c r="D194" s="53" t="s">
        <v>8</v>
      </c>
      <c r="E194" s="103">
        <f>E195</f>
        <v>175</v>
      </c>
      <c r="F194" s="103">
        <f>F195</f>
        <v>175</v>
      </c>
    </row>
    <row r="195" spans="1:6" ht="39" customHeight="1" outlineLevel="2" x14ac:dyDescent="0.25">
      <c r="A195" s="52" t="s">
        <v>528</v>
      </c>
      <c r="B195" s="53" t="s">
        <v>86</v>
      </c>
      <c r="C195" s="53" t="s">
        <v>184</v>
      </c>
      <c r="D195" s="53" t="s">
        <v>8</v>
      </c>
      <c r="E195" s="103">
        <f>E200+E203+E196</f>
        <v>175</v>
      </c>
      <c r="F195" s="103">
        <f>F200+F203+F196</f>
        <v>175</v>
      </c>
    </row>
    <row r="196" spans="1:6" ht="55.5" customHeight="1" outlineLevel="2" x14ac:dyDescent="0.25">
      <c r="A196" s="52" t="s">
        <v>560</v>
      </c>
      <c r="B196" s="53" t="s">
        <v>86</v>
      </c>
      <c r="C196" s="53" t="s">
        <v>351</v>
      </c>
      <c r="D196" s="53" t="s">
        <v>8</v>
      </c>
      <c r="E196" s="103">
        <f t="shared" ref="E196:F198" si="12">E197</f>
        <v>100</v>
      </c>
      <c r="F196" s="103">
        <f t="shared" si="12"/>
        <v>100</v>
      </c>
    </row>
    <row r="197" spans="1:6" ht="37.5" outlineLevel="2" x14ac:dyDescent="0.25">
      <c r="A197" s="52" t="s">
        <v>352</v>
      </c>
      <c r="B197" s="53" t="s">
        <v>86</v>
      </c>
      <c r="C197" s="53" t="s">
        <v>353</v>
      </c>
      <c r="D197" s="53" t="s">
        <v>8</v>
      </c>
      <c r="E197" s="103">
        <f t="shared" si="12"/>
        <v>100</v>
      </c>
      <c r="F197" s="103">
        <f t="shared" si="12"/>
        <v>100</v>
      </c>
    </row>
    <row r="198" spans="1:6" ht="37.5" outlineLevel="2" x14ac:dyDescent="0.25">
      <c r="A198" s="52" t="s">
        <v>18</v>
      </c>
      <c r="B198" s="53" t="s">
        <v>86</v>
      </c>
      <c r="C198" s="53" t="s">
        <v>353</v>
      </c>
      <c r="D198" s="53" t="s">
        <v>19</v>
      </c>
      <c r="E198" s="103">
        <f t="shared" si="12"/>
        <v>100</v>
      </c>
      <c r="F198" s="103">
        <f t="shared" si="12"/>
        <v>100</v>
      </c>
    </row>
    <row r="199" spans="1:6" ht="37.5" outlineLevel="2" x14ac:dyDescent="0.25">
      <c r="A199" s="52" t="s">
        <v>20</v>
      </c>
      <c r="B199" s="53" t="s">
        <v>86</v>
      </c>
      <c r="C199" s="53" t="s">
        <v>353</v>
      </c>
      <c r="D199" s="53" t="s">
        <v>21</v>
      </c>
      <c r="E199" s="103">
        <v>100</v>
      </c>
      <c r="F199" s="103">
        <v>100</v>
      </c>
    </row>
    <row r="200" spans="1:6" ht="37.5" outlineLevel="4" x14ac:dyDescent="0.25">
      <c r="A200" s="52" t="s">
        <v>88</v>
      </c>
      <c r="B200" s="53" t="s">
        <v>86</v>
      </c>
      <c r="C200" s="53" t="s">
        <v>185</v>
      </c>
      <c r="D200" s="53" t="s">
        <v>8</v>
      </c>
      <c r="E200" s="103">
        <f>E201</f>
        <v>45</v>
      </c>
      <c r="F200" s="103">
        <f>F201</f>
        <v>45</v>
      </c>
    </row>
    <row r="201" spans="1:6" ht="37.5" outlineLevel="5" x14ac:dyDescent="0.25">
      <c r="A201" s="52" t="s">
        <v>18</v>
      </c>
      <c r="B201" s="53" t="s">
        <v>86</v>
      </c>
      <c r="C201" s="53" t="s">
        <v>185</v>
      </c>
      <c r="D201" s="53" t="s">
        <v>19</v>
      </c>
      <c r="E201" s="103">
        <f>E202</f>
        <v>45</v>
      </c>
      <c r="F201" s="103">
        <f>F202</f>
        <v>45</v>
      </c>
    </row>
    <row r="202" spans="1:6" ht="37.5" outlineLevel="6" x14ac:dyDescent="0.25">
      <c r="A202" s="52" t="s">
        <v>20</v>
      </c>
      <c r="B202" s="53" t="s">
        <v>86</v>
      </c>
      <c r="C202" s="53" t="s">
        <v>185</v>
      </c>
      <c r="D202" s="53" t="s">
        <v>21</v>
      </c>
      <c r="E202" s="103">
        <v>45</v>
      </c>
      <c r="F202" s="143">
        <v>45</v>
      </c>
    </row>
    <row r="203" spans="1:6" outlineLevel="4" x14ac:dyDescent="0.25">
      <c r="A203" s="52" t="s">
        <v>87</v>
      </c>
      <c r="B203" s="53" t="s">
        <v>86</v>
      </c>
      <c r="C203" s="53" t="s">
        <v>354</v>
      </c>
      <c r="D203" s="53" t="s">
        <v>8</v>
      </c>
      <c r="E203" s="103">
        <f>E204</f>
        <v>30</v>
      </c>
      <c r="F203" s="103">
        <f>F204</f>
        <v>30</v>
      </c>
    </row>
    <row r="204" spans="1:6" ht="37.5" outlineLevel="5" x14ac:dyDescent="0.25">
      <c r="A204" s="52" t="s">
        <v>18</v>
      </c>
      <c r="B204" s="53" t="s">
        <v>86</v>
      </c>
      <c r="C204" s="53" t="s">
        <v>354</v>
      </c>
      <c r="D204" s="53" t="s">
        <v>19</v>
      </c>
      <c r="E204" s="103">
        <f>E205</f>
        <v>30</v>
      </c>
      <c r="F204" s="103">
        <f>F205</f>
        <v>30</v>
      </c>
    </row>
    <row r="205" spans="1:6" ht="37.5" outlineLevel="6" x14ac:dyDescent="0.25">
      <c r="A205" s="52" t="s">
        <v>20</v>
      </c>
      <c r="B205" s="53" t="s">
        <v>86</v>
      </c>
      <c r="C205" s="53" t="s">
        <v>354</v>
      </c>
      <c r="D205" s="53" t="s">
        <v>21</v>
      </c>
      <c r="E205" s="103">
        <v>30</v>
      </c>
      <c r="F205" s="143">
        <v>30</v>
      </c>
    </row>
    <row r="206" spans="1:6" s="3" customFormat="1" x14ac:dyDescent="0.25">
      <c r="A206" s="50" t="s">
        <v>89</v>
      </c>
      <c r="B206" s="51" t="s">
        <v>90</v>
      </c>
      <c r="C206" s="51" t="s">
        <v>159</v>
      </c>
      <c r="D206" s="51" t="s">
        <v>8</v>
      </c>
      <c r="E206" s="102">
        <f>E207+E225+E259+E273+E240</f>
        <v>470518.79300000006</v>
      </c>
      <c r="F206" s="102">
        <f>F207+F225+F259+F273+F240</f>
        <v>463127.39600000007</v>
      </c>
    </row>
    <row r="207" spans="1:6" outlineLevel="1" x14ac:dyDescent="0.25">
      <c r="A207" s="52" t="s">
        <v>138</v>
      </c>
      <c r="B207" s="53" t="s">
        <v>139</v>
      </c>
      <c r="C207" s="53" t="s">
        <v>159</v>
      </c>
      <c r="D207" s="53" t="s">
        <v>8</v>
      </c>
      <c r="E207" s="103">
        <f>E208</f>
        <v>113402.90700000001</v>
      </c>
      <c r="F207" s="103">
        <f>F208</f>
        <v>108014.357</v>
      </c>
    </row>
    <row r="208" spans="1:6" ht="36" customHeight="1" outlineLevel="2" x14ac:dyDescent="0.25">
      <c r="A208" s="52" t="s">
        <v>536</v>
      </c>
      <c r="B208" s="53" t="s">
        <v>139</v>
      </c>
      <c r="C208" s="53" t="s">
        <v>188</v>
      </c>
      <c r="D208" s="53" t="s">
        <v>8</v>
      </c>
      <c r="E208" s="103">
        <f>E209</f>
        <v>113402.90700000001</v>
      </c>
      <c r="F208" s="103">
        <f>F209</f>
        <v>108014.357</v>
      </c>
    </row>
    <row r="209" spans="1:6" ht="37.5" outlineLevel="3" x14ac:dyDescent="0.25">
      <c r="A209" s="52" t="s">
        <v>537</v>
      </c>
      <c r="B209" s="53" t="s">
        <v>139</v>
      </c>
      <c r="C209" s="53" t="s">
        <v>189</v>
      </c>
      <c r="D209" s="53" t="s">
        <v>8</v>
      </c>
      <c r="E209" s="103">
        <f>E210+E216+E219+E213+E222</f>
        <v>113402.90700000001</v>
      </c>
      <c r="F209" s="103">
        <f>F210+F216+F219+F213+F222</f>
        <v>108014.357</v>
      </c>
    </row>
    <row r="210" spans="1:6" ht="56.25" outlineLevel="4" x14ac:dyDescent="0.25">
      <c r="A210" s="52" t="s">
        <v>141</v>
      </c>
      <c r="B210" s="53" t="s">
        <v>139</v>
      </c>
      <c r="C210" s="53" t="s">
        <v>198</v>
      </c>
      <c r="D210" s="53" t="s">
        <v>8</v>
      </c>
      <c r="E210" s="103">
        <f>E211</f>
        <v>39250.906999999999</v>
      </c>
      <c r="F210" s="103">
        <f>F211</f>
        <v>33862.357000000004</v>
      </c>
    </row>
    <row r="211" spans="1:6" ht="37.5" outlineLevel="5" x14ac:dyDescent="0.25">
      <c r="A211" s="52" t="s">
        <v>53</v>
      </c>
      <c r="B211" s="53" t="s">
        <v>139</v>
      </c>
      <c r="C211" s="53" t="s">
        <v>198</v>
      </c>
      <c r="D211" s="53" t="s">
        <v>54</v>
      </c>
      <c r="E211" s="103">
        <f>E212</f>
        <v>39250.906999999999</v>
      </c>
      <c r="F211" s="103">
        <f>F212</f>
        <v>33862.357000000004</v>
      </c>
    </row>
    <row r="212" spans="1:6" outlineLevel="6" x14ac:dyDescent="0.25">
      <c r="A212" s="52" t="s">
        <v>94</v>
      </c>
      <c r="B212" s="53" t="s">
        <v>139</v>
      </c>
      <c r="C212" s="53" t="s">
        <v>198</v>
      </c>
      <c r="D212" s="53" t="s">
        <v>95</v>
      </c>
      <c r="E212" s="103">
        <v>39250.906999999999</v>
      </c>
      <c r="F212" s="143">
        <v>33862.357000000004</v>
      </c>
    </row>
    <row r="213" spans="1:6" ht="112.5" customHeight="1" outlineLevel="4" x14ac:dyDescent="0.25">
      <c r="A213" s="32" t="s">
        <v>490</v>
      </c>
      <c r="B213" s="53" t="s">
        <v>139</v>
      </c>
      <c r="C213" s="53" t="s">
        <v>199</v>
      </c>
      <c r="D213" s="53" t="s">
        <v>8</v>
      </c>
      <c r="E213" s="103">
        <f>E214</f>
        <v>72007</v>
      </c>
      <c r="F213" s="103">
        <f>F214</f>
        <v>72007</v>
      </c>
    </row>
    <row r="214" spans="1:6" ht="37.5" outlineLevel="5" x14ac:dyDescent="0.25">
      <c r="A214" s="52" t="s">
        <v>53</v>
      </c>
      <c r="B214" s="53" t="s">
        <v>139</v>
      </c>
      <c r="C214" s="53" t="s">
        <v>199</v>
      </c>
      <c r="D214" s="53" t="s">
        <v>54</v>
      </c>
      <c r="E214" s="103">
        <f>E215</f>
        <v>72007</v>
      </c>
      <c r="F214" s="103">
        <f>F215</f>
        <v>72007</v>
      </c>
    </row>
    <row r="215" spans="1:6" outlineLevel="6" x14ac:dyDescent="0.25">
      <c r="A215" s="52" t="s">
        <v>94</v>
      </c>
      <c r="B215" s="53" t="s">
        <v>139</v>
      </c>
      <c r="C215" s="53" t="s">
        <v>199</v>
      </c>
      <c r="D215" s="53" t="s">
        <v>95</v>
      </c>
      <c r="E215" s="103">
        <v>72007</v>
      </c>
      <c r="F215" s="143">
        <v>72007</v>
      </c>
    </row>
    <row r="216" spans="1:6" ht="37.5" outlineLevel="6" x14ac:dyDescent="0.25">
      <c r="A216" s="52" t="s">
        <v>511</v>
      </c>
      <c r="B216" s="53" t="s">
        <v>139</v>
      </c>
      <c r="C216" s="53" t="s">
        <v>512</v>
      </c>
      <c r="D216" s="53" t="s">
        <v>8</v>
      </c>
      <c r="E216" s="103">
        <f>E217</f>
        <v>100</v>
      </c>
      <c r="F216" s="103">
        <f>F217</f>
        <v>100</v>
      </c>
    </row>
    <row r="217" spans="1:6" ht="37.5" outlineLevel="6" x14ac:dyDescent="0.25">
      <c r="A217" s="52" t="s">
        <v>53</v>
      </c>
      <c r="B217" s="53" t="s">
        <v>139</v>
      </c>
      <c r="C217" s="53" t="s">
        <v>512</v>
      </c>
      <c r="D217" s="53" t="s">
        <v>54</v>
      </c>
      <c r="E217" s="103">
        <f>E218</f>
        <v>100</v>
      </c>
      <c r="F217" s="103">
        <f>F218</f>
        <v>100</v>
      </c>
    </row>
    <row r="218" spans="1:6" outlineLevel="6" x14ac:dyDescent="0.25">
      <c r="A218" s="52" t="s">
        <v>94</v>
      </c>
      <c r="B218" s="53" t="s">
        <v>139</v>
      </c>
      <c r="C218" s="53" t="s">
        <v>512</v>
      </c>
      <c r="D218" s="53" t="s">
        <v>95</v>
      </c>
      <c r="E218" s="103">
        <v>100</v>
      </c>
      <c r="F218" s="143">
        <v>100</v>
      </c>
    </row>
    <row r="219" spans="1:6" ht="22.5" customHeight="1" outlineLevel="6" x14ac:dyDescent="0.25">
      <c r="A219" s="52" t="s">
        <v>405</v>
      </c>
      <c r="B219" s="53" t="s">
        <v>139</v>
      </c>
      <c r="C219" s="53" t="s">
        <v>513</v>
      </c>
      <c r="D219" s="53" t="s">
        <v>8</v>
      </c>
      <c r="E219" s="103">
        <f>E220</f>
        <v>45</v>
      </c>
      <c r="F219" s="103">
        <f>F220</f>
        <v>45</v>
      </c>
    </row>
    <row r="220" spans="1:6" ht="37.5" outlineLevel="6" x14ac:dyDescent="0.25">
      <c r="A220" s="52" t="s">
        <v>53</v>
      </c>
      <c r="B220" s="53" t="s">
        <v>139</v>
      </c>
      <c r="C220" s="53" t="s">
        <v>513</v>
      </c>
      <c r="D220" s="53" t="s">
        <v>54</v>
      </c>
      <c r="E220" s="103">
        <f>E221</f>
        <v>45</v>
      </c>
      <c r="F220" s="103">
        <f>F221</f>
        <v>45</v>
      </c>
    </row>
    <row r="221" spans="1:6" outlineLevel="6" x14ac:dyDescent="0.25">
      <c r="A221" s="52" t="s">
        <v>94</v>
      </c>
      <c r="B221" s="53" t="s">
        <v>139</v>
      </c>
      <c r="C221" s="53" t="s">
        <v>513</v>
      </c>
      <c r="D221" s="53" t="s">
        <v>95</v>
      </c>
      <c r="E221" s="103">
        <v>45</v>
      </c>
      <c r="F221" s="143">
        <v>45</v>
      </c>
    </row>
    <row r="222" spans="1:6" ht="78.75" customHeight="1" outlineLevel="6" x14ac:dyDescent="0.25">
      <c r="A222" s="52" t="s">
        <v>515</v>
      </c>
      <c r="B222" s="53" t="s">
        <v>139</v>
      </c>
      <c r="C222" s="53" t="s">
        <v>514</v>
      </c>
      <c r="D222" s="53" t="s">
        <v>8</v>
      </c>
      <c r="E222" s="103">
        <f>E223</f>
        <v>2000</v>
      </c>
      <c r="F222" s="103">
        <f>F223</f>
        <v>2000</v>
      </c>
    </row>
    <row r="223" spans="1:6" ht="40.5" customHeight="1" outlineLevel="6" x14ac:dyDescent="0.25">
      <c r="A223" s="52" t="s">
        <v>398</v>
      </c>
      <c r="B223" s="53" t="s">
        <v>139</v>
      </c>
      <c r="C223" s="53" t="s">
        <v>514</v>
      </c>
      <c r="D223" s="53" t="s">
        <v>399</v>
      </c>
      <c r="E223" s="103">
        <f>E224</f>
        <v>2000</v>
      </c>
      <c r="F223" s="103">
        <f>F224</f>
        <v>2000</v>
      </c>
    </row>
    <row r="224" spans="1:6" outlineLevel="6" x14ac:dyDescent="0.25">
      <c r="A224" s="52" t="s">
        <v>400</v>
      </c>
      <c r="B224" s="53" t="s">
        <v>139</v>
      </c>
      <c r="C224" s="53" t="s">
        <v>514</v>
      </c>
      <c r="D224" s="53" t="s">
        <v>401</v>
      </c>
      <c r="E224" s="103">
        <v>2000</v>
      </c>
      <c r="F224" s="143">
        <v>2000</v>
      </c>
    </row>
    <row r="225" spans="1:6" outlineLevel="1" x14ac:dyDescent="0.25">
      <c r="A225" s="52" t="s">
        <v>91</v>
      </c>
      <c r="B225" s="53" t="s">
        <v>92</v>
      </c>
      <c r="C225" s="53" t="s">
        <v>159</v>
      </c>
      <c r="D225" s="53" t="s">
        <v>8</v>
      </c>
      <c r="E225" s="103">
        <f>E226</f>
        <v>303645.06400000001</v>
      </c>
      <c r="F225" s="103">
        <f>F226</f>
        <v>303204.92700000003</v>
      </c>
    </row>
    <row r="226" spans="1:6" ht="37.5" customHeight="1" outlineLevel="2" x14ac:dyDescent="0.25">
      <c r="A226" s="52" t="s">
        <v>536</v>
      </c>
      <c r="B226" s="53" t="s">
        <v>92</v>
      </c>
      <c r="C226" s="53" t="s">
        <v>188</v>
      </c>
      <c r="D226" s="53" t="s">
        <v>8</v>
      </c>
      <c r="E226" s="103">
        <f>E227</f>
        <v>303645.06400000001</v>
      </c>
      <c r="F226" s="103">
        <f>F227</f>
        <v>303204.92700000003</v>
      </c>
    </row>
    <row r="227" spans="1:6" ht="41.25" customHeight="1" outlineLevel="3" x14ac:dyDescent="0.25">
      <c r="A227" s="52" t="s">
        <v>539</v>
      </c>
      <c r="B227" s="53" t="s">
        <v>92</v>
      </c>
      <c r="C227" s="53" t="s">
        <v>200</v>
      </c>
      <c r="D227" s="53" t="s">
        <v>8</v>
      </c>
      <c r="E227" s="103">
        <f>+E228+E237+E234+E231</f>
        <v>303645.06400000001</v>
      </c>
      <c r="F227" s="103">
        <f>+F228+F237+F234+F231</f>
        <v>303204.92700000003</v>
      </c>
    </row>
    <row r="228" spans="1:6" ht="56.25" outlineLevel="4" x14ac:dyDescent="0.25">
      <c r="A228" s="52" t="s">
        <v>142</v>
      </c>
      <c r="B228" s="53" t="s">
        <v>92</v>
      </c>
      <c r="C228" s="53" t="s">
        <v>201</v>
      </c>
      <c r="D228" s="53" t="s">
        <v>8</v>
      </c>
      <c r="E228" s="103">
        <f>E229</f>
        <v>72884.718000000008</v>
      </c>
      <c r="F228" s="103">
        <f>F229</f>
        <v>72503.781000000003</v>
      </c>
    </row>
    <row r="229" spans="1:6" ht="37.5" outlineLevel="5" x14ac:dyDescent="0.25">
      <c r="A229" s="52" t="s">
        <v>53</v>
      </c>
      <c r="B229" s="53" t="s">
        <v>92</v>
      </c>
      <c r="C229" s="53" t="s">
        <v>201</v>
      </c>
      <c r="D229" s="53" t="s">
        <v>54</v>
      </c>
      <c r="E229" s="103">
        <f>E230</f>
        <v>72884.718000000008</v>
      </c>
      <c r="F229" s="103">
        <f>F230</f>
        <v>72503.781000000003</v>
      </c>
    </row>
    <row r="230" spans="1:6" outlineLevel="6" x14ac:dyDescent="0.25">
      <c r="A230" s="52" t="s">
        <v>94</v>
      </c>
      <c r="B230" s="53" t="s">
        <v>92</v>
      </c>
      <c r="C230" s="53" t="s">
        <v>201</v>
      </c>
      <c r="D230" s="53" t="s">
        <v>95</v>
      </c>
      <c r="E230" s="103">
        <f>72918.596-33.878</f>
        <v>72884.718000000008</v>
      </c>
      <c r="F230" s="143">
        <f>72612.543-108.762</f>
        <v>72503.781000000003</v>
      </c>
    </row>
    <row r="231" spans="1:6" ht="132.75" customHeight="1" outlineLevel="4" x14ac:dyDescent="0.25">
      <c r="A231" s="32" t="s">
        <v>489</v>
      </c>
      <c r="B231" s="53" t="s">
        <v>92</v>
      </c>
      <c r="C231" s="53" t="s">
        <v>202</v>
      </c>
      <c r="D231" s="53" t="s">
        <v>8</v>
      </c>
      <c r="E231" s="103">
        <f>E232</f>
        <v>217508</v>
      </c>
      <c r="F231" s="103">
        <f>F232</f>
        <v>217508</v>
      </c>
    </row>
    <row r="232" spans="1:6" ht="37.5" outlineLevel="5" x14ac:dyDescent="0.25">
      <c r="A232" s="52" t="s">
        <v>53</v>
      </c>
      <c r="B232" s="53" t="s">
        <v>92</v>
      </c>
      <c r="C232" s="53" t="s">
        <v>202</v>
      </c>
      <c r="D232" s="53" t="s">
        <v>54</v>
      </c>
      <c r="E232" s="103">
        <f>E233</f>
        <v>217508</v>
      </c>
      <c r="F232" s="103">
        <f>F233</f>
        <v>217508</v>
      </c>
    </row>
    <row r="233" spans="1:6" outlineLevel="6" x14ac:dyDescent="0.25">
      <c r="A233" s="52" t="s">
        <v>94</v>
      </c>
      <c r="B233" s="53" t="s">
        <v>92</v>
      </c>
      <c r="C233" s="53" t="s">
        <v>202</v>
      </c>
      <c r="D233" s="53" t="s">
        <v>95</v>
      </c>
      <c r="E233" s="103">
        <v>217508</v>
      </c>
      <c r="F233" s="143">
        <v>217508</v>
      </c>
    </row>
    <row r="234" spans="1:6" ht="21.75" customHeight="1" outlineLevel="6" x14ac:dyDescent="0.25">
      <c r="A234" s="52" t="s">
        <v>405</v>
      </c>
      <c r="B234" s="53" t="s">
        <v>92</v>
      </c>
      <c r="C234" s="53" t="s">
        <v>406</v>
      </c>
      <c r="D234" s="53" t="s">
        <v>8</v>
      </c>
      <c r="E234" s="103">
        <f>E235</f>
        <v>238.6</v>
      </c>
      <c r="F234" s="103">
        <f>F235</f>
        <v>179.4</v>
      </c>
    </row>
    <row r="235" spans="1:6" ht="37.5" outlineLevel="6" x14ac:dyDescent="0.25">
      <c r="A235" s="52" t="s">
        <v>53</v>
      </c>
      <c r="B235" s="53" t="s">
        <v>92</v>
      </c>
      <c r="C235" s="53" t="s">
        <v>406</v>
      </c>
      <c r="D235" s="53" t="s">
        <v>54</v>
      </c>
      <c r="E235" s="103">
        <f>E236</f>
        <v>238.6</v>
      </c>
      <c r="F235" s="103">
        <f>F236</f>
        <v>179.4</v>
      </c>
    </row>
    <row r="236" spans="1:6" outlineLevel="6" x14ac:dyDescent="0.25">
      <c r="A236" s="52" t="s">
        <v>94</v>
      </c>
      <c r="B236" s="53" t="s">
        <v>92</v>
      </c>
      <c r="C236" s="53" t="s">
        <v>406</v>
      </c>
      <c r="D236" s="53" t="s">
        <v>95</v>
      </c>
      <c r="E236" s="103">
        <v>238.6</v>
      </c>
      <c r="F236" s="143">
        <v>179.4</v>
      </c>
    </row>
    <row r="237" spans="1:6" ht="90.75" customHeight="1" outlineLevel="4" x14ac:dyDescent="0.25">
      <c r="A237" s="59" t="s">
        <v>615</v>
      </c>
      <c r="B237" s="53" t="s">
        <v>92</v>
      </c>
      <c r="C237" s="53" t="s">
        <v>616</v>
      </c>
      <c r="D237" s="53" t="s">
        <v>8</v>
      </c>
      <c r="E237" s="103">
        <f>E238</f>
        <v>13013.745999999999</v>
      </c>
      <c r="F237" s="103">
        <f>F238</f>
        <v>13013.745999999999</v>
      </c>
    </row>
    <row r="238" spans="1:6" ht="37.5" outlineLevel="5" x14ac:dyDescent="0.25">
      <c r="A238" s="52" t="s">
        <v>53</v>
      </c>
      <c r="B238" s="53" t="s">
        <v>92</v>
      </c>
      <c r="C238" s="53" t="s">
        <v>616</v>
      </c>
      <c r="D238" s="53" t="s">
        <v>54</v>
      </c>
      <c r="E238" s="103">
        <f>E239</f>
        <v>13013.745999999999</v>
      </c>
      <c r="F238" s="103">
        <f>F239</f>
        <v>13013.745999999999</v>
      </c>
    </row>
    <row r="239" spans="1:6" outlineLevel="6" x14ac:dyDescent="0.25">
      <c r="A239" s="52" t="s">
        <v>94</v>
      </c>
      <c r="B239" s="53" t="s">
        <v>92</v>
      </c>
      <c r="C239" s="53" t="s">
        <v>616</v>
      </c>
      <c r="D239" s="53" t="s">
        <v>95</v>
      </c>
      <c r="E239" s="103">
        <v>13013.745999999999</v>
      </c>
      <c r="F239" s="143">
        <v>13013.745999999999</v>
      </c>
    </row>
    <row r="240" spans="1:6" outlineLevel="6" x14ac:dyDescent="0.25">
      <c r="A240" s="52" t="s">
        <v>378</v>
      </c>
      <c r="B240" s="53" t="s">
        <v>377</v>
      </c>
      <c r="C240" s="53" t="s">
        <v>159</v>
      </c>
      <c r="D240" s="53" t="s">
        <v>8</v>
      </c>
      <c r="E240" s="103">
        <f>E241+E255</f>
        <v>32657.374</v>
      </c>
      <c r="F240" s="103">
        <f>F241+F255</f>
        <v>31407.864000000001</v>
      </c>
    </row>
    <row r="241" spans="1:6" ht="37.5" customHeight="1" outlineLevel="6" x14ac:dyDescent="0.25">
      <c r="A241" s="52" t="s">
        <v>541</v>
      </c>
      <c r="B241" s="53" t="s">
        <v>377</v>
      </c>
      <c r="C241" s="53" t="s">
        <v>188</v>
      </c>
      <c r="D241" s="53" t="s">
        <v>8</v>
      </c>
      <c r="E241" s="103">
        <f>E242</f>
        <v>19672.41</v>
      </c>
      <c r="F241" s="103">
        <f>F242</f>
        <v>19322.900000000001</v>
      </c>
    </row>
    <row r="242" spans="1:6" ht="56.25" outlineLevel="3" x14ac:dyDescent="0.25">
      <c r="A242" s="52" t="s">
        <v>540</v>
      </c>
      <c r="B242" s="53" t="s">
        <v>377</v>
      </c>
      <c r="C242" s="53" t="s">
        <v>203</v>
      </c>
      <c r="D242" s="53" t="s">
        <v>8</v>
      </c>
      <c r="E242" s="103">
        <f>E252+E246+E249+E243</f>
        <v>19672.41</v>
      </c>
      <c r="F242" s="103">
        <f>F252+F246+F249+F243</f>
        <v>19322.900000000001</v>
      </c>
    </row>
    <row r="243" spans="1:6" ht="56.25" outlineLevel="4" x14ac:dyDescent="0.25">
      <c r="A243" s="52" t="s">
        <v>143</v>
      </c>
      <c r="B243" s="53" t="s">
        <v>377</v>
      </c>
      <c r="C243" s="53" t="s">
        <v>205</v>
      </c>
      <c r="D243" s="53" t="s">
        <v>8</v>
      </c>
      <c r="E243" s="103">
        <f>E244</f>
        <v>19477.509999999998</v>
      </c>
      <c r="F243" s="103">
        <f>F244</f>
        <v>19177</v>
      </c>
    </row>
    <row r="244" spans="1:6" ht="37.5" outlineLevel="5" x14ac:dyDescent="0.25">
      <c r="A244" s="52" t="s">
        <v>53</v>
      </c>
      <c r="B244" s="53" t="s">
        <v>377</v>
      </c>
      <c r="C244" s="53" t="s">
        <v>205</v>
      </c>
      <c r="D244" s="53" t="s">
        <v>54</v>
      </c>
      <c r="E244" s="103">
        <f>E245</f>
        <v>19477.509999999998</v>
      </c>
      <c r="F244" s="103">
        <f>F245</f>
        <v>19177</v>
      </c>
    </row>
    <row r="245" spans="1:6" outlineLevel="6" x14ac:dyDescent="0.25">
      <c r="A245" s="52" t="s">
        <v>94</v>
      </c>
      <c r="B245" s="53" t="s">
        <v>377</v>
      </c>
      <c r="C245" s="53" t="s">
        <v>205</v>
      </c>
      <c r="D245" s="53" t="s">
        <v>95</v>
      </c>
      <c r="E245" s="103">
        <v>19477.509999999998</v>
      </c>
      <c r="F245" s="143">
        <v>19177</v>
      </c>
    </row>
    <row r="246" spans="1:6" ht="112.5" outlineLevel="6" x14ac:dyDescent="0.25">
      <c r="A246" s="168" t="s">
        <v>685</v>
      </c>
      <c r="B246" s="53" t="s">
        <v>377</v>
      </c>
      <c r="C246" s="53" t="s">
        <v>686</v>
      </c>
      <c r="D246" s="53" t="s">
        <v>8</v>
      </c>
      <c r="E246" s="103">
        <f>E247</f>
        <v>100</v>
      </c>
      <c r="F246" s="103">
        <f>F247</f>
        <v>0</v>
      </c>
    </row>
    <row r="247" spans="1:6" ht="37.5" outlineLevel="6" x14ac:dyDescent="0.25">
      <c r="A247" s="52" t="s">
        <v>53</v>
      </c>
      <c r="B247" s="53" t="s">
        <v>377</v>
      </c>
      <c r="C247" s="53" t="s">
        <v>686</v>
      </c>
      <c r="D247" s="53" t="s">
        <v>54</v>
      </c>
      <c r="E247" s="103">
        <f>E248</f>
        <v>100</v>
      </c>
      <c r="F247" s="103">
        <f>F248</f>
        <v>0</v>
      </c>
    </row>
    <row r="248" spans="1:6" outlineLevel="6" x14ac:dyDescent="0.25">
      <c r="A248" s="52" t="s">
        <v>94</v>
      </c>
      <c r="B248" s="53" t="s">
        <v>377</v>
      </c>
      <c r="C248" s="53" t="s">
        <v>686</v>
      </c>
      <c r="D248" s="53" t="s">
        <v>95</v>
      </c>
      <c r="E248" s="103">
        <v>100</v>
      </c>
      <c r="F248" s="143">
        <v>0</v>
      </c>
    </row>
    <row r="249" spans="1:6" ht="23.25" customHeight="1" outlineLevel="6" x14ac:dyDescent="0.25">
      <c r="A249" s="52" t="s">
        <v>405</v>
      </c>
      <c r="B249" s="53" t="s">
        <v>377</v>
      </c>
      <c r="C249" s="53" t="s">
        <v>586</v>
      </c>
      <c r="D249" s="53" t="s">
        <v>8</v>
      </c>
      <c r="E249" s="103">
        <f>E250</f>
        <v>15</v>
      </c>
      <c r="F249" s="103">
        <f>F250</f>
        <v>66</v>
      </c>
    </row>
    <row r="250" spans="1:6" ht="37.5" outlineLevel="6" x14ac:dyDescent="0.25">
      <c r="A250" s="52" t="s">
        <v>53</v>
      </c>
      <c r="B250" s="53" t="s">
        <v>377</v>
      </c>
      <c r="C250" s="53" t="s">
        <v>586</v>
      </c>
      <c r="D250" s="53" t="s">
        <v>54</v>
      </c>
      <c r="E250" s="103">
        <f>E251</f>
        <v>15</v>
      </c>
      <c r="F250" s="103">
        <f>F251</f>
        <v>66</v>
      </c>
    </row>
    <row r="251" spans="1:6" outlineLevel="6" x14ac:dyDescent="0.25">
      <c r="A251" s="52" t="s">
        <v>94</v>
      </c>
      <c r="B251" s="53" t="s">
        <v>377</v>
      </c>
      <c r="C251" s="53" t="s">
        <v>586</v>
      </c>
      <c r="D251" s="53" t="s">
        <v>95</v>
      </c>
      <c r="E251" s="103">
        <v>15</v>
      </c>
      <c r="F251" s="143">
        <v>66</v>
      </c>
    </row>
    <row r="252" spans="1:6" outlineLevel="4" x14ac:dyDescent="0.25">
      <c r="A252" s="52" t="s">
        <v>140</v>
      </c>
      <c r="B252" s="53" t="s">
        <v>377</v>
      </c>
      <c r="C252" s="53" t="s">
        <v>204</v>
      </c>
      <c r="D252" s="53" t="s">
        <v>8</v>
      </c>
      <c r="E252" s="103">
        <f>E253</f>
        <v>79.900000000000006</v>
      </c>
      <c r="F252" s="103">
        <f>F253</f>
        <v>79.900000000000006</v>
      </c>
    </row>
    <row r="253" spans="1:6" ht="37.5" outlineLevel="5" x14ac:dyDescent="0.25">
      <c r="A253" s="52" t="s">
        <v>53</v>
      </c>
      <c r="B253" s="53" t="s">
        <v>377</v>
      </c>
      <c r="C253" s="53" t="s">
        <v>204</v>
      </c>
      <c r="D253" s="53" t="s">
        <v>54</v>
      </c>
      <c r="E253" s="103">
        <f>E254</f>
        <v>79.900000000000006</v>
      </c>
      <c r="F253" s="103">
        <f>F254</f>
        <v>79.900000000000006</v>
      </c>
    </row>
    <row r="254" spans="1:6" outlineLevel="6" x14ac:dyDescent="0.25">
      <c r="A254" s="52" t="s">
        <v>94</v>
      </c>
      <c r="B254" s="53" t="s">
        <v>377</v>
      </c>
      <c r="C254" s="53" t="s">
        <v>204</v>
      </c>
      <c r="D254" s="53" t="s">
        <v>95</v>
      </c>
      <c r="E254" s="103">
        <v>79.900000000000006</v>
      </c>
      <c r="F254" s="143">
        <v>79.900000000000006</v>
      </c>
    </row>
    <row r="255" spans="1:6" ht="37.5" customHeight="1" outlineLevel="2" x14ac:dyDescent="0.25">
      <c r="A255" s="52" t="s">
        <v>530</v>
      </c>
      <c r="B255" s="53" t="s">
        <v>377</v>
      </c>
      <c r="C255" s="53" t="s">
        <v>186</v>
      </c>
      <c r="D255" s="53" t="s">
        <v>8</v>
      </c>
      <c r="E255" s="103">
        <f t="shared" ref="E255:F257" si="13">E256</f>
        <v>12984.964</v>
      </c>
      <c r="F255" s="103">
        <f t="shared" si="13"/>
        <v>12084.964</v>
      </c>
    </row>
    <row r="256" spans="1:6" ht="56.25" outlineLevel="4" x14ac:dyDescent="0.25">
      <c r="A256" s="52" t="s">
        <v>93</v>
      </c>
      <c r="B256" s="53" t="s">
        <v>377</v>
      </c>
      <c r="C256" s="53" t="s">
        <v>187</v>
      </c>
      <c r="D256" s="53" t="s">
        <v>8</v>
      </c>
      <c r="E256" s="103">
        <f t="shared" si="13"/>
        <v>12984.964</v>
      </c>
      <c r="F256" s="103">
        <f t="shared" si="13"/>
        <v>12084.964</v>
      </c>
    </row>
    <row r="257" spans="1:6" ht="37.5" outlineLevel="5" x14ac:dyDescent="0.25">
      <c r="A257" s="52" t="s">
        <v>53</v>
      </c>
      <c r="B257" s="53" t="s">
        <v>377</v>
      </c>
      <c r="C257" s="53" t="s">
        <v>187</v>
      </c>
      <c r="D257" s="53" t="s">
        <v>54</v>
      </c>
      <c r="E257" s="103">
        <f t="shared" si="13"/>
        <v>12984.964</v>
      </c>
      <c r="F257" s="103">
        <f t="shared" si="13"/>
        <v>12084.964</v>
      </c>
    </row>
    <row r="258" spans="1:6" outlineLevel="6" x14ac:dyDescent="0.25">
      <c r="A258" s="52" t="s">
        <v>94</v>
      </c>
      <c r="B258" s="53" t="s">
        <v>377</v>
      </c>
      <c r="C258" s="53" t="s">
        <v>187</v>
      </c>
      <c r="D258" s="53" t="s">
        <v>95</v>
      </c>
      <c r="E258" s="103">
        <v>12984.964</v>
      </c>
      <c r="F258" s="143">
        <v>12084.964</v>
      </c>
    </row>
    <row r="259" spans="1:6" outlineLevel="1" x14ac:dyDescent="0.25">
      <c r="A259" s="52" t="s">
        <v>96</v>
      </c>
      <c r="B259" s="53" t="s">
        <v>97</v>
      </c>
      <c r="C259" s="53" t="s">
        <v>159</v>
      </c>
      <c r="D259" s="53" t="s">
        <v>8</v>
      </c>
      <c r="E259" s="103">
        <f>E260</f>
        <v>3502.058</v>
      </c>
      <c r="F259" s="103">
        <f>F260</f>
        <v>3502.058</v>
      </c>
    </row>
    <row r="260" spans="1:6" ht="36.75" customHeight="1" outlineLevel="2" x14ac:dyDescent="0.25">
      <c r="A260" s="52" t="s">
        <v>536</v>
      </c>
      <c r="B260" s="53" t="s">
        <v>97</v>
      </c>
      <c r="C260" s="53" t="s">
        <v>188</v>
      </c>
      <c r="D260" s="53" t="s">
        <v>8</v>
      </c>
      <c r="E260" s="103">
        <f>E261+E270</f>
        <v>3502.058</v>
      </c>
      <c r="F260" s="103">
        <f>F261+F270</f>
        <v>3502.058</v>
      </c>
    </row>
    <row r="261" spans="1:6" ht="39.75" customHeight="1" outlineLevel="3" x14ac:dyDescent="0.25">
      <c r="A261" s="52" t="s">
        <v>539</v>
      </c>
      <c r="B261" s="53" t="s">
        <v>97</v>
      </c>
      <c r="C261" s="53" t="s">
        <v>200</v>
      </c>
      <c r="D261" s="53" t="s">
        <v>8</v>
      </c>
      <c r="E261" s="103">
        <f>E265+E262</f>
        <v>3428.058</v>
      </c>
      <c r="F261" s="103">
        <f>F265+F262</f>
        <v>3428.058</v>
      </c>
    </row>
    <row r="262" spans="1:6" ht="37.5" outlineLevel="3" x14ac:dyDescent="0.25">
      <c r="A262" s="52" t="s">
        <v>98</v>
      </c>
      <c r="B262" s="53" t="s">
        <v>97</v>
      </c>
      <c r="C262" s="53" t="s">
        <v>337</v>
      </c>
      <c r="D262" s="53" t="s">
        <v>8</v>
      </c>
      <c r="E262" s="103">
        <f>E263</f>
        <v>70</v>
      </c>
      <c r="F262" s="103">
        <f>F263</f>
        <v>70</v>
      </c>
    </row>
    <row r="263" spans="1:6" ht="37.5" outlineLevel="3" x14ac:dyDescent="0.25">
      <c r="A263" s="52" t="s">
        <v>18</v>
      </c>
      <c r="B263" s="53" t="s">
        <v>97</v>
      </c>
      <c r="C263" s="53" t="s">
        <v>337</v>
      </c>
      <c r="D263" s="53" t="s">
        <v>19</v>
      </c>
      <c r="E263" s="103">
        <f>E264</f>
        <v>70</v>
      </c>
      <c r="F263" s="103">
        <f>F264</f>
        <v>70</v>
      </c>
    </row>
    <row r="264" spans="1:6" ht="37.5" outlineLevel="3" x14ac:dyDescent="0.25">
      <c r="A264" s="52" t="s">
        <v>20</v>
      </c>
      <c r="B264" s="53" t="s">
        <v>97</v>
      </c>
      <c r="C264" s="53" t="s">
        <v>337</v>
      </c>
      <c r="D264" s="53" t="s">
        <v>21</v>
      </c>
      <c r="E264" s="103">
        <v>70</v>
      </c>
      <c r="F264" s="143">
        <v>70</v>
      </c>
    </row>
    <row r="265" spans="1:6" ht="116.25" customHeight="1" outlineLevel="4" x14ac:dyDescent="0.25">
      <c r="A265" s="32" t="s">
        <v>491</v>
      </c>
      <c r="B265" s="53" t="s">
        <v>97</v>
      </c>
      <c r="C265" s="53" t="s">
        <v>206</v>
      </c>
      <c r="D265" s="53" t="s">
        <v>8</v>
      </c>
      <c r="E265" s="103">
        <f>E268+E266</f>
        <v>3358.058</v>
      </c>
      <c r="F265" s="103">
        <f>F268+F266</f>
        <v>3358.058</v>
      </c>
    </row>
    <row r="266" spans="1:6" outlineLevel="6" x14ac:dyDescent="0.25">
      <c r="A266" s="52" t="s">
        <v>111</v>
      </c>
      <c r="B266" s="53" t="s">
        <v>97</v>
      </c>
      <c r="C266" s="53" t="s">
        <v>206</v>
      </c>
      <c r="D266" s="53" t="s">
        <v>112</v>
      </c>
      <c r="E266" s="103">
        <f>E267</f>
        <v>300</v>
      </c>
      <c r="F266" s="103">
        <f>F267</f>
        <v>300</v>
      </c>
    </row>
    <row r="267" spans="1:6" ht="37.5" outlineLevel="6" x14ac:dyDescent="0.25">
      <c r="A267" s="52" t="s">
        <v>118</v>
      </c>
      <c r="B267" s="53" t="s">
        <v>97</v>
      </c>
      <c r="C267" s="53" t="s">
        <v>206</v>
      </c>
      <c r="D267" s="53" t="s">
        <v>119</v>
      </c>
      <c r="E267" s="103">
        <v>300</v>
      </c>
      <c r="F267" s="143">
        <v>300</v>
      </c>
    </row>
    <row r="268" spans="1:6" ht="37.5" outlineLevel="5" x14ac:dyDescent="0.25">
      <c r="A268" s="52" t="s">
        <v>53</v>
      </c>
      <c r="B268" s="53" t="s">
        <v>97</v>
      </c>
      <c r="C268" s="53" t="s">
        <v>206</v>
      </c>
      <c r="D268" s="53" t="s">
        <v>54</v>
      </c>
      <c r="E268" s="103">
        <f>E269</f>
        <v>3058.058</v>
      </c>
      <c r="F268" s="103">
        <f>F269</f>
        <v>3058.058</v>
      </c>
    </row>
    <row r="269" spans="1:6" outlineLevel="6" x14ac:dyDescent="0.25">
      <c r="A269" s="52" t="s">
        <v>94</v>
      </c>
      <c r="B269" s="53" t="s">
        <v>97</v>
      </c>
      <c r="C269" s="53" t="s">
        <v>206</v>
      </c>
      <c r="D269" s="53" t="s">
        <v>95</v>
      </c>
      <c r="E269" s="103">
        <v>3058.058</v>
      </c>
      <c r="F269" s="143">
        <v>3058.058</v>
      </c>
    </row>
    <row r="270" spans="1:6" outlineLevel="4" x14ac:dyDescent="0.25">
      <c r="A270" s="52" t="s">
        <v>99</v>
      </c>
      <c r="B270" s="53" t="s">
        <v>97</v>
      </c>
      <c r="C270" s="53" t="s">
        <v>207</v>
      </c>
      <c r="D270" s="53" t="s">
        <v>8</v>
      </c>
      <c r="E270" s="103">
        <f>E271</f>
        <v>74</v>
      </c>
      <c r="F270" s="103">
        <f>F271</f>
        <v>74</v>
      </c>
    </row>
    <row r="271" spans="1:6" ht="37.5" outlineLevel="5" x14ac:dyDescent="0.25">
      <c r="A271" s="52" t="s">
        <v>18</v>
      </c>
      <c r="B271" s="53" t="s">
        <v>97</v>
      </c>
      <c r="C271" s="53" t="s">
        <v>207</v>
      </c>
      <c r="D271" s="53" t="s">
        <v>19</v>
      </c>
      <c r="E271" s="103">
        <f>E272</f>
        <v>74</v>
      </c>
      <c r="F271" s="103">
        <f>F272</f>
        <v>74</v>
      </c>
    </row>
    <row r="272" spans="1:6" ht="37.5" outlineLevel="6" x14ac:dyDescent="0.25">
      <c r="A272" s="52" t="s">
        <v>20</v>
      </c>
      <c r="B272" s="53" t="s">
        <v>97</v>
      </c>
      <c r="C272" s="53" t="s">
        <v>207</v>
      </c>
      <c r="D272" s="53" t="s">
        <v>21</v>
      </c>
      <c r="E272" s="103">
        <v>74</v>
      </c>
      <c r="F272" s="143">
        <v>74</v>
      </c>
    </row>
    <row r="273" spans="1:9" outlineLevel="1" x14ac:dyDescent="0.25">
      <c r="A273" s="52" t="s">
        <v>144</v>
      </c>
      <c r="B273" s="53" t="s">
        <v>145</v>
      </c>
      <c r="C273" s="53" t="s">
        <v>159</v>
      </c>
      <c r="D273" s="53" t="s">
        <v>8</v>
      </c>
      <c r="E273" s="103">
        <f>E274</f>
        <v>17311.39</v>
      </c>
      <c r="F273" s="103">
        <f>F274</f>
        <v>16998.189999999999</v>
      </c>
    </row>
    <row r="274" spans="1:9" ht="38.25" customHeight="1" outlineLevel="2" x14ac:dyDescent="0.25">
      <c r="A274" s="52" t="s">
        <v>561</v>
      </c>
      <c r="B274" s="53" t="s">
        <v>145</v>
      </c>
      <c r="C274" s="53" t="s">
        <v>188</v>
      </c>
      <c r="D274" s="53" t="s">
        <v>8</v>
      </c>
      <c r="E274" s="103">
        <f>E275+E280+E287</f>
        <v>17311.39</v>
      </c>
      <c r="F274" s="103">
        <f>F275+F280+F287</f>
        <v>16998.189999999999</v>
      </c>
    </row>
    <row r="275" spans="1:9" ht="56.25" outlineLevel="4" x14ac:dyDescent="0.25">
      <c r="A275" s="52" t="s">
        <v>13</v>
      </c>
      <c r="B275" s="53" t="s">
        <v>145</v>
      </c>
      <c r="C275" s="53" t="s">
        <v>208</v>
      </c>
      <c r="D275" s="53" t="s">
        <v>8</v>
      </c>
      <c r="E275" s="103">
        <f>E276+E278</f>
        <v>2715.1000000000004</v>
      </c>
      <c r="F275" s="103">
        <f>F276+F278</f>
        <v>2715.1000000000004</v>
      </c>
    </row>
    <row r="276" spans="1:9" ht="73.5" customHeight="1" outlineLevel="5" x14ac:dyDescent="0.25">
      <c r="A276" s="52" t="s">
        <v>14</v>
      </c>
      <c r="B276" s="53" t="s">
        <v>145</v>
      </c>
      <c r="C276" s="53" t="s">
        <v>208</v>
      </c>
      <c r="D276" s="53" t="s">
        <v>15</v>
      </c>
      <c r="E276" s="103">
        <f>E277</f>
        <v>2672.3</v>
      </c>
      <c r="F276" s="103">
        <f>F277</f>
        <v>2672.3</v>
      </c>
    </row>
    <row r="277" spans="1:9" ht="37.5" outlineLevel="6" x14ac:dyDescent="0.25">
      <c r="A277" s="52" t="s">
        <v>16</v>
      </c>
      <c r="B277" s="53" t="s">
        <v>145</v>
      </c>
      <c r="C277" s="53" t="s">
        <v>208</v>
      </c>
      <c r="D277" s="53" t="s">
        <v>17</v>
      </c>
      <c r="E277" s="103">
        <v>2672.3</v>
      </c>
      <c r="F277" s="143">
        <v>2672.3</v>
      </c>
    </row>
    <row r="278" spans="1:9" ht="37.5" outlineLevel="5" x14ac:dyDescent="0.25">
      <c r="A278" s="52" t="s">
        <v>18</v>
      </c>
      <c r="B278" s="53" t="s">
        <v>145</v>
      </c>
      <c r="C278" s="53" t="s">
        <v>208</v>
      </c>
      <c r="D278" s="53" t="s">
        <v>19</v>
      </c>
      <c r="E278" s="103">
        <f>E279</f>
        <v>42.8</v>
      </c>
      <c r="F278" s="103">
        <f>F279</f>
        <v>42.8</v>
      </c>
    </row>
    <row r="279" spans="1:9" ht="37.5" outlineLevel="6" x14ac:dyDescent="0.25">
      <c r="A279" s="52" t="s">
        <v>20</v>
      </c>
      <c r="B279" s="53" t="s">
        <v>145</v>
      </c>
      <c r="C279" s="53" t="s">
        <v>208</v>
      </c>
      <c r="D279" s="53" t="s">
        <v>21</v>
      </c>
      <c r="E279" s="103">
        <v>42.8</v>
      </c>
      <c r="F279" s="143">
        <v>42.8</v>
      </c>
    </row>
    <row r="280" spans="1:9" ht="37.5" outlineLevel="4" x14ac:dyDescent="0.25">
      <c r="A280" s="52" t="s">
        <v>49</v>
      </c>
      <c r="B280" s="53" t="s">
        <v>145</v>
      </c>
      <c r="C280" s="53" t="s">
        <v>209</v>
      </c>
      <c r="D280" s="53" t="s">
        <v>8</v>
      </c>
      <c r="E280" s="103">
        <f>E281+E283+E285</f>
        <v>12902.5</v>
      </c>
      <c r="F280" s="103">
        <f>F281+F283+F285</f>
        <v>12589.3</v>
      </c>
      <c r="I280" s="1" t="s">
        <v>68</v>
      </c>
    </row>
    <row r="281" spans="1:9" ht="74.25" customHeight="1" outlineLevel="5" x14ac:dyDescent="0.25">
      <c r="A281" s="52" t="s">
        <v>14</v>
      </c>
      <c r="B281" s="53" t="s">
        <v>145</v>
      </c>
      <c r="C281" s="53" t="s">
        <v>209</v>
      </c>
      <c r="D281" s="53" t="s">
        <v>15</v>
      </c>
      <c r="E281" s="103">
        <f>E282</f>
        <v>10242.799999999999</v>
      </c>
      <c r="F281" s="103">
        <f>F282</f>
        <v>10242.799999999999</v>
      </c>
    </row>
    <row r="282" spans="1:9" outlineLevel="6" x14ac:dyDescent="0.25">
      <c r="A282" s="52" t="s">
        <v>50</v>
      </c>
      <c r="B282" s="53" t="s">
        <v>145</v>
      </c>
      <c r="C282" s="53" t="s">
        <v>209</v>
      </c>
      <c r="D282" s="53" t="s">
        <v>51</v>
      </c>
      <c r="E282" s="103">
        <v>10242.799999999999</v>
      </c>
      <c r="F282" s="143">
        <v>10242.799999999999</v>
      </c>
    </row>
    <row r="283" spans="1:9" ht="37.5" outlineLevel="5" x14ac:dyDescent="0.25">
      <c r="A283" s="52" t="s">
        <v>18</v>
      </c>
      <c r="B283" s="53" t="s">
        <v>145</v>
      </c>
      <c r="C283" s="53" t="s">
        <v>209</v>
      </c>
      <c r="D283" s="53" t="s">
        <v>19</v>
      </c>
      <c r="E283" s="103">
        <f>E284</f>
        <v>2613.1999999999998</v>
      </c>
      <c r="F283" s="103">
        <f>F284</f>
        <v>2300</v>
      </c>
    </row>
    <row r="284" spans="1:9" ht="37.5" outlineLevel="6" x14ac:dyDescent="0.25">
      <c r="A284" s="52" t="s">
        <v>20</v>
      </c>
      <c r="B284" s="53" t="s">
        <v>145</v>
      </c>
      <c r="C284" s="53" t="s">
        <v>209</v>
      </c>
      <c r="D284" s="53" t="s">
        <v>21</v>
      </c>
      <c r="E284" s="103">
        <v>2613.1999999999998</v>
      </c>
      <c r="F284" s="143">
        <v>2300</v>
      </c>
    </row>
    <row r="285" spans="1:9" outlineLevel="5" x14ac:dyDescent="0.25">
      <c r="A285" s="52" t="s">
        <v>22</v>
      </c>
      <c r="B285" s="53" t="s">
        <v>145</v>
      </c>
      <c r="C285" s="53" t="s">
        <v>209</v>
      </c>
      <c r="D285" s="53" t="s">
        <v>23</v>
      </c>
      <c r="E285" s="103">
        <f>E286</f>
        <v>46.5</v>
      </c>
      <c r="F285" s="103">
        <f>F286</f>
        <v>46.5</v>
      </c>
    </row>
    <row r="286" spans="1:9" outlineLevel="6" x14ac:dyDescent="0.25">
      <c r="A286" s="52" t="s">
        <v>24</v>
      </c>
      <c r="B286" s="53" t="s">
        <v>145</v>
      </c>
      <c r="C286" s="53" t="s">
        <v>209</v>
      </c>
      <c r="D286" s="53" t="s">
        <v>25</v>
      </c>
      <c r="E286" s="103">
        <v>46.5</v>
      </c>
      <c r="F286" s="143">
        <v>46.5</v>
      </c>
    </row>
    <row r="287" spans="1:9" ht="38.25" customHeight="1" outlineLevel="6" x14ac:dyDescent="0.25">
      <c r="A287" s="60" t="s">
        <v>52</v>
      </c>
      <c r="B287" s="53" t="s">
        <v>145</v>
      </c>
      <c r="C287" s="53" t="s">
        <v>210</v>
      </c>
      <c r="D287" s="53" t="s">
        <v>8</v>
      </c>
      <c r="E287" s="103">
        <f>E288</f>
        <v>1693.79</v>
      </c>
      <c r="F287" s="103">
        <f>F288</f>
        <v>1693.79</v>
      </c>
    </row>
    <row r="288" spans="1:9" ht="37.5" outlineLevel="6" x14ac:dyDescent="0.25">
      <c r="A288" s="52" t="s">
        <v>53</v>
      </c>
      <c r="B288" s="53" t="s">
        <v>145</v>
      </c>
      <c r="C288" s="53" t="s">
        <v>210</v>
      </c>
      <c r="D288" s="53" t="s">
        <v>54</v>
      </c>
      <c r="E288" s="103">
        <f>E289</f>
        <v>1693.79</v>
      </c>
      <c r="F288" s="103">
        <f>F289</f>
        <v>1693.79</v>
      </c>
    </row>
    <row r="289" spans="1:6" outlineLevel="6" x14ac:dyDescent="0.25">
      <c r="A289" s="52" t="s">
        <v>55</v>
      </c>
      <c r="B289" s="53" t="s">
        <v>145</v>
      </c>
      <c r="C289" s="53" t="s">
        <v>210</v>
      </c>
      <c r="D289" s="53" t="s">
        <v>56</v>
      </c>
      <c r="E289" s="103">
        <v>1693.79</v>
      </c>
      <c r="F289" s="143">
        <v>1693.79</v>
      </c>
    </row>
    <row r="290" spans="1:6" s="3" customFormat="1" x14ac:dyDescent="0.25">
      <c r="A290" s="50" t="s">
        <v>100</v>
      </c>
      <c r="B290" s="51" t="s">
        <v>101</v>
      </c>
      <c r="C290" s="51" t="s">
        <v>159</v>
      </c>
      <c r="D290" s="51" t="s">
        <v>8</v>
      </c>
      <c r="E290" s="102">
        <f>E291</f>
        <v>7591.5029999999997</v>
      </c>
      <c r="F290" s="102">
        <f>F291</f>
        <v>6691.5029999999997</v>
      </c>
    </row>
    <row r="291" spans="1:6" outlineLevel="1" x14ac:dyDescent="0.25">
      <c r="A291" s="52" t="s">
        <v>102</v>
      </c>
      <c r="B291" s="53" t="s">
        <v>103</v>
      </c>
      <c r="C291" s="53" t="s">
        <v>159</v>
      </c>
      <c r="D291" s="53" t="s">
        <v>8</v>
      </c>
      <c r="E291" s="103">
        <f>E292</f>
        <v>7591.5029999999997</v>
      </c>
      <c r="F291" s="103">
        <f>F292</f>
        <v>6691.5029999999997</v>
      </c>
    </row>
    <row r="292" spans="1:6" ht="39" customHeight="1" outlineLevel="2" x14ac:dyDescent="0.25">
      <c r="A292" s="52" t="s">
        <v>530</v>
      </c>
      <c r="B292" s="53" t="s">
        <v>103</v>
      </c>
      <c r="C292" s="53" t="s">
        <v>186</v>
      </c>
      <c r="D292" s="53" t="s">
        <v>8</v>
      </c>
      <c r="E292" s="103">
        <f>E296+E293</f>
        <v>7591.5029999999997</v>
      </c>
      <c r="F292" s="103">
        <f>F296+F293</f>
        <v>6691.5029999999997</v>
      </c>
    </row>
    <row r="293" spans="1:6" ht="41.25" customHeight="1" outlineLevel="6" x14ac:dyDescent="0.25">
      <c r="A293" s="60" t="s">
        <v>105</v>
      </c>
      <c r="B293" s="53" t="s">
        <v>103</v>
      </c>
      <c r="C293" s="53" t="s">
        <v>191</v>
      </c>
      <c r="D293" s="53" t="s">
        <v>8</v>
      </c>
      <c r="E293" s="103">
        <f>E294</f>
        <v>6920.5029999999997</v>
      </c>
      <c r="F293" s="103">
        <f>F294</f>
        <v>6020.5029999999997</v>
      </c>
    </row>
    <row r="294" spans="1:6" ht="37.5" outlineLevel="6" x14ac:dyDescent="0.25">
      <c r="A294" s="52" t="s">
        <v>53</v>
      </c>
      <c r="B294" s="53" t="s">
        <v>103</v>
      </c>
      <c r="C294" s="53" t="s">
        <v>191</v>
      </c>
      <c r="D294" s="53" t="s">
        <v>54</v>
      </c>
      <c r="E294" s="103">
        <f>E295</f>
        <v>6920.5029999999997</v>
      </c>
      <c r="F294" s="103">
        <f>F295</f>
        <v>6020.5029999999997</v>
      </c>
    </row>
    <row r="295" spans="1:6" outlineLevel="6" x14ac:dyDescent="0.25">
      <c r="A295" s="52" t="s">
        <v>94</v>
      </c>
      <c r="B295" s="53" t="s">
        <v>103</v>
      </c>
      <c r="C295" s="53" t="s">
        <v>191</v>
      </c>
      <c r="D295" s="53" t="s">
        <v>95</v>
      </c>
      <c r="E295" s="103">
        <v>6920.5029999999997</v>
      </c>
      <c r="F295" s="143">
        <v>6020.5029999999997</v>
      </c>
    </row>
    <row r="296" spans="1:6" outlineLevel="4" x14ac:dyDescent="0.25">
      <c r="A296" s="52" t="s">
        <v>104</v>
      </c>
      <c r="B296" s="53" t="s">
        <v>103</v>
      </c>
      <c r="C296" s="53" t="s">
        <v>190</v>
      </c>
      <c r="D296" s="53" t="s">
        <v>8</v>
      </c>
      <c r="E296" s="103">
        <f>E297</f>
        <v>671</v>
      </c>
      <c r="F296" s="103">
        <f>F297</f>
        <v>671</v>
      </c>
    </row>
    <row r="297" spans="1:6" ht="37.5" outlineLevel="5" x14ac:dyDescent="0.25">
      <c r="A297" s="52" t="s">
        <v>53</v>
      </c>
      <c r="B297" s="53" t="s">
        <v>103</v>
      </c>
      <c r="C297" s="53" t="s">
        <v>190</v>
      </c>
      <c r="D297" s="53" t="s">
        <v>54</v>
      </c>
      <c r="E297" s="103">
        <f>E298+E299</f>
        <v>671</v>
      </c>
      <c r="F297" s="103">
        <f>F298+F299</f>
        <v>671</v>
      </c>
    </row>
    <row r="298" spans="1:6" outlineLevel="6" x14ac:dyDescent="0.25">
      <c r="A298" s="52" t="s">
        <v>94</v>
      </c>
      <c r="B298" s="53" t="s">
        <v>103</v>
      </c>
      <c r="C298" s="53" t="s">
        <v>190</v>
      </c>
      <c r="D298" s="53" t="s">
        <v>95</v>
      </c>
      <c r="E298" s="103">
        <v>557</v>
      </c>
      <c r="F298" s="143">
        <v>557</v>
      </c>
    </row>
    <row r="299" spans="1:6" ht="41.25" customHeight="1" outlineLevel="6" x14ac:dyDescent="0.25">
      <c r="A299" s="52" t="s">
        <v>451</v>
      </c>
      <c r="B299" s="53" t="s">
        <v>103</v>
      </c>
      <c r="C299" s="53" t="s">
        <v>190</v>
      </c>
      <c r="D299" s="53" t="s">
        <v>371</v>
      </c>
      <c r="E299" s="103">
        <v>114</v>
      </c>
      <c r="F299" s="143">
        <v>114</v>
      </c>
    </row>
    <row r="300" spans="1:6" s="3" customFormat="1" x14ac:dyDescent="0.25">
      <c r="A300" s="50" t="s">
        <v>106</v>
      </c>
      <c r="B300" s="51" t="s">
        <v>107</v>
      </c>
      <c r="C300" s="51" t="s">
        <v>159</v>
      </c>
      <c r="D300" s="51" t="s">
        <v>8</v>
      </c>
      <c r="E300" s="102">
        <f>E301+E320+E306</f>
        <v>10321.790000000001</v>
      </c>
      <c r="F300" s="102">
        <f>F301+F320+F306</f>
        <v>9421.7900000000009</v>
      </c>
    </row>
    <row r="301" spans="1:6" outlineLevel="1" x14ac:dyDescent="0.25">
      <c r="A301" s="52" t="s">
        <v>108</v>
      </c>
      <c r="B301" s="53" t="s">
        <v>109</v>
      </c>
      <c r="C301" s="53" t="s">
        <v>159</v>
      </c>
      <c r="D301" s="53" t="s">
        <v>8</v>
      </c>
      <c r="E301" s="103">
        <f t="shared" ref="E301:F304" si="14">E302</f>
        <v>3294.29</v>
      </c>
      <c r="F301" s="103">
        <f t="shared" si="14"/>
        <v>2394.29</v>
      </c>
    </row>
    <row r="302" spans="1:6" outlineLevel="3" x14ac:dyDescent="0.25">
      <c r="A302" s="52" t="s">
        <v>282</v>
      </c>
      <c r="B302" s="53" t="s">
        <v>109</v>
      </c>
      <c r="C302" s="53" t="s">
        <v>160</v>
      </c>
      <c r="D302" s="53" t="s">
        <v>8</v>
      </c>
      <c r="E302" s="103">
        <f t="shared" si="14"/>
        <v>3294.29</v>
      </c>
      <c r="F302" s="103">
        <f t="shared" si="14"/>
        <v>2394.29</v>
      </c>
    </row>
    <row r="303" spans="1:6" outlineLevel="4" x14ac:dyDescent="0.25">
      <c r="A303" s="52" t="s">
        <v>110</v>
      </c>
      <c r="B303" s="53" t="s">
        <v>109</v>
      </c>
      <c r="C303" s="53" t="s">
        <v>192</v>
      </c>
      <c r="D303" s="53" t="s">
        <v>8</v>
      </c>
      <c r="E303" s="103">
        <f t="shared" si="14"/>
        <v>3294.29</v>
      </c>
      <c r="F303" s="103">
        <f t="shared" si="14"/>
        <v>2394.29</v>
      </c>
    </row>
    <row r="304" spans="1:6" outlineLevel="5" x14ac:dyDescent="0.25">
      <c r="A304" s="52" t="s">
        <v>111</v>
      </c>
      <c r="B304" s="53" t="s">
        <v>109</v>
      </c>
      <c r="C304" s="53" t="s">
        <v>192</v>
      </c>
      <c r="D304" s="53" t="s">
        <v>112</v>
      </c>
      <c r="E304" s="103">
        <f t="shared" si="14"/>
        <v>3294.29</v>
      </c>
      <c r="F304" s="103">
        <f t="shared" si="14"/>
        <v>2394.29</v>
      </c>
    </row>
    <row r="305" spans="1:6" ht="22.5" customHeight="1" outlineLevel="6" x14ac:dyDescent="0.25">
      <c r="A305" s="52" t="s">
        <v>113</v>
      </c>
      <c r="B305" s="53" t="s">
        <v>109</v>
      </c>
      <c r="C305" s="53" t="s">
        <v>192</v>
      </c>
      <c r="D305" s="53" t="s">
        <v>114</v>
      </c>
      <c r="E305" s="103">
        <v>3294.29</v>
      </c>
      <c r="F305" s="143">
        <v>2394.29</v>
      </c>
    </row>
    <row r="306" spans="1:6" outlineLevel="6" x14ac:dyDescent="0.25">
      <c r="A306" s="52" t="s">
        <v>115</v>
      </c>
      <c r="B306" s="53" t="s">
        <v>116</v>
      </c>
      <c r="C306" s="53" t="s">
        <v>159</v>
      </c>
      <c r="D306" s="53" t="s">
        <v>8</v>
      </c>
      <c r="E306" s="103">
        <f>E307+E311</f>
        <v>2933.5</v>
      </c>
      <c r="F306" s="103">
        <f>F307+F311</f>
        <v>2933.5</v>
      </c>
    </row>
    <row r="307" spans="1:6" ht="37.5" outlineLevel="6" x14ac:dyDescent="0.25">
      <c r="A307" s="52" t="s">
        <v>536</v>
      </c>
      <c r="B307" s="53" t="s">
        <v>116</v>
      </c>
      <c r="C307" s="53" t="s">
        <v>188</v>
      </c>
      <c r="D307" s="53" t="s">
        <v>8</v>
      </c>
      <c r="E307" s="103">
        <f>E308</f>
        <v>2550</v>
      </c>
      <c r="F307" s="103">
        <f>F308</f>
        <v>2550</v>
      </c>
    </row>
    <row r="308" spans="1:6" ht="112.5" outlineLevel="6" x14ac:dyDescent="0.25">
      <c r="A308" s="32" t="s">
        <v>597</v>
      </c>
      <c r="B308" s="53" t="s">
        <v>116</v>
      </c>
      <c r="C308" s="53" t="s">
        <v>624</v>
      </c>
      <c r="D308" s="53" t="s">
        <v>8</v>
      </c>
      <c r="E308" s="103">
        <f t="shared" ref="E308:F309" si="15">E309</f>
        <v>2550</v>
      </c>
      <c r="F308" s="103">
        <f t="shared" si="15"/>
        <v>2550</v>
      </c>
    </row>
    <row r="309" spans="1:6" outlineLevel="6" x14ac:dyDescent="0.25">
      <c r="A309" s="52" t="s">
        <v>111</v>
      </c>
      <c r="B309" s="53" t="s">
        <v>116</v>
      </c>
      <c r="C309" s="53" t="s">
        <v>624</v>
      </c>
      <c r="D309" s="53" t="s">
        <v>112</v>
      </c>
      <c r="E309" s="103">
        <f t="shared" si="15"/>
        <v>2550</v>
      </c>
      <c r="F309" s="103">
        <f t="shared" si="15"/>
        <v>2550</v>
      </c>
    </row>
    <row r="310" spans="1:6" ht="37.5" outlineLevel="6" x14ac:dyDescent="0.25">
      <c r="A310" s="52" t="s">
        <v>118</v>
      </c>
      <c r="B310" s="53" t="s">
        <v>116</v>
      </c>
      <c r="C310" s="53" t="s">
        <v>624</v>
      </c>
      <c r="D310" s="53" t="s">
        <v>119</v>
      </c>
      <c r="E310" s="103">
        <v>2550</v>
      </c>
      <c r="F310" s="103">
        <v>2550</v>
      </c>
    </row>
    <row r="311" spans="1:6" ht="38.25" customHeight="1" outlineLevel="6" x14ac:dyDescent="0.25">
      <c r="A311" s="52" t="s">
        <v>526</v>
      </c>
      <c r="B311" s="53" t="s">
        <v>116</v>
      </c>
      <c r="C311" s="53" t="s">
        <v>166</v>
      </c>
      <c r="D311" s="53" t="s">
        <v>8</v>
      </c>
      <c r="E311" s="103">
        <f>E312+E316</f>
        <v>383.5</v>
      </c>
      <c r="F311" s="103">
        <f>F312+F316</f>
        <v>383.5</v>
      </c>
    </row>
    <row r="312" spans="1:6" ht="21.75" customHeight="1" outlineLevel="6" x14ac:dyDescent="0.25">
      <c r="A312" s="52" t="s">
        <v>532</v>
      </c>
      <c r="B312" s="53" t="s">
        <v>116</v>
      </c>
      <c r="C312" s="53" t="s">
        <v>193</v>
      </c>
      <c r="D312" s="53" t="s">
        <v>8</v>
      </c>
      <c r="E312" s="103">
        <f t="shared" ref="E312:F314" si="16">E313</f>
        <v>210</v>
      </c>
      <c r="F312" s="103">
        <f t="shared" si="16"/>
        <v>210</v>
      </c>
    </row>
    <row r="313" spans="1:6" ht="37.5" outlineLevel="6" x14ac:dyDescent="0.25">
      <c r="A313" s="52" t="s">
        <v>120</v>
      </c>
      <c r="B313" s="53" t="s">
        <v>116</v>
      </c>
      <c r="C313" s="53" t="s">
        <v>194</v>
      </c>
      <c r="D313" s="53" t="s">
        <v>8</v>
      </c>
      <c r="E313" s="103">
        <f t="shared" si="16"/>
        <v>210</v>
      </c>
      <c r="F313" s="103">
        <f t="shared" si="16"/>
        <v>210</v>
      </c>
    </row>
    <row r="314" spans="1:6" outlineLevel="6" x14ac:dyDescent="0.25">
      <c r="A314" s="52" t="s">
        <v>111</v>
      </c>
      <c r="B314" s="53" t="s">
        <v>116</v>
      </c>
      <c r="C314" s="53" t="s">
        <v>194</v>
      </c>
      <c r="D314" s="53" t="s">
        <v>112</v>
      </c>
      <c r="E314" s="103">
        <f t="shared" si="16"/>
        <v>210</v>
      </c>
      <c r="F314" s="103">
        <f t="shared" si="16"/>
        <v>210</v>
      </c>
    </row>
    <row r="315" spans="1:6" ht="37.5" outlineLevel="6" x14ac:dyDescent="0.25">
      <c r="A315" s="52" t="s">
        <v>118</v>
      </c>
      <c r="B315" s="53" t="s">
        <v>116</v>
      </c>
      <c r="C315" s="53" t="s">
        <v>194</v>
      </c>
      <c r="D315" s="53" t="s">
        <v>119</v>
      </c>
      <c r="E315" s="103">
        <v>210</v>
      </c>
      <c r="F315" s="143">
        <v>210</v>
      </c>
    </row>
    <row r="316" spans="1:6" ht="37.5" outlineLevel="6" x14ac:dyDescent="0.25">
      <c r="A316" s="52" t="s">
        <v>117</v>
      </c>
      <c r="B316" s="53" t="s">
        <v>116</v>
      </c>
      <c r="C316" s="53" t="s">
        <v>459</v>
      </c>
      <c r="D316" s="53" t="s">
        <v>8</v>
      </c>
      <c r="E316" s="103">
        <f>E317</f>
        <v>173.5</v>
      </c>
      <c r="F316" s="103">
        <f>F317</f>
        <v>173.5</v>
      </c>
    </row>
    <row r="317" spans="1:6" outlineLevel="6" x14ac:dyDescent="0.25">
      <c r="A317" s="52" t="s">
        <v>111</v>
      </c>
      <c r="B317" s="53" t="s">
        <v>116</v>
      </c>
      <c r="C317" s="53" t="s">
        <v>459</v>
      </c>
      <c r="D317" s="53" t="s">
        <v>112</v>
      </c>
      <c r="E317" s="103">
        <f>E318</f>
        <v>173.5</v>
      </c>
      <c r="F317" s="103">
        <f>F318</f>
        <v>173.5</v>
      </c>
    </row>
    <row r="318" spans="1:6" ht="37.5" outlineLevel="6" x14ac:dyDescent="0.25">
      <c r="A318" s="52" t="s">
        <v>118</v>
      </c>
      <c r="B318" s="53" t="s">
        <v>116</v>
      </c>
      <c r="C318" s="53" t="s">
        <v>459</v>
      </c>
      <c r="D318" s="53" t="s">
        <v>119</v>
      </c>
      <c r="E318" s="103">
        <v>173.5</v>
      </c>
      <c r="F318" s="143">
        <v>173.5</v>
      </c>
    </row>
    <row r="319" spans="1:6" outlineLevel="1" x14ac:dyDescent="0.25">
      <c r="A319" s="52" t="s">
        <v>151</v>
      </c>
      <c r="B319" s="53" t="s">
        <v>152</v>
      </c>
      <c r="C319" s="53" t="s">
        <v>159</v>
      </c>
      <c r="D319" s="53" t="s">
        <v>8</v>
      </c>
      <c r="E319" s="103">
        <f t="shared" ref="E319:F321" si="17">E320</f>
        <v>4094</v>
      </c>
      <c r="F319" s="103">
        <f t="shared" si="17"/>
        <v>4094</v>
      </c>
    </row>
    <row r="320" spans="1:6" ht="39" customHeight="1" outlineLevel="2" x14ac:dyDescent="0.25">
      <c r="A320" s="52" t="s">
        <v>561</v>
      </c>
      <c r="B320" s="53" t="s">
        <v>152</v>
      </c>
      <c r="C320" s="53" t="s">
        <v>188</v>
      </c>
      <c r="D320" s="53" t="s">
        <v>8</v>
      </c>
      <c r="E320" s="103">
        <f t="shared" si="17"/>
        <v>4094</v>
      </c>
      <c r="F320" s="103">
        <f t="shared" si="17"/>
        <v>4094</v>
      </c>
    </row>
    <row r="321" spans="1:6" ht="37.5" outlineLevel="3" x14ac:dyDescent="0.25">
      <c r="A321" s="52" t="s">
        <v>550</v>
      </c>
      <c r="B321" s="53" t="s">
        <v>152</v>
      </c>
      <c r="C321" s="53" t="s">
        <v>189</v>
      </c>
      <c r="D321" s="53" t="s">
        <v>8</v>
      </c>
      <c r="E321" s="103">
        <f t="shared" si="17"/>
        <v>4094</v>
      </c>
      <c r="F321" s="103">
        <f t="shared" si="17"/>
        <v>4094</v>
      </c>
    </row>
    <row r="322" spans="1:6" ht="149.25" customHeight="1" outlineLevel="4" x14ac:dyDescent="0.25">
      <c r="A322" s="32" t="s">
        <v>497</v>
      </c>
      <c r="B322" s="53" t="s">
        <v>152</v>
      </c>
      <c r="C322" s="53" t="s">
        <v>211</v>
      </c>
      <c r="D322" s="53" t="s">
        <v>8</v>
      </c>
      <c r="E322" s="103">
        <f>E323+E325</f>
        <v>4094</v>
      </c>
      <c r="F322" s="103">
        <f>F323+F325</f>
        <v>4094</v>
      </c>
    </row>
    <row r="323" spans="1:6" ht="37.5" outlineLevel="5" x14ac:dyDescent="0.25">
      <c r="A323" s="52" t="s">
        <v>18</v>
      </c>
      <c r="B323" s="53" t="s">
        <v>152</v>
      </c>
      <c r="C323" s="53" t="s">
        <v>211</v>
      </c>
      <c r="D323" s="53" t="s">
        <v>19</v>
      </c>
      <c r="E323" s="103">
        <f>E324</f>
        <v>24</v>
      </c>
      <c r="F323" s="103">
        <f>F324</f>
        <v>24</v>
      </c>
    </row>
    <row r="324" spans="1:6" ht="37.5" outlineLevel="6" x14ac:dyDescent="0.25">
      <c r="A324" s="52" t="s">
        <v>20</v>
      </c>
      <c r="B324" s="53" t="s">
        <v>152</v>
      </c>
      <c r="C324" s="53" t="s">
        <v>211</v>
      </c>
      <c r="D324" s="53" t="s">
        <v>21</v>
      </c>
      <c r="E324" s="103">
        <v>24</v>
      </c>
      <c r="F324" s="143">
        <v>24</v>
      </c>
    </row>
    <row r="325" spans="1:6" outlineLevel="5" x14ac:dyDescent="0.25">
      <c r="A325" s="52" t="s">
        <v>111</v>
      </c>
      <c r="B325" s="53" t="s">
        <v>152</v>
      </c>
      <c r="C325" s="53" t="s">
        <v>211</v>
      </c>
      <c r="D325" s="53" t="s">
        <v>112</v>
      </c>
      <c r="E325" s="103">
        <f>E326</f>
        <v>4070</v>
      </c>
      <c r="F325" s="103">
        <f>F326</f>
        <v>4070</v>
      </c>
    </row>
    <row r="326" spans="1:6" ht="37.5" outlineLevel="6" x14ac:dyDescent="0.25">
      <c r="A326" s="52" t="s">
        <v>118</v>
      </c>
      <c r="B326" s="53" t="s">
        <v>152</v>
      </c>
      <c r="C326" s="53" t="s">
        <v>211</v>
      </c>
      <c r="D326" s="53" t="s">
        <v>119</v>
      </c>
      <c r="E326" s="103">
        <v>4070</v>
      </c>
      <c r="F326" s="143">
        <v>4070</v>
      </c>
    </row>
    <row r="327" spans="1:6" s="3" customFormat="1" x14ac:dyDescent="0.25">
      <c r="A327" s="50" t="s">
        <v>121</v>
      </c>
      <c r="B327" s="51" t="s">
        <v>122</v>
      </c>
      <c r="C327" s="51" t="s">
        <v>159</v>
      </c>
      <c r="D327" s="51" t="s">
        <v>8</v>
      </c>
      <c r="E327" s="102">
        <f t="shared" ref="E327:F334" si="18">E328</f>
        <v>919.75</v>
      </c>
      <c r="F327" s="102">
        <f t="shared" si="18"/>
        <v>699.75</v>
      </c>
    </row>
    <row r="328" spans="1:6" ht="15.75" customHeight="1" outlineLevel="1" x14ac:dyDescent="0.25">
      <c r="A328" s="52" t="s">
        <v>658</v>
      </c>
      <c r="B328" s="53" t="s">
        <v>657</v>
      </c>
      <c r="C328" s="53" t="s">
        <v>159</v>
      </c>
      <c r="D328" s="53" t="s">
        <v>8</v>
      </c>
      <c r="E328" s="103">
        <f t="shared" si="18"/>
        <v>919.75</v>
      </c>
      <c r="F328" s="103">
        <f t="shared" si="18"/>
        <v>699.75</v>
      </c>
    </row>
    <row r="329" spans="1:6" ht="56.25" outlineLevel="2" x14ac:dyDescent="0.25">
      <c r="A329" s="52" t="s">
        <v>533</v>
      </c>
      <c r="B329" s="53" t="s">
        <v>657</v>
      </c>
      <c r="C329" s="53" t="s">
        <v>285</v>
      </c>
      <c r="D329" s="53" t="s">
        <v>8</v>
      </c>
      <c r="E329" s="103">
        <f>E330+E333</f>
        <v>919.75</v>
      </c>
      <c r="F329" s="103">
        <f>F330+F333</f>
        <v>699.75</v>
      </c>
    </row>
    <row r="330" spans="1:6" ht="37.5" outlineLevel="2" x14ac:dyDescent="0.25">
      <c r="A330" s="52" t="s">
        <v>510</v>
      </c>
      <c r="B330" s="53" t="s">
        <v>657</v>
      </c>
      <c r="C330" s="53" t="s">
        <v>659</v>
      </c>
      <c r="D330" s="53" t="s">
        <v>8</v>
      </c>
      <c r="E330" s="103">
        <f>E331</f>
        <v>358.75</v>
      </c>
      <c r="F330" s="103">
        <f>F331</f>
        <v>138.75</v>
      </c>
    </row>
    <row r="331" spans="1:6" ht="36.75" customHeight="1" outlineLevel="2" x14ac:dyDescent="0.25">
      <c r="A331" s="52" t="s">
        <v>398</v>
      </c>
      <c r="B331" s="53" t="s">
        <v>657</v>
      </c>
      <c r="C331" s="53" t="s">
        <v>659</v>
      </c>
      <c r="D331" s="53" t="s">
        <v>399</v>
      </c>
      <c r="E331" s="103">
        <f>E332</f>
        <v>358.75</v>
      </c>
      <c r="F331" s="103">
        <f>F332</f>
        <v>138.75</v>
      </c>
    </row>
    <row r="332" spans="1:6" outlineLevel="2" x14ac:dyDescent="0.25">
      <c r="A332" s="52" t="s">
        <v>400</v>
      </c>
      <c r="B332" s="53" t="s">
        <v>657</v>
      </c>
      <c r="C332" s="53" t="s">
        <v>659</v>
      </c>
      <c r="D332" s="53" t="s">
        <v>401</v>
      </c>
      <c r="E332" s="103">
        <v>358.75</v>
      </c>
      <c r="F332" s="103">
        <v>138.75</v>
      </c>
    </row>
    <row r="333" spans="1:6" ht="37.5" outlineLevel="4" x14ac:dyDescent="0.25">
      <c r="A333" s="52" t="s">
        <v>124</v>
      </c>
      <c r="B333" s="53" t="s">
        <v>657</v>
      </c>
      <c r="C333" s="53" t="s">
        <v>286</v>
      </c>
      <c r="D333" s="53" t="s">
        <v>8</v>
      </c>
      <c r="E333" s="103">
        <f>E334+E336</f>
        <v>561</v>
      </c>
      <c r="F333" s="103">
        <f>F334+F336</f>
        <v>561</v>
      </c>
    </row>
    <row r="334" spans="1:6" ht="37.5" outlineLevel="5" x14ac:dyDescent="0.25">
      <c r="A334" s="52" t="s">
        <v>18</v>
      </c>
      <c r="B334" s="53" t="s">
        <v>657</v>
      </c>
      <c r="C334" s="53" t="s">
        <v>286</v>
      </c>
      <c r="D334" s="53" t="s">
        <v>19</v>
      </c>
      <c r="E334" s="103">
        <f t="shared" si="18"/>
        <v>531</v>
      </c>
      <c r="F334" s="103">
        <f t="shared" si="18"/>
        <v>531</v>
      </c>
    </row>
    <row r="335" spans="1:6" ht="37.5" outlineLevel="6" x14ac:dyDescent="0.25">
      <c r="A335" s="52" t="s">
        <v>20</v>
      </c>
      <c r="B335" s="53" t="s">
        <v>657</v>
      </c>
      <c r="C335" s="53" t="s">
        <v>286</v>
      </c>
      <c r="D335" s="53" t="s">
        <v>21</v>
      </c>
      <c r="E335" s="103">
        <v>531</v>
      </c>
      <c r="F335" s="143">
        <v>531</v>
      </c>
    </row>
    <row r="336" spans="1:6" ht="21" customHeight="1" outlineLevel="6" x14ac:dyDescent="0.25">
      <c r="A336" s="52" t="s">
        <v>411</v>
      </c>
      <c r="B336" s="53" t="s">
        <v>657</v>
      </c>
      <c r="C336" s="53" t="s">
        <v>286</v>
      </c>
      <c r="D336" s="53" t="s">
        <v>23</v>
      </c>
      <c r="E336" s="103">
        <f>E337</f>
        <v>30</v>
      </c>
      <c r="F336" s="103">
        <f>F337</f>
        <v>30</v>
      </c>
    </row>
    <row r="337" spans="1:6" ht="21" customHeight="1" outlineLevel="6" x14ac:dyDescent="0.25">
      <c r="A337" s="52" t="s">
        <v>412</v>
      </c>
      <c r="B337" s="53" t="s">
        <v>657</v>
      </c>
      <c r="C337" s="53" t="s">
        <v>286</v>
      </c>
      <c r="D337" s="53" t="s">
        <v>25</v>
      </c>
      <c r="E337" s="103">
        <v>30</v>
      </c>
      <c r="F337" s="143">
        <v>30</v>
      </c>
    </row>
    <row r="338" spans="1:6" s="3" customFormat="1" x14ac:dyDescent="0.25">
      <c r="A338" s="50" t="s">
        <v>125</v>
      </c>
      <c r="B338" s="51" t="s">
        <v>126</v>
      </c>
      <c r="C338" s="51" t="s">
        <v>159</v>
      </c>
      <c r="D338" s="51" t="s">
        <v>8</v>
      </c>
      <c r="E338" s="102">
        <f t="shared" ref="E338:F343" si="19">E339</f>
        <v>881.25</v>
      </c>
      <c r="F338" s="102">
        <f t="shared" si="19"/>
        <v>881.25</v>
      </c>
    </row>
    <row r="339" spans="1:6" outlineLevel="1" x14ac:dyDescent="0.25">
      <c r="A339" s="52" t="s">
        <v>127</v>
      </c>
      <c r="B339" s="53" t="s">
        <v>128</v>
      </c>
      <c r="C339" s="53" t="s">
        <v>159</v>
      </c>
      <c r="D339" s="53" t="s">
        <v>8</v>
      </c>
      <c r="E339" s="103">
        <f t="shared" si="19"/>
        <v>881.25</v>
      </c>
      <c r="F339" s="103">
        <f t="shared" si="19"/>
        <v>881.25</v>
      </c>
    </row>
    <row r="340" spans="1:6" ht="56.25" outlineLevel="2" x14ac:dyDescent="0.25">
      <c r="A340" s="52" t="s">
        <v>519</v>
      </c>
      <c r="B340" s="53" t="s">
        <v>128</v>
      </c>
      <c r="C340" s="53" t="s">
        <v>162</v>
      </c>
      <c r="D340" s="53" t="s">
        <v>8</v>
      </c>
      <c r="E340" s="103">
        <f t="shared" si="19"/>
        <v>881.25</v>
      </c>
      <c r="F340" s="103">
        <f t="shared" si="19"/>
        <v>881.25</v>
      </c>
    </row>
    <row r="341" spans="1:6" ht="39.75" customHeight="1" outlineLevel="3" x14ac:dyDescent="0.25">
      <c r="A341" s="57" t="s">
        <v>545</v>
      </c>
      <c r="B341" s="53" t="s">
        <v>128</v>
      </c>
      <c r="C341" s="53" t="s">
        <v>355</v>
      </c>
      <c r="D341" s="53" t="s">
        <v>8</v>
      </c>
      <c r="E341" s="103">
        <f t="shared" si="19"/>
        <v>881.25</v>
      </c>
      <c r="F341" s="103">
        <f t="shared" si="19"/>
        <v>881.25</v>
      </c>
    </row>
    <row r="342" spans="1:6" ht="39" customHeight="1" outlineLevel="4" x14ac:dyDescent="0.25">
      <c r="A342" s="52" t="s">
        <v>129</v>
      </c>
      <c r="B342" s="53" t="s">
        <v>128</v>
      </c>
      <c r="C342" s="53" t="s">
        <v>356</v>
      </c>
      <c r="D342" s="53" t="s">
        <v>8</v>
      </c>
      <c r="E342" s="103">
        <f t="shared" si="19"/>
        <v>881.25</v>
      </c>
      <c r="F342" s="103">
        <f t="shared" si="19"/>
        <v>881.25</v>
      </c>
    </row>
    <row r="343" spans="1:6" ht="37.5" outlineLevel="5" x14ac:dyDescent="0.25">
      <c r="A343" s="52" t="s">
        <v>53</v>
      </c>
      <c r="B343" s="53" t="s">
        <v>128</v>
      </c>
      <c r="C343" s="53" t="s">
        <v>356</v>
      </c>
      <c r="D343" s="53" t="s">
        <v>54</v>
      </c>
      <c r="E343" s="103">
        <f t="shared" si="19"/>
        <v>881.25</v>
      </c>
      <c r="F343" s="103">
        <f t="shared" si="19"/>
        <v>881.25</v>
      </c>
    </row>
    <row r="344" spans="1:6" outlineLevel="6" x14ac:dyDescent="0.25">
      <c r="A344" s="52" t="s">
        <v>55</v>
      </c>
      <c r="B344" s="53" t="s">
        <v>128</v>
      </c>
      <c r="C344" s="53" t="s">
        <v>356</v>
      </c>
      <c r="D344" s="53" t="s">
        <v>56</v>
      </c>
      <c r="E344" s="103">
        <v>881.25</v>
      </c>
      <c r="F344" s="143">
        <v>881.25</v>
      </c>
    </row>
    <row r="345" spans="1:6" s="3" customFormat="1" ht="57" customHeight="1" x14ac:dyDescent="0.25">
      <c r="A345" s="50" t="s">
        <v>33</v>
      </c>
      <c r="B345" s="51" t="s">
        <v>34</v>
      </c>
      <c r="C345" s="51" t="s">
        <v>159</v>
      </c>
      <c r="D345" s="51" t="s">
        <v>8</v>
      </c>
      <c r="E345" s="102">
        <f>E346</f>
        <v>16192.941000000001</v>
      </c>
      <c r="F345" s="102">
        <f>F346</f>
        <v>13820</v>
      </c>
    </row>
    <row r="346" spans="1:6" ht="56.25" outlineLevel="1" x14ac:dyDescent="0.25">
      <c r="A346" s="52" t="s">
        <v>35</v>
      </c>
      <c r="B346" s="53" t="s">
        <v>36</v>
      </c>
      <c r="C346" s="53" t="s">
        <v>159</v>
      </c>
      <c r="D346" s="53" t="s">
        <v>8</v>
      </c>
      <c r="E346" s="103">
        <f>E347</f>
        <v>16192.941000000001</v>
      </c>
      <c r="F346" s="103">
        <f>F347</f>
        <v>13820</v>
      </c>
    </row>
    <row r="347" spans="1:6" ht="36.75" customHeight="1" outlineLevel="2" x14ac:dyDescent="0.25">
      <c r="A347" s="52" t="s">
        <v>526</v>
      </c>
      <c r="B347" s="53" t="s">
        <v>36</v>
      </c>
      <c r="C347" s="53" t="s">
        <v>166</v>
      </c>
      <c r="D347" s="53" t="s">
        <v>8</v>
      </c>
      <c r="E347" s="103">
        <f>E348+E351</f>
        <v>16192.941000000001</v>
      </c>
      <c r="F347" s="103">
        <f>F348+F351</f>
        <v>13820</v>
      </c>
    </row>
    <row r="348" spans="1:6" ht="56.25" outlineLevel="4" x14ac:dyDescent="0.25">
      <c r="A348" s="52" t="s">
        <v>37</v>
      </c>
      <c r="B348" s="53" t="s">
        <v>36</v>
      </c>
      <c r="C348" s="53" t="s">
        <v>167</v>
      </c>
      <c r="D348" s="53" t="s">
        <v>8</v>
      </c>
      <c r="E348" s="103">
        <f>E349</f>
        <v>2872.1439999999998</v>
      </c>
      <c r="F348" s="103">
        <f>F349</f>
        <v>499.20299999999997</v>
      </c>
    </row>
    <row r="349" spans="1:6" outlineLevel="5" x14ac:dyDescent="0.25">
      <c r="A349" s="52" t="s">
        <v>31</v>
      </c>
      <c r="B349" s="53" t="s">
        <v>36</v>
      </c>
      <c r="C349" s="53" t="s">
        <v>167</v>
      </c>
      <c r="D349" s="53" t="s">
        <v>32</v>
      </c>
      <c r="E349" s="103">
        <f>E350</f>
        <v>2872.1439999999998</v>
      </c>
      <c r="F349" s="103">
        <f>F350</f>
        <v>499.20299999999997</v>
      </c>
    </row>
    <row r="350" spans="1:6" outlineLevel="6" x14ac:dyDescent="0.25">
      <c r="A350" s="52" t="s">
        <v>38</v>
      </c>
      <c r="B350" s="53" t="s">
        <v>36</v>
      </c>
      <c r="C350" s="53" t="s">
        <v>167</v>
      </c>
      <c r="D350" s="53" t="s">
        <v>39</v>
      </c>
      <c r="E350" s="103">
        <v>2872.1439999999998</v>
      </c>
      <c r="F350" s="143">
        <v>499.20299999999997</v>
      </c>
    </row>
    <row r="351" spans="1:6" ht="112.5" outlineLevel="4" x14ac:dyDescent="0.25">
      <c r="A351" s="32" t="s">
        <v>488</v>
      </c>
      <c r="B351" s="53" t="s">
        <v>36</v>
      </c>
      <c r="C351" s="53" t="s">
        <v>350</v>
      </c>
      <c r="D351" s="53" t="s">
        <v>8</v>
      </c>
      <c r="E351" s="103">
        <f>E352</f>
        <v>13320.797</v>
      </c>
      <c r="F351" s="103">
        <f>F352</f>
        <v>13320.797</v>
      </c>
    </row>
    <row r="352" spans="1:6" outlineLevel="5" x14ac:dyDescent="0.25">
      <c r="A352" s="52" t="s">
        <v>31</v>
      </c>
      <c r="B352" s="53" t="s">
        <v>36</v>
      </c>
      <c r="C352" s="53" t="s">
        <v>350</v>
      </c>
      <c r="D352" s="53" t="s">
        <v>32</v>
      </c>
      <c r="E352" s="103">
        <f>E353</f>
        <v>13320.797</v>
      </c>
      <c r="F352" s="103">
        <f>F353</f>
        <v>13320.797</v>
      </c>
    </row>
    <row r="353" spans="1:7" outlineLevel="6" x14ac:dyDescent="0.25">
      <c r="A353" s="52" t="s">
        <v>38</v>
      </c>
      <c r="B353" s="53" t="s">
        <v>36</v>
      </c>
      <c r="C353" s="53" t="s">
        <v>350</v>
      </c>
      <c r="D353" s="53" t="s">
        <v>39</v>
      </c>
      <c r="E353" s="103">
        <v>13320.797</v>
      </c>
      <c r="F353" s="143">
        <v>13320.797</v>
      </c>
    </row>
    <row r="354" spans="1:7" s="3" customFormat="1" x14ac:dyDescent="0.3">
      <c r="A354" s="178" t="s">
        <v>146</v>
      </c>
      <c r="B354" s="178"/>
      <c r="C354" s="178"/>
      <c r="D354" s="178"/>
      <c r="E354" s="102">
        <f>E16+E120+E127+E133+E160+E193+E206+E290+E300+E327+E338+E345</f>
        <v>590986.84000000008</v>
      </c>
      <c r="F354" s="102">
        <f>F16+F120+F127+F133+F160+F193+F206+F290+F300+F327+F338+F345</f>
        <v>577458.3600000001</v>
      </c>
      <c r="G354" s="9"/>
    </row>
    <row r="355" spans="1:7" x14ac:dyDescent="0.3">
      <c r="A355" s="64"/>
      <c r="B355" s="65"/>
      <c r="C355" s="65"/>
      <c r="D355" s="65"/>
      <c r="E355" s="74"/>
    </row>
    <row r="356" spans="1:7" x14ac:dyDescent="0.3">
      <c r="A356" s="179"/>
      <c r="B356" s="179"/>
      <c r="C356" s="179"/>
      <c r="D356" s="179"/>
      <c r="E356" s="179"/>
    </row>
    <row r="357" spans="1:7" x14ac:dyDescent="0.3">
      <c r="C357" s="75" t="s">
        <v>188</v>
      </c>
      <c r="E357" s="144">
        <f>E208+E226+E241+E260+E274+E320+E307</f>
        <v>464177.82900000003</v>
      </c>
      <c r="F357" s="144">
        <f>F208+F226+F241+F260+F274+F320+F307</f>
        <v>457686.43200000009</v>
      </c>
      <c r="G357" s="113"/>
    </row>
    <row r="358" spans="1:7" x14ac:dyDescent="0.3">
      <c r="C358" s="75" t="s">
        <v>186</v>
      </c>
      <c r="E358" s="144">
        <f>E292+E255</f>
        <v>20576.467000000001</v>
      </c>
      <c r="F358" s="144">
        <f>F292+F255</f>
        <v>18776.467000000001</v>
      </c>
      <c r="G358" s="113"/>
    </row>
    <row r="359" spans="1:7" x14ac:dyDescent="0.3">
      <c r="C359" s="75" t="s">
        <v>184</v>
      </c>
      <c r="E359" s="144">
        <f>E195</f>
        <v>175</v>
      </c>
      <c r="F359" s="144">
        <f>F195</f>
        <v>175</v>
      </c>
      <c r="G359" s="113"/>
    </row>
    <row r="360" spans="1:7" x14ac:dyDescent="0.3">
      <c r="C360" s="75" t="s">
        <v>285</v>
      </c>
      <c r="E360" s="144">
        <f>E329</f>
        <v>919.75</v>
      </c>
      <c r="F360" s="144">
        <f>F329</f>
        <v>699.75</v>
      </c>
      <c r="G360" s="113"/>
    </row>
    <row r="361" spans="1:7" x14ac:dyDescent="0.3">
      <c r="C361" s="75" t="s">
        <v>166</v>
      </c>
      <c r="E361" s="144">
        <f>E152+E311+E347+E141</f>
        <v>18014.664000000001</v>
      </c>
      <c r="F361" s="144">
        <f>F152+F311+F347+F141</f>
        <v>15641.723</v>
      </c>
      <c r="G361" s="113"/>
    </row>
    <row r="362" spans="1:7" x14ac:dyDescent="0.3">
      <c r="C362" s="75" t="s">
        <v>162</v>
      </c>
      <c r="E362" s="144">
        <f>E66+E340</f>
        <v>17566.499</v>
      </c>
      <c r="F362" s="144">
        <f>F66+F340</f>
        <v>17566.499</v>
      </c>
      <c r="G362" s="113"/>
    </row>
    <row r="363" spans="1:7" x14ac:dyDescent="0.3">
      <c r="C363" s="75" t="s">
        <v>176</v>
      </c>
      <c r="E363" s="144">
        <f>E146+E162+E168+E183</f>
        <v>17114.449000000001</v>
      </c>
      <c r="F363" s="144">
        <f>F146+F162+F168+F183</f>
        <v>15961</v>
      </c>
      <c r="G363" s="113"/>
    </row>
    <row r="364" spans="1:7" x14ac:dyDescent="0.3">
      <c r="C364" s="75" t="s">
        <v>173</v>
      </c>
      <c r="E364" s="144"/>
      <c r="F364" s="144"/>
      <c r="G364" s="113"/>
    </row>
    <row r="365" spans="1:7" x14ac:dyDescent="0.3">
      <c r="C365" s="75" t="s">
        <v>160</v>
      </c>
      <c r="E365" s="144">
        <f>E18+E23+E45+E38+E51+E86+E122+E129+E135+E302</f>
        <v>52218.254999999997</v>
      </c>
      <c r="F365" s="144">
        <f>F18+F23+F45+F38+F51+F86+F122+F129+F135+F302</f>
        <v>50951.489000000001</v>
      </c>
      <c r="G365" s="113"/>
    </row>
    <row r="366" spans="1:7" x14ac:dyDescent="0.3">
      <c r="C366" s="75"/>
      <c r="E366" s="144">
        <f>SUM(E357:E365)</f>
        <v>590762.91300000006</v>
      </c>
      <c r="F366" s="144">
        <f>SUM(F357:F365)</f>
        <v>577458.3600000001</v>
      </c>
      <c r="G366" s="113"/>
    </row>
    <row r="367" spans="1:7" x14ac:dyDescent="0.3">
      <c r="A367" s="1"/>
      <c r="B367" s="1"/>
      <c r="C367" s="75"/>
      <c r="E367" s="144"/>
      <c r="F367" s="144"/>
      <c r="G367" s="113"/>
    </row>
    <row r="368" spans="1:7" x14ac:dyDescent="0.3">
      <c r="A368" s="1"/>
      <c r="B368" s="1"/>
      <c r="C368" s="75" t="s">
        <v>310</v>
      </c>
      <c r="E368" s="144">
        <f>E210+E213</f>
        <v>111257.90700000001</v>
      </c>
      <c r="F368" s="144">
        <f>F210+F213</f>
        <v>105869.357</v>
      </c>
      <c r="G368" s="113"/>
    </row>
    <row r="369" spans="1:7" x14ac:dyDescent="0.3">
      <c r="A369" s="1"/>
      <c r="B369" s="1"/>
      <c r="C369" s="75" t="s">
        <v>312</v>
      </c>
      <c r="E369" s="144">
        <f>E216+E219+E222</f>
        <v>2145</v>
      </c>
      <c r="F369" s="144">
        <f>F216+F219+F222</f>
        <v>2145</v>
      </c>
      <c r="G369" s="113"/>
    </row>
    <row r="370" spans="1:7" x14ac:dyDescent="0.3">
      <c r="A370" s="1"/>
      <c r="B370" s="1"/>
      <c r="C370" s="75" t="s">
        <v>334</v>
      </c>
      <c r="E370" s="144">
        <f>E322</f>
        <v>4094</v>
      </c>
      <c r="F370" s="144">
        <f>F322</f>
        <v>4094</v>
      </c>
      <c r="G370" s="113"/>
    </row>
    <row r="371" spans="1:7" x14ac:dyDescent="0.3">
      <c r="A371" s="1"/>
      <c r="B371" s="1"/>
      <c r="C371" s="75" t="s">
        <v>313</v>
      </c>
      <c r="E371" s="144">
        <f>E228+E231</f>
        <v>290392.71799999999</v>
      </c>
      <c r="F371" s="144">
        <f>F228+F231</f>
        <v>290011.78100000002</v>
      </c>
      <c r="G371" s="113"/>
    </row>
    <row r="372" spans="1:7" x14ac:dyDescent="0.3">
      <c r="A372" s="1"/>
      <c r="B372" s="1"/>
      <c r="C372" s="75" t="s">
        <v>311</v>
      </c>
      <c r="E372" s="144">
        <f>E262+E234</f>
        <v>308.60000000000002</v>
      </c>
      <c r="F372" s="144">
        <f>F262+F234</f>
        <v>249.4</v>
      </c>
      <c r="G372" s="113"/>
    </row>
    <row r="373" spans="1:7" x14ac:dyDescent="0.3">
      <c r="A373" s="1"/>
      <c r="B373" s="1"/>
      <c r="C373" s="75" t="s">
        <v>314</v>
      </c>
      <c r="E373" s="144">
        <f>E237+E265</f>
        <v>16371.804</v>
      </c>
      <c r="F373" s="144">
        <f>F237+F265</f>
        <v>16371.804</v>
      </c>
      <c r="G373" s="113"/>
    </row>
    <row r="374" spans="1:7" x14ac:dyDescent="0.3">
      <c r="A374" s="1"/>
      <c r="B374" s="1"/>
      <c r="C374" s="75" t="s">
        <v>315</v>
      </c>
      <c r="E374" s="144">
        <f>E243+E246</f>
        <v>19577.509999999998</v>
      </c>
      <c r="F374" s="144">
        <f>F243+F246</f>
        <v>19177</v>
      </c>
      <c r="G374" s="113"/>
    </row>
    <row r="375" spans="1:7" x14ac:dyDescent="0.3">
      <c r="A375" s="1"/>
      <c r="B375" s="1"/>
      <c r="C375" s="75" t="s">
        <v>316</v>
      </c>
      <c r="E375" s="144">
        <f>E252+E249</f>
        <v>94.9</v>
      </c>
      <c r="F375" s="144">
        <f>F252+F249</f>
        <v>145.9</v>
      </c>
      <c r="G375" s="113"/>
    </row>
    <row r="376" spans="1:7" x14ac:dyDescent="0.3">
      <c r="A376" s="1"/>
      <c r="B376" s="1"/>
      <c r="C376" s="75" t="s">
        <v>317</v>
      </c>
      <c r="E376" s="144">
        <f>E275+E280+E287</f>
        <v>17311.39</v>
      </c>
      <c r="F376" s="144">
        <f>F275+F280+F287</f>
        <v>16998.189999999999</v>
      </c>
      <c r="G376" s="113"/>
    </row>
    <row r="377" spans="1:7" x14ac:dyDescent="0.3">
      <c r="A377" s="1"/>
      <c r="B377" s="1"/>
      <c r="C377" s="75" t="s">
        <v>340</v>
      </c>
      <c r="E377" s="144">
        <f>E270</f>
        <v>74</v>
      </c>
      <c r="F377" s="144">
        <f>F270</f>
        <v>74</v>
      </c>
      <c r="G377" s="113"/>
    </row>
    <row r="378" spans="1:7" x14ac:dyDescent="0.3">
      <c r="A378" s="1"/>
      <c r="B378" s="1"/>
      <c r="C378" s="75" t="s">
        <v>625</v>
      </c>
      <c r="E378" s="144">
        <f>E308</f>
        <v>2550</v>
      </c>
      <c r="F378" s="144">
        <f>F308</f>
        <v>2550</v>
      </c>
      <c r="G378" s="113"/>
    </row>
    <row r="379" spans="1:7" x14ac:dyDescent="0.3">
      <c r="A379" s="1"/>
      <c r="B379" s="1"/>
      <c r="C379" s="75" t="s">
        <v>318</v>
      </c>
      <c r="E379" s="144">
        <f>E293</f>
        <v>6920.5029999999997</v>
      </c>
      <c r="F379" s="144">
        <f>F293</f>
        <v>6020.5029999999997</v>
      </c>
      <c r="G379" s="113"/>
    </row>
    <row r="380" spans="1:7" x14ac:dyDescent="0.3">
      <c r="A380" s="1"/>
      <c r="B380" s="1"/>
      <c r="C380" s="75" t="s">
        <v>319</v>
      </c>
      <c r="E380" s="144">
        <f>E256</f>
        <v>12984.964</v>
      </c>
      <c r="F380" s="144">
        <f>F256</f>
        <v>12084.964</v>
      </c>
      <c r="G380" s="113"/>
    </row>
    <row r="381" spans="1:7" x14ac:dyDescent="0.3">
      <c r="A381" s="1"/>
      <c r="B381" s="1"/>
      <c r="C381" s="75" t="s">
        <v>320</v>
      </c>
      <c r="E381" s="144">
        <f>E296</f>
        <v>671</v>
      </c>
      <c r="F381" s="144">
        <f>F296</f>
        <v>671</v>
      </c>
      <c r="G381" s="113"/>
    </row>
    <row r="382" spans="1:7" x14ac:dyDescent="0.3">
      <c r="A382" s="1"/>
      <c r="B382" s="1"/>
      <c r="C382" s="75" t="s">
        <v>358</v>
      </c>
      <c r="E382" s="144">
        <f>E197</f>
        <v>100</v>
      </c>
      <c r="F382" s="144">
        <f>F197</f>
        <v>100</v>
      </c>
      <c r="G382" s="113"/>
    </row>
    <row r="383" spans="1:7" x14ac:dyDescent="0.3">
      <c r="A383" s="1"/>
      <c r="B383" s="1"/>
      <c r="C383" s="75" t="s">
        <v>321</v>
      </c>
      <c r="E383" s="144">
        <f>E200</f>
        <v>45</v>
      </c>
      <c r="F383" s="144">
        <f>F200</f>
        <v>45</v>
      </c>
      <c r="G383" s="113"/>
    </row>
    <row r="384" spans="1:7" x14ac:dyDescent="0.3">
      <c r="A384" s="1"/>
      <c r="B384" s="1"/>
      <c r="C384" s="75" t="s">
        <v>359</v>
      </c>
      <c r="E384" s="144">
        <f>E203</f>
        <v>30</v>
      </c>
      <c r="F384" s="144">
        <f>F203</f>
        <v>30</v>
      </c>
      <c r="G384" s="113"/>
    </row>
    <row r="385" spans="1:7" x14ac:dyDescent="0.3">
      <c r="A385" s="1"/>
      <c r="B385" s="1"/>
      <c r="C385" s="75" t="s">
        <v>322</v>
      </c>
      <c r="E385" s="144">
        <f>E333</f>
        <v>561</v>
      </c>
      <c r="F385" s="144">
        <f>F333</f>
        <v>561</v>
      </c>
      <c r="G385" s="113"/>
    </row>
    <row r="386" spans="1:7" x14ac:dyDescent="0.3">
      <c r="A386" s="1"/>
      <c r="B386" s="1"/>
      <c r="C386" s="75" t="s">
        <v>663</v>
      </c>
      <c r="E386" s="144">
        <f>E330</f>
        <v>358.75</v>
      </c>
      <c r="F386" s="144">
        <f>F330</f>
        <v>138.75</v>
      </c>
      <c r="G386" s="113"/>
    </row>
    <row r="387" spans="1:7" x14ac:dyDescent="0.3">
      <c r="A387" s="1"/>
      <c r="B387" s="1"/>
      <c r="C387" s="75" t="s">
        <v>323</v>
      </c>
      <c r="E387" s="144">
        <f>E313</f>
        <v>210</v>
      </c>
      <c r="F387" s="144">
        <f>F313</f>
        <v>210</v>
      </c>
      <c r="G387" s="113"/>
    </row>
    <row r="388" spans="1:7" x14ac:dyDescent="0.3">
      <c r="A388" s="1"/>
      <c r="B388" s="1"/>
      <c r="C388" s="75" t="s">
        <v>439</v>
      </c>
      <c r="E388" s="144"/>
      <c r="F388" s="144"/>
      <c r="G388" s="113"/>
    </row>
    <row r="389" spans="1:7" x14ac:dyDescent="0.3">
      <c r="A389" s="1"/>
      <c r="B389" s="1"/>
      <c r="C389" s="75" t="s">
        <v>324</v>
      </c>
      <c r="E389" s="144">
        <f>E154+E157</f>
        <v>1435</v>
      </c>
      <c r="F389" s="144">
        <f>F154+F157</f>
        <v>1435</v>
      </c>
      <c r="G389" s="113"/>
    </row>
    <row r="390" spans="1:7" x14ac:dyDescent="0.3">
      <c r="A390" s="1"/>
      <c r="B390" s="1"/>
      <c r="C390" s="75" t="s">
        <v>325</v>
      </c>
      <c r="E390" s="144">
        <f>E142</f>
        <v>3.2229999999999999</v>
      </c>
      <c r="F390" s="144">
        <f>F142</f>
        <v>3.2229999999999999</v>
      </c>
      <c r="G390" s="113"/>
    </row>
    <row r="391" spans="1:7" x14ac:dyDescent="0.3">
      <c r="A391" s="1"/>
      <c r="B391" s="1"/>
      <c r="C391" s="75" t="s">
        <v>440</v>
      </c>
      <c r="E391" s="144"/>
      <c r="F391" s="144"/>
      <c r="G391" s="113"/>
    </row>
    <row r="392" spans="1:7" x14ac:dyDescent="0.3">
      <c r="A392" s="1"/>
      <c r="B392" s="1"/>
      <c r="C392" s="75" t="s">
        <v>326</v>
      </c>
      <c r="E392" s="144">
        <f>E348+E351</f>
        <v>16192.941000000001</v>
      </c>
      <c r="F392" s="144">
        <f>F348+F351</f>
        <v>13820</v>
      </c>
      <c r="G392" s="113"/>
    </row>
    <row r="393" spans="1:7" x14ac:dyDescent="0.3">
      <c r="A393" s="1"/>
      <c r="B393" s="1"/>
      <c r="C393" s="75" t="s">
        <v>441</v>
      </c>
      <c r="E393" s="144"/>
      <c r="F393" s="144"/>
      <c r="G393" s="113"/>
    </row>
    <row r="394" spans="1:7" x14ac:dyDescent="0.3">
      <c r="A394" s="1"/>
      <c r="B394" s="1"/>
      <c r="C394" s="75" t="s">
        <v>357</v>
      </c>
      <c r="E394" s="144">
        <f>E316</f>
        <v>173.5</v>
      </c>
      <c r="F394" s="144">
        <f>F316</f>
        <v>173.5</v>
      </c>
      <c r="G394" s="113"/>
    </row>
    <row r="395" spans="1:7" x14ac:dyDescent="0.3">
      <c r="A395" s="1"/>
      <c r="B395" s="1"/>
      <c r="C395" s="75" t="s">
        <v>327</v>
      </c>
      <c r="E395" s="144">
        <f>E68+E71</f>
        <v>990.59999999999991</v>
      </c>
      <c r="F395" s="144">
        <f>F68+F71</f>
        <v>990.59999999999991</v>
      </c>
      <c r="G395" s="113"/>
    </row>
    <row r="396" spans="1:7" x14ac:dyDescent="0.3">
      <c r="A396" s="1"/>
      <c r="B396" s="1"/>
      <c r="C396" s="75" t="s">
        <v>442</v>
      </c>
      <c r="E396" s="144"/>
      <c r="F396" s="144"/>
      <c r="G396" s="113"/>
    </row>
    <row r="397" spans="1:7" x14ac:dyDescent="0.3">
      <c r="A397" s="1"/>
      <c r="B397" s="1"/>
      <c r="C397" s="75" t="s">
        <v>346</v>
      </c>
      <c r="E397" s="144">
        <f>E342</f>
        <v>881.25</v>
      </c>
      <c r="F397" s="144">
        <f>F342</f>
        <v>881.25</v>
      </c>
      <c r="G397" s="113"/>
    </row>
    <row r="398" spans="1:7" x14ac:dyDescent="0.3">
      <c r="A398" s="1"/>
      <c r="B398" s="1"/>
      <c r="C398" s="75" t="s">
        <v>328</v>
      </c>
      <c r="E398" s="144">
        <f>E74</f>
        <v>1050.0899999999999</v>
      </c>
      <c r="F398" s="144">
        <f>F74</f>
        <v>1050.0899999999999</v>
      </c>
      <c r="G398" s="113"/>
    </row>
    <row r="399" spans="1:7" x14ac:dyDescent="0.3">
      <c r="A399" s="1"/>
      <c r="B399" s="1"/>
      <c r="C399" s="75" t="s">
        <v>329</v>
      </c>
      <c r="E399" s="144">
        <f>E79</f>
        <v>14644.558999999999</v>
      </c>
      <c r="F399" s="144">
        <f>F79</f>
        <v>14644.558999999999</v>
      </c>
      <c r="G399" s="113"/>
    </row>
    <row r="400" spans="1:7" x14ac:dyDescent="0.3">
      <c r="A400" s="1"/>
      <c r="B400" s="1"/>
      <c r="C400" s="75" t="s">
        <v>443</v>
      </c>
      <c r="E400" s="144"/>
      <c r="F400" s="144"/>
      <c r="G400" s="113"/>
    </row>
    <row r="401" spans="1:8" x14ac:dyDescent="0.3">
      <c r="A401" s="1"/>
      <c r="B401" s="1"/>
      <c r="C401" s="75" t="s">
        <v>330</v>
      </c>
      <c r="E401" s="144">
        <f>E164+E170+E173+E179+E176+E190</f>
        <v>7322.3760000000002</v>
      </c>
      <c r="F401" s="144">
        <f>F164+F170+F173+F179+F176+F190</f>
        <v>5050</v>
      </c>
      <c r="G401" s="113"/>
    </row>
    <row r="402" spans="1:8" x14ac:dyDescent="0.3">
      <c r="A402" s="1"/>
      <c r="B402" s="1"/>
      <c r="C402" s="75" t="s">
        <v>331</v>
      </c>
      <c r="E402" s="144">
        <f>E148</f>
        <v>9766</v>
      </c>
      <c r="F402" s="144">
        <f>F148</f>
        <v>10661</v>
      </c>
      <c r="G402" s="113"/>
    </row>
    <row r="403" spans="1:8" x14ac:dyDescent="0.3">
      <c r="A403" s="1"/>
      <c r="B403" s="1"/>
      <c r="C403" s="75" t="s">
        <v>332</v>
      </c>
      <c r="E403" s="144">
        <f>E184</f>
        <v>250</v>
      </c>
      <c r="F403" s="144">
        <f>F184</f>
        <v>250</v>
      </c>
      <c r="G403" s="113"/>
    </row>
    <row r="404" spans="1:8" x14ac:dyDescent="0.3">
      <c r="A404" s="1"/>
      <c r="B404" s="1"/>
      <c r="C404" s="75" t="s">
        <v>333</v>
      </c>
      <c r="E404" s="144"/>
      <c r="F404" s="144"/>
      <c r="G404" s="113"/>
    </row>
    <row r="405" spans="1:8" x14ac:dyDescent="0.3">
      <c r="A405" s="1"/>
      <c r="B405" s="1"/>
      <c r="C405" s="75" t="s">
        <v>160</v>
      </c>
      <c r="E405" s="144">
        <f>E19+E24+E45+E27+E34+E39+E52+E59+E62+E87+E90+E100+E93+E105+E110+E115+E124+E130+E137+E303+E96</f>
        <v>52218.254999999997</v>
      </c>
      <c r="F405" s="144">
        <f>F19+F24+F45+F27+F34+F39+F52+F59+F62+F87+F90+F100+F93+F105+F110+F115+F124+F130+F137+F303+F96</f>
        <v>50951.489000000001</v>
      </c>
      <c r="G405" s="113">
        <f>SUM(E368:E404)</f>
        <v>538768.58500000008</v>
      </c>
      <c r="H405" s="113">
        <f>SUM(F368:F404)</f>
        <v>526506.87100000004</v>
      </c>
    </row>
    <row r="406" spans="1:8" x14ac:dyDescent="0.3">
      <c r="A406" s="1"/>
      <c r="B406" s="1"/>
      <c r="C406" s="75"/>
      <c r="E406" s="144">
        <f>SUM(E368:E405)</f>
        <v>590986.84000000008</v>
      </c>
      <c r="F406" s="144">
        <f>SUM(F368:F405)</f>
        <v>577458.3600000001</v>
      </c>
      <c r="G406" s="113"/>
    </row>
    <row r="407" spans="1:8" x14ac:dyDescent="0.3">
      <c r="A407" s="1"/>
      <c r="B407" s="1"/>
      <c r="C407" s="75"/>
      <c r="E407" s="144"/>
      <c r="F407" s="144"/>
      <c r="G407" s="113"/>
      <c r="H407" s="113"/>
    </row>
    <row r="408" spans="1:8" x14ac:dyDescent="0.3">
      <c r="A408" s="1"/>
      <c r="B408" s="1"/>
      <c r="C408" s="75"/>
      <c r="E408" s="76"/>
      <c r="F408" s="76"/>
    </row>
    <row r="409" spans="1:8" x14ac:dyDescent="0.3">
      <c r="A409" s="1"/>
      <c r="B409" s="1"/>
      <c r="C409" s="75"/>
      <c r="E409" s="76"/>
      <c r="F409" s="76"/>
      <c r="G409" s="145"/>
    </row>
    <row r="410" spans="1:8" x14ac:dyDescent="0.3">
      <c r="A410" s="1"/>
      <c r="B410" s="1"/>
      <c r="C410" s="75"/>
      <c r="E410" s="76"/>
      <c r="F410" s="76"/>
    </row>
    <row r="411" spans="1:8" x14ac:dyDescent="0.3">
      <c r="A411" s="1"/>
      <c r="B411" s="1"/>
      <c r="C411" s="75"/>
      <c r="E411" s="76"/>
      <c r="F411" s="76"/>
    </row>
    <row r="412" spans="1:8" x14ac:dyDescent="0.3">
      <c r="A412" s="1"/>
      <c r="B412" s="1"/>
      <c r="C412" s="75"/>
    </row>
    <row r="413" spans="1:8" x14ac:dyDescent="0.3">
      <c r="A413" s="1"/>
      <c r="B413" s="1"/>
      <c r="C413" s="75"/>
    </row>
    <row r="414" spans="1:8" x14ac:dyDescent="0.3">
      <c r="A414" s="1"/>
      <c r="B414" s="1"/>
      <c r="C414" s="75"/>
      <c r="E414" s="76"/>
      <c r="F414" s="76"/>
    </row>
    <row r="415" spans="1:8" x14ac:dyDescent="0.3">
      <c r="A415" s="1"/>
      <c r="B415" s="1"/>
      <c r="C415" s="75"/>
    </row>
    <row r="416" spans="1:8" x14ac:dyDescent="0.3">
      <c r="A416" s="1"/>
      <c r="B416" s="1"/>
      <c r="C416" s="75"/>
    </row>
    <row r="417" spans="1:6" x14ac:dyDescent="0.3">
      <c r="A417" s="1"/>
      <c r="B417" s="1"/>
      <c r="C417" s="75"/>
    </row>
    <row r="418" spans="1:6" x14ac:dyDescent="0.3">
      <c r="A418" s="1"/>
      <c r="B418" s="1"/>
      <c r="C418" s="75"/>
      <c r="F418" s="68"/>
    </row>
  </sheetData>
  <mergeCells count="7">
    <mergeCell ref="A356:E356"/>
    <mergeCell ref="A9:F9"/>
    <mergeCell ref="A10:F10"/>
    <mergeCell ref="A11:F11"/>
    <mergeCell ref="A12:F12"/>
    <mergeCell ref="A13:F13"/>
    <mergeCell ref="A354:D354"/>
  </mergeCells>
  <pageMargins left="0.70866141732283472" right="0.70866141732283472" top="0.35433070866141736" bottom="0.35433070866141736" header="0.31496062992125984" footer="0.31496062992125984"/>
  <pageSetup paperSize="9" scale="66" orientation="portrait" r:id="rId1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423</v>
      </c>
    </row>
    <row r="2" spans="1:11" x14ac:dyDescent="0.3">
      <c r="C2" s="164" t="s">
        <v>691</v>
      </c>
    </row>
    <row r="3" spans="1:11" x14ac:dyDescent="0.3">
      <c r="C3" s="164" t="s">
        <v>678</v>
      </c>
    </row>
    <row r="4" spans="1:11" x14ac:dyDescent="0.3">
      <c r="C4" s="164" t="s">
        <v>690</v>
      </c>
    </row>
    <row r="5" spans="1:11" x14ac:dyDescent="0.3">
      <c r="C5" s="164" t="s">
        <v>376</v>
      </c>
    </row>
    <row r="6" spans="1:11" x14ac:dyDescent="0.3">
      <c r="C6" s="164" t="s">
        <v>619</v>
      </c>
    </row>
    <row r="7" spans="1:11" x14ac:dyDescent="0.3">
      <c r="C7" s="164" t="s">
        <v>620</v>
      </c>
    </row>
    <row r="8" spans="1:11" x14ac:dyDescent="0.3">
      <c r="C8" s="164" t="s">
        <v>621</v>
      </c>
    </row>
    <row r="9" spans="1:11" x14ac:dyDescent="0.3">
      <c r="A9" s="177" t="s">
        <v>280</v>
      </c>
      <c r="B9" s="183"/>
      <c r="C9" s="183"/>
    </row>
    <row r="10" spans="1:11" x14ac:dyDescent="0.3">
      <c r="A10" s="184" t="s">
        <v>473</v>
      </c>
      <c r="B10" s="185"/>
      <c r="C10" s="185"/>
    </row>
    <row r="11" spans="1:11" s="10" customFormat="1" x14ac:dyDescent="0.3">
      <c r="A11" s="77"/>
      <c r="B11" s="78"/>
      <c r="C11" s="79" t="s">
        <v>338</v>
      </c>
      <c r="D11" s="12"/>
      <c r="E11" s="13"/>
      <c r="F11" s="12"/>
    </row>
    <row r="12" spans="1:11" x14ac:dyDescent="0.25">
      <c r="A12" s="48" t="s">
        <v>345</v>
      </c>
      <c r="B12" s="48" t="s">
        <v>3</v>
      </c>
      <c r="C12" s="48" t="s">
        <v>281</v>
      </c>
    </row>
    <row r="13" spans="1:11" ht="37.5" x14ac:dyDescent="0.25">
      <c r="A13" s="50" t="s">
        <v>551</v>
      </c>
      <c r="B13" s="51" t="s">
        <v>188</v>
      </c>
      <c r="C13" s="102">
        <f>C14+C18+C23+C27+C28+C29</f>
        <v>500788.84100000007</v>
      </c>
      <c r="E13" s="122">
        <f>'прил 13'!E467</f>
        <v>500788.84100000013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555</v>
      </c>
      <c r="B14" s="81" t="s">
        <v>189</v>
      </c>
      <c r="C14" s="117">
        <f>C15+C16+C17</f>
        <v>136391.51999999999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288</v>
      </c>
      <c r="B15" s="83" t="s">
        <v>310</v>
      </c>
      <c r="C15" s="118">
        <v>112038.341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289</v>
      </c>
      <c r="B16" s="83" t="s">
        <v>312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290</v>
      </c>
      <c r="B17" s="83" t="s">
        <v>334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553</v>
      </c>
      <c r="B18" s="81" t="s">
        <v>200</v>
      </c>
      <c r="C18" s="117">
        <f>C19+C20+C21+C22</f>
        <v>323917.103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291</v>
      </c>
      <c r="B19" s="83" t="s">
        <v>313</v>
      </c>
      <c r="C19" s="118">
        <v>297171.75400000002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292</v>
      </c>
      <c r="B20" s="83" t="s">
        <v>311</v>
      </c>
      <c r="C20" s="118">
        <v>7594.0770000000002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360</v>
      </c>
      <c r="B21" s="83" t="s">
        <v>314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x14ac:dyDescent="0.25">
      <c r="A22" s="84" t="s">
        <v>687</v>
      </c>
      <c r="B22" s="83" t="s">
        <v>688</v>
      </c>
      <c r="C22" s="118">
        <v>2779.4679999999998</v>
      </c>
      <c r="E22" s="122"/>
      <c r="F22" s="122"/>
      <c r="G22" s="111"/>
      <c r="H22" s="111"/>
      <c r="I22" s="111"/>
      <c r="J22" s="111"/>
      <c r="K22" s="111"/>
    </row>
    <row r="23" spans="1:11" ht="39" x14ac:dyDescent="0.25">
      <c r="A23" s="85" t="s">
        <v>540</v>
      </c>
      <c r="B23" s="81" t="s">
        <v>203</v>
      </c>
      <c r="C23" s="117">
        <f>C24+C25+C26</f>
        <v>20207.59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293</v>
      </c>
      <c r="B24" s="83" t="s">
        <v>315</v>
      </c>
      <c r="C24" s="118">
        <v>19987.509999999998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294</v>
      </c>
      <c r="B25" s="83" t="s">
        <v>316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4" t="s">
        <v>665</v>
      </c>
      <c r="B26" s="83" t="s">
        <v>664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82" t="s">
        <v>295</v>
      </c>
      <c r="B27" s="83" t="s">
        <v>317</v>
      </c>
      <c r="C27" s="118">
        <v>17648.628000000001</v>
      </c>
      <c r="E27" s="122"/>
      <c r="F27" s="122"/>
      <c r="G27" s="111"/>
      <c r="H27" s="111"/>
      <c r="I27" s="111"/>
      <c r="J27" s="111"/>
      <c r="K27" s="111"/>
    </row>
    <row r="28" spans="1:11" x14ac:dyDescent="0.25">
      <c r="A28" s="82" t="s">
        <v>341</v>
      </c>
      <c r="B28" s="83" t="s">
        <v>340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166" t="s">
        <v>626</v>
      </c>
      <c r="B29" s="83" t="s">
        <v>625</v>
      </c>
      <c r="C29" s="118">
        <v>2550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50" t="s">
        <v>552</v>
      </c>
      <c r="B30" s="51" t="s">
        <v>186</v>
      </c>
      <c r="C30" s="102">
        <f>C31+C32+C33</f>
        <v>22373.149000000001</v>
      </c>
      <c r="E30" s="122">
        <f>'прил 13'!E468</f>
        <v>22373.148999999998</v>
      </c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296</v>
      </c>
      <c r="B31" s="83" t="s">
        <v>318</v>
      </c>
      <c r="C31" s="118">
        <v>7764.0950000000003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82" t="s">
        <v>293</v>
      </c>
      <c r="B32" s="83" t="s">
        <v>319</v>
      </c>
      <c r="C32" s="118">
        <v>13748.554</v>
      </c>
      <c r="E32" s="122"/>
      <c r="F32" s="122"/>
      <c r="G32" s="111"/>
      <c r="H32" s="111"/>
      <c r="I32" s="111"/>
      <c r="J32" s="111"/>
      <c r="K32" s="111"/>
    </row>
    <row r="33" spans="1:11" x14ac:dyDescent="0.25">
      <c r="A33" s="82" t="s">
        <v>297</v>
      </c>
      <c r="B33" s="83" t="s">
        <v>320</v>
      </c>
      <c r="C33" s="118">
        <v>860.5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50" t="s">
        <v>564</v>
      </c>
      <c r="B34" s="51" t="s">
        <v>184</v>
      </c>
      <c r="C34" s="102">
        <f>C35+C37+C38</f>
        <v>515</v>
      </c>
      <c r="E34" s="122">
        <f>'прил 13'!E469</f>
        <v>515</v>
      </c>
      <c r="F34" s="122"/>
      <c r="G34" s="111"/>
      <c r="H34" s="111"/>
      <c r="I34" s="111"/>
      <c r="J34" s="111"/>
      <c r="K34" s="111"/>
    </row>
    <row r="35" spans="1:11" ht="58.5" x14ac:dyDescent="0.25">
      <c r="A35" s="86" t="s">
        <v>565</v>
      </c>
      <c r="B35" s="81" t="s">
        <v>351</v>
      </c>
      <c r="C35" s="117">
        <f>C36</f>
        <v>440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361</v>
      </c>
      <c r="B36" s="83" t="s">
        <v>358</v>
      </c>
      <c r="C36" s="103">
        <v>440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82" t="s">
        <v>298</v>
      </c>
      <c r="B37" s="83" t="s">
        <v>321</v>
      </c>
      <c r="C37" s="118">
        <v>45</v>
      </c>
      <c r="E37" s="122"/>
      <c r="F37" s="122"/>
      <c r="G37" s="111"/>
      <c r="H37" s="111"/>
      <c r="I37" s="111"/>
      <c r="J37" s="111"/>
      <c r="K37" s="111"/>
    </row>
    <row r="38" spans="1:11" x14ac:dyDescent="0.25">
      <c r="A38" s="82" t="s">
        <v>362</v>
      </c>
      <c r="B38" s="83" t="s">
        <v>359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566</v>
      </c>
      <c r="B39" s="51" t="s">
        <v>285</v>
      </c>
      <c r="C39" s="102">
        <f>C40+C41</f>
        <v>8957.7919999999995</v>
      </c>
      <c r="E39" s="122">
        <f>'прил 13'!E470</f>
        <v>8957.7919999999995</v>
      </c>
      <c r="F39" s="122"/>
      <c r="G39" s="111"/>
      <c r="H39" s="111"/>
      <c r="I39" s="111"/>
      <c r="J39" s="111"/>
      <c r="K39" s="111"/>
    </row>
    <row r="40" spans="1:11" ht="37.5" x14ac:dyDescent="0.25">
      <c r="A40" s="82" t="s">
        <v>299</v>
      </c>
      <c r="B40" s="83" t="s">
        <v>322</v>
      </c>
      <c r="C40" s="118">
        <v>561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665</v>
      </c>
      <c r="B41" s="83" t="s">
        <v>663</v>
      </c>
      <c r="C41" s="118">
        <v>8396.7919999999995</v>
      </c>
      <c r="E41" s="122"/>
      <c r="F41" s="122"/>
      <c r="G41" s="111"/>
      <c r="H41" s="111"/>
      <c r="I41" s="111"/>
      <c r="J41" s="111"/>
      <c r="K41" s="111"/>
    </row>
    <row r="42" spans="1:11" ht="37.5" x14ac:dyDescent="0.25">
      <c r="A42" s="50" t="s">
        <v>554</v>
      </c>
      <c r="B42" s="51" t="s">
        <v>166</v>
      </c>
      <c r="C42" s="102">
        <f>C43+C45+C47+C48</f>
        <v>20206.713</v>
      </c>
      <c r="E42" s="122">
        <f>'прил 13'!E471</f>
        <v>20206.713000000003</v>
      </c>
      <c r="F42" s="122"/>
      <c r="G42" s="111"/>
      <c r="H42" s="111"/>
      <c r="I42" s="111"/>
      <c r="J42" s="111"/>
      <c r="K42" s="111"/>
    </row>
    <row r="43" spans="1:11" ht="19.5" x14ac:dyDescent="0.25">
      <c r="A43" s="85" t="s">
        <v>567</v>
      </c>
      <c r="B43" s="81" t="s">
        <v>193</v>
      </c>
      <c r="C43" s="117">
        <f>C44</f>
        <v>210</v>
      </c>
      <c r="E43" s="122"/>
      <c r="F43" s="122"/>
      <c r="G43" s="111"/>
      <c r="H43" s="111"/>
      <c r="I43" s="111"/>
      <c r="J43" s="111"/>
      <c r="K43" s="111"/>
    </row>
    <row r="44" spans="1:11" x14ac:dyDescent="0.25">
      <c r="A44" s="84" t="s">
        <v>300</v>
      </c>
      <c r="B44" s="83" t="s">
        <v>323</v>
      </c>
      <c r="C44" s="118">
        <v>210</v>
      </c>
      <c r="E44" s="122"/>
      <c r="F44" s="122"/>
      <c r="G44" s="111"/>
      <c r="H44" s="111"/>
      <c r="I44" s="111"/>
      <c r="J44" s="111"/>
      <c r="K44" s="111"/>
    </row>
    <row r="45" spans="1:11" ht="58.5" x14ac:dyDescent="0.25">
      <c r="A45" s="85" t="s">
        <v>559</v>
      </c>
      <c r="B45" s="81" t="s">
        <v>287</v>
      </c>
      <c r="C45" s="117">
        <f>C46</f>
        <v>2615.8200000000002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84" t="s">
        <v>301</v>
      </c>
      <c r="B46" s="83" t="s">
        <v>324</v>
      </c>
      <c r="C46" s="118">
        <v>2615.8200000000002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163" t="s">
        <v>618</v>
      </c>
      <c r="B47" s="83" t="s">
        <v>325</v>
      </c>
      <c r="C47" s="118">
        <v>3.2229999999999999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302</v>
      </c>
      <c r="B48" s="83" t="s">
        <v>326</v>
      </c>
      <c r="C48" s="118">
        <v>17377.669999999998</v>
      </c>
      <c r="E48" s="122"/>
      <c r="F48" s="122"/>
      <c r="G48" s="111"/>
      <c r="H48" s="111"/>
      <c r="I48" s="111"/>
      <c r="J48" s="111"/>
      <c r="K48" s="111"/>
    </row>
    <row r="49" spans="1:11" ht="37.5" x14ac:dyDescent="0.25">
      <c r="A49" s="50" t="s">
        <v>519</v>
      </c>
      <c r="B49" s="51" t="s">
        <v>162</v>
      </c>
      <c r="C49" s="102">
        <f>C50+C54+C55+C52</f>
        <v>21608.661</v>
      </c>
      <c r="E49" s="122">
        <f>'прил 13'!E472</f>
        <v>21608.661</v>
      </c>
      <c r="F49" s="122"/>
      <c r="G49" s="111"/>
      <c r="H49" s="111"/>
      <c r="I49" s="111"/>
      <c r="J49" s="111"/>
      <c r="K49" s="111"/>
    </row>
    <row r="50" spans="1:11" ht="19.5" x14ac:dyDescent="0.25">
      <c r="A50" s="85" t="s">
        <v>520</v>
      </c>
      <c r="B50" s="81" t="s">
        <v>170</v>
      </c>
      <c r="C50" s="117">
        <f>C51</f>
        <v>1022.6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4" t="s">
        <v>303</v>
      </c>
      <c r="B51" s="83" t="s">
        <v>327</v>
      </c>
      <c r="C51" s="118">
        <v>1022.6</v>
      </c>
      <c r="E51" s="122"/>
      <c r="F51" s="122"/>
      <c r="G51" s="111"/>
      <c r="H51" s="111"/>
      <c r="I51" s="111"/>
      <c r="J51" s="111"/>
      <c r="K51" s="111"/>
    </row>
    <row r="52" spans="1:11" ht="56.25" x14ac:dyDescent="0.25">
      <c r="A52" s="50" t="s">
        <v>568</v>
      </c>
      <c r="B52" s="51" t="s">
        <v>355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14" t="s">
        <v>364</v>
      </c>
      <c r="B53" s="83" t="s">
        <v>346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304</v>
      </c>
      <c r="B54" s="83" t="s">
        <v>328</v>
      </c>
      <c r="C54" s="118">
        <v>3568.1320000000001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305</v>
      </c>
      <c r="B55" s="83" t="s">
        <v>329</v>
      </c>
      <c r="C55" s="118">
        <v>15255.429</v>
      </c>
      <c r="E55" s="122"/>
      <c r="F55" s="122"/>
      <c r="G55" s="111"/>
      <c r="H55" s="111"/>
      <c r="I55" s="111"/>
      <c r="J55" s="111"/>
      <c r="K55" s="111"/>
    </row>
    <row r="56" spans="1:11" ht="56.25" x14ac:dyDescent="0.25">
      <c r="A56" s="50" t="s">
        <v>524</v>
      </c>
      <c r="B56" s="51" t="s">
        <v>176</v>
      </c>
      <c r="C56" s="102">
        <f>C57+C59+C61</f>
        <v>62518.126000000004</v>
      </c>
      <c r="E56" s="122">
        <f>'прил 13'!E473</f>
        <v>62518.125999999989</v>
      </c>
      <c r="F56" s="122"/>
      <c r="G56" s="111"/>
      <c r="H56" s="111"/>
      <c r="I56" s="111"/>
      <c r="J56" s="111"/>
      <c r="K56" s="111"/>
    </row>
    <row r="57" spans="1:11" ht="58.5" x14ac:dyDescent="0.25">
      <c r="A57" s="87" t="s">
        <v>527</v>
      </c>
      <c r="B57" s="81" t="s">
        <v>180</v>
      </c>
      <c r="C57" s="117">
        <f>C58</f>
        <v>35311.142</v>
      </c>
      <c r="E57" s="122"/>
      <c r="F57" s="122"/>
      <c r="G57" s="111"/>
      <c r="H57" s="111"/>
      <c r="I57" s="111"/>
      <c r="J57" s="111"/>
      <c r="K57" s="111"/>
    </row>
    <row r="58" spans="1:11" ht="37.5" x14ac:dyDescent="0.25">
      <c r="A58" s="82" t="s">
        <v>306</v>
      </c>
      <c r="B58" s="83" t="s">
        <v>330</v>
      </c>
      <c r="C58" s="118">
        <v>35311.142</v>
      </c>
      <c r="E58" s="122"/>
      <c r="F58" s="122"/>
      <c r="G58" s="111"/>
      <c r="H58" s="111"/>
      <c r="I58" s="111"/>
      <c r="J58" s="111"/>
      <c r="K58" s="111"/>
    </row>
    <row r="59" spans="1:11" ht="39" x14ac:dyDescent="0.25">
      <c r="A59" s="87" t="s">
        <v>525</v>
      </c>
      <c r="B59" s="81" t="s">
        <v>177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307</v>
      </c>
      <c r="B60" s="83" t="s">
        <v>331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x14ac:dyDescent="0.25">
      <c r="A61" s="88" t="s">
        <v>308</v>
      </c>
      <c r="B61" s="83" t="s">
        <v>332</v>
      </c>
      <c r="C61" s="118">
        <v>268.5</v>
      </c>
      <c r="E61" s="122"/>
      <c r="F61" s="122"/>
      <c r="G61" s="111"/>
      <c r="H61" s="111"/>
      <c r="I61" s="111"/>
      <c r="J61" s="111"/>
      <c r="K61" s="111"/>
    </row>
    <row r="62" spans="1:11" ht="75" x14ac:dyDescent="0.3">
      <c r="A62" s="89" t="s">
        <v>569</v>
      </c>
      <c r="B62" s="51" t="s">
        <v>173</v>
      </c>
      <c r="C62" s="102">
        <f>C63</f>
        <v>84.519000000000005</v>
      </c>
      <c r="E62" s="122">
        <f>'прил 13'!E474</f>
        <v>84.519000000000005</v>
      </c>
      <c r="F62" s="122"/>
      <c r="G62" s="111"/>
      <c r="H62" s="111"/>
      <c r="I62" s="111"/>
      <c r="J62" s="111"/>
      <c r="K62" s="111"/>
    </row>
    <row r="63" spans="1:11" ht="37.5" x14ac:dyDescent="0.25">
      <c r="A63" s="88" t="s">
        <v>309</v>
      </c>
      <c r="B63" s="83" t="s">
        <v>333</v>
      </c>
      <c r="C63" s="118">
        <v>84.519000000000005</v>
      </c>
      <c r="E63" s="122"/>
      <c r="F63" s="122"/>
      <c r="G63" s="111"/>
      <c r="H63" s="111"/>
      <c r="I63" s="111"/>
      <c r="J63" s="111"/>
      <c r="K63" s="111"/>
    </row>
    <row r="64" spans="1:11" x14ac:dyDescent="0.3">
      <c r="A64" s="175" t="s">
        <v>146</v>
      </c>
      <c r="B64" s="175"/>
      <c r="C64" s="109">
        <f>C13+C30+C34+C39+C42+C49+C56+C62</f>
        <v>637052.80099999998</v>
      </c>
      <c r="E64" s="123"/>
      <c r="F64" s="123"/>
      <c r="G64" s="111"/>
      <c r="H64" s="111"/>
      <c r="I64" s="111"/>
      <c r="J64" s="111"/>
      <c r="K64" s="111"/>
    </row>
    <row r="65" spans="1:11" x14ac:dyDescent="0.3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x14ac:dyDescent="0.3">
      <c r="A66" s="179"/>
      <c r="B66" s="179"/>
      <c r="C66" s="179"/>
      <c r="E66" s="6"/>
      <c r="F66" s="6"/>
      <c r="G66" s="2"/>
      <c r="H66" s="4"/>
      <c r="I66" s="2"/>
      <c r="J66" s="2"/>
      <c r="K66" s="4"/>
    </row>
    <row r="71" spans="1:11" x14ac:dyDescent="0.3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 1</vt:lpstr>
      <vt:lpstr>прил 2</vt:lpstr>
      <vt:lpstr>прил 7 </vt:lpstr>
      <vt:lpstr>прил 8 </vt:lpstr>
      <vt:lpstr>прил 11</vt:lpstr>
      <vt:lpstr>прил 12</vt:lpstr>
      <vt:lpstr>прил 13</vt:lpstr>
      <vt:lpstr>прил 14</vt:lpstr>
      <vt:lpstr>прил 15</vt:lpstr>
      <vt:lpstr>прил 16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  <vt:lpstr>'прил 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2019-08-30T02:10:16Z</dcterms:modified>
</cp:coreProperties>
</file>