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20" windowWidth="15570" windowHeight="10770" activeTab="4"/>
  </bookViews>
  <sheets>
    <sheet name="без учета счетов бюджета" sheetId="1" r:id="rId1"/>
    <sheet name="прил 4 май" sheetId="2" r:id="rId2"/>
    <sheet name="прил 4 июль" sheetId="3" r:id="rId3"/>
    <sheet name="Прил 5 май" sheetId="4" r:id="rId4"/>
    <sheet name="Прил 5 июль" sheetId="5" r:id="rId5"/>
    <sheet name="прил 3 май" sheetId="6" r:id="rId6"/>
    <sheet name="Лист1" sheetId="7" r:id="rId7"/>
  </sheets>
  <definedNames>
    <definedName name="_xlnm.Print_Titles" localSheetId="0">'без учета счетов бюджета'!$6:$7</definedName>
    <definedName name="_xlnm.Print_Titles" localSheetId="4">'Прил 5 июль'!$13:$13</definedName>
    <definedName name="_xlnm.Print_Titles" localSheetId="3">'Прил 5 май'!$12:$12</definedName>
    <definedName name="_xlnm.Print_Area" localSheetId="4">'Прил 5 июль'!$A$1:$H$100</definedName>
    <definedName name="_xlnm.Print_Area" localSheetId="3">'Прил 5 май'!$A$1:$H$99</definedName>
  </definedNames>
  <calcPr fullCalcOnLoad="1"/>
</workbook>
</file>

<file path=xl/sharedStrings.xml><?xml version="1.0" encoding="utf-8"?>
<sst xmlns="http://schemas.openxmlformats.org/spreadsheetml/2006/main" count="619" uniqueCount="159">
  <si>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</si>
  <si>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</si>
  <si>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</si>
  <si>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</si>
  <si>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</si>
  <si>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</si>
  <si>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</si>
  <si>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</si>
  <si>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</si>
  <si>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</si>
  <si>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</si>
  <si>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</si>
  <si>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</si>
  <si>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</si>
  <si>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</si>
  <si>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</si>
  <si>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</si>
  <si>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</si>
  <si>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</si>
  <si>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</si>
  <si>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</si>
  <si>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</si>
  <si>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</si>
  <si>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</si>
  <si>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</si>
  <si>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</si>
  <si>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</si>
  <si>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</si>
  <si>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</si>
  <si>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</si>
  <si>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</si>
  <si>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</si>
  <si>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</si>
  <si>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</si>
  <si>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</si>
  <si>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</si>
  <si>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</si>
  <si>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</si>
  <si>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</si>
  <si>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</si>
  <si>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</si>
  <si>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</si>
  <si>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</si>
  <si>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</si>
  <si>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</si>
  <si>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</si>
  <si>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</si>
  <si>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</si>
  <si>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</si>
  <si>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</si>
  <si>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</si>
  <si>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</si>
  <si>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</si>
  <si>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</si>
  <si>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</si>
  <si>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</si>
  <si>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</si>
  <si>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</si>
  <si>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</si>
  <si>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</si>
  <si>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</si>
  <si>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</si>
  <si>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</si>
  <si>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</si>
  <si>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</si>
  <si>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</si>
  <si>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</si>
  <si>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</si>
  <si>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</si>
  <si>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</si>
  <si>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</si>
  <si>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</si>
  <si>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</si>
  <si>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</si>
  <si>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</si>
  <si>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</si>
  <si>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</si>
  <si>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</si>
  <si>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</si>
  <si>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</si>
  <si>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</si>
  <si>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</si>
  <si>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</si>
  <si>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</si>
  <si>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</si>
  <si>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</si>
  <si>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</si>
  <si>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</si>
  <si>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</si>
  <si>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</si>
  <si>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</si>
  <si>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</si>
  <si>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</si>
  <si>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</si>
  <si>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</si>
  <si>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</si>
  <si>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</si>
  <si>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</si>
  <si>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</si>
  <si>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Ремонт  школы искусств</t>
  </si>
  <si>
    <t>Ремонт школы искусств</t>
  </si>
  <si>
    <t xml:space="preserve">к муниципальной программе «Развитие культуры  и туризма в Ханкайском муниципальном районе» на 2020-2024 годы             </t>
  </si>
  <si>
    <t xml:space="preserve">Приложение № 3    </t>
  </si>
  <si>
    <t>Приложение № 1</t>
  </si>
  <si>
    <t>к постновлению Администрации от _______________ №</t>
  </si>
  <si>
    <t>Приложение № 2</t>
  </si>
  <si>
    <t xml:space="preserve">Приложение № 4    </t>
  </si>
  <si>
    <t>Приложение № 3</t>
  </si>
  <si>
    <t>Приложение № 5</t>
  </si>
  <si>
    <t>ПРОГНОЗ сводных показателей муниципальных заданий на оказание муниципальных услуг (выполнение работ) муниципальтными бюджетными, автономными и казенными учреждениями по муниципальной программе "Развитие культурны  и туризма в Ханкайском муниципальном округе" на 2020-2024 годы</t>
  </si>
  <si>
    <t>к постновлению Администрации Ханкайского муниципального района  от 31.10.2019  №922-па</t>
  </si>
  <si>
    <t>к постновлению Администрации от 31.10.2019 № 922-па№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</si>
  <si>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</si>
  <si>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</si>
  <si>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t>к постновлению Администрации от 31.10.2019 № 922-па</t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</si>
  <si>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</si>
  <si>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</si>
  <si>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</si>
  <si>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</si>
  <si>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</si>
  <si>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</si>
  <si>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</si>
  <si>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</si>
  <si>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</si>
  <si>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</si>
  <si>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</si>
  <si>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</si>
  <si>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</si>
  <si>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</si>
  <si>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</si>
  <si>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</si>
  <si>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</si>
  <si>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</si>
  <si>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</si>
  <si>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</si>
  <si>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</si>
  <si>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</si>
  <si>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</si>
  <si>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</si>
  <si>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</si>
  <si>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</si>
  <si>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</si>
  <si>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</si>
  <si>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</si>
  <si>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</si>
  <si>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</si>
  <si>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</si>
  <si>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</si>
  <si>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 xml:space="preserve">к постановлению Администрации           </t>
  </si>
  <si>
    <t>Ханкайского муниципального округа</t>
  </si>
  <si>
    <r>
      <rPr>
        <b/>
        <sz val="12"/>
        <rFont val="Times New Roman"/>
        <family val="1"/>
      </rPr>
      <t>РЕСУРСНОЕ ОБЕСПЕЧЕНИЕ</t>
    </r>
    <r>
      <rPr>
        <sz val="12"/>
        <rFont val="Times New Roman"/>
        <family val="1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</si>
  <si>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t>Приложение № 4</t>
  </si>
  <si>
    <t xml:space="preserve">                             Ханкайского муниципального округа</t>
  </si>
  <si>
    <t xml:space="preserve">                                к постановлению Администрации</t>
  </si>
  <si>
    <r>
      <rPr>
        <b/>
        <sz val="14"/>
        <rFont val="Times New Roman"/>
        <family val="1"/>
      </rPr>
      <t>ИНФОРМАЦИЯ</t>
    </r>
    <r>
      <rPr>
        <sz val="14"/>
        <rFont val="Times New Roman"/>
        <family val="1"/>
      </rPr>
      <t xml:space="preserve">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  </r>
  </si>
  <si>
    <t xml:space="preserve">                                  Приложение № 1</t>
  </si>
  <si>
    <t xml:space="preserve">                              Приложение № 2</t>
  </si>
  <si>
    <t xml:space="preserve">                             от 19.07.2021 № 930-па</t>
  </si>
  <si>
    <t xml:space="preserve">                                       от 19.07.2021 № 930-па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</si>
</sst>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35" fillId="35" borderId="0" xfId="41" applyNumberFormat="1" applyFont="1" applyFill="1" applyProtection="1">
      <alignment/>
      <protection/>
    </xf>
    <xf numFmtId="0" fontId="26" fillId="35" borderId="0" xfId="0" applyFont="1" applyFill="1" applyAlignment="1" applyProtection="1">
      <alignment/>
      <protection locked="0"/>
    </xf>
    <xf numFmtId="0" fontId="35" fillId="35" borderId="1" xfId="78" applyNumberFormat="1" applyFont="1" applyFill="1" applyProtection="1">
      <alignment vertical="top" wrapText="1"/>
      <protection/>
    </xf>
    <xf numFmtId="1" fontId="35" fillId="35" borderId="1" xfId="43" applyNumberFormat="1" applyFont="1" applyFill="1" applyProtection="1">
      <alignment horizontal="center" vertical="top" shrinkToFit="1"/>
      <protection/>
    </xf>
    <xf numFmtId="4" fontId="35" fillId="35" borderId="1" xfId="81" applyNumberFormat="1" applyFont="1" applyFill="1" applyProtection="1">
      <alignment horizontal="right" vertical="top" shrinkToFit="1"/>
      <protection/>
    </xf>
    <xf numFmtId="0" fontId="34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34" fillId="35" borderId="1" xfId="78" applyNumberFormat="1" applyFont="1" applyFill="1" applyProtection="1">
      <alignment vertical="top" wrapText="1"/>
      <protection/>
    </xf>
    <xf numFmtId="1" fontId="34" fillId="35" borderId="1" xfId="43" applyNumberFormat="1" applyFont="1" applyFill="1" applyProtection="1">
      <alignment horizontal="center" vertical="top" shrinkToFit="1"/>
      <protection/>
    </xf>
    <xf numFmtId="4" fontId="34" fillId="35" borderId="1" xfId="81" applyNumberFormat="1" applyFont="1" applyFill="1" applyProtection="1">
      <alignment horizontal="right" vertical="top" shrinkToFit="1"/>
      <protection/>
    </xf>
    <xf numFmtId="4" fontId="34" fillId="35" borderId="1" xfId="58" applyNumberFormat="1" applyFont="1" applyFill="1" applyProtection="1">
      <alignment horizontal="right" vertical="top" shrinkToFit="1"/>
      <protection/>
    </xf>
    <xf numFmtId="4" fontId="52" fillId="35" borderId="1" xfId="81" applyNumberFormat="1" applyFont="1" applyFill="1" applyProtection="1">
      <alignment horizontal="right" vertical="top" shrinkToFit="1"/>
      <protection/>
    </xf>
    <xf numFmtId="4" fontId="34" fillId="35" borderId="1" xfId="81" applyNumberFormat="1" applyFont="1" applyFill="1" applyProtection="1">
      <alignment horizontal="right" vertical="top" shrinkToFit="1"/>
      <protection/>
    </xf>
    <xf numFmtId="1" fontId="52" fillId="35" borderId="1" xfId="43" applyNumberFormat="1" applyFont="1" applyFill="1" applyProtection="1">
      <alignment horizontal="center" vertical="top" shrinkToFi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53" fillId="0" borderId="11" xfId="0" applyNumberFormat="1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35" borderId="1" xfId="70" applyNumberFormat="1" applyFont="1" applyFill="1" applyProtection="1">
      <alignment horizontal="center" vertical="center" wrapText="1"/>
      <protection/>
    </xf>
    <xf numFmtId="0" fontId="34" fillId="35" borderId="1" xfId="70" applyFont="1" applyFill="1">
      <alignment horizontal="center" vertical="center" wrapText="1"/>
      <protection/>
    </xf>
    <xf numFmtId="0" fontId="34" fillId="35" borderId="1" xfId="55" applyNumberFormat="1" applyFont="1" applyFill="1" applyProtection="1">
      <alignment horizontal="left"/>
      <protection/>
    </xf>
    <xf numFmtId="0" fontId="34" fillId="35" borderId="1" xfId="55" applyFont="1" applyFill="1">
      <alignment horizontal="left"/>
      <protection/>
    </xf>
    <xf numFmtId="0" fontId="54" fillId="35" borderId="0" xfId="74" applyNumberFormat="1" applyFont="1" applyFill="1" applyProtection="1">
      <alignment horizontal="center" wrapText="1"/>
      <protection/>
    </xf>
    <xf numFmtId="0" fontId="54" fillId="35" borderId="0" xfId="74" applyFont="1" applyFill="1">
      <alignment horizontal="center" wrapText="1"/>
      <protection/>
    </xf>
    <xf numFmtId="0" fontId="54" fillId="35" borderId="0" xfId="75" applyNumberFormat="1" applyFont="1" applyFill="1" applyProtection="1">
      <alignment horizontal="center"/>
      <protection/>
    </xf>
    <xf numFmtId="0" fontId="54" fillId="35" borderId="0" xfId="75" applyFont="1" applyFill="1">
      <alignment horizontal="center"/>
      <protection/>
    </xf>
    <xf numFmtId="0" fontId="34" fillId="35" borderId="0" xfId="76" applyNumberFormat="1" applyFont="1" applyFill="1" applyProtection="1">
      <alignment horizontal="right"/>
      <protection/>
    </xf>
    <xf numFmtId="0" fontId="34" fillId="35" borderId="0" xfId="76" applyFont="1" applyFill="1">
      <alignment horizontal="right"/>
      <protection/>
    </xf>
    <xf numFmtId="0" fontId="34" fillId="35" borderId="1" xfId="60" applyNumberFormat="1" applyFont="1" applyFill="1" applyProtection="1">
      <alignment horizontal="center" vertical="center" wrapText="1"/>
      <protection/>
    </xf>
    <xf numFmtId="0" fontId="34" fillId="35" borderId="1" xfId="60" applyFont="1" applyFill="1">
      <alignment horizontal="center" vertical="center" wrapText="1"/>
      <protection/>
    </xf>
    <xf numFmtId="0" fontId="34" fillId="35" borderId="1" xfId="39" applyNumberFormat="1" applyFont="1" applyFill="1" applyProtection="1">
      <alignment horizontal="center" vertical="center" wrapText="1"/>
      <protection/>
    </xf>
    <xf numFmtId="0" fontId="34" fillId="35" borderId="1" xfId="39" applyFont="1" applyFill="1">
      <alignment horizontal="center" vertical="center" wrapText="1"/>
      <protection/>
    </xf>
    <xf numFmtId="0" fontId="34" fillId="35" borderId="1" xfId="45" applyNumberFormat="1" applyFont="1" applyFill="1" applyProtection="1">
      <alignment horizontal="center" vertical="center" wrapText="1"/>
      <protection/>
    </xf>
    <xf numFmtId="0" fontId="34" fillId="35" borderId="1" xfId="45" applyFont="1" applyFill="1">
      <alignment horizontal="center" vertical="center" wrapText="1"/>
      <protection/>
    </xf>
    <xf numFmtId="0" fontId="34" fillId="35" borderId="1" xfId="46" applyNumberFormat="1" applyFont="1" applyFill="1" applyProtection="1">
      <alignment horizontal="center" vertical="center" wrapText="1"/>
      <protection/>
    </xf>
    <xf numFmtId="0" fontId="34" fillId="35" borderId="1" xfId="46" applyFont="1" applyFill="1">
      <alignment horizontal="center" vertical="center" wrapText="1"/>
      <protection/>
    </xf>
    <xf numFmtId="0" fontId="34" fillId="35" borderId="1" xfId="47" applyNumberFormat="1" applyFont="1" applyFill="1" applyProtection="1">
      <alignment horizontal="center" vertical="center" wrapText="1"/>
      <protection/>
    </xf>
    <xf numFmtId="0" fontId="34" fillId="35" borderId="1" xfId="47" applyFont="1" applyFill="1">
      <alignment horizontal="center" vertical="center" wrapText="1"/>
      <protection/>
    </xf>
    <xf numFmtId="0" fontId="34" fillId="35" borderId="0" xfId="59" applyNumberFormat="1" applyFont="1" applyFill="1" applyProtection="1">
      <alignment wrapText="1"/>
      <protection/>
    </xf>
    <xf numFmtId="0" fontId="34" fillId="35" borderId="0" xfId="59" applyFont="1" applyFill="1">
      <alignment wrapText="1"/>
      <protection/>
    </xf>
    <xf numFmtId="0" fontId="34" fillId="35" borderId="1" xfId="42" applyNumberFormat="1" applyFont="1" applyFill="1" applyProtection="1">
      <alignment horizontal="center" vertical="center" wrapText="1"/>
      <protection/>
    </xf>
    <xf numFmtId="0" fontId="34" fillId="35" borderId="1" xfId="42" applyFont="1" applyFill="1">
      <alignment horizontal="center" vertical="center" wrapText="1"/>
      <protection/>
    </xf>
    <xf numFmtId="0" fontId="34" fillId="35" borderId="1" xfId="44" applyNumberFormat="1" applyFont="1" applyFill="1" applyProtection="1">
      <alignment horizontal="center" vertical="center" wrapText="1"/>
      <protection/>
    </xf>
    <xf numFmtId="0" fontId="34" fillId="35" borderId="1" xfId="44" applyFont="1" applyFill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8" fillId="0" borderId="12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D18" sqref="D18:G18"/>
    </sheetView>
  </sheetViews>
  <sheetFormatPr defaultColWidth="9.140625" defaultRowHeight="15" outlineLevelRow="4"/>
  <cols>
    <col min="1" max="1" width="40.00390625" style="10" customWidth="1"/>
    <col min="2" max="3" width="7.7109375" style="10" customWidth="1"/>
    <col min="4" max="4" width="10.7109375" style="10" customWidth="1"/>
    <col min="5" max="5" width="7.7109375" style="10" customWidth="1"/>
    <col min="6" max="6" width="9.140625" style="10" customWidth="1"/>
    <col min="7" max="7" width="14.7109375" style="10" customWidth="1"/>
    <col min="8" max="8" width="15.7109375" style="10" customWidth="1"/>
    <col min="9" max="9" width="9.140625" style="10" customWidth="1"/>
    <col min="10" max="16384" width="9.140625" style="10" customWidth="1"/>
  </cols>
  <sheetData>
    <row r="1" spans="1:9" ht="15">
      <c r="A1" s="74"/>
      <c r="B1" s="75"/>
      <c r="C1" s="75"/>
      <c r="D1" s="75"/>
      <c r="E1" s="75"/>
      <c r="F1" s="75"/>
      <c r="G1" s="75"/>
      <c r="H1" s="9"/>
      <c r="I1" s="9"/>
    </row>
    <row r="2" spans="1:9" ht="15" customHeight="1">
      <c r="A2" s="74" t="s">
        <v>0</v>
      </c>
      <c r="B2" s="75"/>
      <c r="C2" s="75"/>
      <c r="D2" s="75"/>
      <c r="E2" s="75"/>
      <c r="F2" s="75"/>
      <c r="G2" s="75"/>
      <c r="H2" s="9"/>
      <c r="I2" s="9"/>
    </row>
    <row r="3" spans="1:9" ht="15.75" customHeight="1">
      <c r="A3" s="58" t="s">
        <v>1</v>
      </c>
      <c r="B3" s="59"/>
      <c r="C3" s="59"/>
      <c r="D3" s="59"/>
      <c r="E3" s="59"/>
      <c r="F3" s="59"/>
      <c r="G3" s="59"/>
      <c r="H3" s="59"/>
      <c r="I3" s="9"/>
    </row>
    <row r="4" spans="1:9" ht="15.75" customHeight="1">
      <c r="A4" s="60" t="s">
        <v>2</v>
      </c>
      <c r="B4" s="61"/>
      <c r="C4" s="61"/>
      <c r="D4" s="61"/>
      <c r="E4" s="61"/>
      <c r="F4" s="61"/>
      <c r="G4" s="61"/>
      <c r="H4" s="61"/>
      <c r="I4" s="9"/>
    </row>
    <row r="5" spans="1:9" ht="12.75" customHeight="1">
      <c r="A5" s="62" t="s">
        <v>3</v>
      </c>
      <c r="B5" s="63"/>
      <c r="C5" s="63"/>
      <c r="D5" s="63"/>
      <c r="E5" s="63"/>
      <c r="F5" s="63"/>
      <c r="G5" s="63"/>
      <c r="H5" s="63"/>
      <c r="I5" s="9"/>
    </row>
    <row r="6" spans="1:9" ht="26.25" customHeight="1">
      <c r="A6" s="66" t="s">
        <v>4</v>
      </c>
      <c r="B6" s="76" t="s">
        <v>5</v>
      </c>
      <c r="C6" s="78" t="s">
        <v>6</v>
      </c>
      <c r="D6" s="68" t="s">
        <v>7</v>
      </c>
      <c r="E6" s="70" t="s">
        <v>8</v>
      </c>
      <c r="F6" s="72" t="s">
        <v>9</v>
      </c>
      <c r="G6" s="64" t="s">
        <v>10</v>
      </c>
      <c r="H6" s="54" t="s">
        <v>11</v>
      </c>
      <c r="I6" s="9"/>
    </row>
    <row r="7" spans="1:9" ht="15">
      <c r="A7" s="67"/>
      <c r="B7" s="77"/>
      <c r="C7" s="79"/>
      <c r="D7" s="69"/>
      <c r="E7" s="71"/>
      <c r="F7" s="73"/>
      <c r="G7" s="65"/>
      <c r="H7" s="55"/>
      <c r="I7" s="9"/>
    </row>
    <row r="8" spans="1:9" s="5" customFormat="1" ht="38.25">
      <c r="A8" s="6" t="s">
        <v>54</v>
      </c>
      <c r="B8" s="7" t="s">
        <v>12</v>
      </c>
      <c r="C8" s="7" t="s">
        <v>55</v>
      </c>
      <c r="D8" s="7" t="s">
        <v>13</v>
      </c>
      <c r="E8" s="7" t="s">
        <v>14</v>
      </c>
      <c r="F8" s="7" t="s">
        <v>14</v>
      </c>
      <c r="G8" s="8">
        <v>24764190.45</v>
      </c>
      <c r="H8" s="8">
        <v>16657245.19</v>
      </c>
      <c r="I8" s="4"/>
    </row>
    <row r="9" spans="1:9" ht="15" outlineLevel="1">
      <c r="A9" s="11" t="s">
        <v>56</v>
      </c>
      <c r="B9" s="12" t="s">
        <v>12</v>
      </c>
      <c r="C9" s="12" t="s">
        <v>57</v>
      </c>
      <c r="D9" s="12" t="s">
        <v>13</v>
      </c>
      <c r="E9" s="12" t="s">
        <v>14</v>
      </c>
      <c r="F9" s="12" t="s">
        <v>14</v>
      </c>
      <c r="G9" s="13">
        <v>15411913</v>
      </c>
      <c r="H9" s="13">
        <v>10589622.62</v>
      </c>
      <c r="I9" s="9"/>
    </row>
    <row r="10" spans="1:9" ht="15" outlineLevel="2">
      <c r="A10" s="11" t="s">
        <v>58</v>
      </c>
      <c r="B10" s="12" t="s">
        <v>12</v>
      </c>
      <c r="C10" s="12" t="s">
        <v>59</v>
      </c>
      <c r="D10" s="12" t="s">
        <v>13</v>
      </c>
      <c r="E10" s="12" t="s">
        <v>14</v>
      </c>
      <c r="F10" s="12" t="s">
        <v>14</v>
      </c>
      <c r="G10" s="13">
        <v>15411913</v>
      </c>
      <c r="H10" s="13">
        <v>10589622.62</v>
      </c>
      <c r="I10" s="9"/>
    </row>
    <row r="11" spans="1:9" ht="51" outlineLevel="3">
      <c r="A11" s="11" t="s">
        <v>60</v>
      </c>
      <c r="B11" s="12" t="s">
        <v>12</v>
      </c>
      <c r="C11" s="12" t="s">
        <v>59</v>
      </c>
      <c r="D11" s="12" t="s">
        <v>61</v>
      </c>
      <c r="E11" s="12" t="s">
        <v>14</v>
      </c>
      <c r="F11" s="12" t="s">
        <v>14</v>
      </c>
      <c r="G11" s="16">
        <v>15411913</v>
      </c>
      <c r="H11" s="13">
        <v>10589622.62</v>
      </c>
      <c r="I11" s="9"/>
    </row>
    <row r="12" spans="1:9" ht="25.5" outlineLevel="4">
      <c r="A12" s="11" t="s">
        <v>19</v>
      </c>
      <c r="B12" s="12" t="s">
        <v>12</v>
      </c>
      <c r="C12" s="12" t="s">
        <v>59</v>
      </c>
      <c r="D12" s="17" t="s">
        <v>61</v>
      </c>
      <c r="E12" s="17" t="s">
        <v>20</v>
      </c>
      <c r="F12" s="17" t="s">
        <v>14</v>
      </c>
      <c r="G12" s="15">
        <v>15411913</v>
      </c>
      <c r="H12" s="13">
        <v>10589622.62</v>
      </c>
      <c r="I12" s="9"/>
    </row>
    <row r="13" spans="1:9" ht="15" outlineLevel="1">
      <c r="A13" s="11" t="s">
        <v>62</v>
      </c>
      <c r="B13" s="12" t="s">
        <v>12</v>
      </c>
      <c r="C13" s="12" t="s">
        <v>63</v>
      </c>
      <c r="D13" s="12" t="s">
        <v>13</v>
      </c>
      <c r="E13" s="12" t="s">
        <v>14</v>
      </c>
      <c r="F13" s="12" t="s">
        <v>14</v>
      </c>
      <c r="G13" s="13">
        <v>9352277.45</v>
      </c>
      <c r="H13" s="13">
        <v>6067622.57</v>
      </c>
      <c r="I13" s="9"/>
    </row>
    <row r="14" spans="1:9" ht="15" outlineLevel="2">
      <c r="A14" s="11" t="s">
        <v>15</v>
      </c>
      <c r="B14" s="12" t="s">
        <v>12</v>
      </c>
      <c r="C14" s="12" t="s">
        <v>16</v>
      </c>
      <c r="D14" s="12" t="s">
        <v>13</v>
      </c>
      <c r="E14" s="12" t="s">
        <v>14</v>
      </c>
      <c r="F14" s="12" t="s">
        <v>14</v>
      </c>
      <c r="G14" s="13">
        <v>9352277.45</v>
      </c>
      <c r="H14" s="13">
        <v>6067622.57</v>
      </c>
      <c r="I14" s="9"/>
    </row>
    <row r="15" spans="1:9" ht="51" outlineLevel="3">
      <c r="A15" s="11" t="s">
        <v>17</v>
      </c>
      <c r="B15" s="12" t="s">
        <v>12</v>
      </c>
      <c r="C15" s="12" t="s">
        <v>16</v>
      </c>
      <c r="D15" s="12" t="s">
        <v>18</v>
      </c>
      <c r="E15" s="12" t="s">
        <v>14</v>
      </c>
      <c r="F15" s="12" t="s">
        <v>14</v>
      </c>
      <c r="G15" s="16">
        <v>7740500</v>
      </c>
      <c r="H15" s="13">
        <v>5263582.57</v>
      </c>
      <c r="I15" s="9"/>
    </row>
    <row r="16" spans="1:9" ht="25.5" outlineLevel="4">
      <c r="A16" s="11" t="s">
        <v>19</v>
      </c>
      <c r="B16" s="12" t="s">
        <v>12</v>
      </c>
      <c r="C16" s="12" t="s">
        <v>16</v>
      </c>
      <c r="D16" s="12" t="s">
        <v>18</v>
      </c>
      <c r="E16" s="17" t="s">
        <v>20</v>
      </c>
      <c r="F16" s="17" t="s">
        <v>14</v>
      </c>
      <c r="G16" s="15">
        <v>7740500</v>
      </c>
      <c r="H16" s="13">
        <v>5263582.57</v>
      </c>
      <c r="I16" s="9"/>
    </row>
    <row r="17" spans="1:9" ht="76.5" outlineLevel="3">
      <c r="A17" s="11" t="s">
        <v>21</v>
      </c>
      <c r="B17" s="12" t="s">
        <v>12</v>
      </c>
      <c r="C17" s="12" t="s">
        <v>16</v>
      </c>
      <c r="D17" s="12" t="s">
        <v>22</v>
      </c>
      <c r="E17" s="12" t="s">
        <v>14</v>
      </c>
      <c r="F17" s="12" t="s">
        <v>14</v>
      </c>
      <c r="G17" s="13">
        <v>149247.45</v>
      </c>
      <c r="H17" s="13">
        <v>149247.45</v>
      </c>
      <c r="I17" s="9"/>
    </row>
    <row r="18" spans="1:9" ht="25.5" outlineLevel="4">
      <c r="A18" s="11" t="s">
        <v>19</v>
      </c>
      <c r="B18" s="12" t="s">
        <v>12</v>
      </c>
      <c r="C18" s="12" t="s">
        <v>16</v>
      </c>
      <c r="D18" s="17" t="s">
        <v>22</v>
      </c>
      <c r="E18" s="17" t="s">
        <v>20</v>
      </c>
      <c r="F18" s="17" t="s">
        <v>14</v>
      </c>
      <c r="G18" s="15">
        <v>149247.45</v>
      </c>
      <c r="H18" s="13">
        <v>149247.45</v>
      </c>
      <c r="I18" s="9"/>
    </row>
    <row r="19" spans="1:9" ht="63.75" outlineLevel="3">
      <c r="A19" s="11" t="s">
        <v>23</v>
      </c>
      <c r="B19" s="12" t="s">
        <v>12</v>
      </c>
      <c r="C19" s="12" t="s">
        <v>16</v>
      </c>
      <c r="D19" s="12" t="s">
        <v>24</v>
      </c>
      <c r="E19" s="12" t="s">
        <v>14</v>
      </c>
      <c r="F19" s="12" t="s">
        <v>14</v>
      </c>
      <c r="G19" s="13">
        <v>1530</v>
      </c>
      <c r="H19" s="13">
        <v>1507.55</v>
      </c>
      <c r="I19" s="9"/>
    </row>
    <row r="20" spans="1:9" ht="25.5" outlineLevel="4">
      <c r="A20" s="11" t="s">
        <v>19</v>
      </c>
      <c r="B20" s="12" t="s">
        <v>12</v>
      </c>
      <c r="C20" s="12" t="s">
        <v>16</v>
      </c>
      <c r="D20" s="12" t="s">
        <v>24</v>
      </c>
      <c r="E20" s="12" t="s">
        <v>20</v>
      </c>
      <c r="F20" s="12" t="s">
        <v>14</v>
      </c>
      <c r="G20" s="13">
        <v>1530</v>
      </c>
      <c r="H20" s="13">
        <v>1507.55</v>
      </c>
      <c r="I20" s="9"/>
    </row>
    <row r="21" spans="1:9" ht="25.5" outlineLevel="3">
      <c r="A21" s="11" t="s">
        <v>25</v>
      </c>
      <c r="B21" s="12" t="s">
        <v>12</v>
      </c>
      <c r="C21" s="12" t="s">
        <v>16</v>
      </c>
      <c r="D21" s="12" t="s">
        <v>26</v>
      </c>
      <c r="E21" s="12" t="s">
        <v>14</v>
      </c>
      <c r="F21" s="12" t="s">
        <v>14</v>
      </c>
      <c r="G21" s="13">
        <v>1461000</v>
      </c>
      <c r="H21" s="13">
        <v>653285</v>
      </c>
      <c r="I21" s="9"/>
    </row>
    <row r="22" spans="1:9" ht="25.5" outlineLevel="4">
      <c r="A22" s="11" t="s">
        <v>19</v>
      </c>
      <c r="B22" s="12" t="s">
        <v>12</v>
      </c>
      <c r="C22" s="12" t="s">
        <v>16</v>
      </c>
      <c r="D22" s="12" t="s">
        <v>26</v>
      </c>
      <c r="E22" s="12" t="s">
        <v>20</v>
      </c>
      <c r="F22" s="12" t="s">
        <v>14</v>
      </c>
      <c r="G22" s="13">
        <v>1347000</v>
      </c>
      <c r="H22" s="13">
        <v>580285</v>
      </c>
      <c r="I22" s="9"/>
    </row>
    <row r="23" spans="1:9" ht="51" outlineLevel="4">
      <c r="A23" s="11" t="s">
        <v>27</v>
      </c>
      <c r="B23" s="12" t="s">
        <v>12</v>
      </c>
      <c r="C23" s="12" t="s">
        <v>16</v>
      </c>
      <c r="D23" s="12" t="s">
        <v>26</v>
      </c>
      <c r="E23" s="12" t="s">
        <v>28</v>
      </c>
      <c r="F23" s="12" t="s">
        <v>14</v>
      </c>
      <c r="G23" s="13">
        <v>114000</v>
      </c>
      <c r="H23" s="13">
        <v>73000</v>
      </c>
      <c r="I23" s="9"/>
    </row>
    <row r="24" spans="1:9" ht="12.75" customHeight="1">
      <c r="A24" s="56" t="s">
        <v>29</v>
      </c>
      <c r="B24" s="57"/>
      <c r="C24" s="57"/>
      <c r="D24" s="57"/>
      <c r="E24" s="57"/>
      <c r="F24" s="57"/>
      <c r="G24" s="14">
        <v>24764190.45</v>
      </c>
      <c r="H24" s="14">
        <v>16657245.19</v>
      </c>
      <c r="I24" s="9"/>
    </row>
    <row r="25" spans="1:9" ht="12.75" customHeight="1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14">
    <mergeCell ref="A1:G1"/>
    <mergeCell ref="A2:G2"/>
    <mergeCell ref="B6:B7"/>
    <mergeCell ref="C6:C7"/>
    <mergeCell ref="H6:H7"/>
    <mergeCell ref="A24:F24"/>
    <mergeCell ref="A3:H3"/>
    <mergeCell ref="A4:H4"/>
    <mergeCell ref="A5:H5"/>
    <mergeCell ref="G6:G7"/>
    <mergeCell ref="A6:A7"/>
    <mergeCell ref="D6:D7"/>
    <mergeCell ref="E6:E7"/>
    <mergeCell ref="F6:F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9.140625" style="23" customWidth="1"/>
    <col min="2" max="2" width="42.28125" style="32" customWidth="1"/>
    <col min="3" max="3" width="19.421875" style="23" customWidth="1"/>
    <col min="4" max="4" width="6.7109375" style="23" customWidth="1"/>
    <col min="5" max="5" width="7.7109375" style="23" customWidth="1"/>
    <col min="6" max="6" width="12.28125" style="23" customWidth="1"/>
    <col min="7" max="7" width="9.140625" style="23" customWidth="1"/>
    <col min="8" max="8" width="13.421875" style="23" customWidth="1"/>
    <col min="9" max="9" width="12.8515625" style="23" customWidth="1"/>
    <col min="10" max="10" width="12.57421875" style="23" customWidth="1"/>
    <col min="11" max="11" width="13.00390625" style="23" customWidth="1"/>
    <col min="12" max="13" width="14.57421875" style="23" customWidth="1"/>
    <col min="14" max="16384" width="9.140625" style="23" customWidth="1"/>
  </cols>
  <sheetData>
    <row r="1" spans="10:12" ht="34.5" customHeight="1">
      <c r="J1" s="81" t="s">
        <v>105</v>
      </c>
      <c r="K1" s="81"/>
      <c r="L1" s="81"/>
    </row>
    <row r="2" spans="10:12" ht="32.25" customHeight="1">
      <c r="J2" s="81" t="s">
        <v>111</v>
      </c>
      <c r="K2" s="81"/>
      <c r="L2" s="81"/>
    </row>
    <row r="3" spans="10:12" ht="32.25" customHeight="1">
      <c r="J3" s="38"/>
      <c r="K3" s="38"/>
      <c r="L3" s="38"/>
    </row>
    <row r="4" spans="10:12" ht="15">
      <c r="J4" s="82" t="s">
        <v>106</v>
      </c>
      <c r="K4" s="83"/>
      <c r="L4" s="83"/>
    </row>
    <row r="5" spans="10:12" ht="76.5" customHeight="1">
      <c r="J5" s="84" t="s">
        <v>112</v>
      </c>
      <c r="K5" s="83"/>
      <c r="L5" s="83"/>
    </row>
    <row r="6" spans="10:12" ht="31.5" customHeight="1">
      <c r="J6" s="46"/>
      <c r="K6" s="45"/>
      <c r="L6" s="45"/>
    </row>
    <row r="7" spans="1:13" ht="88.5" customHeight="1">
      <c r="A7" s="85" t="s">
        <v>113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5">
      <c r="A8" s="80" t="s">
        <v>30</v>
      </c>
      <c r="B8" s="44" t="s">
        <v>31</v>
      </c>
      <c r="C8" s="80" t="s">
        <v>34</v>
      </c>
      <c r="D8" s="80" t="s">
        <v>35</v>
      </c>
      <c r="E8" s="80"/>
      <c r="F8" s="80"/>
      <c r="G8" s="80"/>
      <c r="H8" s="80" t="s">
        <v>36</v>
      </c>
      <c r="I8" s="80"/>
      <c r="J8" s="80"/>
      <c r="K8" s="80"/>
      <c r="L8" s="80"/>
      <c r="M8" s="80"/>
    </row>
    <row r="9" spans="1:13" ht="15">
      <c r="A9" s="80"/>
      <c r="B9" s="44" t="s">
        <v>32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">
      <c r="A10" s="80"/>
      <c r="B10" s="44" t="s">
        <v>33</v>
      </c>
      <c r="C10" s="80"/>
      <c r="D10" s="44" t="s">
        <v>37</v>
      </c>
      <c r="E10" s="44" t="s">
        <v>38</v>
      </c>
      <c r="F10" s="44" t="s">
        <v>39</v>
      </c>
      <c r="G10" s="44" t="s">
        <v>40</v>
      </c>
      <c r="H10" s="44">
        <v>2020</v>
      </c>
      <c r="I10" s="44">
        <v>2021</v>
      </c>
      <c r="J10" s="44">
        <v>2022</v>
      </c>
      <c r="K10" s="44">
        <v>2023</v>
      </c>
      <c r="L10" s="44">
        <v>2024</v>
      </c>
      <c r="M10" s="44" t="s">
        <v>41</v>
      </c>
    </row>
    <row r="11" spans="1:13" ht="15">
      <c r="A11" s="44">
        <v>1</v>
      </c>
      <c r="B11" s="4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44">
        <v>13</v>
      </c>
    </row>
    <row r="12" spans="1:13" ht="71.25" customHeight="1">
      <c r="A12" s="44"/>
      <c r="B12" s="25" t="s">
        <v>42</v>
      </c>
      <c r="C12" s="44" t="s">
        <v>96</v>
      </c>
      <c r="D12" s="24" t="s">
        <v>137</v>
      </c>
      <c r="E12" s="24" t="s">
        <v>137</v>
      </c>
      <c r="F12" s="33" t="s">
        <v>137</v>
      </c>
      <c r="G12" s="24" t="s">
        <v>137</v>
      </c>
      <c r="H12" s="26">
        <f aca="true" t="shared" si="0" ref="H12:M12">H13+H16+H20+H24</f>
        <v>24184.674</v>
      </c>
      <c r="I12" s="26">
        <f t="shared" si="0"/>
        <v>51641.5844</v>
      </c>
      <c r="J12" s="26">
        <f t="shared" si="0"/>
        <v>38308.026</v>
      </c>
      <c r="K12" s="26">
        <f t="shared" si="0"/>
        <v>38660.116</v>
      </c>
      <c r="L12" s="26">
        <f t="shared" si="0"/>
        <v>35576.112</v>
      </c>
      <c r="M12" s="26">
        <f t="shared" si="0"/>
        <v>188370.51239999998</v>
      </c>
    </row>
    <row r="13" spans="1:13" ht="45">
      <c r="A13" s="44" t="s">
        <v>43</v>
      </c>
      <c r="B13" s="27" t="s">
        <v>97</v>
      </c>
      <c r="C13" s="44" t="s">
        <v>96</v>
      </c>
      <c r="D13" s="24">
        <v>956</v>
      </c>
      <c r="E13" s="33" t="s">
        <v>16</v>
      </c>
      <c r="F13" s="33" t="s">
        <v>137</v>
      </c>
      <c r="G13" s="24" t="s">
        <v>137</v>
      </c>
      <c r="H13" s="26">
        <f aca="true" t="shared" si="1" ref="H13:M13">H14+H15</f>
        <v>7742.008</v>
      </c>
      <c r="I13" s="26">
        <f t="shared" si="1"/>
        <v>8380.5</v>
      </c>
      <c r="J13" s="26">
        <f t="shared" si="1"/>
        <v>7745</v>
      </c>
      <c r="K13" s="26">
        <f t="shared" si="1"/>
        <v>7745</v>
      </c>
      <c r="L13" s="26">
        <f t="shared" si="1"/>
        <v>6365.63</v>
      </c>
      <c r="M13" s="26">
        <f t="shared" si="1"/>
        <v>37978.138</v>
      </c>
    </row>
    <row r="14" spans="1:13" ht="75">
      <c r="A14" s="44" t="s">
        <v>44</v>
      </c>
      <c r="B14" s="27" t="s">
        <v>95</v>
      </c>
      <c r="C14" s="44" t="s">
        <v>96</v>
      </c>
      <c r="D14" s="24">
        <v>956</v>
      </c>
      <c r="E14" s="33" t="s">
        <v>16</v>
      </c>
      <c r="F14" s="33" t="s">
        <v>18</v>
      </c>
      <c r="G14" s="24">
        <v>610</v>
      </c>
      <c r="H14" s="41">
        <v>7740.5</v>
      </c>
      <c r="I14" s="41">
        <f>7740.5+633</f>
        <v>8373.5</v>
      </c>
      <c r="J14" s="41">
        <f>7740.5</f>
        <v>7740.5</v>
      </c>
      <c r="K14" s="41">
        <v>7740.5</v>
      </c>
      <c r="L14" s="41">
        <v>6364.13</v>
      </c>
      <c r="M14" s="42">
        <f aca="true" t="shared" si="2" ref="M14:M28">H14+I14+J14+K14+L14</f>
        <v>37959.13</v>
      </c>
    </row>
    <row r="15" spans="1:13" ht="60">
      <c r="A15" s="44" t="s">
        <v>45</v>
      </c>
      <c r="B15" s="27" t="s">
        <v>46</v>
      </c>
      <c r="C15" s="44" t="s">
        <v>96</v>
      </c>
      <c r="D15" s="24">
        <v>956</v>
      </c>
      <c r="E15" s="33" t="s">
        <v>16</v>
      </c>
      <c r="F15" s="33" t="s">
        <v>24</v>
      </c>
      <c r="G15" s="24">
        <v>610</v>
      </c>
      <c r="H15" s="41">
        <v>1.508</v>
      </c>
      <c r="I15" s="41">
        <v>7</v>
      </c>
      <c r="J15" s="41">
        <v>4.5</v>
      </c>
      <c r="K15" s="41">
        <v>4.5</v>
      </c>
      <c r="L15" s="41">
        <v>1.5</v>
      </c>
      <c r="M15" s="42">
        <f t="shared" si="2"/>
        <v>19.008</v>
      </c>
    </row>
    <row r="16" spans="1:13" ht="45">
      <c r="A16" s="29" t="s">
        <v>47</v>
      </c>
      <c r="B16" s="27" t="s">
        <v>134</v>
      </c>
      <c r="C16" s="44" t="s">
        <v>130</v>
      </c>
      <c r="D16" s="24">
        <v>956</v>
      </c>
      <c r="E16" s="33" t="s">
        <v>16</v>
      </c>
      <c r="F16" s="33" t="s">
        <v>137</v>
      </c>
      <c r="G16" s="24" t="s">
        <v>137</v>
      </c>
      <c r="H16" s="41">
        <f aca="true" t="shared" si="3" ref="H16:M16">H17+H18+H19</f>
        <v>0</v>
      </c>
      <c r="I16" s="41">
        <f t="shared" si="3"/>
        <v>25185.56</v>
      </c>
      <c r="J16" s="41">
        <f t="shared" si="3"/>
        <v>16949.237</v>
      </c>
      <c r="K16" s="41">
        <f t="shared" si="3"/>
        <v>17088.286</v>
      </c>
      <c r="L16" s="41">
        <f t="shared" si="3"/>
        <v>18495.751</v>
      </c>
      <c r="M16" s="41">
        <f t="shared" si="3"/>
        <v>77718.83399999999</v>
      </c>
    </row>
    <row r="17" spans="1:13" ht="60">
      <c r="A17" s="29" t="s">
        <v>117</v>
      </c>
      <c r="B17" s="27" t="s">
        <v>138</v>
      </c>
      <c r="C17" s="44" t="s">
        <v>96</v>
      </c>
      <c r="D17" s="24">
        <v>956</v>
      </c>
      <c r="E17" s="33" t="s">
        <v>16</v>
      </c>
      <c r="F17" s="33" t="s">
        <v>139</v>
      </c>
      <c r="G17" s="24">
        <v>610</v>
      </c>
      <c r="H17" s="41">
        <v>0</v>
      </c>
      <c r="I17" s="41">
        <v>22493.86</v>
      </c>
      <c r="J17" s="41">
        <v>16747.09</v>
      </c>
      <c r="K17" s="41">
        <v>17088.286</v>
      </c>
      <c r="L17" s="41">
        <v>18495.751</v>
      </c>
      <c r="M17" s="42">
        <f>SUM(H17:L17)</f>
        <v>74824.987</v>
      </c>
    </row>
    <row r="18" spans="1:13" ht="60">
      <c r="A18" s="29" t="s">
        <v>118</v>
      </c>
      <c r="B18" s="27" t="s">
        <v>131</v>
      </c>
      <c r="C18" s="44" t="s">
        <v>96</v>
      </c>
      <c r="D18" s="24">
        <v>956</v>
      </c>
      <c r="E18" s="33" t="s">
        <v>142</v>
      </c>
      <c r="F18" s="33" t="s">
        <v>140</v>
      </c>
      <c r="G18" s="24">
        <v>610</v>
      </c>
      <c r="H18" s="41">
        <v>0</v>
      </c>
      <c r="I18" s="41">
        <v>180</v>
      </c>
      <c r="J18" s="41">
        <v>202.147</v>
      </c>
      <c r="K18" s="41">
        <v>0</v>
      </c>
      <c r="L18" s="41">
        <v>0</v>
      </c>
      <c r="M18" s="42">
        <f>SUM(H18:L18)</f>
        <v>382.147</v>
      </c>
    </row>
    <row r="19" spans="1:13" ht="45">
      <c r="A19" s="29" t="s">
        <v>143</v>
      </c>
      <c r="B19" s="27" t="s">
        <v>144</v>
      </c>
      <c r="C19" s="44" t="s">
        <v>96</v>
      </c>
      <c r="D19" s="24">
        <v>956</v>
      </c>
      <c r="E19" s="33" t="s">
        <v>142</v>
      </c>
      <c r="F19" s="33" t="s">
        <v>140</v>
      </c>
      <c r="G19" s="24">
        <v>610</v>
      </c>
      <c r="H19" s="41">
        <v>0</v>
      </c>
      <c r="I19" s="41">
        <v>2511.7</v>
      </c>
      <c r="J19" s="41">
        <v>0</v>
      </c>
      <c r="K19" s="41">
        <v>0</v>
      </c>
      <c r="L19" s="41">
        <v>0</v>
      </c>
      <c r="M19" s="42">
        <f>SUM(H19:L19)</f>
        <v>2511.7</v>
      </c>
    </row>
    <row r="20" spans="1:13" ht="45">
      <c r="A20" s="29" t="s">
        <v>51</v>
      </c>
      <c r="B20" s="27" t="s">
        <v>48</v>
      </c>
      <c r="C20" s="44" t="s">
        <v>96</v>
      </c>
      <c r="D20" s="24">
        <v>956</v>
      </c>
      <c r="E20" s="33" t="s">
        <v>59</v>
      </c>
      <c r="F20" s="33" t="s">
        <v>137</v>
      </c>
      <c r="G20" s="24" t="s">
        <v>137</v>
      </c>
      <c r="H20" s="41">
        <f aca="true" t="shared" si="4" ref="H20:M20">H21+H22+H23</f>
        <v>15437.005000000001</v>
      </c>
      <c r="I20" s="41">
        <f t="shared" si="4"/>
        <v>16105.0244</v>
      </c>
      <c r="J20" s="41">
        <f t="shared" si="4"/>
        <v>12942.789</v>
      </c>
      <c r="K20" s="41">
        <f t="shared" si="4"/>
        <v>13155.83</v>
      </c>
      <c r="L20" s="41">
        <f t="shared" si="4"/>
        <v>10043.731</v>
      </c>
      <c r="M20" s="41">
        <f t="shared" si="4"/>
        <v>67684.37939999999</v>
      </c>
    </row>
    <row r="21" spans="1:13" ht="75">
      <c r="A21" s="29" t="s">
        <v>121</v>
      </c>
      <c r="B21" s="27" t="s">
        <v>49</v>
      </c>
      <c r="C21" s="44" t="s">
        <v>96</v>
      </c>
      <c r="D21" s="24">
        <v>956</v>
      </c>
      <c r="E21" s="33" t="s">
        <v>59</v>
      </c>
      <c r="F21" s="33" t="s">
        <v>61</v>
      </c>
      <c r="G21" s="24">
        <v>610</v>
      </c>
      <c r="H21" s="41">
        <f>15411.913+25.092</f>
        <v>15437.005000000001</v>
      </c>
      <c r="I21" s="41">
        <v>16000</v>
      </c>
      <c r="J21" s="41">
        <v>12844.429</v>
      </c>
      <c r="K21" s="41">
        <v>13155.83</v>
      </c>
      <c r="L21" s="41">
        <v>10043.731</v>
      </c>
      <c r="M21" s="42">
        <f t="shared" si="2"/>
        <v>67480.995</v>
      </c>
    </row>
    <row r="22" spans="1:13" ht="45" customHeight="1">
      <c r="A22" s="29" t="s">
        <v>122</v>
      </c>
      <c r="B22" s="27" t="s">
        <v>50</v>
      </c>
      <c r="C22" s="44" t="s">
        <v>96</v>
      </c>
      <c r="D22" s="24">
        <v>956</v>
      </c>
      <c r="E22" s="33" t="s">
        <v>59</v>
      </c>
      <c r="F22" s="33" t="s">
        <v>141</v>
      </c>
      <c r="G22" s="24">
        <v>610</v>
      </c>
      <c r="H22" s="41">
        <v>0</v>
      </c>
      <c r="I22" s="41">
        <f>7.298-0.0006</f>
        <v>7.2974</v>
      </c>
      <c r="J22" s="41">
        <v>0</v>
      </c>
      <c r="K22" s="41">
        <v>0</v>
      </c>
      <c r="L22" s="41">
        <v>0</v>
      </c>
      <c r="M22" s="42">
        <f t="shared" si="2"/>
        <v>7.2974</v>
      </c>
    </row>
    <row r="23" spans="1:13" ht="45">
      <c r="A23" s="29" t="s">
        <v>124</v>
      </c>
      <c r="B23" s="27" t="s">
        <v>99</v>
      </c>
      <c r="C23" s="44" t="s">
        <v>96</v>
      </c>
      <c r="D23" s="24">
        <v>956</v>
      </c>
      <c r="E23" s="33" t="s">
        <v>59</v>
      </c>
      <c r="F23" s="33" t="s">
        <v>141</v>
      </c>
      <c r="G23" s="24">
        <v>610</v>
      </c>
      <c r="H23" s="41">
        <v>0</v>
      </c>
      <c r="I23" s="41">
        <v>97.727</v>
      </c>
      <c r="J23" s="41">
        <v>98.36</v>
      </c>
      <c r="K23" s="41">
        <v>0</v>
      </c>
      <c r="L23" s="41">
        <v>0</v>
      </c>
      <c r="M23" s="42">
        <f t="shared" si="2"/>
        <v>196.087</v>
      </c>
    </row>
    <row r="24" spans="1:13" ht="45">
      <c r="A24" s="29" t="s">
        <v>125</v>
      </c>
      <c r="B24" s="27" t="s">
        <v>135</v>
      </c>
      <c r="C24" s="44" t="s">
        <v>96</v>
      </c>
      <c r="D24" s="24">
        <v>956</v>
      </c>
      <c r="E24" s="33" t="s">
        <v>16</v>
      </c>
      <c r="F24" s="33" t="s">
        <v>137</v>
      </c>
      <c r="G24" s="24" t="s">
        <v>137</v>
      </c>
      <c r="H24" s="41">
        <f aca="true" t="shared" si="5" ref="H24:M24">H25+H26+H27+H28</f>
        <v>1005.661</v>
      </c>
      <c r="I24" s="41">
        <f t="shared" si="5"/>
        <v>1970.5</v>
      </c>
      <c r="J24" s="41">
        <f t="shared" si="5"/>
        <v>671</v>
      </c>
      <c r="K24" s="41">
        <f t="shared" si="5"/>
        <v>671</v>
      </c>
      <c r="L24" s="41">
        <f t="shared" si="5"/>
        <v>671</v>
      </c>
      <c r="M24" s="41">
        <f t="shared" si="5"/>
        <v>4989.161</v>
      </c>
    </row>
    <row r="25" spans="1:13" ht="45">
      <c r="A25" s="29" t="s">
        <v>132</v>
      </c>
      <c r="B25" s="27" t="s">
        <v>136</v>
      </c>
      <c r="C25" s="44" t="s">
        <v>96</v>
      </c>
      <c r="D25" s="24">
        <v>956</v>
      </c>
      <c r="E25" s="33" t="s">
        <v>16</v>
      </c>
      <c r="F25" s="33" t="s">
        <v>26</v>
      </c>
      <c r="G25" s="24">
        <v>610</v>
      </c>
      <c r="H25" s="41">
        <v>886.661</v>
      </c>
      <c r="I25" s="41">
        <v>1856.5</v>
      </c>
      <c r="J25" s="41">
        <v>557</v>
      </c>
      <c r="K25" s="41">
        <v>557</v>
      </c>
      <c r="L25" s="41">
        <v>557</v>
      </c>
      <c r="M25" s="42">
        <f t="shared" si="2"/>
        <v>4414.161</v>
      </c>
    </row>
    <row r="26" spans="1:13" ht="48" customHeight="1">
      <c r="A26" s="29" t="s">
        <v>127</v>
      </c>
      <c r="B26" s="27" t="s">
        <v>53</v>
      </c>
      <c r="C26" s="44" t="s">
        <v>96</v>
      </c>
      <c r="D26" s="24">
        <v>956</v>
      </c>
      <c r="E26" s="33" t="s">
        <v>16</v>
      </c>
      <c r="F26" s="33" t="s">
        <v>26</v>
      </c>
      <c r="G26" s="24">
        <v>630</v>
      </c>
      <c r="H26" s="41">
        <v>84</v>
      </c>
      <c r="I26" s="41">
        <v>84</v>
      </c>
      <c r="J26" s="41">
        <v>84</v>
      </c>
      <c r="K26" s="41">
        <v>84</v>
      </c>
      <c r="L26" s="41">
        <v>84</v>
      </c>
      <c r="M26" s="42">
        <f t="shared" si="2"/>
        <v>420</v>
      </c>
    </row>
    <row r="27" spans="1:13" ht="45">
      <c r="A27" s="29" t="s">
        <v>128</v>
      </c>
      <c r="B27" s="27" t="s">
        <v>52</v>
      </c>
      <c r="C27" s="44" t="s">
        <v>96</v>
      </c>
      <c r="D27" s="24">
        <v>956</v>
      </c>
      <c r="E27" s="33" t="s">
        <v>16</v>
      </c>
      <c r="F27" s="33" t="s">
        <v>26</v>
      </c>
      <c r="G27" s="24">
        <v>630</v>
      </c>
      <c r="H27" s="41">
        <v>30</v>
      </c>
      <c r="I27" s="41">
        <v>30</v>
      </c>
      <c r="J27" s="41">
        <v>30</v>
      </c>
      <c r="K27" s="41">
        <v>30</v>
      </c>
      <c r="L27" s="41">
        <v>30</v>
      </c>
      <c r="M27" s="42">
        <f t="shared" si="2"/>
        <v>150</v>
      </c>
    </row>
    <row r="28" spans="1:14" ht="75">
      <c r="A28" s="29" t="s">
        <v>133</v>
      </c>
      <c r="B28" s="30" t="s">
        <v>80</v>
      </c>
      <c r="C28" s="44" t="s">
        <v>96</v>
      </c>
      <c r="D28" s="24">
        <v>956</v>
      </c>
      <c r="E28" s="33" t="s">
        <v>16</v>
      </c>
      <c r="F28" s="33" t="s">
        <v>81</v>
      </c>
      <c r="G28" s="24">
        <v>810</v>
      </c>
      <c r="H28" s="43">
        <v>5</v>
      </c>
      <c r="I28" s="43">
        <v>0</v>
      </c>
      <c r="J28" s="43">
        <v>0</v>
      </c>
      <c r="K28" s="43">
        <v>0</v>
      </c>
      <c r="L28" s="43">
        <v>0</v>
      </c>
      <c r="M28" s="42">
        <f t="shared" si="2"/>
        <v>5</v>
      </c>
      <c r="N28" s="31"/>
    </row>
    <row r="29" ht="15">
      <c r="K29" s="37"/>
    </row>
  </sheetData>
  <sheetProtection/>
  <mergeCells count="10">
    <mergeCell ref="A8:A10"/>
    <mergeCell ref="C8:C10"/>
    <mergeCell ref="D8:G9"/>
    <mergeCell ref="H8:L9"/>
    <mergeCell ref="M8:M9"/>
    <mergeCell ref="J1:L1"/>
    <mergeCell ref="J2:L2"/>
    <mergeCell ref="J4:L4"/>
    <mergeCell ref="J5:L5"/>
    <mergeCell ref="A7:M7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selection activeCell="A10" sqref="A10:M10"/>
    </sheetView>
  </sheetViews>
  <sheetFormatPr defaultColWidth="9.140625" defaultRowHeight="15"/>
  <cols>
    <col min="1" max="1" width="9.140625" style="23" customWidth="1"/>
    <col min="2" max="2" width="42.28125" style="32" customWidth="1"/>
    <col min="3" max="3" width="19.421875" style="23" customWidth="1"/>
    <col min="4" max="4" width="6.7109375" style="23" customWidth="1"/>
    <col min="5" max="5" width="7.7109375" style="23" customWidth="1"/>
    <col min="6" max="6" width="12.28125" style="23" customWidth="1"/>
    <col min="7" max="7" width="9.140625" style="23" customWidth="1"/>
    <col min="8" max="8" width="13.421875" style="23" customWidth="1"/>
    <col min="9" max="9" width="12.8515625" style="23" customWidth="1"/>
    <col min="10" max="10" width="12.57421875" style="23" customWidth="1"/>
    <col min="11" max="11" width="13.00390625" style="23" customWidth="1"/>
    <col min="12" max="13" width="14.57421875" style="23" customWidth="1"/>
    <col min="14" max="16384" width="9.140625" style="23" customWidth="1"/>
  </cols>
  <sheetData>
    <row r="1" spans="10:13" ht="34.5" customHeight="1">
      <c r="J1" s="81" t="s">
        <v>155</v>
      </c>
      <c r="K1" s="81"/>
      <c r="L1" s="81"/>
      <c r="M1" s="86"/>
    </row>
    <row r="2" spans="10:13" ht="26.25" customHeight="1">
      <c r="J2" s="87" t="s">
        <v>148</v>
      </c>
      <c r="K2" s="87"/>
      <c r="L2" s="87"/>
      <c r="M2" s="88"/>
    </row>
    <row r="3" spans="10:13" ht="15" customHeight="1">
      <c r="J3" s="87" t="s">
        <v>149</v>
      </c>
      <c r="K3" s="88"/>
      <c r="L3" s="88"/>
      <c r="M3" s="88"/>
    </row>
    <row r="4" spans="10:13" ht="15" customHeight="1">
      <c r="J4" s="81" t="s">
        <v>158</v>
      </c>
      <c r="K4" s="86"/>
      <c r="L4" s="86"/>
      <c r="M4" s="86"/>
    </row>
    <row r="5" spans="10:12" ht="32.25" customHeight="1">
      <c r="J5" s="38"/>
      <c r="K5" s="38"/>
      <c r="L5" s="38"/>
    </row>
    <row r="6" spans="10:13" ht="24" customHeight="1">
      <c r="J6" s="38"/>
      <c r="K6" s="38"/>
      <c r="L6" s="87" t="s">
        <v>151</v>
      </c>
      <c r="M6" s="88"/>
    </row>
    <row r="7" spans="10:13" ht="48" customHeight="1">
      <c r="J7" s="38"/>
      <c r="K7" s="89" t="s">
        <v>112</v>
      </c>
      <c r="L7" s="90"/>
      <c r="M7" s="90"/>
    </row>
    <row r="8" spans="10:13" ht="25.5" customHeight="1">
      <c r="J8" s="89"/>
      <c r="K8" s="90"/>
      <c r="L8" s="90"/>
      <c r="M8" s="83"/>
    </row>
    <row r="9" spans="10:12" ht="31.5" customHeight="1">
      <c r="J9" s="46"/>
      <c r="K9" s="53"/>
      <c r="L9" s="53"/>
    </row>
    <row r="10" spans="1:13" ht="92.25" customHeight="1">
      <c r="A10" s="85" t="s">
        <v>150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5">
      <c r="A11" s="80" t="s">
        <v>30</v>
      </c>
      <c r="B11" s="44" t="s">
        <v>31</v>
      </c>
      <c r="C11" s="80" t="s">
        <v>34</v>
      </c>
      <c r="D11" s="80" t="s">
        <v>35</v>
      </c>
      <c r="E11" s="80"/>
      <c r="F11" s="80"/>
      <c r="G11" s="80"/>
      <c r="H11" s="80" t="s">
        <v>36</v>
      </c>
      <c r="I11" s="80"/>
      <c r="J11" s="80"/>
      <c r="K11" s="80"/>
      <c r="L11" s="80"/>
      <c r="M11" s="80"/>
    </row>
    <row r="12" spans="1:13" ht="15">
      <c r="A12" s="80"/>
      <c r="B12" s="44" t="s">
        <v>32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5">
      <c r="A13" s="80"/>
      <c r="B13" s="44" t="s">
        <v>33</v>
      </c>
      <c r="C13" s="80"/>
      <c r="D13" s="44" t="s">
        <v>37</v>
      </c>
      <c r="E13" s="44" t="s">
        <v>38</v>
      </c>
      <c r="F13" s="44" t="s">
        <v>39</v>
      </c>
      <c r="G13" s="44" t="s">
        <v>40</v>
      </c>
      <c r="H13" s="44">
        <v>2020</v>
      </c>
      <c r="I13" s="44">
        <v>2021</v>
      </c>
      <c r="J13" s="44">
        <v>2022</v>
      </c>
      <c r="K13" s="44">
        <v>2023</v>
      </c>
      <c r="L13" s="44">
        <v>2024</v>
      </c>
      <c r="M13" s="44" t="s">
        <v>41</v>
      </c>
    </row>
    <row r="14" spans="1:13" ht="15">
      <c r="A14" s="44">
        <v>1</v>
      </c>
      <c r="B14" s="4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44">
        <v>13</v>
      </c>
    </row>
    <row r="15" spans="1:13" ht="71.25" customHeight="1">
      <c r="A15" s="44"/>
      <c r="B15" s="25" t="s">
        <v>42</v>
      </c>
      <c r="C15" s="44" t="s">
        <v>96</v>
      </c>
      <c r="D15" s="24" t="s">
        <v>137</v>
      </c>
      <c r="E15" s="24" t="s">
        <v>137</v>
      </c>
      <c r="F15" s="33" t="s">
        <v>137</v>
      </c>
      <c r="G15" s="24" t="s">
        <v>137</v>
      </c>
      <c r="H15" s="26">
        <f aca="true" t="shared" si="0" ref="H15:M15">H16+H19+H23+H27</f>
        <v>24184.674</v>
      </c>
      <c r="I15" s="26">
        <f t="shared" si="0"/>
        <v>51641.587400000004</v>
      </c>
      <c r="J15" s="26">
        <f t="shared" si="0"/>
        <v>38308.026</v>
      </c>
      <c r="K15" s="26">
        <f t="shared" si="0"/>
        <v>38660.116</v>
      </c>
      <c r="L15" s="26">
        <f t="shared" si="0"/>
        <v>35576.112</v>
      </c>
      <c r="M15" s="26">
        <f t="shared" si="0"/>
        <v>188370.51539999995</v>
      </c>
    </row>
    <row r="16" spans="1:13" ht="45">
      <c r="A16" s="44" t="s">
        <v>43</v>
      </c>
      <c r="B16" s="27" t="s">
        <v>97</v>
      </c>
      <c r="C16" s="44" t="s">
        <v>96</v>
      </c>
      <c r="D16" s="24">
        <v>956</v>
      </c>
      <c r="E16" s="33" t="s">
        <v>16</v>
      </c>
      <c r="F16" s="33" t="s">
        <v>137</v>
      </c>
      <c r="G16" s="24" t="s">
        <v>137</v>
      </c>
      <c r="H16" s="26">
        <f aca="true" t="shared" si="1" ref="H16:M16">H17+H18</f>
        <v>7742.008</v>
      </c>
      <c r="I16" s="26">
        <f t="shared" si="1"/>
        <v>8380.503</v>
      </c>
      <c r="J16" s="26">
        <f t="shared" si="1"/>
        <v>7745</v>
      </c>
      <c r="K16" s="26">
        <f t="shared" si="1"/>
        <v>7745</v>
      </c>
      <c r="L16" s="26">
        <f t="shared" si="1"/>
        <v>6365.63</v>
      </c>
      <c r="M16" s="26">
        <f t="shared" si="1"/>
        <v>37978.140999999996</v>
      </c>
    </row>
    <row r="17" spans="1:13" ht="75">
      <c r="A17" s="44" t="s">
        <v>44</v>
      </c>
      <c r="B17" s="27" t="s">
        <v>95</v>
      </c>
      <c r="C17" s="44" t="s">
        <v>96</v>
      </c>
      <c r="D17" s="24">
        <v>956</v>
      </c>
      <c r="E17" s="33" t="s">
        <v>16</v>
      </c>
      <c r="F17" s="33" t="s">
        <v>18</v>
      </c>
      <c r="G17" s="24">
        <v>610</v>
      </c>
      <c r="H17" s="41">
        <v>7740.5</v>
      </c>
      <c r="I17" s="41">
        <f>7740.5+633</f>
        <v>8373.5</v>
      </c>
      <c r="J17" s="41">
        <f>7740.5</f>
        <v>7740.5</v>
      </c>
      <c r="K17" s="41">
        <v>7740.5</v>
      </c>
      <c r="L17" s="41">
        <v>6364.13</v>
      </c>
      <c r="M17" s="42">
        <f aca="true" t="shared" si="2" ref="M17:M31">H17+I17+J17+K17+L17</f>
        <v>37959.13</v>
      </c>
    </row>
    <row r="18" spans="1:13" ht="60">
      <c r="A18" s="44" t="s">
        <v>45</v>
      </c>
      <c r="B18" s="27" t="s">
        <v>46</v>
      </c>
      <c r="C18" s="44" t="s">
        <v>96</v>
      </c>
      <c r="D18" s="24">
        <v>956</v>
      </c>
      <c r="E18" s="33" t="s">
        <v>16</v>
      </c>
      <c r="F18" s="33" t="s">
        <v>24</v>
      </c>
      <c r="G18" s="24">
        <v>610</v>
      </c>
      <c r="H18" s="41">
        <v>1.508</v>
      </c>
      <c r="I18" s="41">
        <v>7.003</v>
      </c>
      <c r="J18" s="41">
        <v>4.5</v>
      </c>
      <c r="K18" s="41">
        <v>4.5</v>
      </c>
      <c r="L18" s="41">
        <v>1.5</v>
      </c>
      <c r="M18" s="42">
        <f t="shared" si="2"/>
        <v>19.011</v>
      </c>
    </row>
    <row r="19" spans="1:13" ht="45">
      <c r="A19" s="29" t="s">
        <v>47</v>
      </c>
      <c r="B19" s="27" t="s">
        <v>134</v>
      </c>
      <c r="C19" s="44" t="s">
        <v>130</v>
      </c>
      <c r="D19" s="24">
        <v>956</v>
      </c>
      <c r="E19" s="33" t="s">
        <v>16</v>
      </c>
      <c r="F19" s="33" t="s">
        <v>137</v>
      </c>
      <c r="G19" s="24" t="s">
        <v>137</v>
      </c>
      <c r="H19" s="41">
        <f aca="true" t="shared" si="3" ref="H19:M19">H20+H21+H22</f>
        <v>0</v>
      </c>
      <c r="I19" s="41">
        <f t="shared" si="3"/>
        <v>25185.56</v>
      </c>
      <c r="J19" s="41">
        <f t="shared" si="3"/>
        <v>16949.237</v>
      </c>
      <c r="K19" s="41">
        <f t="shared" si="3"/>
        <v>17088.286</v>
      </c>
      <c r="L19" s="41">
        <f t="shared" si="3"/>
        <v>18495.751</v>
      </c>
      <c r="M19" s="41">
        <f t="shared" si="3"/>
        <v>77718.83399999999</v>
      </c>
    </row>
    <row r="20" spans="1:13" ht="60">
      <c r="A20" s="29" t="s">
        <v>117</v>
      </c>
      <c r="B20" s="27" t="s">
        <v>138</v>
      </c>
      <c r="C20" s="44" t="s">
        <v>96</v>
      </c>
      <c r="D20" s="24">
        <v>956</v>
      </c>
      <c r="E20" s="33" t="s">
        <v>16</v>
      </c>
      <c r="F20" s="33" t="s">
        <v>139</v>
      </c>
      <c r="G20" s="24">
        <v>610</v>
      </c>
      <c r="H20" s="41">
        <v>0</v>
      </c>
      <c r="I20" s="41">
        <v>22493.86</v>
      </c>
      <c r="J20" s="41">
        <v>16747.09</v>
      </c>
      <c r="K20" s="41">
        <v>17088.286</v>
      </c>
      <c r="L20" s="41">
        <v>18495.751</v>
      </c>
      <c r="M20" s="42">
        <f>SUM(H20:L20)</f>
        <v>74824.987</v>
      </c>
    </row>
    <row r="21" spans="1:13" ht="60">
      <c r="A21" s="29" t="s">
        <v>118</v>
      </c>
      <c r="B21" s="27" t="s">
        <v>131</v>
      </c>
      <c r="C21" s="44" t="s">
        <v>96</v>
      </c>
      <c r="D21" s="24">
        <v>956</v>
      </c>
      <c r="E21" s="33" t="s">
        <v>142</v>
      </c>
      <c r="F21" s="33" t="s">
        <v>140</v>
      </c>
      <c r="G21" s="24">
        <v>610</v>
      </c>
      <c r="H21" s="41">
        <v>0</v>
      </c>
      <c r="I21" s="41">
        <v>180</v>
      </c>
      <c r="J21" s="41">
        <v>202.147</v>
      </c>
      <c r="K21" s="41">
        <v>0</v>
      </c>
      <c r="L21" s="41">
        <v>0</v>
      </c>
      <c r="M21" s="42">
        <f>SUM(H21:L21)</f>
        <v>382.147</v>
      </c>
    </row>
    <row r="22" spans="1:13" ht="45">
      <c r="A22" s="29" t="s">
        <v>143</v>
      </c>
      <c r="B22" s="27" t="s">
        <v>144</v>
      </c>
      <c r="C22" s="44" t="s">
        <v>96</v>
      </c>
      <c r="D22" s="24">
        <v>956</v>
      </c>
      <c r="E22" s="33" t="s">
        <v>142</v>
      </c>
      <c r="F22" s="33" t="s">
        <v>140</v>
      </c>
      <c r="G22" s="24">
        <v>610</v>
      </c>
      <c r="H22" s="41">
        <v>0</v>
      </c>
      <c r="I22" s="41">
        <f>359.2+2152.5</f>
        <v>2511.7</v>
      </c>
      <c r="J22" s="41">
        <v>0</v>
      </c>
      <c r="K22" s="41">
        <v>0</v>
      </c>
      <c r="L22" s="41">
        <v>0</v>
      </c>
      <c r="M22" s="42">
        <f>SUM(H22:L22)</f>
        <v>2511.7</v>
      </c>
    </row>
    <row r="23" spans="1:13" ht="45">
      <c r="A23" s="29" t="s">
        <v>51</v>
      </c>
      <c r="B23" s="27" t="s">
        <v>48</v>
      </c>
      <c r="C23" s="44" t="s">
        <v>96</v>
      </c>
      <c r="D23" s="24">
        <v>956</v>
      </c>
      <c r="E23" s="33" t="s">
        <v>59</v>
      </c>
      <c r="F23" s="33" t="s">
        <v>137</v>
      </c>
      <c r="G23" s="24" t="s">
        <v>137</v>
      </c>
      <c r="H23" s="41">
        <f aca="true" t="shared" si="4" ref="H23:M23">H24+H25+H26</f>
        <v>15437.005000000001</v>
      </c>
      <c r="I23" s="41">
        <f t="shared" si="4"/>
        <v>16105.0244</v>
      </c>
      <c r="J23" s="41">
        <f t="shared" si="4"/>
        <v>12942.789</v>
      </c>
      <c r="K23" s="41">
        <f t="shared" si="4"/>
        <v>13155.83</v>
      </c>
      <c r="L23" s="41">
        <f t="shared" si="4"/>
        <v>10043.731</v>
      </c>
      <c r="M23" s="41">
        <f t="shared" si="4"/>
        <v>67684.37939999999</v>
      </c>
    </row>
    <row r="24" spans="1:13" ht="75">
      <c r="A24" s="29" t="s">
        <v>121</v>
      </c>
      <c r="B24" s="27" t="s">
        <v>49</v>
      </c>
      <c r="C24" s="44" t="s">
        <v>96</v>
      </c>
      <c r="D24" s="24">
        <v>956</v>
      </c>
      <c r="E24" s="33" t="s">
        <v>59</v>
      </c>
      <c r="F24" s="33" t="s">
        <v>61</v>
      </c>
      <c r="G24" s="24">
        <v>610</v>
      </c>
      <c r="H24" s="41">
        <f>15411.913+25.092</f>
        <v>15437.005000000001</v>
      </c>
      <c r="I24" s="41">
        <v>16000</v>
      </c>
      <c r="J24" s="41">
        <v>12844.429</v>
      </c>
      <c r="K24" s="41">
        <v>13155.83</v>
      </c>
      <c r="L24" s="41">
        <v>10043.731</v>
      </c>
      <c r="M24" s="42">
        <f t="shared" si="2"/>
        <v>67480.995</v>
      </c>
    </row>
    <row r="25" spans="1:13" ht="45" customHeight="1">
      <c r="A25" s="29" t="s">
        <v>122</v>
      </c>
      <c r="B25" s="27" t="s">
        <v>50</v>
      </c>
      <c r="C25" s="44" t="s">
        <v>96</v>
      </c>
      <c r="D25" s="24">
        <v>956</v>
      </c>
      <c r="E25" s="33" t="s">
        <v>59</v>
      </c>
      <c r="F25" s="33" t="s">
        <v>141</v>
      </c>
      <c r="G25" s="24">
        <v>610</v>
      </c>
      <c r="H25" s="41">
        <v>0</v>
      </c>
      <c r="I25" s="41">
        <f>7.298-0.0006</f>
        <v>7.2974</v>
      </c>
      <c r="J25" s="41">
        <v>0</v>
      </c>
      <c r="K25" s="41">
        <v>0</v>
      </c>
      <c r="L25" s="41">
        <v>0</v>
      </c>
      <c r="M25" s="42">
        <f t="shared" si="2"/>
        <v>7.2974</v>
      </c>
    </row>
    <row r="26" spans="1:13" ht="45">
      <c r="A26" s="29" t="s">
        <v>124</v>
      </c>
      <c r="B26" s="27" t="s">
        <v>99</v>
      </c>
      <c r="C26" s="44" t="s">
        <v>96</v>
      </c>
      <c r="D26" s="24">
        <v>956</v>
      </c>
      <c r="E26" s="33" t="s">
        <v>59</v>
      </c>
      <c r="F26" s="33" t="s">
        <v>141</v>
      </c>
      <c r="G26" s="24">
        <v>610</v>
      </c>
      <c r="H26" s="41">
        <v>0</v>
      </c>
      <c r="I26" s="41">
        <v>97.727</v>
      </c>
      <c r="J26" s="41">
        <v>98.36</v>
      </c>
      <c r="K26" s="41">
        <v>0</v>
      </c>
      <c r="L26" s="41">
        <v>0</v>
      </c>
      <c r="M26" s="42">
        <f t="shared" si="2"/>
        <v>196.087</v>
      </c>
    </row>
    <row r="27" spans="1:13" ht="45">
      <c r="A27" s="29" t="s">
        <v>125</v>
      </c>
      <c r="B27" s="27" t="s">
        <v>135</v>
      </c>
      <c r="C27" s="44" t="s">
        <v>96</v>
      </c>
      <c r="D27" s="24">
        <v>956</v>
      </c>
      <c r="E27" s="33" t="s">
        <v>16</v>
      </c>
      <c r="F27" s="33" t="s">
        <v>137</v>
      </c>
      <c r="G27" s="24" t="s">
        <v>137</v>
      </c>
      <c r="H27" s="41">
        <f aca="true" t="shared" si="5" ref="H27:M27">H28+H29+H30+H31</f>
        <v>1005.661</v>
      </c>
      <c r="I27" s="41">
        <f t="shared" si="5"/>
        <v>1970.5</v>
      </c>
      <c r="J27" s="41">
        <f t="shared" si="5"/>
        <v>671</v>
      </c>
      <c r="K27" s="41">
        <f t="shared" si="5"/>
        <v>671</v>
      </c>
      <c r="L27" s="41">
        <f t="shared" si="5"/>
        <v>671</v>
      </c>
      <c r="M27" s="41">
        <f t="shared" si="5"/>
        <v>4989.161</v>
      </c>
    </row>
    <row r="28" spans="1:13" ht="45">
      <c r="A28" s="29" t="s">
        <v>132</v>
      </c>
      <c r="B28" s="27" t="s">
        <v>136</v>
      </c>
      <c r="C28" s="44" t="s">
        <v>96</v>
      </c>
      <c r="D28" s="24">
        <v>956</v>
      </c>
      <c r="E28" s="33" t="s">
        <v>16</v>
      </c>
      <c r="F28" s="33" t="s">
        <v>26</v>
      </c>
      <c r="G28" s="24">
        <v>610</v>
      </c>
      <c r="H28" s="41">
        <v>886.661</v>
      </c>
      <c r="I28" s="41">
        <v>1856.5</v>
      </c>
      <c r="J28" s="41">
        <v>557</v>
      </c>
      <c r="K28" s="41">
        <v>557</v>
      </c>
      <c r="L28" s="41">
        <v>557</v>
      </c>
      <c r="M28" s="42">
        <f t="shared" si="2"/>
        <v>4414.161</v>
      </c>
    </row>
    <row r="29" spans="1:13" ht="48" customHeight="1">
      <c r="A29" s="29" t="s">
        <v>127</v>
      </c>
      <c r="B29" s="27" t="s">
        <v>53</v>
      </c>
      <c r="C29" s="44" t="s">
        <v>96</v>
      </c>
      <c r="D29" s="24">
        <v>956</v>
      </c>
      <c r="E29" s="33" t="s">
        <v>16</v>
      </c>
      <c r="F29" s="33" t="s">
        <v>26</v>
      </c>
      <c r="G29" s="24">
        <v>630</v>
      </c>
      <c r="H29" s="41">
        <v>84</v>
      </c>
      <c r="I29" s="41">
        <v>84</v>
      </c>
      <c r="J29" s="41">
        <v>84</v>
      </c>
      <c r="K29" s="41">
        <v>84</v>
      </c>
      <c r="L29" s="41">
        <v>84</v>
      </c>
      <c r="M29" s="42">
        <f t="shared" si="2"/>
        <v>420</v>
      </c>
    </row>
    <row r="30" spans="1:13" ht="45">
      <c r="A30" s="29" t="s">
        <v>128</v>
      </c>
      <c r="B30" s="27" t="s">
        <v>52</v>
      </c>
      <c r="C30" s="44" t="s">
        <v>96</v>
      </c>
      <c r="D30" s="24">
        <v>956</v>
      </c>
      <c r="E30" s="33" t="s">
        <v>16</v>
      </c>
      <c r="F30" s="33" t="s">
        <v>26</v>
      </c>
      <c r="G30" s="24">
        <v>630</v>
      </c>
      <c r="H30" s="41">
        <v>30</v>
      </c>
      <c r="I30" s="41">
        <v>30</v>
      </c>
      <c r="J30" s="41">
        <v>30</v>
      </c>
      <c r="K30" s="41">
        <v>30</v>
      </c>
      <c r="L30" s="41">
        <v>30</v>
      </c>
      <c r="M30" s="42">
        <f t="shared" si="2"/>
        <v>150</v>
      </c>
    </row>
    <row r="31" spans="1:14" ht="75">
      <c r="A31" s="29" t="s">
        <v>133</v>
      </c>
      <c r="B31" s="30" t="s">
        <v>80</v>
      </c>
      <c r="C31" s="44" t="s">
        <v>96</v>
      </c>
      <c r="D31" s="24">
        <v>956</v>
      </c>
      <c r="E31" s="33" t="s">
        <v>16</v>
      </c>
      <c r="F31" s="33" t="s">
        <v>81</v>
      </c>
      <c r="G31" s="24">
        <v>810</v>
      </c>
      <c r="H31" s="43">
        <v>5</v>
      </c>
      <c r="I31" s="43">
        <v>0</v>
      </c>
      <c r="J31" s="43">
        <v>0</v>
      </c>
      <c r="K31" s="43">
        <v>0</v>
      </c>
      <c r="L31" s="43">
        <v>0</v>
      </c>
      <c r="M31" s="42">
        <f t="shared" si="2"/>
        <v>5</v>
      </c>
      <c r="N31" s="31"/>
    </row>
    <row r="32" ht="15">
      <c r="K32" s="37"/>
    </row>
  </sheetData>
  <sheetProtection/>
  <mergeCells count="13">
    <mergeCell ref="A11:A13"/>
    <mergeCell ref="C11:C13"/>
    <mergeCell ref="D11:G12"/>
    <mergeCell ref="H11:L12"/>
    <mergeCell ref="M11:M12"/>
    <mergeCell ref="A10:M10"/>
    <mergeCell ref="J1:M1"/>
    <mergeCell ref="J2:M2"/>
    <mergeCell ref="J3:M3"/>
    <mergeCell ref="J4:M4"/>
    <mergeCell ref="J8:M8"/>
    <mergeCell ref="L6:M6"/>
    <mergeCell ref="K7:M7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90" zoomScaleNormal="80" zoomScaleSheetLayoutView="90" zoomScalePageLayoutView="0" workbookViewId="0" topLeftCell="A1">
      <selection activeCell="G1" sqref="G1:H1"/>
    </sheetView>
  </sheetViews>
  <sheetFormatPr defaultColWidth="9.140625" defaultRowHeight="15"/>
  <cols>
    <col min="1" max="1" width="9.57421875" style="23" bestFit="1" customWidth="1"/>
    <col min="2" max="2" width="43.57421875" style="23" customWidth="1"/>
    <col min="3" max="3" width="19.7109375" style="23" customWidth="1"/>
    <col min="4" max="4" width="15.5742187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1875" style="23" customWidth="1"/>
    <col min="9" max="9" width="15.57421875" style="23" customWidth="1"/>
    <col min="10" max="16384" width="9.140625" style="23" customWidth="1"/>
  </cols>
  <sheetData>
    <row r="1" spans="7:12" ht="34.5" customHeight="1">
      <c r="G1" s="99" t="s">
        <v>107</v>
      </c>
      <c r="H1" s="100"/>
      <c r="I1" s="39"/>
      <c r="J1" s="81"/>
      <c r="K1" s="81"/>
      <c r="L1" s="81"/>
    </row>
    <row r="2" spans="6:12" ht="32.25" customHeight="1">
      <c r="F2" s="81" t="s">
        <v>114</v>
      </c>
      <c r="G2" s="100"/>
      <c r="H2" s="100"/>
      <c r="I2" s="38"/>
      <c r="J2" s="81"/>
      <c r="K2" s="81"/>
      <c r="L2" s="81"/>
    </row>
    <row r="3" spans="7:12" ht="32.25" customHeight="1">
      <c r="G3" s="38"/>
      <c r="H3" s="38"/>
      <c r="I3" s="38"/>
      <c r="J3" s="38"/>
      <c r="K3" s="38"/>
      <c r="L3" s="38"/>
    </row>
    <row r="4" spans="7:12" ht="15.75">
      <c r="G4" s="82" t="s">
        <v>108</v>
      </c>
      <c r="H4" s="83"/>
      <c r="I4" s="3"/>
      <c r="J4" s="82"/>
      <c r="K4" s="83"/>
      <c r="L4" s="83"/>
    </row>
    <row r="5" spans="6:12" ht="58.5" customHeight="1">
      <c r="F5" s="84" t="s">
        <v>112</v>
      </c>
      <c r="G5" s="100"/>
      <c r="H5" s="100"/>
      <c r="I5" s="3"/>
      <c r="J5" s="84"/>
      <c r="K5" s="83"/>
      <c r="L5" s="83"/>
    </row>
    <row r="7" spans="1:8" ht="138.75" customHeight="1">
      <c r="A7" s="97" t="s">
        <v>115</v>
      </c>
      <c r="B7" s="98"/>
      <c r="C7" s="98"/>
      <c r="D7" s="98"/>
      <c r="E7" s="98"/>
      <c r="F7" s="98"/>
      <c r="G7" s="98"/>
      <c r="H7" s="98"/>
    </row>
    <row r="8" ht="31.5" customHeight="1"/>
    <row r="9" spans="1:8" ht="82.5" customHeight="1">
      <c r="A9" s="34" t="s">
        <v>64</v>
      </c>
      <c r="B9" s="91" t="s">
        <v>66</v>
      </c>
      <c r="C9" s="91" t="s">
        <v>67</v>
      </c>
      <c r="D9" s="94" t="s">
        <v>68</v>
      </c>
      <c r="E9" s="95"/>
      <c r="F9" s="95"/>
      <c r="G9" s="95"/>
      <c r="H9" s="96"/>
    </row>
    <row r="10" spans="1:8" ht="15.75">
      <c r="A10" s="34" t="s">
        <v>65</v>
      </c>
      <c r="B10" s="92"/>
      <c r="C10" s="92"/>
      <c r="D10" s="94" t="s">
        <v>69</v>
      </c>
      <c r="E10" s="95"/>
      <c r="F10" s="95"/>
      <c r="G10" s="95"/>
      <c r="H10" s="96"/>
    </row>
    <row r="11" spans="1:8" ht="15.75">
      <c r="A11" s="35"/>
      <c r="B11" s="93"/>
      <c r="C11" s="93"/>
      <c r="D11" s="34">
        <v>2020</v>
      </c>
      <c r="E11" s="34">
        <v>2021</v>
      </c>
      <c r="F11" s="34">
        <v>2022</v>
      </c>
      <c r="G11" s="34">
        <v>2023</v>
      </c>
      <c r="H11" s="34">
        <v>2024</v>
      </c>
    </row>
    <row r="12" spans="1:8" ht="15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</row>
    <row r="13" spans="1:9" ht="30.75" customHeight="1">
      <c r="A13" s="118"/>
      <c r="B13" s="107" t="s">
        <v>147</v>
      </c>
      <c r="C13" s="34" t="s">
        <v>70</v>
      </c>
      <c r="D13" s="28">
        <f>D14+D15+D16+D17</f>
        <v>24536.982</v>
      </c>
      <c r="E13" s="28">
        <f>E14+E15+E16+E17</f>
        <v>51868.0304</v>
      </c>
      <c r="F13" s="28">
        <f>F14+F15+F16+F17</f>
        <v>38273.884</v>
      </c>
      <c r="G13" s="28">
        <f>G14+G15+G16+G17</f>
        <v>43195.771</v>
      </c>
      <c r="H13" s="28">
        <f>H14+H15+H16+H17</f>
        <v>35744.116</v>
      </c>
      <c r="I13" s="31"/>
    </row>
    <row r="14" spans="1:8" ht="31.5">
      <c r="A14" s="119"/>
      <c r="B14" s="121"/>
      <c r="C14" s="34" t="s">
        <v>77</v>
      </c>
      <c r="D14" s="28">
        <f>D19+D34+D76</f>
        <v>0</v>
      </c>
      <c r="E14" s="28">
        <f>E19+E34+E76</f>
        <v>0</v>
      </c>
      <c r="F14" s="28">
        <f>F19+F34+F76</f>
        <v>0</v>
      </c>
      <c r="G14" s="28">
        <f>G19+G34+G76</f>
        <v>0</v>
      </c>
      <c r="H14" s="28">
        <f>H19+H34+H76</f>
        <v>0</v>
      </c>
    </row>
    <row r="15" spans="1:8" ht="21" customHeight="1">
      <c r="A15" s="119"/>
      <c r="B15" s="121"/>
      <c r="C15" s="34" t="s">
        <v>71</v>
      </c>
      <c r="D15" s="28">
        <f aca="true" t="shared" si="0" ref="D15:H16">D20+D35+D55+D77</f>
        <v>352.307</v>
      </c>
      <c r="E15" s="28">
        <f t="shared" si="0"/>
        <v>226.443</v>
      </c>
      <c r="F15" s="28">
        <f t="shared" si="0"/>
        <v>168.005</v>
      </c>
      <c r="G15" s="28">
        <f t="shared" si="0"/>
        <v>4535.655</v>
      </c>
      <c r="H15" s="28">
        <f t="shared" si="0"/>
        <v>168.005</v>
      </c>
    </row>
    <row r="16" spans="1:8" ht="21" customHeight="1">
      <c r="A16" s="119"/>
      <c r="B16" s="121"/>
      <c r="C16" s="34" t="s">
        <v>72</v>
      </c>
      <c r="D16" s="28">
        <f t="shared" si="0"/>
        <v>24184.675</v>
      </c>
      <c r="E16" s="28">
        <f>E21+E36+E56+E78</f>
        <v>51641.587400000004</v>
      </c>
      <c r="F16" s="28">
        <f t="shared" si="0"/>
        <v>38105.879</v>
      </c>
      <c r="G16" s="28">
        <f t="shared" si="0"/>
        <v>38660.116</v>
      </c>
      <c r="H16" s="28">
        <f t="shared" si="0"/>
        <v>35576.111000000004</v>
      </c>
    </row>
    <row r="17" spans="1:8" ht="39" customHeight="1">
      <c r="A17" s="120"/>
      <c r="B17" s="122"/>
      <c r="C17" s="44" t="s">
        <v>73</v>
      </c>
      <c r="D17" s="28">
        <f>D22+D57+D79+D99</f>
        <v>0</v>
      </c>
      <c r="E17" s="28">
        <f>E22+E57+E79+E99</f>
        <v>0</v>
      </c>
      <c r="F17" s="28">
        <f>F22+F57+F79+F99</f>
        <v>0</v>
      </c>
      <c r="G17" s="28">
        <f>G22+G57+G79+G99</f>
        <v>0</v>
      </c>
      <c r="H17" s="28">
        <f>H22+H57+H79+H99</f>
        <v>0</v>
      </c>
    </row>
    <row r="18" spans="1:8" ht="20.25" customHeight="1">
      <c r="A18" s="91" t="s">
        <v>43</v>
      </c>
      <c r="B18" s="36" t="s">
        <v>74</v>
      </c>
      <c r="C18" s="49" t="s">
        <v>70</v>
      </c>
      <c r="D18" s="51">
        <f>D19+D20+D21+D22</f>
        <v>7891.2570000000005</v>
      </c>
      <c r="E18" s="51">
        <f>E19+E20+E21+E22</f>
        <v>8606.946</v>
      </c>
      <c r="F18" s="51">
        <f>F19+F20+F21+F22</f>
        <v>7913.005</v>
      </c>
      <c r="G18" s="51">
        <f>G19+G20+G21+G22</f>
        <v>7913.005</v>
      </c>
      <c r="H18" s="51">
        <f>H19+H20+H21+H22</f>
        <v>6533.635</v>
      </c>
    </row>
    <row r="19" spans="1:8" ht="38.25" customHeight="1">
      <c r="A19" s="92"/>
      <c r="B19" s="107" t="s">
        <v>75</v>
      </c>
      <c r="C19" s="34" t="s">
        <v>77</v>
      </c>
      <c r="D19" s="28">
        <f aca="true" t="shared" si="1" ref="D19:H20">D24+D29+D39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</row>
    <row r="20" spans="1:8" ht="15.75">
      <c r="A20" s="92"/>
      <c r="B20" s="121"/>
      <c r="C20" s="34" t="s">
        <v>71</v>
      </c>
      <c r="D20" s="28">
        <f t="shared" si="1"/>
        <v>149.247</v>
      </c>
      <c r="E20" s="28">
        <f t="shared" si="1"/>
        <v>226.443</v>
      </c>
      <c r="F20" s="28">
        <f t="shared" si="1"/>
        <v>168.005</v>
      </c>
      <c r="G20" s="28">
        <f t="shared" si="1"/>
        <v>168.005</v>
      </c>
      <c r="H20" s="28">
        <f t="shared" si="1"/>
        <v>168.005</v>
      </c>
    </row>
    <row r="21" spans="1:8" ht="15.75">
      <c r="A21" s="92"/>
      <c r="B21" s="121"/>
      <c r="C21" s="34" t="s">
        <v>72</v>
      </c>
      <c r="D21" s="28">
        <f>D26+D31</f>
        <v>7742.01</v>
      </c>
      <c r="E21" s="28">
        <f>E26+E31</f>
        <v>8380.503</v>
      </c>
      <c r="F21" s="28">
        <f>F26+F31</f>
        <v>7745</v>
      </c>
      <c r="G21" s="28">
        <f>G26+G31</f>
        <v>7745</v>
      </c>
      <c r="H21" s="28">
        <f>H26+H31</f>
        <v>6365.63</v>
      </c>
    </row>
    <row r="22" spans="1:8" ht="45">
      <c r="A22" s="93"/>
      <c r="B22" s="122"/>
      <c r="C22" s="44" t="s">
        <v>73</v>
      </c>
      <c r="D22" s="28">
        <f>D27+D32+D42</f>
        <v>0</v>
      </c>
      <c r="E22" s="28">
        <f>E27+E32+E42</f>
        <v>0</v>
      </c>
      <c r="F22" s="28">
        <f>F27+F32+F42</f>
        <v>0</v>
      </c>
      <c r="G22" s="28">
        <f>G27+G32+G42</f>
        <v>0</v>
      </c>
      <c r="H22" s="28">
        <f>H27+H32+H42</f>
        <v>0</v>
      </c>
    </row>
    <row r="23" spans="1:8" ht="21" customHeight="1">
      <c r="A23" s="91" t="s">
        <v>44</v>
      </c>
      <c r="B23" s="107" t="s">
        <v>76</v>
      </c>
      <c r="C23" s="49" t="s">
        <v>70</v>
      </c>
      <c r="D23" s="51">
        <f>D24+D25+D26+D27</f>
        <v>7740.5</v>
      </c>
      <c r="E23" s="51">
        <f>E24+E25+E26+E27</f>
        <v>8373.5</v>
      </c>
      <c r="F23" s="51">
        <f>F24+F25+F26+F27</f>
        <v>7740.5</v>
      </c>
      <c r="G23" s="51">
        <f>G24+G25+G26+G27</f>
        <v>7740.5</v>
      </c>
      <c r="H23" s="51">
        <f>H24+H25+H26+H27</f>
        <v>6364.13</v>
      </c>
    </row>
    <row r="24" spans="1:8" ht="31.5">
      <c r="A24" s="92"/>
      <c r="B24" s="108"/>
      <c r="C24" s="34" t="s">
        <v>77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92"/>
      <c r="B25" s="108"/>
      <c r="C25" s="34" t="s">
        <v>71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5.75">
      <c r="A26" s="92"/>
      <c r="B26" s="108"/>
      <c r="C26" s="34" t="s">
        <v>72</v>
      </c>
      <c r="D26" s="28">
        <f>'прил 4 май'!H14</f>
        <v>7740.5</v>
      </c>
      <c r="E26" s="28">
        <f>'прил 4 май'!I14</f>
        <v>8373.5</v>
      </c>
      <c r="F26" s="28">
        <f>'прил 4 май'!J14</f>
        <v>7740.5</v>
      </c>
      <c r="G26" s="28">
        <f>'прил 4 май'!K14</f>
        <v>7740.5</v>
      </c>
      <c r="H26" s="28">
        <f>'прил 4 май'!L14</f>
        <v>6364.13</v>
      </c>
    </row>
    <row r="27" spans="1:8" ht="45">
      <c r="A27" s="93"/>
      <c r="B27" s="109"/>
      <c r="C27" s="44" t="s">
        <v>73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8" customHeight="1">
      <c r="A28" s="91" t="s">
        <v>45</v>
      </c>
      <c r="B28" s="107" t="s">
        <v>46</v>
      </c>
      <c r="C28" s="49" t="s">
        <v>70</v>
      </c>
      <c r="D28" s="51">
        <f>D29+D30+D31+D32</f>
        <v>150.757</v>
      </c>
      <c r="E28" s="51">
        <f>E29+E30+E31+E32</f>
        <v>233.44600000000003</v>
      </c>
      <c r="F28" s="51">
        <f>F29+F30+F31+F32</f>
        <v>172.505</v>
      </c>
      <c r="G28" s="51">
        <f>G29+G30+G31+G32</f>
        <v>172.505</v>
      </c>
      <c r="H28" s="51">
        <v>169.51</v>
      </c>
    </row>
    <row r="29" spans="1:8" ht="32.25" customHeight="1">
      <c r="A29" s="92"/>
      <c r="B29" s="108"/>
      <c r="C29" s="34" t="s">
        <v>77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5.75">
      <c r="A30" s="92"/>
      <c r="B30" s="108"/>
      <c r="C30" s="34" t="s">
        <v>71</v>
      </c>
      <c r="D30" s="28">
        <v>149.247</v>
      </c>
      <c r="E30" s="28">
        <v>226.443</v>
      </c>
      <c r="F30" s="28">
        <v>168.005</v>
      </c>
      <c r="G30" s="28">
        <v>168.005</v>
      </c>
      <c r="H30" s="28">
        <v>168.005</v>
      </c>
    </row>
    <row r="31" spans="1:8" ht="34.5" customHeight="1">
      <c r="A31" s="92"/>
      <c r="B31" s="108"/>
      <c r="C31" s="34" t="s">
        <v>72</v>
      </c>
      <c r="D31" s="28">
        <v>1.51</v>
      </c>
      <c r="E31" s="28">
        <f>4.5+2.503</f>
        <v>7.003</v>
      </c>
      <c r="F31" s="28">
        <f>'прил 4 май'!J15</f>
        <v>4.5</v>
      </c>
      <c r="G31" s="28">
        <f>'прил 4 май'!K15</f>
        <v>4.5</v>
      </c>
      <c r="H31" s="28">
        <f>'прил 4 май'!L15</f>
        <v>1.5</v>
      </c>
    </row>
    <row r="32" spans="1:8" ht="34.5" customHeight="1">
      <c r="A32" s="93"/>
      <c r="B32" s="109"/>
      <c r="C32" s="44" t="s">
        <v>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3.25" customHeight="1">
      <c r="A33" s="91">
        <v>2</v>
      </c>
      <c r="B33" s="107" t="s">
        <v>116</v>
      </c>
      <c r="C33" s="49" t="s">
        <v>70</v>
      </c>
      <c r="D33" s="51">
        <f>D34+D35+D36+D37</f>
        <v>0</v>
      </c>
      <c r="E33" s="51">
        <f>E34+E35+E36+E37</f>
        <v>25185.56</v>
      </c>
      <c r="F33" s="51">
        <f>F34+F35+F36+F37</f>
        <v>16747.09</v>
      </c>
      <c r="G33" s="51">
        <f>G34+G35+G36+G37</f>
        <v>17088.286</v>
      </c>
      <c r="H33" s="51">
        <f>H34+H35+H36+H37</f>
        <v>18495.751</v>
      </c>
    </row>
    <row r="34" spans="1:8" ht="32.25" customHeight="1">
      <c r="A34" s="92"/>
      <c r="B34" s="108"/>
      <c r="C34" s="34" t="s">
        <v>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15.75">
      <c r="A35" s="92"/>
      <c r="B35" s="108"/>
      <c r="C35" s="34" t="s">
        <v>71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5.5" customHeight="1">
      <c r="A36" s="92"/>
      <c r="B36" s="108"/>
      <c r="C36" s="34" t="s">
        <v>72</v>
      </c>
      <c r="D36" s="28">
        <v>0</v>
      </c>
      <c r="E36" s="28">
        <f>E38+E43+E48</f>
        <v>25185.56</v>
      </c>
      <c r="F36" s="28">
        <f>F41+F46+F51</f>
        <v>16747.09</v>
      </c>
      <c r="G36" s="28">
        <f>G41+G46+G51</f>
        <v>17088.286</v>
      </c>
      <c r="H36" s="28">
        <f>H41+H46+H51</f>
        <v>18495.751</v>
      </c>
    </row>
    <row r="37" spans="1:8" ht="31.5" customHeight="1">
      <c r="A37" s="93"/>
      <c r="B37" s="109"/>
      <c r="C37" s="44" t="s">
        <v>73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3.25" customHeight="1">
      <c r="A38" s="104" t="s">
        <v>117</v>
      </c>
      <c r="B38" s="107" t="s">
        <v>120</v>
      </c>
      <c r="C38" s="49" t="s">
        <v>70</v>
      </c>
      <c r="D38" s="51">
        <f>D39+D40+D41+D42</f>
        <v>0</v>
      </c>
      <c r="E38" s="51">
        <f>E39+E40+E41+E42</f>
        <v>22493.86</v>
      </c>
      <c r="F38" s="51">
        <f>F39+F40+F41+F42</f>
        <v>16544.943</v>
      </c>
      <c r="G38" s="51">
        <f>G39+G40+G41+G42</f>
        <v>17088.286</v>
      </c>
      <c r="H38" s="51">
        <f>H39+H40+H41+H42</f>
        <v>18495.751</v>
      </c>
    </row>
    <row r="39" spans="1:8" ht="32.25" customHeight="1">
      <c r="A39" s="105"/>
      <c r="B39" s="108"/>
      <c r="C39" s="34" t="s">
        <v>77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15.75">
      <c r="A40" s="105"/>
      <c r="B40" s="108"/>
      <c r="C40" s="34" t="s">
        <v>71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34.5" customHeight="1">
      <c r="A41" s="105"/>
      <c r="B41" s="108"/>
      <c r="C41" s="34" t="s">
        <v>72</v>
      </c>
      <c r="D41" s="28">
        <f>'прил 4 май'!H17</f>
        <v>0</v>
      </c>
      <c r="E41" s="28">
        <v>22493.86</v>
      </c>
      <c r="F41" s="28">
        <v>16544.943</v>
      </c>
      <c r="G41" s="28">
        <v>17088.286</v>
      </c>
      <c r="H41" s="28">
        <v>18495.751</v>
      </c>
    </row>
    <row r="42" spans="1:8" ht="29.25" customHeight="1">
      <c r="A42" s="106"/>
      <c r="B42" s="109"/>
      <c r="C42" s="44" t="s">
        <v>73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ht="21.75" customHeight="1">
      <c r="A43" s="104" t="s">
        <v>118</v>
      </c>
      <c r="B43" s="91" t="s">
        <v>119</v>
      </c>
      <c r="C43" s="49" t="s">
        <v>70</v>
      </c>
      <c r="D43" s="51">
        <v>0</v>
      </c>
      <c r="E43" s="51">
        <f>E44+E45+E46+E47</f>
        <v>180</v>
      </c>
      <c r="F43" s="51">
        <v>202.147</v>
      </c>
      <c r="G43" s="51">
        <v>0</v>
      </c>
      <c r="H43" s="51">
        <v>0</v>
      </c>
    </row>
    <row r="44" spans="1:8" ht="27" customHeight="1">
      <c r="A44" s="105"/>
      <c r="B44" s="92"/>
      <c r="C44" s="34" t="s">
        <v>77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8.5" customHeight="1">
      <c r="A45" s="105"/>
      <c r="B45" s="92"/>
      <c r="C45" s="34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26.25" customHeight="1">
      <c r="A46" s="105"/>
      <c r="B46" s="92"/>
      <c r="C46" s="34" t="s">
        <v>72</v>
      </c>
      <c r="D46" s="28">
        <v>0</v>
      </c>
      <c r="E46" s="28">
        <v>180</v>
      </c>
      <c r="F46" s="28">
        <v>202.147</v>
      </c>
      <c r="G46" s="28">
        <v>0</v>
      </c>
      <c r="H46" s="28">
        <v>0</v>
      </c>
    </row>
    <row r="47" spans="1:8" ht="36" customHeight="1">
      <c r="A47" s="106"/>
      <c r="B47" s="93"/>
      <c r="C47" s="44" t="s">
        <v>73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7.25" customHeight="1">
      <c r="A48" s="104" t="s">
        <v>143</v>
      </c>
      <c r="B48" s="91" t="s">
        <v>144</v>
      </c>
      <c r="C48" s="49" t="s">
        <v>70</v>
      </c>
      <c r="D48" s="51">
        <v>0</v>
      </c>
      <c r="E48" s="51">
        <f>E51</f>
        <v>2511.7</v>
      </c>
      <c r="F48" s="51">
        <v>0</v>
      </c>
      <c r="G48" s="51">
        <v>0</v>
      </c>
      <c r="H48" s="51">
        <v>0</v>
      </c>
    </row>
    <row r="49" spans="1:8" ht="27" customHeight="1">
      <c r="A49" s="113"/>
      <c r="B49" s="113"/>
      <c r="C49" s="44" t="s">
        <v>77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24" customHeight="1">
      <c r="A50" s="113"/>
      <c r="B50" s="113"/>
      <c r="C50" s="44" t="s">
        <v>71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5.5" customHeight="1">
      <c r="A51" s="113"/>
      <c r="B51" s="113"/>
      <c r="C51" s="44" t="s">
        <v>72</v>
      </c>
      <c r="D51" s="28">
        <v>0</v>
      </c>
      <c r="E51" s="28">
        <v>2511.7</v>
      </c>
      <c r="F51" s="28">
        <v>0</v>
      </c>
      <c r="G51" s="28">
        <v>0</v>
      </c>
      <c r="H51" s="28">
        <v>0</v>
      </c>
    </row>
    <row r="52" spans="1:8" ht="25.5" customHeight="1">
      <c r="A52" s="114"/>
      <c r="B52" s="114"/>
      <c r="C52" s="44" t="s">
        <v>73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16.5" customHeight="1">
      <c r="A53" s="91">
        <v>3</v>
      </c>
      <c r="B53" s="36" t="s">
        <v>74</v>
      </c>
      <c r="C53" s="49" t="s">
        <v>70</v>
      </c>
      <c r="D53" s="51">
        <f>D54+D55+D56+D57</f>
        <v>15437.005000000001</v>
      </c>
      <c r="E53" s="51">
        <f>E54+E55+E56+E57</f>
        <v>16105.0244</v>
      </c>
      <c r="F53" s="51">
        <f>F54+F55+F56+F57</f>
        <v>12942.789</v>
      </c>
      <c r="G53" s="51">
        <f>G54+G55+G56+G57</f>
        <v>17523.48</v>
      </c>
      <c r="H53" s="51">
        <v>10043.73</v>
      </c>
    </row>
    <row r="54" spans="1:8" ht="31.5">
      <c r="A54" s="92"/>
      <c r="B54" s="107" t="s">
        <v>78</v>
      </c>
      <c r="C54" s="34" t="s">
        <v>77</v>
      </c>
      <c r="D54" s="28">
        <f>D59</f>
        <v>0</v>
      </c>
      <c r="E54" s="28">
        <f>E59</f>
        <v>0</v>
      </c>
      <c r="F54" s="28">
        <f>F59</f>
        <v>0</v>
      </c>
      <c r="G54" s="28">
        <f>G59</f>
        <v>0</v>
      </c>
      <c r="H54" s="28">
        <f>H59</f>
        <v>0</v>
      </c>
    </row>
    <row r="55" spans="1:8" ht="15.75">
      <c r="A55" s="92"/>
      <c r="B55" s="108"/>
      <c r="C55" s="34" t="s">
        <v>71</v>
      </c>
      <c r="D55" s="28">
        <f>D60+D64+D68+D71</f>
        <v>0</v>
      </c>
      <c r="E55" s="28">
        <f>E60+E64+E68+E71</f>
        <v>0</v>
      </c>
      <c r="F55" s="28">
        <f>F60+F64+F68+F71</f>
        <v>0</v>
      </c>
      <c r="G55" s="28">
        <f>G60+G64+G68+G71</f>
        <v>4367.65</v>
      </c>
      <c r="H55" s="28">
        <f>H60+H64+H68+H71</f>
        <v>0</v>
      </c>
    </row>
    <row r="56" spans="1:8" ht="15.75">
      <c r="A56" s="92"/>
      <c r="B56" s="108"/>
      <c r="C56" s="34" t="s">
        <v>72</v>
      </c>
      <c r="D56" s="28">
        <f aca="true" t="shared" si="2" ref="D56:G57">D61+D65+D69</f>
        <v>15437.005000000001</v>
      </c>
      <c r="E56" s="28">
        <f t="shared" si="2"/>
        <v>16105.0244</v>
      </c>
      <c r="F56" s="28">
        <f t="shared" si="2"/>
        <v>12942.789</v>
      </c>
      <c r="G56" s="28">
        <f t="shared" si="2"/>
        <v>13155.83</v>
      </c>
      <c r="H56" s="28">
        <v>10043.73</v>
      </c>
    </row>
    <row r="57" spans="1:8" ht="36" customHeight="1">
      <c r="A57" s="93"/>
      <c r="B57" s="109"/>
      <c r="C57" s="52" t="s">
        <v>73</v>
      </c>
      <c r="D57" s="28">
        <f t="shared" si="2"/>
        <v>0</v>
      </c>
      <c r="E57" s="28">
        <f t="shared" si="2"/>
        <v>0</v>
      </c>
      <c r="F57" s="28">
        <f t="shared" si="2"/>
        <v>0</v>
      </c>
      <c r="G57" s="28">
        <f t="shared" si="2"/>
        <v>0</v>
      </c>
      <c r="H57" s="28">
        <f>H62+H66+H70</f>
        <v>0</v>
      </c>
    </row>
    <row r="58" spans="1:8" ht="19.5" customHeight="1">
      <c r="A58" s="104" t="s">
        <v>121</v>
      </c>
      <c r="B58" s="107" t="s">
        <v>49</v>
      </c>
      <c r="C58" s="49" t="s">
        <v>70</v>
      </c>
      <c r="D58" s="51">
        <f>D59+D60+D61+D62</f>
        <v>15437.005000000001</v>
      </c>
      <c r="E58" s="51">
        <f>E59+E60+E61+E62</f>
        <v>16000</v>
      </c>
      <c r="F58" s="51">
        <f>F59+F60+F61+F62</f>
        <v>12844.429</v>
      </c>
      <c r="G58" s="51">
        <f>G59+G60+G61+G62</f>
        <v>13155.83</v>
      </c>
      <c r="H58" s="51">
        <f>H59+H60+H61+H62</f>
        <v>10043.731</v>
      </c>
    </row>
    <row r="59" spans="1:8" ht="31.5">
      <c r="A59" s="105"/>
      <c r="B59" s="108"/>
      <c r="C59" s="34" t="s">
        <v>77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15.75">
      <c r="A60" s="105"/>
      <c r="B60" s="108"/>
      <c r="C60" s="34" t="s">
        <v>71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ht="15.75">
      <c r="A61" s="105"/>
      <c r="B61" s="108"/>
      <c r="C61" s="34" t="s">
        <v>72</v>
      </c>
      <c r="D61" s="28">
        <f>'прил 4 май'!H21</f>
        <v>15437.005000000001</v>
      </c>
      <c r="E61" s="28">
        <f>'прил 4 май'!I21</f>
        <v>16000</v>
      </c>
      <c r="F61" s="28">
        <f>'прил 4 май'!J21</f>
        <v>12844.429</v>
      </c>
      <c r="G61" s="28">
        <f>'прил 4 май'!K21</f>
        <v>13155.83</v>
      </c>
      <c r="H61" s="28">
        <f>'прил 4 май'!L21</f>
        <v>10043.731</v>
      </c>
    </row>
    <row r="62" spans="1:8" ht="36" customHeight="1">
      <c r="A62" s="106"/>
      <c r="B62" s="109"/>
      <c r="C62" s="44" t="s">
        <v>73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ht="15.75">
      <c r="A63" s="104" t="s">
        <v>122</v>
      </c>
      <c r="B63" s="110" t="s">
        <v>50</v>
      </c>
      <c r="C63" s="49" t="s">
        <v>70</v>
      </c>
      <c r="D63" s="51">
        <f>D64+D65+D66</f>
        <v>0</v>
      </c>
      <c r="E63" s="51">
        <f>E64+E65+E66</f>
        <v>7.2974</v>
      </c>
      <c r="F63" s="51">
        <f>F64+F65+F66</f>
        <v>0</v>
      </c>
      <c r="G63" s="51">
        <f>G64+G65+G66</f>
        <v>0</v>
      </c>
      <c r="H63" s="51">
        <f>H64+H65+H66</f>
        <v>7.2974</v>
      </c>
    </row>
    <row r="64" spans="1:8" ht="15.75">
      <c r="A64" s="102"/>
      <c r="B64" s="111"/>
      <c r="C64" s="34" t="s">
        <v>71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1:8" ht="15.75">
      <c r="A65" s="102"/>
      <c r="B65" s="111"/>
      <c r="C65" s="34" t="s">
        <v>72</v>
      </c>
      <c r="D65" s="28">
        <v>0</v>
      </c>
      <c r="E65" s="28">
        <f>'прил 4 май'!I22</f>
        <v>7.2974</v>
      </c>
      <c r="F65" s="28">
        <v>0</v>
      </c>
      <c r="G65" s="28">
        <v>0</v>
      </c>
      <c r="H65" s="28">
        <f>SUM(D65:G65)</f>
        <v>7.2974</v>
      </c>
    </row>
    <row r="66" spans="1:8" ht="45">
      <c r="A66" s="103"/>
      <c r="B66" s="112"/>
      <c r="C66" s="44" t="s">
        <v>73</v>
      </c>
      <c r="D66" s="28">
        <v>0</v>
      </c>
      <c r="E66" s="28">
        <v>0</v>
      </c>
      <c r="F66" s="28">
        <f>'прил 4 май'!J22</f>
        <v>0</v>
      </c>
      <c r="G66" s="28">
        <f>'прил 4 май'!K22</f>
        <v>0</v>
      </c>
      <c r="H66" s="28">
        <f>'прил 4 май'!L22</f>
        <v>0</v>
      </c>
    </row>
    <row r="67" spans="1:8" ht="21.75" customHeight="1">
      <c r="A67" s="104" t="s">
        <v>123</v>
      </c>
      <c r="B67" s="110" t="s">
        <v>100</v>
      </c>
      <c r="C67" s="49" t="s">
        <v>70</v>
      </c>
      <c r="D67" s="51">
        <f>D68+D69+D70</f>
        <v>0</v>
      </c>
      <c r="E67" s="51">
        <f>E68+E69+E70</f>
        <v>97.727</v>
      </c>
      <c r="F67" s="51">
        <f>F68+F69+F70</f>
        <v>98.36</v>
      </c>
      <c r="G67" s="51">
        <f>G68+G69+G70</f>
        <v>0</v>
      </c>
      <c r="H67" s="51">
        <f>H68+H69+H70</f>
        <v>196.087</v>
      </c>
    </row>
    <row r="68" spans="1:8" ht="15.75">
      <c r="A68" s="102"/>
      <c r="B68" s="111"/>
      <c r="C68" s="34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8" ht="15.75">
      <c r="A69" s="102"/>
      <c r="B69" s="111"/>
      <c r="C69" s="34" t="s">
        <v>72</v>
      </c>
      <c r="D69" s="28">
        <v>0</v>
      </c>
      <c r="E69" s="28">
        <f>'прил 4 май'!I23</f>
        <v>97.727</v>
      </c>
      <c r="F69" s="28">
        <f>'прил 4 май'!J23</f>
        <v>98.36</v>
      </c>
      <c r="G69" s="28">
        <f>'прил 4 май'!L23+'прил 4 май'!L22</f>
        <v>0</v>
      </c>
      <c r="H69" s="28">
        <f>SUM(D69:G69)</f>
        <v>196.087</v>
      </c>
    </row>
    <row r="70" spans="1:8" ht="45">
      <c r="A70" s="103"/>
      <c r="B70" s="112"/>
      <c r="C70" s="44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15.75">
      <c r="A71" s="101" t="s">
        <v>124</v>
      </c>
      <c r="B71" s="91" t="s">
        <v>145</v>
      </c>
      <c r="C71" s="49" t="s">
        <v>70</v>
      </c>
      <c r="D71" s="51">
        <f>D72+D73+D74</f>
        <v>0</v>
      </c>
      <c r="E71" s="51">
        <f>E72+E73+E74</f>
        <v>0</v>
      </c>
      <c r="F71" s="51">
        <f>F72+F73+F74</f>
        <v>0</v>
      </c>
      <c r="G71" s="51">
        <f>G72+G73+G74</f>
        <v>4367.65</v>
      </c>
      <c r="H71" s="51">
        <f>H72+H73+H74</f>
        <v>0</v>
      </c>
    </row>
    <row r="72" spans="1:8" ht="15.75">
      <c r="A72" s="102"/>
      <c r="B72" s="92"/>
      <c r="C72" s="34" t="s">
        <v>71</v>
      </c>
      <c r="D72" s="28">
        <v>0</v>
      </c>
      <c r="E72" s="28">
        <v>0</v>
      </c>
      <c r="F72" s="28">
        <v>0</v>
      </c>
      <c r="G72" s="28">
        <v>4367.65</v>
      </c>
      <c r="H72" s="28">
        <v>0</v>
      </c>
    </row>
    <row r="73" spans="1:8" ht="15.75">
      <c r="A73" s="102"/>
      <c r="B73" s="92"/>
      <c r="C73" s="34" t="s">
        <v>72</v>
      </c>
      <c r="D73" s="28">
        <v>0</v>
      </c>
      <c r="E73" s="28">
        <v>0</v>
      </c>
      <c r="F73" s="28">
        <v>0</v>
      </c>
      <c r="G73" s="28">
        <v>0</v>
      </c>
      <c r="H73" s="28">
        <f>SUM(E73:G73)</f>
        <v>0</v>
      </c>
    </row>
    <row r="74" spans="1:8" ht="63.75" customHeight="1">
      <c r="A74" s="103"/>
      <c r="B74" s="93"/>
      <c r="C74" s="44" t="s">
        <v>73</v>
      </c>
      <c r="D74" s="28">
        <v>0</v>
      </c>
      <c r="E74" s="28">
        <v>0</v>
      </c>
      <c r="F74" s="28">
        <v>0</v>
      </c>
      <c r="G74" s="28">
        <v>0</v>
      </c>
      <c r="H74" s="28">
        <f>SUM(E74:G74)</f>
        <v>0</v>
      </c>
    </row>
    <row r="75" spans="1:8" ht="18" customHeight="1">
      <c r="A75" s="91" t="s">
        <v>125</v>
      </c>
      <c r="B75" s="36" t="s">
        <v>74</v>
      </c>
      <c r="C75" s="49" t="s">
        <v>70</v>
      </c>
      <c r="D75" s="51">
        <f>D76+D77+D78+D79</f>
        <v>1208.72</v>
      </c>
      <c r="E75" s="51">
        <f>E76+E77+E78+E79</f>
        <v>1970.5</v>
      </c>
      <c r="F75" s="51">
        <f>F76+F77+F78+F79</f>
        <v>671</v>
      </c>
      <c r="G75" s="51">
        <f>G76+G77+G78+G79</f>
        <v>671</v>
      </c>
      <c r="H75" s="51">
        <f>H76+H77+H78+H79</f>
        <v>671</v>
      </c>
    </row>
    <row r="76" spans="1:8" ht="33" customHeight="1">
      <c r="A76" s="92"/>
      <c r="B76" s="107" t="s">
        <v>79</v>
      </c>
      <c r="C76" s="34" t="s">
        <v>77</v>
      </c>
      <c r="D76" s="28">
        <f aca="true" t="shared" si="3" ref="D76:H79">D81+D86+D91+D96</f>
        <v>0</v>
      </c>
      <c r="E76" s="28">
        <f t="shared" si="3"/>
        <v>0</v>
      </c>
      <c r="F76" s="28">
        <f t="shared" si="3"/>
        <v>0</v>
      </c>
      <c r="G76" s="28">
        <f t="shared" si="3"/>
        <v>0</v>
      </c>
      <c r="H76" s="28">
        <f t="shared" si="3"/>
        <v>0</v>
      </c>
    </row>
    <row r="77" spans="1:8" ht="15.75">
      <c r="A77" s="92"/>
      <c r="B77" s="121"/>
      <c r="C77" s="34" t="s">
        <v>71</v>
      </c>
      <c r="D77" s="28">
        <f t="shared" si="3"/>
        <v>203.06</v>
      </c>
      <c r="E77" s="28">
        <f t="shared" si="3"/>
        <v>0</v>
      </c>
      <c r="F77" s="28">
        <f t="shared" si="3"/>
        <v>0</v>
      </c>
      <c r="G77" s="28">
        <f t="shared" si="3"/>
        <v>0</v>
      </c>
      <c r="H77" s="28">
        <f t="shared" si="3"/>
        <v>0</v>
      </c>
    </row>
    <row r="78" spans="1:8" ht="15.75">
      <c r="A78" s="92"/>
      <c r="B78" s="121"/>
      <c r="C78" s="34" t="s">
        <v>72</v>
      </c>
      <c r="D78" s="28">
        <f t="shared" si="3"/>
        <v>1005.66</v>
      </c>
      <c r="E78" s="28">
        <f t="shared" si="3"/>
        <v>1970.5</v>
      </c>
      <c r="F78" s="28">
        <f t="shared" si="3"/>
        <v>671</v>
      </c>
      <c r="G78" s="28">
        <f t="shared" si="3"/>
        <v>671</v>
      </c>
      <c r="H78" s="28">
        <f t="shared" si="3"/>
        <v>671</v>
      </c>
    </row>
    <row r="79" spans="1:8" ht="45">
      <c r="A79" s="93"/>
      <c r="B79" s="122"/>
      <c r="C79" s="44" t="s">
        <v>73</v>
      </c>
      <c r="D79" s="28">
        <f t="shared" si="3"/>
        <v>0</v>
      </c>
      <c r="E79" s="28">
        <f t="shared" si="3"/>
        <v>0</v>
      </c>
      <c r="F79" s="28">
        <f t="shared" si="3"/>
        <v>0</v>
      </c>
      <c r="G79" s="28">
        <f t="shared" si="3"/>
        <v>0</v>
      </c>
      <c r="H79" s="28">
        <f t="shared" si="3"/>
        <v>0</v>
      </c>
    </row>
    <row r="80" spans="1:8" ht="15" customHeight="1">
      <c r="A80" s="104" t="s">
        <v>126</v>
      </c>
      <c r="B80" s="107" t="s">
        <v>146</v>
      </c>
      <c r="C80" s="49" t="s">
        <v>70</v>
      </c>
      <c r="D80" s="51">
        <f>D81+D82+D83+D84</f>
        <v>886.66</v>
      </c>
      <c r="E80" s="51">
        <f>E81+E82+E83+E84</f>
        <v>1856.5</v>
      </c>
      <c r="F80" s="51">
        <f>F81+F82+F83+F84</f>
        <v>557</v>
      </c>
      <c r="G80" s="51">
        <f>G81+G82+G83+G84</f>
        <v>557</v>
      </c>
      <c r="H80" s="51">
        <f>H81+H82+H83+H84</f>
        <v>557</v>
      </c>
    </row>
    <row r="81" spans="1:8" ht="35.25" customHeight="1">
      <c r="A81" s="105"/>
      <c r="B81" s="108"/>
      <c r="C81" s="34" t="s"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0.25" customHeight="1">
      <c r="A82" s="105"/>
      <c r="B82" s="108"/>
      <c r="C82" s="34" t="s">
        <v>71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1:8" ht="22.5" customHeight="1">
      <c r="A83" s="105"/>
      <c r="B83" s="108"/>
      <c r="C83" s="34" t="s">
        <v>72</v>
      </c>
      <c r="D83" s="28">
        <v>886.66</v>
      </c>
      <c r="E83" s="28">
        <v>1856.5</v>
      </c>
      <c r="F83" s="28">
        <f>'прил 4 май'!J25</f>
        <v>557</v>
      </c>
      <c r="G83" s="28">
        <f>'прил 4 май'!K25</f>
        <v>557</v>
      </c>
      <c r="H83" s="28">
        <f>'прил 4 май'!L25</f>
        <v>557</v>
      </c>
    </row>
    <row r="84" spans="1:8" ht="35.25" customHeight="1">
      <c r="A84" s="106"/>
      <c r="B84" s="109"/>
      <c r="C84" s="44" t="s">
        <v>73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8" ht="15.75">
      <c r="A85" s="104" t="s">
        <v>127</v>
      </c>
      <c r="B85" s="107" t="s">
        <v>53</v>
      </c>
      <c r="C85" s="49" t="s">
        <v>70</v>
      </c>
      <c r="D85" s="51">
        <f>D86+D87+D88+D89</f>
        <v>84</v>
      </c>
      <c r="E85" s="51">
        <f>E86+E87+E88+E89</f>
        <v>84</v>
      </c>
      <c r="F85" s="51">
        <f>F86+F87+F88+F89</f>
        <v>84</v>
      </c>
      <c r="G85" s="51">
        <f>G86+G87+G88+G89</f>
        <v>84</v>
      </c>
      <c r="H85" s="51">
        <f>H86+H87+H88+H89</f>
        <v>84</v>
      </c>
    </row>
    <row r="86" spans="1:8" ht="31.5">
      <c r="A86" s="105"/>
      <c r="B86" s="108"/>
      <c r="C86" s="34" t="s">
        <v>77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15.75">
      <c r="A87" s="105"/>
      <c r="B87" s="108"/>
      <c r="C87" s="34" t="s">
        <v>71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15.75">
      <c r="A88" s="105"/>
      <c r="B88" s="108"/>
      <c r="C88" s="34" t="s">
        <v>72</v>
      </c>
      <c r="D88" s="28">
        <f>'прил 4 май'!H26</f>
        <v>84</v>
      </c>
      <c r="E88" s="28">
        <f>'прил 4 май'!I26</f>
        <v>84</v>
      </c>
      <c r="F88" s="28">
        <f>'прил 4 май'!J26</f>
        <v>84</v>
      </c>
      <c r="G88" s="28">
        <f>'прил 4 май'!K26</f>
        <v>84</v>
      </c>
      <c r="H88" s="28">
        <f>'прил 4 май'!L26</f>
        <v>84</v>
      </c>
    </row>
    <row r="89" spans="1:8" ht="45">
      <c r="A89" s="106"/>
      <c r="B89" s="109"/>
      <c r="C89" s="44" t="s">
        <v>73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</row>
    <row r="90" spans="1:8" ht="15.75">
      <c r="A90" s="104" t="s">
        <v>128</v>
      </c>
      <c r="B90" s="107" t="s">
        <v>52</v>
      </c>
      <c r="C90" s="49" t="s">
        <v>70</v>
      </c>
      <c r="D90" s="51">
        <f>D91+D92+D93+D94</f>
        <v>30</v>
      </c>
      <c r="E90" s="51">
        <f>E91+E92+E93+E94</f>
        <v>30</v>
      </c>
      <c r="F90" s="51">
        <f>F91+F92+F93+F94</f>
        <v>30</v>
      </c>
      <c r="G90" s="51">
        <f>G91+G92+G93+G94</f>
        <v>30</v>
      </c>
      <c r="H90" s="51">
        <f>H91+H92+H93+H94</f>
        <v>30</v>
      </c>
    </row>
    <row r="91" spans="1:8" ht="31.5">
      <c r="A91" s="105"/>
      <c r="B91" s="108"/>
      <c r="C91" s="34" t="s">
        <v>77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15.75">
      <c r="A92" s="105"/>
      <c r="B92" s="108"/>
      <c r="C92" s="34" t="s">
        <v>71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</row>
    <row r="93" spans="1:8" ht="25.5" customHeight="1">
      <c r="A93" s="105"/>
      <c r="B93" s="108"/>
      <c r="C93" s="34" t="s">
        <v>72</v>
      </c>
      <c r="D93" s="28">
        <f>'прил 4 май'!H27</f>
        <v>30</v>
      </c>
      <c r="E93" s="28">
        <f>'прил 4 май'!I27</f>
        <v>30</v>
      </c>
      <c r="F93" s="28">
        <f>'прил 4 май'!J27</f>
        <v>30</v>
      </c>
      <c r="G93" s="28">
        <f>'прил 4 май'!K27</f>
        <v>30</v>
      </c>
      <c r="H93" s="28">
        <f>'прил 4 май'!L27</f>
        <v>30</v>
      </c>
    </row>
    <row r="94" spans="1:8" ht="36" customHeight="1">
      <c r="A94" s="106"/>
      <c r="B94" s="109"/>
      <c r="C94" s="44" t="s">
        <v>73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</row>
    <row r="95" spans="1:8" ht="15" customHeight="1">
      <c r="A95" s="104" t="s">
        <v>129</v>
      </c>
      <c r="B95" s="115" t="s">
        <v>80</v>
      </c>
      <c r="C95" s="49" t="s">
        <v>70</v>
      </c>
      <c r="D95" s="50">
        <f>D96+D97+D98+D99</f>
        <v>208.06</v>
      </c>
      <c r="E95" s="50">
        <f>E96+E97+E98+E99</f>
        <v>0</v>
      </c>
      <c r="F95" s="50">
        <f>F96+F97+F98+F99</f>
        <v>0</v>
      </c>
      <c r="G95" s="50">
        <f>G96+G97+G98+G99</f>
        <v>0</v>
      </c>
      <c r="H95" s="50">
        <f>H96+H97+H98+H99</f>
        <v>0</v>
      </c>
    </row>
    <row r="96" spans="1:8" ht="31.5">
      <c r="A96" s="105"/>
      <c r="B96" s="116"/>
      <c r="C96" s="34" t="s">
        <v>77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</row>
    <row r="97" spans="1:8" ht="15.75">
      <c r="A97" s="105"/>
      <c r="B97" s="116"/>
      <c r="C97" s="34" t="s">
        <v>71</v>
      </c>
      <c r="D97" s="26">
        <v>203.06</v>
      </c>
      <c r="E97" s="26">
        <v>0</v>
      </c>
      <c r="F97" s="26">
        <v>0</v>
      </c>
      <c r="G97" s="26">
        <v>0</v>
      </c>
      <c r="H97" s="26">
        <v>0</v>
      </c>
    </row>
    <row r="98" spans="1:8" ht="15.75">
      <c r="A98" s="105"/>
      <c r="B98" s="116"/>
      <c r="C98" s="34" t="s">
        <v>72</v>
      </c>
      <c r="D98" s="26">
        <f>'прил 4 май'!H28</f>
        <v>5</v>
      </c>
      <c r="E98" s="26">
        <f>'прил 4 май'!I28</f>
        <v>0</v>
      </c>
      <c r="F98" s="26">
        <f>'прил 4 май'!J28</f>
        <v>0</v>
      </c>
      <c r="G98" s="26">
        <f>'прил 4 май'!K28</f>
        <v>0</v>
      </c>
      <c r="H98" s="26">
        <f>'прил 4 май'!L28</f>
        <v>0</v>
      </c>
    </row>
    <row r="99" spans="1:8" ht="45">
      <c r="A99" s="106"/>
      <c r="B99" s="117"/>
      <c r="C99" s="44" t="s">
        <v>73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</row>
  </sheetData>
  <sheetProtection/>
  <mergeCells count="49">
    <mergeCell ref="A85:A89"/>
    <mergeCell ref="B85:B89"/>
    <mergeCell ref="A90:A94"/>
    <mergeCell ref="B90:B94"/>
    <mergeCell ref="B76:B79"/>
    <mergeCell ref="A28:A32"/>
    <mergeCell ref="B28:B32"/>
    <mergeCell ref="A53:A57"/>
    <mergeCell ref="A33:A37"/>
    <mergeCell ref="B33:B37"/>
    <mergeCell ref="A95:A99"/>
    <mergeCell ref="B95:B99"/>
    <mergeCell ref="A75:A79"/>
    <mergeCell ref="A80:A84"/>
    <mergeCell ref="B80:B84"/>
    <mergeCell ref="A13:A17"/>
    <mergeCell ref="B13:B17"/>
    <mergeCell ref="B19:B22"/>
    <mergeCell ref="A23:A27"/>
    <mergeCell ref="B23:B27"/>
    <mergeCell ref="A18:A22"/>
    <mergeCell ref="A67:A70"/>
    <mergeCell ref="B63:B66"/>
    <mergeCell ref="A58:A62"/>
    <mergeCell ref="B58:B62"/>
    <mergeCell ref="B43:B47"/>
    <mergeCell ref="A43:A47"/>
    <mergeCell ref="A48:A52"/>
    <mergeCell ref="B48:B52"/>
    <mergeCell ref="F2:H2"/>
    <mergeCell ref="G4:H4"/>
    <mergeCell ref="F5:H5"/>
    <mergeCell ref="B71:B74"/>
    <mergeCell ref="A71:A74"/>
    <mergeCell ref="A38:A42"/>
    <mergeCell ref="B38:B42"/>
    <mergeCell ref="B54:B57"/>
    <mergeCell ref="A63:A66"/>
    <mergeCell ref="B67:B70"/>
    <mergeCell ref="B9:B11"/>
    <mergeCell ref="C9:C11"/>
    <mergeCell ref="D9:H9"/>
    <mergeCell ref="D10:H10"/>
    <mergeCell ref="A7:H7"/>
    <mergeCell ref="J1:L1"/>
    <mergeCell ref="J2:L2"/>
    <mergeCell ref="J4:L4"/>
    <mergeCell ref="J5:L5"/>
    <mergeCell ref="G1:H1"/>
  </mergeCells>
  <printOptions/>
  <pageMargins left="0.9055118110236221" right="0.1968503937007874" top="0.1968503937007874" bottom="0.1968503937007874" header="0" footer="0"/>
  <pageSetup horizontalDpi="600" verticalDpi="600" orientation="portrait" paperSize="9" scale="59" r:id="rId1"/>
  <rowBreaks count="1" manualBreakCount="1">
    <brk id="4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90" zoomScaleNormal="80" zoomScaleSheetLayoutView="90" zoomScalePageLayoutView="0" workbookViewId="0" topLeftCell="A1">
      <selection activeCell="E5" sqref="E5:H5"/>
    </sheetView>
  </sheetViews>
  <sheetFormatPr defaultColWidth="9.140625" defaultRowHeight="15"/>
  <cols>
    <col min="1" max="1" width="9.57421875" style="23" bestFit="1" customWidth="1"/>
    <col min="2" max="2" width="43.57421875" style="23" customWidth="1"/>
    <col min="3" max="3" width="19.7109375" style="23" customWidth="1"/>
    <col min="4" max="4" width="15.5742187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1875" style="23" customWidth="1"/>
    <col min="9" max="9" width="15.57421875" style="23" customWidth="1"/>
    <col min="10" max="16384" width="9.140625" style="23" customWidth="1"/>
  </cols>
  <sheetData>
    <row r="1" spans="7:12" ht="34.5" customHeight="1">
      <c r="G1" s="135"/>
      <c r="H1" s="136"/>
      <c r="I1" s="39"/>
      <c r="J1" s="81"/>
      <c r="K1" s="81"/>
      <c r="L1" s="81"/>
    </row>
    <row r="2" spans="5:12" ht="27.75" customHeight="1">
      <c r="E2" s="137" t="s">
        <v>156</v>
      </c>
      <c r="F2" s="138"/>
      <c r="G2" s="138"/>
      <c r="H2" s="138"/>
      <c r="I2" s="38"/>
      <c r="J2" s="81"/>
      <c r="K2" s="81"/>
      <c r="L2" s="81"/>
    </row>
    <row r="3" spans="5:12" ht="20.25" customHeight="1">
      <c r="E3" s="98" t="s">
        <v>153</v>
      </c>
      <c r="F3" s="86"/>
      <c r="G3" s="86"/>
      <c r="H3" s="86"/>
      <c r="I3" s="38"/>
      <c r="J3" s="38"/>
      <c r="K3" s="38"/>
      <c r="L3" s="38"/>
    </row>
    <row r="4" spans="5:12" ht="17.25" customHeight="1">
      <c r="E4" s="98" t="s">
        <v>152</v>
      </c>
      <c r="F4" s="86"/>
      <c r="G4" s="86"/>
      <c r="H4" s="86"/>
      <c r="I4" s="38"/>
      <c r="J4" s="38"/>
      <c r="K4" s="38"/>
      <c r="L4" s="38"/>
    </row>
    <row r="5" spans="5:12" ht="16.5" customHeight="1">
      <c r="E5" s="98" t="s">
        <v>157</v>
      </c>
      <c r="F5" s="86"/>
      <c r="G5" s="86"/>
      <c r="H5" s="86"/>
      <c r="I5" s="38"/>
      <c r="J5" s="38"/>
      <c r="K5" s="38"/>
      <c r="L5" s="38"/>
    </row>
    <row r="6" spans="7:12" ht="32.25" customHeight="1">
      <c r="G6" s="38"/>
      <c r="H6" s="38"/>
      <c r="I6" s="38"/>
      <c r="J6" s="38"/>
      <c r="K6" s="38"/>
      <c r="L6" s="38"/>
    </row>
    <row r="7" spans="7:12" ht="15.75">
      <c r="G7" s="89" t="s">
        <v>108</v>
      </c>
      <c r="H7" s="88"/>
      <c r="I7" s="53"/>
      <c r="J7" s="82"/>
      <c r="K7" s="83"/>
      <c r="L7" s="83"/>
    </row>
    <row r="8" spans="6:12" ht="49.5" customHeight="1">
      <c r="F8" s="133" t="s">
        <v>112</v>
      </c>
      <c r="G8" s="134"/>
      <c r="H8" s="134"/>
      <c r="I8" s="53"/>
      <c r="J8" s="84"/>
      <c r="K8" s="83"/>
      <c r="L8" s="83"/>
    </row>
    <row r="9" spans="1:8" ht="138.75" customHeight="1">
      <c r="A9" s="97" t="s">
        <v>154</v>
      </c>
      <c r="B9" s="98"/>
      <c r="C9" s="98"/>
      <c r="D9" s="98"/>
      <c r="E9" s="98"/>
      <c r="F9" s="98"/>
      <c r="G9" s="98"/>
      <c r="H9" s="98"/>
    </row>
    <row r="10" spans="1:8" ht="82.5" customHeight="1">
      <c r="A10" s="34" t="s">
        <v>64</v>
      </c>
      <c r="B10" s="91" t="s">
        <v>66</v>
      </c>
      <c r="C10" s="91" t="s">
        <v>67</v>
      </c>
      <c r="D10" s="94" t="s">
        <v>68</v>
      </c>
      <c r="E10" s="95"/>
      <c r="F10" s="95"/>
      <c r="G10" s="95"/>
      <c r="H10" s="96"/>
    </row>
    <row r="11" spans="1:8" ht="15.75">
      <c r="A11" s="34" t="s">
        <v>65</v>
      </c>
      <c r="B11" s="92"/>
      <c r="C11" s="92"/>
      <c r="D11" s="94" t="s">
        <v>69</v>
      </c>
      <c r="E11" s="95"/>
      <c r="F11" s="95"/>
      <c r="G11" s="95"/>
      <c r="H11" s="96"/>
    </row>
    <row r="12" spans="1:8" ht="15.75">
      <c r="A12" s="35"/>
      <c r="B12" s="93"/>
      <c r="C12" s="93"/>
      <c r="D12" s="34">
        <v>2020</v>
      </c>
      <c r="E12" s="34">
        <v>2021</v>
      </c>
      <c r="F12" s="34">
        <v>2022</v>
      </c>
      <c r="G12" s="34">
        <v>2023</v>
      </c>
      <c r="H12" s="34">
        <v>2024</v>
      </c>
    </row>
    <row r="13" spans="1:8" ht="15.7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</row>
    <row r="14" spans="1:9" ht="30.75" customHeight="1">
      <c r="A14" s="118"/>
      <c r="B14" s="123" t="s">
        <v>147</v>
      </c>
      <c r="C14" s="34" t="s">
        <v>70</v>
      </c>
      <c r="D14" s="28">
        <f>D15+D16+D17+D18</f>
        <v>24536.982</v>
      </c>
      <c r="E14" s="28">
        <f>E15+E16+E17+E18</f>
        <v>51868.0304</v>
      </c>
      <c r="F14" s="28">
        <f>F15+F16+F17+F18</f>
        <v>38273.884</v>
      </c>
      <c r="G14" s="28">
        <f>G15+G16+G17+G18</f>
        <v>43195.771</v>
      </c>
      <c r="H14" s="28">
        <f>H15+H16+H17+H18</f>
        <v>35744.116</v>
      </c>
      <c r="I14" s="31"/>
    </row>
    <row r="15" spans="1:8" ht="31.5">
      <c r="A15" s="119"/>
      <c r="B15" s="129"/>
      <c r="C15" s="34" t="s">
        <v>77</v>
      </c>
      <c r="D15" s="28">
        <f>D20+D35+D77</f>
        <v>0</v>
      </c>
      <c r="E15" s="28">
        <f>E20+E35+E77</f>
        <v>0</v>
      </c>
      <c r="F15" s="28">
        <f>F20+F35+F77</f>
        <v>0</v>
      </c>
      <c r="G15" s="28">
        <f>G20+G35+G77</f>
        <v>0</v>
      </c>
      <c r="H15" s="28">
        <f>H20+H35+H77</f>
        <v>0</v>
      </c>
    </row>
    <row r="16" spans="1:8" ht="21" customHeight="1">
      <c r="A16" s="119"/>
      <c r="B16" s="129"/>
      <c r="C16" s="34" t="s">
        <v>71</v>
      </c>
      <c r="D16" s="28">
        <f aca="true" t="shared" si="0" ref="D16:H17">D21+D36+D56+D78</f>
        <v>352.307</v>
      </c>
      <c r="E16" s="28">
        <f t="shared" si="0"/>
        <v>226.443</v>
      </c>
      <c r="F16" s="28">
        <f t="shared" si="0"/>
        <v>168.005</v>
      </c>
      <c r="G16" s="28">
        <f t="shared" si="0"/>
        <v>4535.655</v>
      </c>
      <c r="H16" s="28">
        <f t="shared" si="0"/>
        <v>168.005</v>
      </c>
    </row>
    <row r="17" spans="1:8" ht="21" customHeight="1">
      <c r="A17" s="119"/>
      <c r="B17" s="129"/>
      <c r="C17" s="34" t="s">
        <v>72</v>
      </c>
      <c r="D17" s="28">
        <f t="shared" si="0"/>
        <v>24184.675</v>
      </c>
      <c r="E17" s="28">
        <f>E22+E37+E57+E79</f>
        <v>51641.587400000004</v>
      </c>
      <c r="F17" s="28">
        <f t="shared" si="0"/>
        <v>38105.879</v>
      </c>
      <c r="G17" s="28">
        <f t="shared" si="0"/>
        <v>38660.116</v>
      </c>
      <c r="H17" s="28">
        <f t="shared" si="0"/>
        <v>35576.111000000004</v>
      </c>
    </row>
    <row r="18" spans="1:8" ht="39" customHeight="1">
      <c r="A18" s="120"/>
      <c r="B18" s="130"/>
      <c r="C18" s="44" t="s">
        <v>73</v>
      </c>
      <c r="D18" s="28">
        <f>D23+D58+D80+D100</f>
        <v>0</v>
      </c>
      <c r="E18" s="28">
        <f>E23+E58+E80+E100</f>
        <v>0</v>
      </c>
      <c r="F18" s="28">
        <f>F23+F58+F80+F100</f>
        <v>0</v>
      </c>
      <c r="G18" s="28">
        <f>G23+G58+G80+G100</f>
        <v>0</v>
      </c>
      <c r="H18" s="28">
        <f>H23+H58+H80+H100</f>
        <v>0</v>
      </c>
    </row>
    <row r="19" spans="1:8" ht="20.25" customHeight="1">
      <c r="A19" s="91" t="s">
        <v>43</v>
      </c>
      <c r="B19" s="36" t="s">
        <v>74</v>
      </c>
      <c r="C19" s="49" t="s">
        <v>70</v>
      </c>
      <c r="D19" s="51">
        <f>D20+D21+D22+D23</f>
        <v>7891.2570000000005</v>
      </c>
      <c r="E19" s="51">
        <f>E20+E21+E22+E23</f>
        <v>8606.946</v>
      </c>
      <c r="F19" s="51">
        <f>F20+F21+F22+F23</f>
        <v>7913.005</v>
      </c>
      <c r="G19" s="51">
        <f>G20+G21+G22+G23</f>
        <v>7913.005</v>
      </c>
      <c r="H19" s="51">
        <f>H20+H21+H22+H23</f>
        <v>6533.635</v>
      </c>
    </row>
    <row r="20" spans="1:8" ht="38.25" customHeight="1">
      <c r="A20" s="92"/>
      <c r="B20" s="107" t="s">
        <v>75</v>
      </c>
      <c r="C20" s="34" t="s">
        <v>77</v>
      </c>
      <c r="D20" s="28">
        <f aca="true" t="shared" si="1" ref="D20:H21">D25+D30+D40</f>
        <v>0</v>
      </c>
      <c r="E20" s="28">
        <f t="shared" si="1"/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</row>
    <row r="21" spans="1:8" ht="15.75">
      <c r="A21" s="92"/>
      <c r="B21" s="121"/>
      <c r="C21" s="34" t="s">
        <v>71</v>
      </c>
      <c r="D21" s="28">
        <f t="shared" si="1"/>
        <v>149.247</v>
      </c>
      <c r="E21" s="28">
        <f t="shared" si="1"/>
        <v>226.443</v>
      </c>
      <c r="F21" s="28">
        <f t="shared" si="1"/>
        <v>168.005</v>
      </c>
      <c r="G21" s="28">
        <f t="shared" si="1"/>
        <v>168.005</v>
      </c>
      <c r="H21" s="28">
        <f t="shared" si="1"/>
        <v>168.005</v>
      </c>
    </row>
    <row r="22" spans="1:8" ht="15.75">
      <c r="A22" s="92"/>
      <c r="B22" s="121"/>
      <c r="C22" s="34" t="s">
        <v>72</v>
      </c>
      <c r="D22" s="28">
        <f>D27+D32</f>
        <v>7742.01</v>
      </c>
      <c r="E22" s="28">
        <f>E27+E32</f>
        <v>8380.503</v>
      </c>
      <c r="F22" s="28">
        <f>F27+F32</f>
        <v>7745</v>
      </c>
      <c r="G22" s="28">
        <f>G27+G32</f>
        <v>7745</v>
      </c>
      <c r="H22" s="28">
        <f>H27+H32</f>
        <v>6365.63</v>
      </c>
    </row>
    <row r="23" spans="1:8" ht="45">
      <c r="A23" s="93"/>
      <c r="B23" s="122"/>
      <c r="C23" s="44" t="s">
        <v>73</v>
      </c>
      <c r="D23" s="28">
        <f>D28+D33+D43</f>
        <v>0</v>
      </c>
      <c r="E23" s="28">
        <f>E28+E33+E43</f>
        <v>0</v>
      </c>
      <c r="F23" s="28">
        <f>F28+F33+F43</f>
        <v>0</v>
      </c>
      <c r="G23" s="28">
        <f>G28+G33+G43</f>
        <v>0</v>
      </c>
      <c r="H23" s="28">
        <f>H28+H33+H43</f>
        <v>0</v>
      </c>
    </row>
    <row r="24" spans="1:8" ht="21" customHeight="1">
      <c r="A24" s="91" t="s">
        <v>44</v>
      </c>
      <c r="B24" s="123" t="s">
        <v>76</v>
      </c>
      <c r="C24" s="49" t="s">
        <v>70</v>
      </c>
      <c r="D24" s="51">
        <f>D25+D26+D27+D28</f>
        <v>7740.5</v>
      </c>
      <c r="E24" s="51">
        <f>E25+E26+E27+E28</f>
        <v>8373.5</v>
      </c>
      <c r="F24" s="51">
        <f>F25+F26+F27+F28</f>
        <v>7740.5</v>
      </c>
      <c r="G24" s="51">
        <f>G25+G26+G27+G28</f>
        <v>7740.5</v>
      </c>
      <c r="H24" s="51">
        <f>H25+H26+H27+H28</f>
        <v>6364.13</v>
      </c>
    </row>
    <row r="25" spans="1:8" ht="31.5">
      <c r="A25" s="92"/>
      <c r="B25" s="124"/>
      <c r="C25" s="34" t="s">
        <v>77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5.75">
      <c r="A26" s="92"/>
      <c r="B26" s="124"/>
      <c r="C26" s="34" t="s">
        <v>71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ht="15.75">
      <c r="A27" s="92"/>
      <c r="B27" s="124"/>
      <c r="C27" s="34" t="s">
        <v>72</v>
      </c>
      <c r="D27" s="28">
        <f>'прил 4 май'!H14</f>
        <v>7740.5</v>
      </c>
      <c r="E27" s="28">
        <f>'прил 4 май'!I14</f>
        <v>8373.5</v>
      </c>
      <c r="F27" s="28">
        <f>'прил 4 май'!J14</f>
        <v>7740.5</v>
      </c>
      <c r="G27" s="28">
        <f>'прил 4 май'!K14</f>
        <v>7740.5</v>
      </c>
      <c r="H27" s="28">
        <f>'прил 4 май'!L14</f>
        <v>6364.13</v>
      </c>
    </row>
    <row r="28" spans="1:8" ht="45">
      <c r="A28" s="93"/>
      <c r="B28" s="125"/>
      <c r="C28" s="44" t="s">
        <v>73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18" customHeight="1">
      <c r="A29" s="91" t="s">
        <v>45</v>
      </c>
      <c r="B29" s="123" t="s">
        <v>46</v>
      </c>
      <c r="C29" s="49" t="s">
        <v>70</v>
      </c>
      <c r="D29" s="51">
        <f>D30+D31+D32+D33</f>
        <v>150.757</v>
      </c>
      <c r="E29" s="51">
        <f>E30+E31+E32+E33</f>
        <v>233.44600000000003</v>
      </c>
      <c r="F29" s="51">
        <f>F30+F31+F32+F33</f>
        <v>172.505</v>
      </c>
      <c r="G29" s="51">
        <f>G30+G31+G32+G33</f>
        <v>172.505</v>
      </c>
      <c r="H29" s="51">
        <v>169.51</v>
      </c>
    </row>
    <row r="30" spans="1:8" ht="32.25" customHeight="1">
      <c r="A30" s="92"/>
      <c r="B30" s="124"/>
      <c r="C30" s="34" t="s">
        <v>77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ht="15.75">
      <c r="A31" s="92"/>
      <c r="B31" s="124"/>
      <c r="C31" s="34" t="s">
        <v>71</v>
      </c>
      <c r="D31" s="28">
        <v>149.247</v>
      </c>
      <c r="E31" s="28">
        <v>226.443</v>
      </c>
      <c r="F31" s="28">
        <v>168.005</v>
      </c>
      <c r="G31" s="28">
        <v>168.005</v>
      </c>
      <c r="H31" s="28">
        <v>168.005</v>
      </c>
    </row>
    <row r="32" spans="1:8" ht="34.5" customHeight="1">
      <c r="A32" s="92"/>
      <c r="B32" s="124"/>
      <c r="C32" s="34" t="s">
        <v>72</v>
      </c>
      <c r="D32" s="28">
        <v>1.51</v>
      </c>
      <c r="E32" s="28">
        <f>4.5+2.503</f>
        <v>7.003</v>
      </c>
      <c r="F32" s="28">
        <f>'прил 4 май'!J15</f>
        <v>4.5</v>
      </c>
      <c r="G32" s="28">
        <f>'прил 4 май'!K15</f>
        <v>4.5</v>
      </c>
      <c r="H32" s="28">
        <f>'прил 4 май'!L15</f>
        <v>1.5</v>
      </c>
    </row>
    <row r="33" spans="1:8" ht="34.5" customHeight="1">
      <c r="A33" s="93"/>
      <c r="B33" s="125"/>
      <c r="C33" s="44" t="s">
        <v>73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23.25" customHeight="1">
      <c r="A34" s="91">
        <v>2</v>
      </c>
      <c r="B34" s="123" t="s">
        <v>116</v>
      </c>
      <c r="C34" s="49" t="s">
        <v>70</v>
      </c>
      <c r="D34" s="51">
        <f>D35+D36+D37+D38</f>
        <v>0</v>
      </c>
      <c r="E34" s="51">
        <f>E35+E36+E37+E38</f>
        <v>25185.56</v>
      </c>
      <c r="F34" s="51">
        <f>F35+F36+F37+F38</f>
        <v>16747.09</v>
      </c>
      <c r="G34" s="51">
        <f>G35+G36+G37+G38</f>
        <v>17088.286</v>
      </c>
      <c r="H34" s="51">
        <f>H35+H36+H37+H38</f>
        <v>18495.751</v>
      </c>
    </row>
    <row r="35" spans="1:8" ht="32.25" customHeight="1">
      <c r="A35" s="92"/>
      <c r="B35" s="124"/>
      <c r="C35" s="34" t="s">
        <v>77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15.75">
      <c r="A36" s="92"/>
      <c r="B36" s="124"/>
      <c r="C36" s="34" t="s">
        <v>71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8" ht="25.5" customHeight="1">
      <c r="A37" s="92"/>
      <c r="B37" s="124"/>
      <c r="C37" s="34" t="s">
        <v>72</v>
      </c>
      <c r="D37" s="28">
        <v>0</v>
      </c>
      <c r="E37" s="28">
        <f>E39+E44+E49</f>
        <v>25185.56</v>
      </c>
      <c r="F37" s="28">
        <f>F42+F47+F52</f>
        <v>16747.09</v>
      </c>
      <c r="G37" s="28">
        <f>G42+G47+G52</f>
        <v>17088.286</v>
      </c>
      <c r="H37" s="28">
        <f>H42+H47+H52</f>
        <v>18495.751</v>
      </c>
    </row>
    <row r="38" spans="1:8" ht="31.5" customHeight="1">
      <c r="A38" s="93"/>
      <c r="B38" s="125"/>
      <c r="C38" s="44" t="s">
        <v>73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23.25" customHeight="1">
      <c r="A39" s="104" t="s">
        <v>117</v>
      </c>
      <c r="B39" s="123" t="s">
        <v>120</v>
      </c>
      <c r="C39" s="49" t="s">
        <v>70</v>
      </c>
      <c r="D39" s="51">
        <f>D40+D41+D42+D43</f>
        <v>0</v>
      </c>
      <c r="E39" s="51">
        <f>E40+E41+E42+E43</f>
        <v>22493.86</v>
      </c>
      <c r="F39" s="51">
        <f>F40+F41+F42+F43</f>
        <v>16544.943</v>
      </c>
      <c r="G39" s="51">
        <f>G40+G41+G42+G43</f>
        <v>17088.286</v>
      </c>
      <c r="H39" s="51">
        <f>H40+H41+H42+H43</f>
        <v>18495.751</v>
      </c>
    </row>
    <row r="40" spans="1:8" ht="32.25" customHeight="1">
      <c r="A40" s="105"/>
      <c r="B40" s="124"/>
      <c r="C40" s="34" t="s">
        <v>77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15.75">
      <c r="A41" s="105"/>
      <c r="B41" s="124"/>
      <c r="C41" s="34" t="s">
        <v>71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34.5" customHeight="1">
      <c r="A42" s="105"/>
      <c r="B42" s="124"/>
      <c r="C42" s="34" t="s">
        <v>72</v>
      </c>
      <c r="D42" s="28">
        <f>'прил 4 май'!H17</f>
        <v>0</v>
      </c>
      <c r="E42" s="28">
        <v>22493.86</v>
      </c>
      <c r="F42" s="28">
        <v>16544.943</v>
      </c>
      <c r="G42" s="28">
        <v>17088.286</v>
      </c>
      <c r="H42" s="28">
        <v>18495.751</v>
      </c>
    </row>
    <row r="43" spans="1:8" ht="29.25" customHeight="1">
      <c r="A43" s="106"/>
      <c r="B43" s="125"/>
      <c r="C43" s="44" t="s">
        <v>73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1:8" ht="21.75" customHeight="1">
      <c r="A44" s="104" t="s">
        <v>118</v>
      </c>
      <c r="B44" s="123" t="s">
        <v>119</v>
      </c>
      <c r="C44" s="49" t="s">
        <v>70</v>
      </c>
      <c r="D44" s="51">
        <v>0</v>
      </c>
      <c r="E44" s="51">
        <f>E45+E46+E47+E48</f>
        <v>180</v>
      </c>
      <c r="F44" s="51">
        <v>202.147</v>
      </c>
      <c r="G44" s="51">
        <v>0</v>
      </c>
      <c r="H44" s="51">
        <v>0</v>
      </c>
    </row>
    <row r="45" spans="1:8" ht="27" customHeight="1">
      <c r="A45" s="105"/>
      <c r="B45" s="124"/>
      <c r="C45" s="34" t="s">
        <v>77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28.5" customHeight="1">
      <c r="A46" s="105"/>
      <c r="B46" s="124"/>
      <c r="C46" s="34" t="s">
        <v>71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26.25" customHeight="1">
      <c r="A47" s="105"/>
      <c r="B47" s="124"/>
      <c r="C47" s="34" t="s">
        <v>72</v>
      </c>
      <c r="D47" s="28">
        <v>0</v>
      </c>
      <c r="E47" s="28">
        <v>180</v>
      </c>
      <c r="F47" s="28">
        <v>202.147</v>
      </c>
      <c r="G47" s="28">
        <v>0</v>
      </c>
      <c r="H47" s="28">
        <v>0</v>
      </c>
    </row>
    <row r="48" spans="1:8" ht="36" customHeight="1">
      <c r="A48" s="106"/>
      <c r="B48" s="125"/>
      <c r="C48" s="44" t="s">
        <v>73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7.25" customHeight="1">
      <c r="A49" s="104" t="s">
        <v>143</v>
      </c>
      <c r="B49" s="123" t="s">
        <v>144</v>
      </c>
      <c r="C49" s="49" t="s">
        <v>70</v>
      </c>
      <c r="D49" s="51">
        <v>0</v>
      </c>
      <c r="E49" s="51">
        <f>E52</f>
        <v>2511.7</v>
      </c>
      <c r="F49" s="51">
        <v>0</v>
      </c>
      <c r="G49" s="51">
        <v>0</v>
      </c>
      <c r="H49" s="51">
        <v>0</v>
      </c>
    </row>
    <row r="50" spans="1:8" ht="27" customHeight="1">
      <c r="A50" s="113"/>
      <c r="B50" s="131"/>
      <c r="C50" s="44" t="s">
        <v>77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4" customHeight="1">
      <c r="A51" s="113"/>
      <c r="B51" s="131"/>
      <c r="C51" s="44" t="s">
        <v>71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1:8" ht="25.5" customHeight="1">
      <c r="A52" s="113"/>
      <c r="B52" s="131"/>
      <c r="C52" s="44" t="s">
        <v>72</v>
      </c>
      <c r="D52" s="28">
        <v>0</v>
      </c>
      <c r="E52" s="28">
        <v>2511.7</v>
      </c>
      <c r="F52" s="28">
        <v>0</v>
      </c>
      <c r="G52" s="28">
        <v>0</v>
      </c>
      <c r="H52" s="28">
        <v>0</v>
      </c>
    </row>
    <row r="53" spans="1:8" ht="25.5" customHeight="1">
      <c r="A53" s="114"/>
      <c r="B53" s="132"/>
      <c r="C53" s="44" t="s">
        <v>73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1:8" ht="16.5" customHeight="1">
      <c r="A54" s="91">
        <v>3</v>
      </c>
      <c r="B54" s="36" t="s">
        <v>74</v>
      </c>
      <c r="C54" s="49" t="s">
        <v>70</v>
      </c>
      <c r="D54" s="51">
        <f>D55+D56+D57+D58</f>
        <v>15437.005000000001</v>
      </c>
      <c r="E54" s="51">
        <f>E55+E56+E57+E58</f>
        <v>16105.0244</v>
      </c>
      <c r="F54" s="51">
        <f>F55+F56+F57+F58</f>
        <v>12942.789</v>
      </c>
      <c r="G54" s="51">
        <f>G55+G56+G57+G58</f>
        <v>17523.48</v>
      </c>
      <c r="H54" s="51">
        <v>10043.73</v>
      </c>
    </row>
    <row r="55" spans="1:8" ht="31.5">
      <c r="A55" s="92"/>
      <c r="B55" s="123" t="s">
        <v>78</v>
      </c>
      <c r="C55" s="34" t="s">
        <v>77</v>
      </c>
      <c r="D55" s="28">
        <f>D60</f>
        <v>0</v>
      </c>
      <c r="E55" s="28">
        <f>E60</f>
        <v>0</v>
      </c>
      <c r="F55" s="28">
        <f>F60</f>
        <v>0</v>
      </c>
      <c r="G55" s="28">
        <f>G60</f>
        <v>0</v>
      </c>
      <c r="H55" s="28">
        <f>H60</f>
        <v>0</v>
      </c>
    </row>
    <row r="56" spans="1:8" ht="15.75">
      <c r="A56" s="92"/>
      <c r="B56" s="124"/>
      <c r="C56" s="34" t="s">
        <v>71</v>
      </c>
      <c r="D56" s="28">
        <f>D61+D65+D69+D72</f>
        <v>0</v>
      </c>
      <c r="E56" s="28">
        <f>E61+E65+E69+E72</f>
        <v>0</v>
      </c>
      <c r="F56" s="28">
        <f>F61+F65+F69+F72</f>
        <v>0</v>
      </c>
      <c r="G56" s="28">
        <f>G61+G65+G69+G72</f>
        <v>4367.65</v>
      </c>
      <c r="H56" s="28">
        <f>H61+H65+H69+H72</f>
        <v>0</v>
      </c>
    </row>
    <row r="57" spans="1:8" ht="15.75">
      <c r="A57" s="92"/>
      <c r="B57" s="124"/>
      <c r="C57" s="34" t="s">
        <v>72</v>
      </c>
      <c r="D57" s="28">
        <f>D62+D66+D70</f>
        <v>15437.005000000001</v>
      </c>
      <c r="E57" s="28">
        <f aca="true" t="shared" si="2" ref="E57:H58">E62+E66+E70</f>
        <v>16105.0244</v>
      </c>
      <c r="F57" s="28">
        <f t="shared" si="2"/>
        <v>12942.789</v>
      </c>
      <c r="G57" s="28">
        <f t="shared" si="2"/>
        <v>13155.83</v>
      </c>
      <c r="H57" s="28">
        <v>10043.73</v>
      </c>
    </row>
    <row r="58" spans="1:8" ht="36" customHeight="1">
      <c r="A58" s="93"/>
      <c r="B58" s="125"/>
      <c r="C58" s="52" t="s">
        <v>73</v>
      </c>
      <c r="D58" s="28">
        <f>D63+D67+D71</f>
        <v>0</v>
      </c>
      <c r="E58" s="28">
        <f t="shared" si="2"/>
        <v>0</v>
      </c>
      <c r="F58" s="28">
        <f t="shared" si="2"/>
        <v>0</v>
      </c>
      <c r="G58" s="28">
        <f t="shared" si="2"/>
        <v>0</v>
      </c>
      <c r="H58" s="28">
        <f t="shared" si="2"/>
        <v>0</v>
      </c>
    </row>
    <row r="59" spans="1:8" ht="19.5" customHeight="1">
      <c r="A59" s="104" t="s">
        <v>121</v>
      </c>
      <c r="B59" s="123" t="s">
        <v>49</v>
      </c>
      <c r="C59" s="49" t="s">
        <v>70</v>
      </c>
      <c r="D59" s="51">
        <f>D60+D61+D62+D63</f>
        <v>15437.005000000001</v>
      </c>
      <c r="E59" s="51">
        <f>E60+E61+E62+E63</f>
        <v>16000</v>
      </c>
      <c r="F59" s="51">
        <f>F60+F61+F62+F63</f>
        <v>12844.429</v>
      </c>
      <c r="G59" s="51">
        <f>G60+G61+G62+G63</f>
        <v>13155.83</v>
      </c>
      <c r="H59" s="51">
        <f>H60+H61+H62+H63</f>
        <v>10043.731</v>
      </c>
    </row>
    <row r="60" spans="1:8" ht="31.5">
      <c r="A60" s="105"/>
      <c r="B60" s="124"/>
      <c r="C60" s="34" t="s">
        <v>77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ht="15.75">
      <c r="A61" s="105"/>
      <c r="B61" s="124"/>
      <c r="C61" s="34" t="s">
        <v>71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1:8" ht="15.75">
      <c r="A62" s="105"/>
      <c r="B62" s="124"/>
      <c r="C62" s="34" t="s">
        <v>72</v>
      </c>
      <c r="D62" s="28">
        <f>'прил 4 май'!H21</f>
        <v>15437.005000000001</v>
      </c>
      <c r="E62" s="28">
        <f>'прил 4 май'!I21</f>
        <v>16000</v>
      </c>
      <c r="F62" s="28">
        <f>'прил 4 май'!J21</f>
        <v>12844.429</v>
      </c>
      <c r="G62" s="28">
        <f>'прил 4 май'!K21</f>
        <v>13155.83</v>
      </c>
      <c r="H62" s="28">
        <f>'прил 4 май'!L21</f>
        <v>10043.731</v>
      </c>
    </row>
    <row r="63" spans="1:8" ht="36" customHeight="1">
      <c r="A63" s="106"/>
      <c r="B63" s="125"/>
      <c r="C63" s="44" t="s">
        <v>73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ht="15.75">
      <c r="A64" s="104" t="s">
        <v>122</v>
      </c>
      <c r="B64" s="110" t="s">
        <v>50</v>
      </c>
      <c r="C64" s="49" t="s">
        <v>70</v>
      </c>
      <c r="D64" s="51">
        <f>D65+D66+D67</f>
        <v>0</v>
      </c>
      <c r="E64" s="51">
        <f>E65+E66+E67</f>
        <v>7.2974</v>
      </c>
      <c r="F64" s="51">
        <f>F65+F66+F67</f>
        <v>0</v>
      </c>
      <c r="G64" s="51">
        <f>G65+G66+G67</f>
        <v>0</v>
      </c>
      <c r="H64" s="51">
        <f>H65+H66+H67</f>
        <v>7.2974</v>
      </c>
    </row>
    <row r="65" spans="1:8" ht="15.75">
      <c r="A65" s="102"/>
      <c r="B65" s="111"/>
      <c r="C65" s="34" t="s">
        <v>71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1:8" ht="15.75">
      <c r="A66" s="102"/>
      <c r="B66" s="111"/>
      <c r="C66" s="34" t="s">
        <v>72</v>
      </c>
      <c r="D66" s="28">
        <v>0</v>
      </c>
      <c r="E66" s="28">
        <f>'прил 4 май'!I22</f>
        <v>7.2974</v>
      </c>
      <c r="F66" s="28">
        <v>0</v>
      </c>
      <c r="G66" s="28">
        <v>0</v>
      </c>
      <c r="H66" s="28">
        <f>SUM(D66:G66)</f>
        <v>7.2974</v>
      </c>
    </row>
    <row r="67" spans="1:8" ht="45">
      <c r="A67" s="103"/>
      <c r="B67" s="112"/>
      <c r="C67" s="44" t="s">
        <v>73</v>
      </c>
      <c r="D67" s="28">
        <v>0</v>
      </c>
      <c r="E67" s="28">
        <v>0</v>
      </c>
      <c r="F67" s="28">
        <f>'прил 4 май'!J22</f>
        <v>0</v>
      </c>
      <c r="G67" s="28">
        <f>'прил 4 май'!K22</f>
        <v>0</v>
      </c>
      <c r="H67" s="28">
        <f>'прил 4 май'!L22</f>
        <v>0</v>
      </c>
    </row>
    <row r="68" spans="1:8" ht="21.75" customHeight="1">
      <c r="A68" s="104" t="s">
        <v>123</v>
      </c>
      <c r="B68" s="110" t="s">
        <v>100</v>
      </c>
      <c r="C68" s="49" t="s">
        <v>70</v>
      </c>
      <c r="D68" s="51">
        <f>D69+D70+D71</f>
        <v>0</v>
      </c>
      <c r="E68" s="51">
        <f>E69+E70+E71</f>
        <v>97.727</v>
      </c>
      <c r="F68" s="51">
        <f>F69+F70+F71</f>
        <v>98.36</v>
      </c>
      <c r="G68" s="51">
        <f>G69+G70+G71</f>
        <v>0</v>
      </c>
      <c r="H68" s="51">
        <f>H69+H70+H71</f>
        <v>196.087</v>
      </c>
    </row>
    <row r="69" spans="1:8" ht="15.75">
      <c r="A69" s="102"/>
      <c r="B69" s="111"/>
      <c r="C69" s="34" t="s">
        <v>71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1:8" ht="15.75">
      <c r="A70" s="102"/>
      <c r="B70" s="111"/>
      <c r="C70" s="34" t="s">
        <v>72</v>
      </c>
      <c r="D70" s="28">
        <v>0</v>
      </c>
      <c r="E70" s="28">
        <f>'прил 4 май'!I23</f>
        <v>97.727</v>
      </c>
      <c r="F70" s="28">
        <f>'прил 4 май'!J23</f>
        <v>98.36</v>
      </c>
      <c r="G70" s="28">
        <f>'прил 4 май'!L23+'прил 4 май'!L22</f>
        <v>0</v>
      </c>
      <c r="H70" s="28">
        <f>SUM(D70:G70)</f>
        <v>196.087</v>
      </c>
    </row>
    <row r="71" spans="1:8" ht="45">
      <c r="A71" s="103"/>
      <c r="B71" s="112"/>
      <c r="C71" s="44" t="s">
        <v>73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1:8" ht="15.75">
      <c r="A72" s="101" t="s">
        <v>124</v>
      </c>
      <c r="B72" s="123" t="s">
        <v>145</v>
      </c>
      <c r="C72" s="49" t="s">
        <v>70</v>
      </c>
      <c r="D72" s="51">
        <f>D73+D74+D75</f>
        <v>0</v>
      </c>
      <c r="E72" s="51">
        <f>E73+E74+E75</f>
        <v>0</v>
      </c>
      <c r="F72" s="51">
        <f>F73+F74+F75</f>
        <v>0</v>
      </c>
      <c r="G72" s="51">
        <f>G73+G74+G75</f>
        <v>4367.65</v>
      </c>
      <c r="H72" s="51">
        <f>H73+H74+H75</f>
        <v>0</v>
      </c>
    </row>
    <row r="73" spans="1:8" ht="15.75">
      <c r="A73" s="102"/>
      <c r="B73" s="124"/>
      <c r="C73" s="34" t="s">
        <v>71</v>
      </c>
      <c r="D73" s="28">
        <v>0</v>
      </c>
      <c r="E73" s="28">
        <v>0</v>
      </c>
      <c r="F73" s="28">
        <v>0</v>
      </c>
      <c r="G73" s="28">
        <v>4367.65</v>
      </c>
      <c r="H73" s="28">
        <v>0</v>
      </c>
    </row>
    <row r="74" spans="1:8" ht="15.75">
      <c r="A74" s="102"/>
      <c r="B74" s="124"/>
      <c r="C74" s="34" t="s">
        <v>72</v>
      </c>
      <c r="D74" s="28">
        <v>0</v>
      </c>
      <c r="E74" s="28">
        <v>0</v>
      </c>
      <c r="F74" s="28">
        <v>0</v>
      </c>
      <c r="G74" s="28">
        <v>0</v>
      </c>
      <c r="H74" s="28">
        <f>SUM(E74:G74)</f>
        <v>0</v>
      </c>
    </row>
    <row r="75" spans="1:8" ht="63.75" customHeight="1">
      <c r="A75" s="103"/>
      <c r="B75" s="125"/>
      <c r="C75" s="44" t="s">
        <v>73</v>
      </c>
      <c r="D75" s="28">
        <v>0</v>
      </c>
      <c r="E75" s="28">
        <v>0</v>
      </c>
      <c r="F75" s="28">
        <v>0</v>
      </c>
      <c r="G75" s="28">
        <v>0</v>
      </c>
      <c r="H75" s="28">
        <f>SUM(E75:G75)</f>
        <v>0</v>
      </c>
    </row>
    <row r="76" spans="1:8" ht="18" customHeight="1">
      <c r="A76" s="91" t="s">
        <v>125</v>
      </c>
      <c r="B76" s="36" t="s">
        <v>74</v>
      </c>
      <c r="C76" s="49" t="s">
        <v>70</v>
      </c>
      <c r="D76" s="51">
        <f>D77+D78+D79+D80</f>
        <v>1208.72</v>
      </c>
      <c r="E76" s="51">
        <f>E77+E78+E79+E80</f>
        <v>1970.5</v>
      </c>
      <c r="F76" s="51">
        <f>F77+F78+F79+F80</f>
        <v>671</v>
      </c>
      <c r="G76" s="51">
        <f>G77+G78+G79+G80</f>
        <v>671</v>
      </c>
      <c r="H76" s="51">
        <f>H77+H78+H79+H80</f>
        <v>671</v>
      </c>
    </row>
    <row r="77" spans="1:8" ht="33" customHeight="1">
      <c r="A77" s="92"/>
      <c r="B77" s="123" t="s">
        <v>79</v>
      </c>
      <c r="C77" s="34" t="s">
        <v>77</v>
      </c>
      <c r="D77" s="28">
        <f aca="true" t="shared" si="3" ref="D77:H80">D82+D87+D92+D97</f>
        <v>0</v>
      </c>
      <c r="E77" s="28">
        <f t="shared" si="3"/>
        <v>0</v>
      </c>
      <c r="F77" s="28">
        <f t="shared" si="3"/>
        <v>0</v>
      </c>
      <c r="G77" s="28">
        <f t="shared" si="3"/>
        <v>0</v>
      </c>
      <c r="H77" s="28">
        <f t="shared" si="3"/>
        <v>0</v>
      </c>
    </row>
    <row r="78" spans="1:8" ht="15.75">
      <c r="A78" s="92"/>
      <c r="B78" s="129"/>
      <c r="C78" s="34" t="s">
        <v>71</v>
      </c>
      <c r="D78" s="28">
        <f t="shared" si="3"/>
        <v>203.06</v>
      </c>
      <c r="E78" s="28">
        <f t="shared" si="3"/>
        <v>0</v>
      </c>
      <c r="F78" s="28">
        <f t="shared" si="3"/>
        <v>0</v>
      </c>
      <c r="G78" s="28">
        <f t="shared" si="3"/>
        <v>0</v>
      </c>
      <c r="H78" s="28">
        <f t="shared" si="3"/>
        <v>0</v>
      </c>
    </row>
    <row r="79" spans="1:8" ht="15.75">
      <c r="A79" s="92"/>
      <c r="B79" s="129"/>
      <c r="C79" s="34" t="s">
        <v>72</v>
      </c>
      <c r="D79" s="28">
        <f t="shared" si="3"/>
        <v>1005.66</v>
      </c>
      <c r="E79" s="28">
        <f t="shared" si="3"/>
        <v>1970.5</v>
      </c>
      <c r="F79" s="28">
        <f t="shared" si="3"/>
        <v>671</v>
      </c>
      <c r="G79" s="28">
        <f t="shared" si="3"/>
        <v>671</v>
      </c>
      <c r="H79" s="28">
        <f t="shared" si="3"/>
        <v>671</v>
      </c>
    </row>
    <row r="80" spans="1:8" ht="45">
      <c r="A80" s="93"/>
      <c r="B80" s="130"/>
      <c r="C80" s="44" t="s">
        <v>73</v>
      </c>
      <c r="D80" s="28">
        <f t="shared" si="3"/>
        <v>0</v>
      </c>
      <c r="E80" s="28">
        <f t="shared" si="3"/>
        <v>0</v>
      </c>
      <c r="F80" s="28">
        <f t="shared" si="3"/>
        <v>0</v>
      </c>
      <c r="G80" s="28">
        <f t="shared" si="3"/>
        <v>0</v>
      </c>
      <c r="H80" s="28">
        <f t="shared" si="3"/>
        <v>0</v>
      </c>
    </row>
    <row r="81" spans="1:8" ht="15" customHeight="1">
      <c r="A81" s="104" t="s">
        <v>126</v>
      </c>
      <c r="B81" s="123" t="s">
        <v>146</v>
      </c>
      <c r="C81" s="49" t="s">
        <v>70</v>
      </c>
      <c r="D81" s="51">
        <f>D82+D83+D84+D85</f>
        <v>886.66</v>
      </c>
      <c r="E81" s="51">
        <f>E82+E83+E84+E85</f>
        <v>1856.5</v>
      </c>
      <c r="F81" s="51">
        <f>F82+F83+F84+F85</f>
        <v>557</v>
      </c>
      <c r="G81" s="51">
        <f>G82+G83+G84+G85</f>
        <v>557</v>
      </c>
      <c r="H81" s="51">
        <f>H82+H83+H84+H85</f>
        <v>557</v>
      </c>
    </row>
    <row r="82" spans="1:8" ht="35.25" customHeight="1">
      <c r="A82" s="105"/>
      <c r="B82" s="124"/>
      <c r="C82" s="34" t="s">
        <v>77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1:8" ht="20.25" customHeight="1">
      <c r="A83" s="105"/>
      <c r="B83" s="124"/>
      <c r="C83" s="34" t="s">
        <v>71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</row>
    <row r="84" spans="1:8" ht="22.5" customHeight="1">
      <c r="A84" s="105"/>
      <c r="B84" s="124"/>
      <c r="C84" s="34" t="s">
        <v>72</v>
      </c>
      <c r="D84" s="28">
        <v>886.66</v>
      </c>
      <c r="E84" s="28">
        <v>1856.5</v>
      </c>
      <c r="F84" s="28">
        <f>'прил 4 май'!J25</f>
        <v>557</v>
      </c>
      <c r="G84" s="28">
        <f>'прил 4 май'!K25</f>
        <v>557</v>
      </c>
      <c r="H84" s="28">
        <f>'прил 4 май'!L25</f>
        <v>557</v>
      </c>
    </row>
    <row r="85" spans="1:8" ht="35.25" customHeight="1">
      <c r="A85" s="106"/>
      <c r="B85" s="125"/>
      <c r="C85" s="44" t="s">
        <v>73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</row>
    <row r="86" spans="1:8" ht="15.75">
      <c r="A86" s="104" t="s">
        <v>127</v>
      </c>
      <c r="B86" s="107" t="s">
        <v>53</v>
      </c>
      <c r="C86" s="49" t="s">
        <v>70</v>
      </c>
      <c r="D86" s="51">
        <f>D87+D88+D89+D90</f>
        <v>84</v>
      </c>
      <c r="E86" s="51">
        <f>E87+E88+E89+E90</f>
        <v>84</v>
      </c>
      <c r="F86" s="51">
        <f>F87+F88+F89+F90</f>
        <v>84</v>
      </c>
      <c r="G86" s="51">
        <f>G87+G88+G89+G90</f>
        <v>84</v>
      </c>
      <c r="H86" s="51">
        <f>H87+H88+H89+H90</f>
        <v>84</v>
      </c>
    </row>
    <row r="87" spans="1:8" ht="31.5">
      <c r="A87" s="105"/>
      <c r="B87" s="108"/>
      <c r="C87" s="34" t="s">
        <v>77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15.75">
      <c r="A88" s="105"/>
      <c r="B88" s="108"/>
      <c r="C88" s="34" t="s">
        <v>71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</row>
    <row r="89" spans="1:8" ht="15.75">
      <c r="A89" s="105"/>
      <c r="B89" s="108"/>
      <c r="C89" s="34" t="s">
        <v>72</v>
      </c>
      <c r="D89" s="28">
        <f>'прил 4 май'!H26</f>
        <v>84</v>
      </c>
      <c r="E89" s="28">
        <f>'прил 4 май'!I26</f>
        <v>84</v>
      </c>
      <c r="F89" s="28">
        <f>'прил 4 май'!J26</f>
        <v>84</v>
      </c>
      <c r="G89" s="28">
        <f>'прил 4 май'!K26</f>
        <v>84</v>
      </c>
      <c r="H89" s="28">
        <f>'прил 4 май'!L26</f>
        <v>84</v>
      </c>
    </row>
    <row r="90" spans="1:8" ht="45">
      <c r="A90" s="106"/>
      <c r="B90" s="109"/>
      <c r="C90" s="44" t="s">
        <v>73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</row>
    <row r="91" spans="1:8" ht="15.75">
      <c r="A91" s="104" t="s">
        <v>128</v>
      </c>
      <c r="B91" s="123" t="s">
        <v>52</v>
      </c>
      <c r="C91" s="49" t="s">
        <v>70</v>
      </c>
      <c r="D91" s="51">
        <f>D92+D93+D94+D95</f>
        <v>30</v>
      </c>
      <c r="E91" s="51">
        <f>E92+E93+E94+E95</f>
        <v>30</v>
      </c>
      <c r="F91" s="51">
        <f>F92+F93+F94+F95</f>
        <v>30</v>
      </c>
      <c r="G91" s="51">
        <f>G92+G93+G94+G95</f>
        <v>30</v>
      </c>
      <c r="H91" s="51">
        <f>H92+H93+H94+H95</f>
        <v>30</v>
      </c>
    </row>
    <row r="92" spans="1:8" ht="31.5">
      <c r="A92" s="105"/>
      <c r="B92" s="124"/>
      <c r="C92" s="34" t="s">
        <v>77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</row>
    <row r="93" spans="1:8" ht="15.75">
      <c r="A93" s="105"/>
      <c r="B93" s="124"/>
      <c r="C93" s="34" t="s">
        <v>71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</row>
    <row r="94" spans="1:8" ht="25.5" customHeight="1">
      <c r="A94" s="105"/>
      <c r="B94" s="124"/>
      <c r="C94" s="34" t="s">
        <v>72</v>
      </c>
      <c r="D94" s="28">
        <f>'прил 4 май'!H27</f>
        <v>30</v>
      </c>
      <c r="E94" s="28">
        <f>'прил 4 май'!I27</f>
        <v>30</v>
      </c>
      <c r="F94" s="28">
        <f>'прил 4 май'!J27</f>
        <v>30</v>
      </c>
      <c r="G94" s="28">
        <f>'прил 4 май'!K27</f>
        <v>30</v>
      </c>
      <c r="H94" s="28">
        <f>'прил 4 май'!L27</f>
        <v>30</v>
      </c>
    </row>
    <row r="95" spans="1:8" ht="36" customHeight="1">
      <c r="A95" s="106"/>
      <c r="B95" s="125"/>
      <c r="C95" s="44" t="s">
        <v>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</row>
    <row r="96" spans="1:8" ht="15" customHeight="1">
      <c r="A96" s="104" t="s">
        <v>129</v>
      </c>
      <c r="B96" s="126" t="s">
        <v>80</v>
      </c>
      <c r="C96" s="49" t="s">
        <v>70</v>
      </c>
      <c r="D96" s="50">
        <f>D97+D98+D99+D100</f>
        <v>208.06</v>
      </c>
      <c r="E96" s="50">
        <f>E97+E98+E99+E100</f>
        <v>0</v>
      </c>
      <c r="F96" s="50">
        <f>F97+F98+F99+F100</f>
        <v>0</v>
      </c>
      <c r="G96" s="50">
        <f>G97+G98+G99+G100</f>
        <v>0</v>
      </c>
      <c r="H96" s="50">
        <f>H97+H98+H99+H100</f>
        <v>0</v>
      </c>
    </row>
    <row r="97" spans="1:8" ht="31.5">
      <c r="A97" s="105"/>
      <c r="B97" s="127"/>
      <c r="C97" s="34" t="s">
        <v>77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</row>
    <row r="98" spans="1:8" ht="15.75">
      <c r="A98" s="105"/>
      <c r="B98" s="127"/>
      <c r="C98" s="34" t="s">
        <v>71</v>
      </c>
      <c r="D98" s="26">
        <v>203.06</v>
      </c>
      <c r="E98" s="26">
        <v>0</v>
      </c>
      <c r="F98" s="26">
        <v>0</v>
      </c>
      <c r="G98" s="26">
        <v>0</v>
      </c>
      <c r="H98" s="26">
        <v>0</v>
      </c>
    </row>
    <row r="99" spans="1:8" ht="27" customHeight="1">
      <c r="A99" s="105"/>
      <c r="B99" s="127"/>
      <c r="C99" s="34" t="s">
        <v>72</v>
      </c>
      <c r="D99" s="26">
        <f>'прил 4 май'!H28</f>
        <v>5</v>
      </c>
      <c r="E99" s="26">
        <f>'прил 4 май'!I28</f>
        <v>0</v>
      </c>
      <c r="F99" s="26">
        <f>'прил 4 май'!J28</f>
        <v>0</v>
      </c>
      <c r="G99" s="26">
        <f>'прил 4 май'!K28</f>
        <v>0</v>
      </c>
      <c r="H99" s="26">
        <f>'прил 4 май'!L28</f>
        <v>0</v>
      </c>
    </row>
    <row r="100" spans="1:8" ht="45">
      <c r="A100" s="106"/>
      <c r="B100" s="128"/>
      <c r="C100" s="44" t="s">
        <v>73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</row>
  </sheetData>
  <sheetProtection/>
  <mergeCells count="52">
    <mergeCell ref="G1:H1"/>
    <mergeCell ref="J1:L1"/>
    <mergeCell ref="J2:L2"/>
    <mergeCell ref="G7:H7"/>
    <mergeCell ref="J7:L7"/>
    <mergeCell ref="E2:H2"/>
    <mergeCell ref="E3:H3"/>
    <mergeCell ref="E4:H4"/>
    <mergeCell ref="E5:H5"/>
    <mergeCell ref="F8:H8"/>
    <mergeCell ref="J8:L8"/>
    <mergeCell ref="A9:H9"/>
    <mergeCell ref="B10:B12"/>
    <mergeCell ref="C10:C12"/>
    <mergeCell ref="D10:H10"/>
    <mergeCell ref="D11:H11"/>
    <mergeCell ref="A14:A18"/>
    <mergeCell ref="B14:B18"/>
    <mergeCell ref="A19:A23"/>
    <mergeCell ref="B20:B23"/>
    <mergeCell ref="A24:A28"/>
    <mergeCell ref="B24:B28"/>
    <mergeCell ref="A29:A33"/>
    <mergeCell ref="B29:B33"/>
    <mergeCell ref="A34:A38"/>
    <mergeCell ref="B34:B38"/>
    <mergeCell ref="A39:A43"/>
    <mergeCell ref="B39:B43"/>
    <mergeCell ref="A44:A48"/>
    <mergeCell ref="B44:B48"/>
    <mergeCell ref="A49:A53"/>
    <mergeCell ref="B49:B53"/>
    <mergeCell ref="A54:A58"/>
    <mergeCell ref="B55:B58"/>
    <mergeCell ref="A59:A63"/>
    <mergeCell ref="B59:B63"/>
    <mergeCell ref="A64:A67"/>
    <mergeCell ref="B64:B67"/>
    <mergeCell ref="A68:A71"/>
    <mergeCell ref="B68:B71"/>
    <mergeCell ref="A72:A75"/>
    <mergeCell ref="B72:B75"/>
    <mergeCell ref="A76:A80"/>
    <mergeCell ref="B77:B80"/>
    <mergeCell ref="A81:A85"/>
    <mergeCell ref="B81:B85"/>
    <mergeCell ref="A86:A90"/>
    <mergeCell ref="B86:B90"/>
    <mergeCell ref="A91:A95"/>
    <mergeCell ref="B91:B95"/>
    <mergeCell ref="A96:A100"/>
    <mergeCell ref="B96:B100"/>
  </mergeCells>
  <printOptions/>
  <pageMargins left="0.9055118110236221" right="0.1968503937007874" top="0.1968503937007874" bottom="0.1968503937007874" header="0" footer="0"/>
  <pageSetup horizontalDpi="600" verticalDpi="600" orientation="portrait" paperSize="9" scale="59" r:id="rId1"/>
  <rowBreaks count="1" manualBreakCount="1">
    <brk id="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110" zoomScaleSheetLayoutView="110" zoomScalePageLayoutView="0" workbookViewId="0" topLeftCell="A1">
      <selection activeCell="I20" sqref="I20"/>
    </sheetView>
  </sheetViews>
  <sheetFormatPr defaultColWidth="9.140625" defaultRowHeight="15"/>
  <cols>
    <col min="1" max="1" width="9.28125" style="0" bestFit="1" customWidth="1"/>
    <col min="2" max="2" width="43.28125" style="0" customWidth="1"/>
    <col min="3" max="6" width="9.28125" style="0" customWidth="1"/>
    <col min="7" max="7" width="9.28125" style="0" bestFit="1" customWidth="1"/>
    <col min="8" max="12" width="11.57421875" style="0" bestFit="1" customWidth="1"/>
  </cols>
  <sheetData>
    <row r="1" spans="10:12" ht="34.5" customHeight="1">
      <c r="J1" s="81" t="s">
        <v>103</v>
      </c>
      <c r="K1" s="81"/>
      <c r="L1" s="81"/>
    </row>
    <row r="2" spans="10:12" ht="32.25" customHeight="1">
      <c r="J2" s="81" t="s">
        <v>110</v>
      </c>
      <c r="K2" s="81"/>
      <c r="L2" s="81"/>
    </row>
    <row r="3" ht="32.25" customHeight="1"/>
    <row r="4" spans="10:12" ht="15">
      <c r="J4" s="82" t="s">
        <v>102</v>
      </c>
      <c r="K4" s="83"/>
      <c r="L4" s="83"/>
    </row>
    <row r="5" spans="5:12" ht="72" customHeight="1">
      <c r="E5" s="40"/>
      <c r="J5" s="84" t="s">
        <v>101</v>
      </c>
      <c r="K5" s="83"/>
      <c r="L5" s="83"/>
    </row>
    <row r="6" spans="1:12" ht="76.5" customHeight="1">
      <c r="A6" s="135" t="s">
        <v>109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8" spans="1:12" ht="15.75">
      <c r="A8" s="18" t="s">
        <v>82</v>
      </c>
      <c r="B8" s="18" t="s">
        <v>83</v>
      </c>
      <c r="C8" s="142" t="s">
        <v>87</v>
      </c>
      <c r="D8" s="142"/>
      <c r="E8" s="142"/>
      <c r="F8" s="142"/>
      <c r="G8" s="142"/>
      <c r="H8" s="142" t="s">
        <v>89</v>
      </c>
      <c r="I8" s="142"/>
      <c r="J8" s="142"/>
      <c r="K8" s="142"/>
      <c r="L8" s="142"/>
    </row>
    <row r="9" spans="1:12" ht="15.75">
      <c r="A9" s="18" t="s">
        <v>65</v>
      </c>
      <c r="B9" s="18" t="s">
        <v>84</v>
      </c>
      <c r="C9" s="142" t="s">
        <v>88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5.75">
      <c r="A10" s="19"/>
      <c r="B10" s="18" t="s">
        <v>85</v>
      </c>
      <c r="C10" s="143"/>
      <c r="D10" s="143"/>
      <c r="E10" s="143"/>
      <c r="F10" s="143"/>
      <c r="G10" s="143"/>
      <c r="H10" s="142"/>
      <c r="I10" s="142"/>
      <c r="J10" s="142"/>
      <c r="K10" s="142"/>
      <c r="L10" s="142"/>
    </row>
    <row r="11" spans="1:12" ht="15.75">
      <c r="A11" s="19"/>
      <c r="B11" s="18" t="s">
        <v>86</v>
      </c>
      <c r="C11" s="1">
        <v>2020</v>
      </c>
      <c r="D11" s="1">
        <v>2021</v>
      </c>
      <c r="E11" s="1">
        <v>2022</v>
      </c>
      <c r="F11" s="1">
        <v>2023</v>
      </c>
      <c r="G11" s="1">
        <v>2024</v>
      </c>
      <c r="H11" s="1">
        <v>2020</v>
      </c>
      <c r="I11" s="1">
        <v>2021</v>
      </c>
      <c r="J11" s="1">
        <v>2022</v>
      </c>
      <c r="K11" s="1">
        <v>2023</v>
      </c>
      <c r="L11" s="1">
        <v>2024</v>
      </c>
    </row>
    <row r="12" spans="1:12" ht="15.75">
      <c r="A12" s="18">
        <v>1</v>
      </c>
      <c r="B12" s="18">
        <v>2</v>
      </c>
      <c r="C12" s="18">
        <v>3</v>
      </c>
      <c r="D12" s="18"/>
      <c r="E12" s="18">
        <v>4</v>
      </c>
      <c r="F12" s="18"/>
      <c r="G12" s="18">
        <v>5</v>
      </c>
      <c r="H12" s="18">
        <v>6</v>
      </c>
      <c r="I12" s="18"/>
      <c r="J12" s="18">
        <v>7</v>
      </c>
      <c r="K12" s="18"/>
      <c r="L12" s="18">
        <v>8</v>
      </c>
    </row>
    <row r="13" spans="1:12" ht="48.75" customHeight="1">
      <c r="A13" s="18"/>
      <c r="B13" s="2" t="s">
        <v>90</v>
      </c>
      <c r="C13" s="1"/>
      <c r="D13" s="1"/>
      <c r="E13" s="1"/>
      <c r="F13" s="1"/>
      <c r="G13" s="1"/>
      <c r="H13" s="47">
        <f>15437.005</f>
        <v>15437.005</v>
      </c>
      <c r="I13" s="48">
        <v>16105.024</v>
      </c>
      <c r="J13" s="48">
        <v>12942.789</v>
      </c>
      <c r="K13" s="48">
        <v>17523.48</v>
      </c>
      <c r="L13" s="48">
        <v>10043.73</v>
      </c>
    </row>
    <row r="14" spans="1:12" ht="33.75" customHeight="1">
      <c r="A14" s="18"/>
      <c r="B14" s="2" t="s">
        <v>91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" customHeight="1">
      <c r="A15" s="18"/>
      <c r="B15" s="1" t="s">
        <v>92</v>
      </c>
      <c r="C15" s="1">
        <v>280</v>
      </c>
      <c r="D15" s="1">
        <v>280</v>
      </c>
      <c r="E15" s="1">
        <v>280</v>
      </c>
      <c r="F15" s="1">
        <v>280</v>
      </c>
      <c r="G15" s="1">
        <v>280</v>
      </c>
      <c r="H15" s="1"/>
      <c r="I15" s="1"/>
      <c r="J15" s="1"/>
      <c r="K15" s="1"/>
      <c r="L15" s="1"/>
    </row>
    <row r="16" spans="1:12" ht="15.75">
      <c r="A16" s="139" t="s">
        <v>93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1"/>
    </row>
    <row r="17" spans="1:12" ht="15">
      <c r="A17" s="21"/>
      <c r="B17" s="22"/>
      <c r="C17" s="1">
        <v>2020</v>
      </c>
      <c r="D17" s="1">
        <v>2021</v>
      </c>
      <c r="E17" s="1">
        <v>2022</v>
      </c>
      <c r="F17" s="1">
        <v>2023</v>
      </c>
      <c r="G17" s="1">
        <v>2024</v>
      </c>
      <c r="H17" s="1">
        <v>2020</v>
      </c>
      <c r="I17" s="1">
        <v>2021</v>
      </c>
      <c r="J17" s="1">
        <v>2022</v>
      </c>
      <c r="K17" s="1">
        <v>2023</v>
      </c>
      <c r="L17" s="1">
        <v>2024</v>
      </c>
    </row>
    <row r="18" spans="1:12" ht="31.5" customHeight="1">
      <c r="A18" s="2"/>
      <c r="B18" s="2" t="s">
        <v>98</v>
      </c>
      <c r="C18" s="1">
        <v>35367</v>
      </c>
      <c r="D18" s="1">
        <v>35367</v>
      </c>
      <c r="E18" s="1">
        <v>35367</v>
      </c>
      <c r="F18" s="1">
        <v>35367</v>
      </c>
      <c r="G18" s="1">
        <v>35367</v>
      </c>
      <c r="H18" s="2"/>
      <c r="I18" s="2"/>
      <c r="J18" s="2"/>
      <c r="K18" s="2"/>
      <c r="L18" s="1"/>
    </row>
    <row r="19" spans="1:12" ht="15.75">
      <c r="A19" s="20"/>
      <c r="B19" s="2" t="s">
        <v>94</v>
      </c>
      <c r="C19" s="1"/>
      <c r="D19" s="1"/>
      <c r="E19" s="1"/>
      <c r="F19" s="1"/>
      <c r="G19" s="1"/>
      <c r="H19" s="48">
        <v>7891.26</v>
      </c>
      <c r="I19" s="48">
        <v>8606.946</v>
      </c>
      <c r="J19" s="48">
        <v>7913.005</v>
      </c>
      <c r="K19" s="48">
        <v>7913.005</v>
      </c>
      <c r="L19" s="48">
        <v>6533.635</v>
      </c>
    </row>
  </sheetData>
  <sheetProtection/>
  <mergeCells count="10">
    <mergeCell ref="J1:L1"/>
    <mergeCell ref="J4:L4"/>
    <mergeCell ref="J5:L5"/>
    <mergeCell ref="J2:L2"/>
    <mergeCell ref="A6:L6"/>
    <mergeCell ref="A16:L16"/>
    <mergeCell ref="C8:G8"/>
    <mergeCell ref="C9:G9"/>
    <mergeCell ref="C10:G10"/>
    <mergeCell ref="H8:L10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1:L5"/>
  <sheetViews>
    <sheetView zoomScalePageLayoutView="0" workbookViewId="0" topLeftCell="A1">
      <selection activeCell="J4" sqref="J4:L4"/>
    </sheetView>
  </sheetViews>
  <sheetFormatPr defaultColWidth="9.140625" defaultRowHeight="15"/>
  <sheetData>
    <row r="1" spans="10:12" ht="34.5" customHeight="1">
      <c r="J1" s="81" t="s">
        <v>103</v>
      </c>
      <c r="K1" s="81"/>
      <c r="L1" s="81"/>
    </row>
    <row r="2" spans="10:12" ht="32.25" customHeight="1">
      <c r="J2" s="81" t="s">
        <v>104</v>
      </c>
      <c r="K2" s="81"/>
      <c r="L2" s="81"/>
    </row>
    <row r="3" spans="10:12" ht="32.25" customHeight="1">
      <c r="J3" s="38"/>
      <c r="K3" s="38"/>
      <c r="L3" s="38"/>
    </row>
    <row r="4" spans="10:12" ht="15">
      <c r="J4" s="82" t="s">
        <v>102</v>
      </c>
      <c r="K4" s="83"/>
      <c r="L4" s="83"/>
    </row>
    <row r="5" spans="10:12" ht="76.5" customHeight="1">
      <c r="J5" s="84" t="s">
        <v>101</v>
      </c>
      <c r="K5" s="83"/>
      <c r="L5" s="83"/>
    </row>
  </sheetData>
  <sheetProtection/>
  <mergeCells count="4">
    <mergeCell ref="J1:L1"/>
    <mergeCell ref="J2:L2"/>
    <mergeCell ref="J4:L4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Пермина Алена Николаевна</cp:lastModifiedBy>
  <cp:lastPrinted>2021-07-19T02:43:27Z</cp:lastPrinted>
  <dcterms:created xsi:type="dcterms:W3CDTF">2020-09-22T01:51:47Z</dcterms:created>
  <dcterms:modified xsi:type="dcterms:W3CDTF">2021-07-19T02:44:27Z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