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308" windowWidth="12648" windowHeight="10608"/>
  </bookViews>
  <sheets>
    <sheet name="прил 1" sheetId="3" r:id="rId1"/>
    <sheet name="прил 2" sheetId="12" r:id="rId2"/>
    <sheet name="прил 7 " sheetId="4" r:id="rId3"/>
    <sheet name="прил 8" sheetId="15" r:id="rId4"/>
    <sheet name="прил 9" sheetId="14" r:id="rId5"/>
    <sheet name="прил 11" sheetId="1" r:id="rId6"/>
    <sheet name="прил 12" sheetId="16" r:id="rId7"/>
    <sheet name="прил 13" sheetId="9" r:id="rId8"/>
    <sheet name="прил 14" sheetId="17" r:id="rId9"/>
    <sheet name="прил 15" sheetId="8" r:id="rId10"/>
    <sheet name="прил 16" sheetId="18" r:id="rId11"/>
    <sheet name="Лист1" sheetId="19" r:id="rId12"/>
  </sheets>
  <externalReferences>
    <externalReference r:id="rId13"/>
  </externalReferences>
  <definedNames>
    <definedName name="_xlnm._FilterDatabase" localSheetId="5" hidden="1">'прил 11'!$A$12:$K$528</definedName>
    <definedName name="_xlnm.Print_Area" localSheetId="5">'прил 11'!$A$1:$F$528</definedName>
    <definedName name="_xlnm.Print_Area" localSheetId="6">'прил 12'!$A$1:$G$479</definedName>
    <definedName name="_xlnm.Print_Area" localSheetId="7">'прил 13'!$A$1:$E$498</definedName>
    <definedName name="_xlnm.Print_Area" localSheetId="8">'прил 14'!$A$1:$F$449</definedName>
    <definedName name="_xlnm.Print_Area" localSheetId="9">'прил 15'!$A$1:$C$68</definedName>
    <definedName name="_xlnm.Print_Area" localSheetId="10">'прил 16'!$A$1:$D$68</definedName>
    <definedName name="_xlnm.Print_Area" localSheetId="1">'прил 2'!$A$1:$E$16</definedName>
    <definedName name="_xlnm.Print_Area" localSheetId="2">'прил 7 '!$A$1:$C$54</definedName>
  </definedNames>
  <calcPr calcId="125725"/>
</workbook>
</file>

<file path=xl/calcChain.xml><?xml version="1.0" encoding="utf-8"?>
<calcChain xmlns="http://schemas.openxmlformats.org/spreadsheetml/2006/main">
  <c r="C19" i="18"/>
  <c r="G14"/>
  <c r="F14"/>
  <c r="G34"/>
  <c r="F34"/>
  <c r="G37"/>
  <c r="F37"/>
  <c r="G45"/>
  <c r="F45"/>
  <c r="G62"/>
  <c r="F62"/>
  <c r="F517" i="17"/>
  <c r="E517"/>
  <c r="G68" i="18"/>
  <c r="G70" s="1"/>
  <c r="F68"/>
  <c r="D68"/>
  <c r="D66" l="1"/>
  <c r="C66"/>
  <c r="C68" i="8"/>
  <c r="C66"/>
  <c r="F482" i="17"/>
  <c r="E482"/>
  <c r="E265"/>
  <c r="F289"/>
  <c r="F288" s="1"/>
  <c r="F287" s="1"/>
  <c r="E289"/>
  <c r="E288"/>
  <c r="E287" s="1"/>
  <c r="G432" l="1"/>
  <c r="G411"/>
  <c r="G365"/>
  <c r="G350"/>
  <c r="H239"/>
  <c r="G239"/>
  <c r="H223"/>
  <c r="G223"/>
  <c r="H147"/>
  <c r="H179"/>
  <c r="G179"/>
  <c r="G16"/>
  <c r="F514"/>
  <c r="E514"/>
  <c r="F470"/>
  <c r="E470"/>
  <c r="F412"/>
  <c r="E412"/>
  <c r="F430"/>
  <c r="F429" s="1"/>
  <c r="F428" s="1"/>
  <c r="F427" s="1"/>
  <c r="E430"/>
  <c r="E429" s="1"/>
  <c r="E428" s="1"/>
  <c r="E427" s="1"/>
  <c r="F212"/>
  <c r="F211" s="1"/>
  <c r="E212"/>
  <c r="E211" s="1"/>
  <c r="F202"/>
  <c r="F201" s="1"/>
  <c r="E202"/>
  <c r="E201" s="1"/>
  <c r="F199"/>
  <c r="F198" s="1"/>
  <c r="E199"/>
  <c r="E198" s="1"/>
  <c r="E564" i="9"/>
  <c r="E519"/>
  <c r="E455"/>
  <c r="E473"/>
  <c r="E472"/>
  <c r="E471"/>
  <c r="E470" s="1"/>
  <c r="E215"/>
  <c r="E219"/>
  <c r="E163"/>
  <c r="E162" s="1"/>
  <c r="E155"/>
  <c r="G297" i="16"/>
  <c r="F297"/>
  <c r="G383"/>
  <c r="F383"/>
  <c r="G407"/>
  <c r="G406" s="1"/>
  <c r="G405" s="1"/>
  <c r="F407"/>
  <c r="F406" s="1"/>
  <c r="F405" s="1"/>
  <c r="G315"/>
  <c r="G314" s="1"/>
  <c r="G313" s="1"/>
  <c r="G312" s="1"/>
  <c r="F315"/>
  <c r="F314"/>
  <c r="F313"/>
  <c r="F312" s="1"/>
  <c r="G214"/>
  <c r="G213" s="1"/>
  <c r="F214"/>
  <c r="F213"/>
  <c r="G203"/>
  <c r="F203"/>
  <c r="G204"/>
  <c r="F204"/>
  <c r="G201"/>
  <c r="G200" s="1"/>
  <c r="F201"/>
  <c r="F200" s="1"/>
  <c r="F565" i="1"/>
  <c r="F569"/>
  <c r="F359"/>
  <c r="F358" s="1"/>
  <c r="F357" s="1"/>
  <c r="F356" s="1"/>
  <c r="F227"/>
  <c r="F171"/>
  <c r="F170"/>
  <c r="F166"/>
  <c r="C39" i="14"/>
  <c r="C40" i="4"/>
  <c r="C39" i="18" l="1"/>
  <c r="E113" i="9" l="1"/>
  <c r="E112" s="1"/>
  <c r="F124" i="1"/>
  <c r="F123" s="1"/>
  <c r="E237" i="9" l="1"/>
  <c r="E236" s="1"/>
  <c r="F245" i="1"/>
  <c r="F244" s="1"/>
  <c r="C41" i="8" l="1"/>
  <c r="E89" i="9"/>
  <c r="E88" s="1"/>
  <c r="E87" s="1"/>
  <c r="E549" s="1"/>
  <c r="F100" i="1"/>
  <c r="F99" s="1"/>
  <c r="F98" s="1"/>
  <c r="E449" i="9" l="1"/>
  <c r="E357"/>
  <c r="E221"/>
  <c r="E157"/>
  <c r="E154" s="1"/>
  <c r="E128"/>
  <c r="E127" s="1"/>
  <c r="E68"/>
  <c r="E67" s="1"/>
  <c r="E66" s="1"/>
  <c r="E65" s="1"/>
  <c r="F482" i="1"/>
  <c r="F335"/>
  <c r="F229"/>
  <c r="F168"/>
  <c r="F165" s="1"/>
  <c r="F136"/>
  <c r="F135" s="1"/>
  <c r="F79"/>
  <c r="F78" s="1"/>
  <c r="F77" s="1"/>
  <c r="F76" s="1"/>
  <c r="C52" i="4"/>
  <c r="E290" i="9" l="1"/>
  <c r="E289"/>
  <c r="F420" i="1"/>
  <c r="F419" s="1"/>
  <c r="C40" i="15" l="1"/>
  <c r="C43" i="4"/>
  <c r="E451" i="9" l="1"/>
  <c r="E448" s="1"/>
  <c r="E316"/>
  <c r="E315" s="1"/>
  <c r="E296"/>
  <c r="E295" s="1"/>
  <c r="E126"/>
  <c r="G486" i="16" l="1"/>
  <c r="F446" i="1"/>
  <c r="F445" s="1"/>
  <c r="F426"/>
  <c r="F425" s="1"/>
  <c r="F337"/>
  <c r="F334" s="1"/>
  <c r="F134" l="1"/>
  <c r="D43" i="15" l="1"/>
  <c r="C43"/>
  <c r="C46" i="4"/>
  <c r="D45" i="18" l="1"/>
  <c r="C45"/>
  <c r="C45" i="8"/>
  <c r="C22"/>
  <c r="F206" i="17"/>
  <c r="F205" s="1"/>
  <c r="F204" s="1"/>
  <c r="E206"/>
  <c r="E205" s="1"/>
  <c r="E204" s="1"/>
  <c r="E502" s="1"/>
  <c r="E341" i="9"/>
  <c r="E340" s="1"/>
  <c r="E338"/>
  <c r="E337" s="1"/>
  <c r="E231"/>
  <c r="E230" s="1"/>
  <c r="E229" s="1"/>
  <c r="E552" s="1"/>
  <c r="G208" i="16"/>
  <c r="G207" s="1"/>
  <c r="G206" s="1"/>
  <c r="F208"/>
  <c r="F207" s="1"/>
  <c r="F206" s="1"/>
  <c r="F471" i="1"/>
  <c r="F470" s="1"/>
  <c r="F468"/>
  <c r="F467" s="1"/>
  <c r="F239"/>
  <c r="F238" s="1"/>
  <c r="F237" s="1"/>
  <c r="F502" i="17" l="1"/>
  <c r="E336" i="9"/>
  <c r="E543" s="1"/>
  <c r="F466" i="1"/>
  <c r="G64" i="18" l="1"/>
  <c r="F64"/>
  <c r="D64"/>
  <c r="C64"/>
  <c r="D62"/>
  <c r="C62"/>
  <c r="G59"/>
  <c r="F59"/>
  <c r="D59"/>
  <c r="C59"/>
  <c r="G57"/>
  <c r="F57"/>
  <c r="D57"/>
  <c r="C57"/>
  <c r="G55"/>
  <c r="F55"/>
  <c r="D55"/>
  <c r="C55"/>
  <c r="D54"/>
  <c r="C54"/>
  <c r="G53"/>
  <c r="F53"/>
  <c r="D53"/>
  <c r="C53"/>
  <c r="G51"/>
  <c r="F51"/>
  <c r="D51"/>
  <c r="C51"/>
  <c r="G49"/>
  <c r="F49"/>
  <c r="D49"/>
  <c r="C49"/>
  <c r="D44"/>
  <c r="C44"/>
  <c r="G42"/>
  <c r="F42"/>
  <c r="D42"/>
  <c r="C42"/>
  <c r="G40"/>
  <c r="F40"/>
  <c r="D40"/>
  <c r="C40"/>
  <c r="D37"/>
  <c r="C37"/>
  <c r="D34"/>
  <c r="C34"/>
  <c r="G30"/>
  <c r="F30"/>
  <c r="D30"/>
  <c r="C30"/>
  <c r="D24"/>
  <c r="C24"/>
  <c r="D19"/>
  <c r="D15"/>
  <c r="C15"/>
  <c r="D14"/>
  <c r="F451" i="17"/>
  <c r="E451"/>
  <c r="F447"/>
  <c r="F446" s="1"/>
  <c r="E447"/>
  <c r="E446" s="1"/>
  <c r="F444"/>
  <c r="F443" s="1"/>
  <c r="F442" s="1"/>
  <c r="E444"/>
  <c r="E443" s="1"/>
  <c r="E442" s="1"/>
  <c r="H439"/>
  <c r="G439"/>
  <c r="F437"/>
  <c r="F436" s="1"/>
  <c r="F435" s="1"/>
  <c r="F434" s="1"/>
  <c r="F433" s="1"/>
  <c r="F432" s="1"/>
  <c r="E437"/>
  <c r="E436" s="1"/>
  <c r="E435" s="1"/>
  <c r="E434" s="1"/>
  <c r="E433" s="1"/>
  <c r="E432" s="1"/>
  <c r="H432"/>
  <c r="F425"/>
  <c r="E425"/>
  <c r="F423"/>
  <c r="E423"/>
  <c r="F419"/>
  <c r="F418" s="1"/>
  <c r="E419"/>
  <c r="E418" s="1"/>
  <c r="F416"/>
  <c r="F415" s="1"/>
  <c r="E416"/>
  <c r="E415" s="1"/>
  <c r="H411"/>
  <c r="F409"/>
  <c r="F408" s="1"/>
  <c r="E409"/>
  <c r="E408" s="1"/>
  <c r="F406"/>
  <c r="F405" s="1"/>
  <c r="E406"/>
  <c r="E405" s="1"/>
  <c r="F403"/>
  <c r="F402" s="1"/>
  <c r="E403"/>
  <c r="E402" s="1"/>
  <c r="F398"/>
  <c r="E398"/>
  <c r="F396"/>
  <c r="E396"/>
  <c r="F389"/>
  <c r="F388" s="1"/>
  <c r="F387" s="1"/>
  <c r="E389"/>
  <c r="E388" s="1"/>
  <c r="E387" s="1"/>
  <c r="F385"/>
  <c r="E385"/>
  <c r="E384" s="1"/>
  <c r="E383" s="1"/>
  <c r="E505" s="1"/>
  <c r="F384"/>
  <c r="F383" s="1"/>
  <c r="F505" s="1"/>
  <c r="F380"/>
  <c r="F379" s="1"/>
  <c r="E380"/>
  <c r="E379" s="1"/>
  <c r="F375"/>
  <c r="F374" s="1"/>
  <c r="F373" s="1"/>
  <c r="F488" s="1"/>
  <c r="E375"/>
  <c r="E374" s="1"/>
  <c r="E373" s="1"/>
  <c r="E488" s="1"/>
  <c r="F369"/>
  <c r="F368" s="1"/>
  <c r="F367" s="1"/>
  <c r="F366" s="1"/>
  <c r="E369"/>
  <c r="E368" s="1"/>
  <c r="E367" s="1"/>
  <c r="E366" s="1"/>
  <c r="H365"/>
  <c r="F362"/>
  <c r="F361" s="1"/>
  <c r="E362"/>
  <c r="E361" s="1"/>
  <c r="E360" s="1"/>
  <c r="E491" s="1"/>
  <c r="F360"/>
  <c r="F491" s="1"/>
  <c r="F358"/>
  <c r="F357" s="1"/>
  <c r="E358"/>
  <c r="E357" s="1"/>
  <c r="F355"/>
  <c r="F354" s="1"/>
  <c r="E355"/>
  <c r="E354" s="1"/>
  <c r="H350"/>
  <c r="F348"/>
  <c r="F347" s="1"/>
  <c r="E348"/>
  <c r="E347" s="1"/>
  <c r="F345"/>
  <c r="E345"/>
  <c r="F343"/>
  <c r="E343"/>
  <c r="F341"/>
  <c r="E341"/>
  <c r="F338"/>
  <c r="E338"/>
  <c r="F336"/>
  <c r="E336"/>
  <c r="F334"/>
  <c r="E334"/>
  <c r="F328"/>
  <c r="F327" s="1"/>
  <c r="F326" s="1"/>
  <c r="F487" s="1"/>
  <c r="E328"/>
  <c r="E327" s="1"/>
  <c r="E326" s="1"/>
  <c r="E487" s="1"/>
  <c r="F324"/>
  <c r="E324"/>
  <c r="F322"/>
  <c r="F321" s="1"/>
  <c r="F320" s="1"/>
  <c r="E322"/>
  <c r="E321" s="1"/>
  <c r="E320" s="1"/>
  <c r="F318"/>
  <c r="F317" s="1"/>
  <c r="F316" s="1"/>
  <c r="E318"/>
  <c r="E317" s="1"/>
  <c r="E316" s="1"/>
  <c r="F311"/>
  <c r="F310" s="1"/>
  <c r="F309" s="1"/>
  <c r="E311"/>
  <c r="E310" s="1"/>
  <c r="E309" s="1"/>
  <c r="F306"/>
  <c r="F305" s="1"/>
  <c r="E306"/>
  <c r="E305" s="1"/>
  <c r="F303"/>
  <c r="F302" s="1"/>
  <c r="E303"/>
  <c r="E302" s="1"/>
  <c r="E301" s="1"/>
  <c r="E484" s="1"/>
  <c r="F299"/>
  <c r="F298" s="1"/>
  <c r="E299"/>
  <c r="E298"/>
  <c r="F296"/>
  <c r="F295" s="1"/>
  <c r="E296"/>
  <c r="E295" s="1"/>
  <c r="F285"/>
  <c r="F284" s="1"/>
  <c r="F283" s="1"/>
  <c r="E285"/>
  <c r="E284" s="1"/>
  <c r="E283" s="1"/>
  <c r="F281"/>
  <c r="F280" s="1"/>
  <c r="E281"/>
  <c r="E280" s="1"/>
  <c r="F278"/>
  <c r="F277" s="1"/>
  <c r="E278"/>
  <c r="E277" s="1"/>
  <c r="F275"/>
  <c r="F274" s="1"/>
  <c r="E275"/>
  <c r="E274" s="1"/>
  <c r="F271"/>
  <c r="F270" s="1"/>
  <c r="E271"/>
  <c r="E270" s="1"/>
  <c r="F268"/>
  <c r="F267" s="1"/>
  <c r="F266" s="1"/>
  <c r="F479" s="1"/>
  <c r="E268"/>
  <c r="E267"/>
  <c r="F261"/>
  <c r="F260" s="1"/>
  <c r="E261"/>
  <c r="E260" s="1"/>
  <c r="F258"/>
  <c r="F257" s="1"/>
  <c r="E258"/>
  <c r="E257" s="1"/>
  <c r="F255"/>
  <c r="F254" s="1"/>
  <c r="E255"/>
  <c r="E254" s="1"/>
  <c r="F252"/>
  <c r="F251" s="1"/>
  <c r="E252"/>
  <c r="E251" s="1"/>
  <c r="F248"/>
  <c r="F247" s="1"/>
  <c r="E248"/>
  <c r="E247" s="1"/>
  <c r="F246"/>
  <c r="F245" s="1"/>
  <c r="F244" s="1"/>
  <c r="E246"/>
  <c r="E245" s="1"/>
  <c r="E244" s="1"/>
  <c r="F237"/>
  <c r="F236" s="1"/>
  <c r="F235" s="1"/>
  <c r="E237"/>
  <c r="E236" s="1"/>
  <c r="E235" s="1"/>
  <c r="F232"/>
  <c r="F231" s="1"/>
  <c r="F230" s="1"/>
  <c r="F493" s="1"/>
  <c r="E232"/>
  <c r="E231" s="1"/>
  <c r="E230" s="1"/>
  <c r="E493" s="1"/>
  <c r="F228"/>
  <c r="F227" s="1"/>
  <c r="F226" s="1"/>
  <c r="E228"/>
  <c r="E227" s="1"/>
  <c r="E226" s="1"/>
  <c r="F221"/>
  <c r="F220" s="1"/>
  <c r="F219" s="1"/>
  <c r="F218" s="1"/>
  <c r="F217" s="1"/>
  <c r="E221"/>
  <c r="E220" s="1"/>
  <c r="E219" s="1"/>
  <c r="E218" s="1"/>
  <c r="E217" s="1"/>
  <c r="F215"/>
  <c r="F214" s="1"/>
  <c r="F210" s="1"/>
  <c r="E215"/>
  <c r="E214" s="1"/>
  <c r="E210" s="1"/>
  <c r="E209" s="1"/>
  <c r="F196"/>
  <c r="F195" s="1"/>
  <c r="E196"/>
  <c r="E195" s="1"/>
  <c r="F193"/>
  <c r="F192" s="1"/>
  <c r="E193"/>
  <c r="E192" s="1"/>
  <c r="F190"/>
  <c r="E190"/>
  <c r="E189" s="1"/>
  <c r="E188" s="1"/>
  <c r="F184"/>
  <c r="F183" s="1"/>
  <c r="F182" s="1"/>
  <c r="E184"/>
  <c r="E183" s="1"/>
  <c r="E182" s="1"/>
  <c r="F177"/>
  <c r="F176" s="1"/>
  <c r="F175" s="1"/>
  <c r="F511" s="1"/>
  <c r="E177"/>
  <c r="E176" s="1"/>
  <c r="E175" s="1"/>
  <c r="E511" s="1"/>
  <c r="F173"/>
  <c r="F172" s="1"/>
  <c r="F171" s="1"/>
  <c r="E173"/>
  <c r="E172" s="1"/>
  <c r="E171" s="1"/>
  <c r="F167"/>
  <c r="F166" s="1"/>
  <c r="E167"/>
  <c r="E166" s="1"/>
  <c r="F164"/>
  <c r="F163" s="1"/>
  <c r="F162" s="1"/>
  <c r="E164"/>
  <c r="E163" s="1"/>
  <c r="F158"/>
  <c r="F157" s="1"/>
  <c r="F156" s="1"/>
  <c r="F155" s="1"/>
  <c r="F154" s="1"/>
  <c r="E158"/>
  <c r="E157" s="1"/>
  <c r="E156" s="1"/>
  <c r="E155" s="1"/>
  <c r="E154" s="1"/>
  <c r="F152"/>
  <c r="F151" s="1"/>
  <c r="F150" s="1"/>
  <c r="F149" s="1"/>
  <c r="F148" s="1"/>
  <c r="E152"/>
  <c r="E151" s="1"/>
  <c r="E150" s="1"/>
  <c r="E149" s="1"/>
  <c r="E148" s="1"/>
  <c r="G147"/>
  <c r="F145"/>
  <c r="F144" s="1"/>
  <c r="F143" s="1"/>
  <c r="F142" s="1"/>
  <c r="F141" s="1"/>
  <c r="E145"/>
  <c r="E144" s="1"/>
  <c r="E143" s="1"/>
  <c r="E142" s="1"/>
  <c r="E141" s="1"/>
  <c r="H141"/>
  <c r="G141"/>
  <c r="F139"/>
  <c r="E139"/>
  <c r="F137"/>
  <c r="E137"/>
  <c r="F134"/>
  <c r="E134"/>
  <c r="F132"/>
  <c r="F131" s="1"/>
  <c r="E132"/>
  <c r="E131" s="1"/>
  <c r="F129"/>
  <c r="F128" s="1"/>
  <c r="E129"/>
  <c r="E128" s="1"/>
  <c r="F126"/>
  <c r="E126"/>
  <c r="F124"/>
  <c r="F123" s="1"/>
  <c r="E124"/>
  <c r="F121"/>
  <c r="E121"/>
  <c r="F119"/>
  <c r="F118" s="1"/>
  <c r="E119"/>
  <c r="E118" s="1"/>
  <c r="F116"/>
  <c r="F115" s="1"/>
  <c r="E116"/>
  <c r="E115" s="1"/>
  <c r="F112"/>
  <c r="F111" s="1"/>
  <c r="E112"/>
  <c r="E111" s="1"/>
  <c r="F109"/>
  <c r="F108" s="1"/>
  <c r="E109"/>
  <c r="E108" s="1"/>
  <c r="F106"/>
  <c r="E106"/>
  <c r="F104"/>
  <c r="E104"/>
  <c r="E103" s="1"/>
  <c r="F103"/>
  <c r="F100"/>
  <c r="E100"/>
  <c r="F98"/>
  <c r="F97" s="1"/>
  <c r="F96" s="1"/>
  <c r="F95" s="1"/>
  <c r="E98"/>
  <c r="E97" s="1"/>
  <c r="E96" s="1"/>
  <c r="E95" s="1"/>
  <c r="F93"/>
  <c r="F92" s="1"/>
  <c r="E93"/>
  <c r="E92" s="1"/>
  <c r="F91"/>
  <c r="F90" s="1"/>
  <c r="F89" s="1"/>
  <c r="E91"/>
  <c r="E90" s="1"/>
  <c r="E89" s="1"/>
  <c r="F85"/>
  <c r="F84" s="1"/>
  <c r="F83" s="1"/>
  <c r="E85"/>
  <c r="E84" s="1"/>
  <c r="E83" s="1"/>
  <c r="F80"/>
  <c r="E80"/>
  <c r="F79"/>
  <c r="F78" s="1"/>
  <c r="E79"/>
  <c r="E78" s="1"/>
  <c r="F76"/>
  <c r="F75" s="1"/>
  <c r="F74" s="1"/>
  <c r="F498" s="1"/>
  <c r="E76"/>
  <c r="F72"/>
  <c r="F71" s="1"/>
  <c r="E72"/>
  <c r="E71" s="1"/>
  <c r="E70"/>
  <c r="E69" s="1"/>
  <c r="E68" s="1"/>
  <c r="E67" s="1"/>
  <c r="F69"/>
  <c r="F68" s="1"/>
  <c r="G65"/>
  <c r="F63"/>
  <c r="F62" s="1"/>
  <c r="E63"/>
  <c r="E62" s="1"/>
  <c r="F60"/>
  <c r="F59" s="1"/>
  <c r="E60"/>
  <c r="E59" s="1"/>
  <c r="F57"/>
  <c r="E57"/>
  <c r="F55"/>
  <c r="E55"/>
  <c r="F53"/>
  <c r="E53"/>
  <c r="E52" s="1"/>
  <c r="E51" s="1"/>
  <c r="E50" s="1"/>
  <c r="G50"/>
  <c r="F48"/>
  <c r="F47" s="1"/>
  <c r="F46" s="1"/>
  <c r="F45" s="1"/>
  <c r="F44" s="1"/>
  <c r="E48"/>
  <c r="E47" s="1"/>
  <c r="E46" s="1"/>
  <c r="E45" s="1"/>
  <c r="E44" s="1"/>
  <c r="F42"/>
  <c r="E42"/>
  <c r="F40"/>
  <c r="E40"/>
  <c r="F35"/>
  <c r="F34" s="1"/>
  <c r="E35"/>
  <c r="E34" s="1"/>
  <c r="F32"/>
  <c r="E32"/>
  <c r="F30"/>
  <c r="E30"/>
  <c r="F28"/>
  <c r="E28"/>
  <c r="F25"/>
  <c r="F24" s="1"/>
  <c r="E25"/>
  <c r="E24" s="1"/>
  <c r="F20"/>
  <c r="F19" s="1"/>
  <c r="F18" s="1"/>
  <c r="E20"/>
  <c r="E19" s="1"/>
  <c r="E18" s="1"/>
  <c r="H16"/>
  <c r="G505" i="16"/>
  <c r="F505"/>
  <c r="G477"/>
  <c r="F477"/>
  <c r="G475"/>
  <c r="G474" s="1"/>
  <c r="G473" s="1"/>
  <c r="G472" s="1"/>
  <c r="G471" s="1"/>
  <c r="G470" s="1"/>
  <c r="F475"/>
  <c r="G468"/>
  <c r="G467" s="1"/>
  <c r="G466" s="1"/>
  <c r="G465" s="1"/>
  <c r="G464" s="1"/>
  <c r="F468"/>
  <c r="F467"/>
  <c r="F466" s="1"/>
  <c r="F465" s="1"/>
  <c r="F464" s="1"/>
  <c r="G461"/>
  <c r="F461"/>
  <c r="F460" s="1"/>
  <c r="G460"/>
  <c r="G458"/>
  <c r="F458"/>
  <c r="G456"/>
  <c r="F456"/>
  <c r="G454"/>
  <c r="G453" s="1"/>
  <c r="F454"/>
  <c r="F453"/>
  <c r="G451"/>
  <c r="F451"/>
  <c r="G449"/>
  <c r="F449"/>
  <c r="G447"/>
  <c r="F447"/>
  <c r="F446" s="1"/>
  <c r="G446"/>
  <c r="G441"/>
  <c r="F441"/>
  <c r="F440" s="1"/>
  <c r="F439" s="1"/>
  <c r="G440"/>
  <c r="G439" s="1"/>
  <c r="G437"/>
  <c r="F437"/>
  <c r="G435"/>
  <c r="G434" s="1"/>
  <c r="G433" s="1"/>
  <c r="F435"/>
  <c r="F434" s="1"/>
  <c r="F433" s="1"/>
  <c r="G431"/>
  <c r="F431"/>
  <c r="F430" s="1"/>
  <c r="F429" s="1"/>
  <c r="G430"/>
  <c r="G429" s="1"/>
  <c r="G424"/>
  <c r="G423" s="1"/>
  <c r="F424"/>
  <c r="F423" s="1"/>
  <c r="G421"/>
  <c r="G420" s="1"/>
  <c r="F421"/>
  <c r="F420" s="1"/>
  <c r="G417"/>
  <c r="G416" s="1"/>
  <c r="F417"/>
  <c r="F416" s="1"/>
  <c r="G414"/>
  <c r="G413" s="1"/>
  <c r="F414"/>
  <c r="F413" s="1"/>
  <c r="F412" s="1"/>
  <c r="G403"/>
  <c r="G402" s="1"/>
  <c r="G401" s="1"/>
  <c r="F403"/>
  <c r="F402" s="1"/>
  <c r="F401" s="1"/>
  <c r="G399"/>
  <c r="G398" s="1"/>
  <c r="F399"/>
  <c r="F398" s="1"/>
  <c r="G396"/>
  <c r="G395" s="1"/>
  <c r="F396"/>
  <c r="F395" s="1"/>
  <c r="G393"/>
  <c r="G392" s="1"/>
  <c r="F393"/>
  <c r="F392" s="1"/>
  <c r="G389"/>
  <c r="G388" s="1"/>
  <c r="F389"/>
  <c r="F388" s="1"/>
  <c r="G386"/>
  <c r="G385" s="1"/>
  <c r="F386"/>
  <c r="F385" s="1"/>
  <c r="G379"/>
  <c r="G378" s="1"/>
  <c r="F379"/>
  <c r="F378" s="1"/>
  <c r="G376"/>
  <c r="G375" s="1"/>
  <c r="F376"/>
  <c r="F375" s="1"/>
  <c r="G373"/>
  <c r="G372" s="1"/>
  <c r="F373"/>
  <c r="F372" s="1"/>
  <c r="G370"/>
  <c r="G369" s="1"/>
  <c r="F370"/>
  <c r="F369" s="1"/>
  <c r="G366"/>
  <c r="F366"/>
  <c r="F365" s="1"/>
  <c r="G365"/>
  <c r="G364"/>
  <c r="G363" s="1"/>
  <c r="G362" s="1"/>
  <c r="F364"/>
  <c r="F363" s="1"/>
  <c r="F362" s="1"/>
  <c r="G354"/>
  <c r="G353" s="1"/>
  <c r="G352" s="1"/>
  <c r="F354"/>
  <c r="F353" s="1"/>
  <c r="F352" s="1"/>
  <c r="G350"/>
  <c r="G349" s="1"/>
  <c r="G348" s="1"/>
  <c r="G347" s="1"/>
  <c r="F350"/>
  <c r="F349" s="1"/>
  <c r="F348" s="1"/>
  <c r="F347" s="1"/>
  <c r="G344"/>
  <c r="G343" s="1"/>
  <c r="G342" s="1"/>
  <c r="G341" s="1"/>
  <c r="F344"/>
  <c r="F343" s="1"/>
  <c r="F342" s="1"/>
  <c r="F341" s="1"/>
  <c r="G339"/>
  <c r="G338" s="1"/>
  <c r="F339"/>
  <c r="F338" s="1"/>
  <c r="G336"/>
  <c r="F336"/>
  <c r="G334"/>
  <c r="F334"/>
  <c r="G332"/>
  <c r="F332"/>
  <c r="G329"/>
  <c r="G328" s="1"/>
  <c r="F329"/>
  <c r="F328" s="1"/>
  <c r="G322"/>
  <c r="G321" s="1"/>
  <c r="G320" s="1"/>
  <c r="G319" s="1"/>
  <c r="G318" s="1"/>
  <c r="G317" s="1"/>
  <c r="G499" s="1"/>
  <c r="F322"/>
  <c r="F321" s="1"/>
  <c r="F320" s="1"/>
  <c r="F319" s="1"/>
  <c r="F318" s="1"/>
  <c r="F317" s="1"/>
  <c r="F499" s="1"/>
  <c r="G310"/>
  <c r="F310"/>
  <c r="G308"/>
  <c r="F308"/>
  <c r="F307" s="1"/>
  <c r="F306" s="1"/>
  <c r="G304"/>
  <c r="G303" s="1"/>
  <c r="F304"/>
  <c r="F303" s="1"/>
  <c r="G301"/>
  <c r="G300" s="1"/>
  <c r="F301"/>
  <c r="F300" s="1"/>
  <c r="G294"/>
  <c r="F294"/>
  <c r="F293" s="1"/>
  <c r="G293"/>
  <c r="G291"/>
  <c r="G290" s="1"/>
  <c r="F291"/>
  <c r="F290" s="1"/>
  <c r="G288"/>
  <c r="G287" s="1"/>
  <c r="F288"/>
  <c r="F287" s="1"/>
  <c r="G282"/>
  <c r="G281" s="1"/>
  <c r="G280" s="1"/>
  <c r="F282"/>
  <c r="F281" s="1"/>
  <c r="F280" s="1"/>
  <c r="G278"/>
  <c r="G277" s="1"/>
  <c r="G276" s="1"/>
  <c r="G275" s="1"/>
  <c r="F278"/>
  <c r="F277" s="1"/>
  <c r="F276" s="1"/>
  <c r="F275" s="1"/>
  <c r="G273"/>
  <c r="G272" s="1"/>
  <c r="G271" s="1"/>
  <c r="G270" s="1"/>
  <c r="F273"/>
  <c r="F272" s="1"/>
  <c r="F271" s="1"/>
  <c r="F270" s="1"/>
  <c r="G267"/>
  <c r="G266" s="1"/>
  <c r="G265" s="1"/>
  <c r="G264" s="1"/>
  <c r="F267"/>
  <c r="F266" s="1"/>
  <c r="F265" s="1"/>
  <c r="F264" s="1"/>
  <c r="G260"/>
  <c r="G259" s="1"/>
  <c r="G258" s="1"/>
  <c r="F260"/>
  <c r="F259" s="1"/>
  <c r="F258" s="1"/>
  <c r="G256"/>
  <c r="G255" s="1"/>
  <c r="F256"/>
  <c r="F255" s="1"/>
  <c r="G253"/>
  <c r="G252" s="1"/>
  <c r="F253"/>
  <c r="F252" s="1"/>
  <c r="G246"/>
  <c r="G245" s="1"/>
  <c r="G244" s="1"/>
  <c r="G243" s="1"/>
  <c r="G242" s="1"/>
  <c r="G241" s="1"/>
  <c r="F246"/>
  <c r="F245" s="1"/>
  <c r="F244" s="1"/>
  <c r="F243" s="1"/>
  <c r="F242" s="1"/>
  <c r="F241" s="1"/>
  <c r="G239"/>
  <c r="G238" s="1"/>
  <c r="F239"/>
  <c r="F238" s="1"/>
  <c r="G237"/>
  <c r="G236" s="1"/>
  <c r="G234"/>
  <c r="G233" s="1"/>
  <c r="G232" s="1"/>
  <c r="F234"/>
  <c r="F233" s="1"/>
  <c r="F232" s="1"/>
  <c r="G230"/>
  <c r="G229" s="1"/>
  <c r="G228" s="1"/>
  <c r="F230"/>
  <c r="F229" s="1"/>
  <c r="F228" s="1"/>
  <c r="G223"/>
  <c r="G222" s="1"/>
  <c r="G221" s="1"/>
  <c r="G220" s="1"/>
  <c r="G219" s="1"/>
  <c r="F223"/>
  <c r="F222" s="1"/>
  <c r="F221" s="1"/>
  <c r="F220" s="1"/>
  <c r="F219" s="1"/>
  <c r="G217"/>
  <c r="G216" s="1"/>
  <c r="F217"/>
  <c r="F216" s="1"/>
  <c r="F199"/>
  <c r="F198" s="1"/>
  <c r="F197" s="1"/>
  <c r="G198"/>
  <c r="G197" s="1"/>
  <c r="G195"/>
  <c r="G194" s="1"/>
  <c r="F195"/>
  <c r="F194" s="1"/>
  <c r="G192"/>
  <c r="G191" s="1"/>
  <c r="F192"/>
  <c r="G186"/>
  <c r="G185" s="1"/>
  <c r="G184" s="1"/>
  <c r="G183" s="1"/>
  <c r="G182" s="1"/>
  <c r="F186"/>
  <c r="F185" s="1"/>
  <c r="F184" s="1"/>
  <c r="F183" s="1"/>
  <c r="F182" s="1"/>
  <c r="G179"/>
  <c r="G178" s="1"/>
  <c r="G177" s="1"/>
  <c r="F179"/>
  <c r="F178" s="1"/>
  <c r="F177" s="1"/>
  <c r="G175"/>
  <c r="G174" s="1"/>
  <c r="G173" s="1"/>
  <c r="F175"/>
  <c r="F174" s="1"/>
  <c r="F173" s="1"/>
  <c r="F172" s="1"/>
  <c r="F171" s="1"/>
  <c r="G169"/>
  <c r="G168" s="1"/>
  <c r="F169"/>
  <c r="F168" s="1"/>
  <c r="G166"/>
  <c r="G165" s="1"/>
  <c r="F166"/>
  <c r="F165" s="1"/>
  <c r="G160"/>
  <c r="G159" s="1"/>
  <c r="G157" s="1"/>
  <c r="G156" s="1"/>
  <c r="F160"/>
  <c r="F159" s="1"/>
  <c r="F157" s="1"/>
  <c r="F156" s="1"/>
  <c r="G154"/>
  <c r="G153" s="1"/>
  <c r="G152" s="1"/>
  <c r="F154"/>
  <c r="F153" s="1"/>
  <c r="G147"/>
  <c r="G146" s="1"/>
  <c r="G145" s="1"/>
  <c r="G144" s="1"/>
  <c r="G143" s="1"/>
  <c r="G491" s="1"/>
  <c r="F147"/>
  <c r="F146" s="1"/>
  <c r="F145" s="1"/>
  <c r="F144" s="1"/>
  <c r="F143" s="1"/>
  <c r="F491" s="1"/>
  <c r="G141"/>
  <c r="F141"/>
  <c r="G139"/>
  <c r="F139"/>
  <c r="F138" s="1"/>
  <c r="G136"/>
  <c r="F136"/>
  <c r="G134"/>
  <c r="F134"/>
  <c r="G131"/>
  <c r="G130" s="1"/>
  <c r="F131"/>
  <c r="F130" s="1"/>
  <c r="G128"/>
  <c r="F128"/>
  <c r="G126"/>
  <c r="F126"/>
  <c r="F125" s="1"/>
  <c r="G123"/>
  <c r="F123"/>
  <c r="G121"/>
  <c r="F121"/>
  <c r="F120" s="1"/>
  <c r="G118"/>
  <c r="G117" s="1"/>
  <c r="F118"/>
  <c r="F117" s="1"/>
  <c r="G114"/>
  <c r="G113" s="1"/>
  <c r="F114"/>
  <c r="F113" s="1"/>
  <c r="G111"/>
  <c r="F111"/>
  <c r="G109"/>
  <c r="F109"/>
  <c r="F108" s="1"/>
  <c r="G105"/>
  <c r="F105"/>
  <c r="G103"/>
  <c r="G102" s="1"/>
  <c r="G101" s="1"/>
  <c r="G100" s="1"/>
  <c r="F103"/>
  <c r="F102" s="1"/>
  <c r="F101" s="1"/>
  <c r="F100" s="1"/>
  <c r="G98"/>
  <c r="G97" s="1"/>
  <c r="F98"/>
  <c r="F97" s="1"/>
  <c r="G96"/>
  <c r="G95" s="1"/>
  <c r="G94" s="1"/>
  <c r="G93" s="1"/>
  <c r="G92" s="1"/>
  <c r="F96"/>
  <c r="F95" s="1"/>
  <c r="F94" s="1"/>
  <c r="F93" s="1"/>
  <c r="F92" s="1"/>
  <c r="G90"/>
  <c r="G89" s="1"/>
  <c r="G88" s="1"/>
  <c r="G87" s="1"/>
  <c r="F90"/>
  <c r="F89" s="1"/>
  <c r="F88" s="1"/>
  <c r="F87" s="1"/>
  <c r="G85"/>
  <c r="F85"/>
  <c r="G84"/>
  <c r="G83" s="1"/>
  <c r="F84"/>
  <c r="F83" s="1"/>
  <c r="G81"/>
  <c r="F81"/>
  <c r="G77"/>
  <c r="G76" s="1"/>
  <c r="F77"/>
  <c r="F76" s="1"/>
  <c r="G74"/>
  <c r="G73" s="1"/>
  <c r="F74"/>
  <c r="F73" s="1"/>
  <c r="G68"/>
  <c r="G67" s="1"/>
  <c r="G66" s="1"/>
  <c r="G65" s="1"/>
  <c r="F68"/>
  <c r="F67" s="1"/>
  <c r="F66" s="1"/>
  <c r="F65" s="1"/>
  <c r="G63"/>
  <c r="G62" s="1"/>
  <c r="G60" s="1"/>
  <c r="G59" s="1"/>
  <c r="F63"/>
  <c r="F62" s="1"/>
  <c r="F60" s="1"/>
  <c r="F59" s="1"/>
  <c r="G57"/>
  <c r="F57"/>
  <c r="G55"/>
  <c r="F55"/>
  <c r="G50"/>
  <c r="G49" s="1"/>
  <c r="G48" s="1"/>
  <c r="G47" s="1"/>
  <c r="F50"/>
  <c r="F49" s="1"/>
  <c r="F48" s="1"/>
  <c r="F47" s="1"/>
  <c r="G43"/>
  <c r="G42" s="1"/>
  <c r="F43"/>
  <c r="F42" s="1"/>
  <c r="G40"/>
  <c r="G39" s="1"/>
  <c r="F40"/>
  <c r="F39" s="1"/>
  <c r="G33"/>
  <c r="G32" s="1"/>
  <c r="G31" s="1"/>
  <c r="G30" s="1"/>
  <c r="F33"/>
  <c r="F32" s="1"/>
  <c r="F31" s="1"/>
  <c r="F30" s="1"/>
  <c r="G28"/>
  <c r="G27" s="1"/>
  <c r="G26" s="1"/>
  <c r="G25" s="1"/>
  <c r="F28"/>
  <c r="F27" s="1"/>
  <c r="F26" s="1"/>
  <c r="F25" s="1"/>
  <c r="G22"/>
  <c r="F22"/>
  <c r="G20"/>
  <c r="F20"/>
  <c r="G18"/>
  <c r="F18"/>
  <c r="D40" i="15"/>
  <c r="D39" s="1"/>
  <c r="D38" s="1"/>
  <c r="D35"/>
  <c r="C35"/>
  <c r="D32"/>
  <c r="C32"/>
  <c r="D30"/>
  <c r="C30"/>
  <c r="D28"/>
  <c r="C28"/>
  <c r="D24"/>
  <c r="C24"/>
  <c r="D22"/>
  <c r="C22"/>
  <c r="D18"/>
  <c r="C18"/>
  <c r="D16"/>
  <c r="C16"/>
  <c r="D14"/>
  <c r="D13" s="1"/>
  <c r="C14"/>
  <c r="D13" i="12"/>
  <c r="D16" s="1"/>
  <c r="C13"/>
  <c r="C16" s="1"/>
  <c r="E123" i="17" l="1"/>
  <c r="F395"/>
  <c r="F394" s="1"/>
  <c r="F414"/>
  <c r="F189"/>
  <c r="F188" s="1"/>
  <c r="F187" s="1"/>
  <c r="E273"/>
  <c r="F273"/>
  <c r="F353"/>
  <c r="F489" s="1"/>
  <c r="E340"/>
  <c r="E422"/>
  <c r="E421" s="1"/>
  <c r="E494" s="1"/>
  <c r="E401"/>
  <c r="E400" s="1"/>
  <c r="E243"/>
  <c r="E250"/>
  <c r="E477" s="1"/>
  <c r="F243"/>
  <c r="F301"/>
  <c r="F484" s="1"/>
  <c r="F333"/>
  <c r="F27"/>
  <c r="F52"/>
  <c r="F51" s="1"/>
  <c r="F50" s="1"/>
  <c r="E162"/>
  <c r="E27"/>
  <c r="E23" s="1"/>
  <c r="F39"/>
  <c r="F38" s="1"/>
  <c r="F37" s="1"/>
  <c r="E266"/>
  <c r="E479" s="1"/>
  <c r="E294"/>
  <c r="E483" s="1"/>
  <c r="F401"/>
  <c r="F400" s="1"/>
  <c r="F422"/>
  <c r="F421" s="1"/>
  <c r="F494" s="1"/>
  <c r="G361" i="16"/>
  <c r="G384"/>
  <c r="F368"/>
  <c r="F212"/>
  <c r="F211" s="1"/>
  <c r="F210" s="1"/>
  <c r="G190"/>
  <c r="G212"/>
  <c r="G211" s="1"/>
  <c r="G210" s="1"/>
  <c r="G331"/>
  <c r="G138"/>
  <c r="G108"/>
  <c r="F38"/>
  <c r="F37" s="1"/>
  <c r="F36" s="1"/>
  <c r="F35" s="1"/>
  <c r="F500" s="1"/>
  <c r="F251"/>
  <c r="F250" s="1"/>
  <c r="F249" s="1"/>
  <c r="F248" s="1"/>
  <c r="F496" s="1"/>
  <c r="F391"/>
  <c r="F191"/>
  <c r="F227"/>
  <c r="G286"/>
  <c r="G285" s="1"/>
  <c r="G284" s="1"/>
  <c r="F72"/>
  <c r="F17"/>
  <c r="F16" s="1"/>
  <c r="F15" s="1"/>
  <c r="F54"/>
  <c r="F53" s="1"/>
  <c r="F52" s="1"/>
  <c r="G125"/>
  <c r="G227"/>
  <c r="G226" s="1"/>
  <c r="G225" s="1"/>
  <c r="G494" s="1"/>
  <c r="G269"/>
  <c r="G54"/>
  <c r="G53" s="1"/>
  <c r="G52" s="1"/>
  <c r="F133"/>
  <c r="F164"/>
  <c r="F163" s="1"/>
  <c r="F162" s="1"/>
  <c r="F237"/>
  <c r="F236" s="1"/>
  <c r="G391"/>
  <c r="G382" s="1"/>
  <c r="G381" s="1"/>
  <c r="G445"/>
  <c r="G444" s="1"/>
  <c r="G443" s="1"/>
  <c r="G17"/>
  <c r="G16" s="1"/>
  <c r="G15" s="1"/>
  <c r="E414" i="17"/>
  <c r="E495" s="1"/>
  <c r="F299" i="16"/>
  <c r="F298" s="1"/>
  <c r="F296" s="1"/>
  <c r="F498" s="1"/>
  <c r="C14" i="18"/>
  <c r="C68" s="1"/>
  <c r="F70" s="1"/>
  <c r="F88" i="17"/>
  <c r="E508"/>
  <c r="E234"/>
  <c r="E466" s="1"/>
  <c r="F508"/>
  <c r="F234"/>
  <c r="F466" s="1"/>
  <c r="E88"/>
  <c r="E87" s="1"/>
  <c r="E464" s="1"/>
  <c r="F294"/>
  <c r="F483" s="1"/>
  <c r="E353"/>
  <c r="E489" s="1"/>
  <c r="F136"/>
  <c r="F340"/>
  <c r="F332" s="1"/>
  <c r="E39"/>
  <c r="E38" s="1"/>
  <c r="E37" s="1"/>
  <c r="E75"/>
  <c r="E74" s="1"/>
  <c r="E498" s="1"/>
  <c r="E136"/>
  <c r="E333"/>
  <c r="E332" s="1"/>
  <c r="E395"/>
  <c r="E394" s="1"/>
  <c r="E478" s="1"/>
  <c r="F361" i="16"/>
  <c r="F360" s="1"/>
  <c r="F359" s="1"/>
  <c r="F358" s="1"/>
  <c r="G72"/>
  <c r="G71" s="1"/>
  <c r="G299"/>
  <c r="G368"/>
  <c r="G412"/>
  <c r="G411" s="1"/>
  <c r="G410" s="1"/>
  <c r="G409" s="1"/>
  <c r="F419"/>
  <c r="F411" s="1"/>
  <c r="F410" s="1"/>
  <c r="F409" s="1"/>
  <c r="G80"/>
  <c r="G79" s="1"/>
  <c r="G120"/>
  <c r="G133"/>
  <c r="F331"/>
  <c r="F327" s="1"/>
  <c r="F326" s="1"/>
  <c r="G38"/>
  <c r="G37" s="1"/>
  <c r="G36" s="1"/>
  <c r="G35" s="1"/>
  <c r="G500" s="1"/>
  <c r="F116"/>
  <c r="F107" s="1"/>
  <c r="G307"/>
  <c r="G306" s="1"/>
  <c r="F384"/>
  <c r="G463"/>
  <c r="F474"/>
  <c r="F473" s="1"/>
  <c r="F472" s="1"/>
  <c r="F471" s="1"/>
  <c r="F470" s="1"/>
  <c r="F158"/>
  <c r="F269"/>
  <c r="F286"/>
  <c r="F285" s="1"/>
  <c r="F284" s="1"/>
  <c r="G327"/>
  <c r="G326" s="1"/>
  <c r="F428"/>
  <c r="F427" s="1"/>
  <c r="F426" s="1"/>
  <c r="F445"/>
  <c r="F444" s="1"/>
  <c r="F443" s="1"/>
  <c r="D49" i="15"/>
  <c r="G481" i="16"/>
  <c r="G483" s="1"/>
  <c r="C13" i="15"/>
  <c r="C49" s="1"/>
  <c r="F486" i="16" s="1"/>
  <c r="C39" i="15"/>
  <c r="C38" s="1"/>
  <c r="G164" i="16"/>
  <c r="G163" s="1"/>
  <c r="G162" s="1"/>
  <c r="F152"/>
  <c r="F151"/>
  <c r="F150" s="1"/>
  <c r="F149" s="1"/>
  <c r="F492" s="1"/>
  <c r="G24"/>
  <c r="G14" s="1"/>
  <c r="G13" s="1"/>
  <c r="G61"/>
  <c r="G172"/>
  <c r="G171" s="1"/>
  <c r="E17" i="17"/>
  <c r="E497"/>
  <c r="E187"/>
  <c r="E501"/>
  <c r="E208"/>
  <c r="F23"/>
  <c r="F22" s="1"/>
  <c r="F500"/>
  <c r="F478"/>
  <c r="F393"/>
  <c r="F392" s="1"/>
  <c r="F391" s="1"/>
  <c r="F17"/>
  <c r="E506"/>
  <c r="E114"/>
  <c r="E102" s="1"/>
  <c r="E507"/>
  <c r="E161"/>
  <c r="E510"/>
  <c r="E170"/>
  <c r="E512"/>
  <c r="E181"/>
  <c r="E180" s="1"/>
  <c r="E492"/>
  <c r="E225"/>
  <c r="E476"/>
  <c r="E242"/>
  <c r="E241" s="1"/>
  <c r="E503"/>
  <c r="E82"/>
  <c r="E461" s="1"/>
  <c r="F490"/>
  <c r="F308"/>
  <c r="E513"/>
  <c r="E441"/>
  <c r="F503"/>
  <c r="F82"/>
  <c r="F461" s="1"/>
  <c r="F501"/>
  <c r="F209"/>
  <c r="F208" s="1"/>
  <c r="F513"/>
  <c r="F441"/>
  <c r="F67"/>
  <c r="F506"/>
  <c r="F87"/>
  <c r="F464" s="1"/>
  <c r="F114"/>
  <c r="F102" s="1"/>
  <c r="F507"/>
  <c r="F161"/>
  <c r="F510"/>
  <c r="F170"/>
  <c r="F512"/>
  <c r="F181"/>
  <c r="F180" s="1"/>
  <c r="F492"/>
  <c r="F225"/>
  <c r="F476"/>
  <c r="E490"/>
  <c r="E308"/>
  <c r="F486"/>
  <c r="F331"/>
  <c r="F330" s="1"/>
  <c r="F481"/>
  <c r="E264"/>
  <c r="E263" s="1"/>
  <c r="E293"/>
  <c r="E292" s="1"/>
  <c r="E352"/>
  <c r="E351" s="1"/>
  <c r="E350" s="1"/>
  <c r="E372"/>
  <c r="E496"/>
  <c r="E378"/>
  <c r="E377" s="1"/>
  <c r="E458" s="1"/>
  <c r="E382"/>
  <c r="E463" s="1"/>
  <c r="F250"/>
  <c r="F477" s="1"/>
  <c r="F265"/>
  <c r="F264" s="1"/>
  <c r="F263" s="1"/>
  <c r="F293"/>
  <c r="F292" s="1"/>
  <c r="F291" s="1"/>
  <c r="F352"/>
  <c r="F351" s="1"/>
  <c r="F350" s="1"/>
  <c r="F372"/>
  <c r="F496"/>
  <c r="F378"/>
  <c r="F377" s="1"/>
  <c r="F458" s="1"/>
  <c r="F382"/>
  <c r="F463" s="1"/>
  <c r="E480"/>
  <c r="E315"/>
  <c r="E314" s="1"/>
  <c r="E313" s="1"/>
  <c r="E481"/>
  <c r="E486"/>
  <c r="E331"/>
  <c r="E330" s="1"/>
  <c r="E413"/>
  <c r="F480"/>
  <c r="F315"/>
  <c r="F314" s="1"/>
  <c r="F313" s="1"/>
  <c r="F495"/>
  <c r="F413"/>
  <c r="F24" i="16"/>
  <c r="F14" s="1"/>
  <c r="F13" s="1"/>
  <c r="F346"/>
  <c r="G151"/>
  <c r="G150" s="1"/>
  <c r="G158"/>
  <c r="F382"/>
  <c r="F381" s="1"/>
  <c r="F357" s="1"/>
  <c r="G419"/>
  <c r="F61"/>
  <c r="F80"/>
  <c r="F79" s="1"/>
  <c r="F71" s="1"/>
  <c r="G263"/>
  <c r="G497" s="1"/>
  <c r="G346"/>
  <c r="G360"/>
  <c r="G359" s="1"/>
  <c r="G358" s="1"/>
  <c r="G428"/>
  <c r="G427" s="1"/>
  <c r="G426" s="1"/>
  <c r="F463"/>
  <c r="G251"/>
  <c r="G250" s="1"/>
  <c r="G249" s="1"/>
  <c r="G248" s="1"/>
  <c r="G496" s="1"/>
  <c r="F263"/>
  <c r="E22" i="17" l="1"/>
  <c r="E471"/>
  <c r="E515"/>
  <c r="E468"/>
  <c r="F471"/>
  <c r="F371"/>
  <c r="F365" s="1"/>
  <c r="E371"/>
  <c r="E66"/>
  <c r="F515"/>
  <c r="G149" i="16"/>
  <c r="G492" s="1"/>
  <c r="F356"/>
  <c r="G116"/>
  <c r="G107" s="1"/>
  <c r="G70" s="1"/>
  <c r="G46" s="1"/>
  <c r="F226"/>
  <c r="F225" s="1"/>
  <c r="F494" s="1"/>
  <c r="F190"/>
  <c r="F189" s="1"/>
  <c r="F188" s="1"/>
  <c r="F181" s="1"/>
  <c r="F493" s="1"/>
  <c r="G325"/>
  <c r="G324" s="1"/>
  <c r="F325"/>
  <c r="F324" s="1"/>
  <c r="F70"/>
  <c r="F46" s="1"/>
  <c r="E455" i="17"/>
  <c r="E393"/>
  <c r="E392" s="1"/>
  <c r="E391" s="1"/>
  <c r="E365" s="1"/>
  <c r="G189" i="16"/>
  <c r="G188" s="1"/>
  <c r="G181" s="1"/>
  <c r="G298"/>
  <c r="G296" s="1"/>
  <c r="G498" s="1"/>
  <c r="G357"/>
  <c r="G356" s="1"/>
  <c r="F481"/>
  <c r="F483" s="1"/>
  <c r="F485" s="1"/>
  <c r="F468" i="17"/>
  <c r="E469"/>
  <c r="E440"/>
  <c r="E439" s="1"/>
  <c r="E454"/>
  <c r="E240"/>
  <c r="F457"/>
  <c r="F411"/>
  <c r="E457"/>
  <c r="E411"/>
  <c r="E291"/>
  <c r="F242"/>
  <c r="F241" s="1"/>
  <c r="F465"/>
  <c r="F160"/>
  <c r="F456"/>
  <c r="F224"/>
  <c r="F223" s="1"/>
  <c r="F467"/>
  <c r="F169"/>
  <c r="F497"/>
  <c r="F66"/>
  <c r="F460"/>
  <c r="F186"/>
  <c r="F179" s="1"/>
  <c r="F469"/>
  <c r="F440"/>
  <c r="F439" s="1"/>
  <c r="E465"/>
  <c r="E160"/>
  <c r="E459"/>
  <c r="E65"/>
  <c r="E16" s="1"/>
  <c r="F455"/>
  <c r="E456"/>
  <c r="E224"/>
  <c r="E223" s="1"/>
  <c r="E467"/>
  <c r="E169"/>
  <c r="E500"/>
  <c r="F497" i="16"/>
  <c r="F495"/>
  <c r="G489"/>
  <c r="G495" l="1"/>
  <c r="F45"/>
  <c r="F479" s="1"/>
  <c r="F487" s="1"/>
  <c r="F489"/>
  <c r="F501" s="1"/>
  <c r="E516" i="17"/>
  <c r="F516"/>
  <c r="G493" i="16"/>
  <c r="G501" s="1"/>
  <c r="G45"/>
  <c r="G479" s="1"/>
  <c r="G485" s="1"/>
  <c r="G487" s="1"/>
  <c r="F147" i="17"/>
  <c r="E147"/>
  <c r="E460"/>
  <c r="E472" s="1"/>
  <c r="E186"/>
  <c r="E179" s="1"/>
  <c r="F454"/>
  <c r="F240"/>
  <c r="F239" s="1"/>
  <c r="F459"/>
  <c r="F65"/>
  <c r="F16" s="1"/>
  <c r="E239"/>
  <c r="G241" s="1"/>
  <c r="F449" l="1"/>
  <c r="E449"/>
  <c r="E474" s="1"/>
  <c r="F472"/>
  <c r="F474" l="1"/>
  <c r="E244" i="9"/>
  <c r="E243" s="1"/>
  <c r="E242" s="1"/>
  <c r="C57" i="8" l="1"/>
  <c r="E496" i="9" l="1"/>
  <c r="E495" s="1"/>
  <c r="E494" s="1"/>
  <c r="E493" s="1"/>
  <c r="E492" s="1"/>
  <c r="E446"/>
  <c r="E445" s="1"/>
  <c r="E152"/>
  <c r="E150"/>
  <c r="E149" l="1"/>
  <c r="F332" i="1"/>
  <c r="F331" s="1"/>
  <c r="F163"/>
  <c r="F161"/>
  <c r="F49"/>
  <c r="F48" s="1"/>
  <c r="F47" s="1"/>
  <c r="F46" s="1"/>
  <c r="F45" s="1"/>
  <c r="F160" l="1"/>
  <c r="C35" i="4" l="1"/>
  <c r="C39" i="8" l="1"/>
  <c r="C64"/>
  <c r="C18"/>
  <c r="C62" l="1"/>
  <c r="C59"/>
  <c r="C53"/>
  <c r="C55"/>
  <c r="C51"/>
  <c r="C49"/>
  <c r="C33"/>
  <c r="E147" i="9" l="1"/>
  <c r="E332"/>
  <c r="F462" i="1"/>
  <c r="E63" i="9" l="1"/>
  <c r="E62" s="1"/>
  <c r="E60"/>
  <c r="E59" s="1"/>
  <c r="E57"/>
  <c r="E55"/>
  <c r="E53"/>
  <c r="E48"/>
  <c r="E47" s="1"/>
  <c r="E42"/>
  <c r="E40"/>
  <c r="E35"/>
  <c r="E34" s="1"/>
  <c r="E32"/>
  <c r="E30"/>
  <c r="E28"/>
  <c r="E25"/>
  <c r="E24" s="1"/>
  <c r="E20"/>
  <c r="E487"/>
  <c r="E486" s="1"/>
  <c r="E490"/>
  <c r="E489" s="1"/>
  <c r="E468"/>
  <c r="E466"/>
  <c r="E462"/>
  <c r="E461" s="1"/>
  <c r="E459"/>
  <c r="E458" s="1"/>
  <c r="E443"/>
  <c r="E442" s="1"/>
  <c r="E438"/>
  <c r="E436"/>
  <c r="E415"/>
  <c r="E414" s="1"/>
  <c r="E413" s="1"/>
  <c r="E429"/>
  <c r="E428" s="1"/>
  <c r="E427" s="1"/>
  <c r="E425"/>
  <c r="E424" s="1"/>
  <c r="E423" s="1"/>
  <c r="E420"/>
  <c r="E419" s="1"/>
  <c r="E402"/>
  <c r="E401" s="1"/>
  <c r="E400" s="1"/>
  <c r="E540" s="1"/>
  <c r="E398"/>
  <c r="E397" s="1"/>
  <c r="E395"/>
  <c r="E394" s="1"/>
  <c r="E392"/>
  <c r="E391" s="1"/>
  <c r="E385"/>
  <c r="E384" s="1"/>
  <c r="E382"/>
  <c r="E380"/>
  <c r="E378"/>
  <c r="E375"/>
  <c r="E373"/>
  <c r="E371"/>
  <c r="E346"/>
  <c r="E345" s="1"/>
  <c r="E344" s="1"/>
  <c r="E365"/>
  <c r="E364" s="1"/>
  <c r="E363" s="1"/>
  <c r="E536" s="1"/>
  <c r="E361"/>
  <c r="E359"/>
  <c r="E356" s="1"/>
  <c r="E353"/>
  <c r="E352" s="1"/>
  <c r="E351" s="1"/>
  <c r="E334"/>
  <c r="E333" s="1"/>
  <c r="E331"/>
  <c r="E330" s="1"/>
  <c r="E327"/>
  <c r="E326" s="1"/>
  <c r="E325" s="1"/>
  <c r="E320"/>
  <c r="E319" s="1"/>
  <c r="E318" s="1"/>
  <c r="E313"/>
  <c r="E312" s="1"/>
  <c r="E310"/>
  <c r="E309" s="1"/>
  <c r="E306"/>
  <c r="E305" s="1"/>
  <c r="E303"/>
  <c r="E302" s="1"/>
  <c r="E293"/>
  <c r="E280"/>
  <c r="E279" s="1"/>
  <c r="E277"/>
  <c r="E287"/>
  <c r="E286" s="1"/>
  <c r="E269"/>
  <c r="E268" s="1"/>
  <c r="E267" s="1"/>
  <c r="E558" s="1"/>
  <c r="E264"/>
  <c r="E263" s="1"/>
  <c r="E262" s="1"/>
  <c r="E542" s="1"/>
  <c r="E240"/>
  <c r="E239" s="1"/>
  <c r="E235" s="1"/>
  <c r="E234" s="1"/>
  <c r="E227"/>
  <c r="E226" s="1"/>
  <c r="E224"/>
  <c r="E223" s="1"/>
  <c r="E217"/>
  <c r="E216" s="1"/>
  <c r="E211"/>
  <c r="E210" s="1"/>
  <c r="E209" s="1"/>
  <c r="E204"/>
  <c r="E203" s="1"/>
  <c r="E202" s="1"/>
  <c r="E561" s="1"/>
  <c r="E200"/>
  <c r="E199" s="1"/>
  <c r="E198" s="1"/>
  <c r="E560" s="1"/>
  <c r="E182"/>
  <c r="E181" s="1"/>
  <c r="E180" s="1"/>
  <c r="E179" s="1"/>
  <c r="E178" s="1"/>
  <c r="E75"/>
  <c r="E308" l="1"/>
  <c r="E441"/>
  <c r="E440" s="1"/>
  <c r="E39"/>
  <c r="E38" s="1"/>
  <c r="E208"/>
  <c r="E207" s="1"/>
  <c r="E422"/>
  <c r="E512" s="1"/>
  <c r="E51" i="8" s="1"/>
  <c r="E555" i="9"/>
  <c r="E233"/>
  <c r="E551"/>
  <c r="E266"/>
  <c r="E515" s="1"/>
  <c r="E57" i="8" s="1"/>
  <c r="E343" i="9"/>
  <c r="E539"/>
  <c r="E418"/>
  <c r="E417" s="1"/>
  <c r="E507" s="1"/>
  <c r="E546"/>
  <c r="E412"/>
  <c r="E537"/>
  <c r="E27"/>
  <c r="E23" s="1"/>
  <c r="E22" s="1"/>
  <c r="E485"/>
  <c r="E563" s="1"/>
  <c r="E465"/>
  <c r="E464" s="1"/>
  <c r="E544" s="1"/>
  <c r="E52"/>
  <c r="E51" s="1"/>
  <c r="E50" s="1"/>
  <c r="E377"/>
  <c r="E457"/>
  <c r="E435"/>
  <c r="E434" s="1"/>
  <c r="E390"/>
  <c r="E355"/>
  <c r="E530" s="1"/>
  <c r="E370"/>
  <c r="E329"/>
  <c r="E533" s="1"/>
  <c r="E532"/>
  <c r="E529"/>
  <c r="E301"/>
  <c r="E528" s="1"/>
  <c r="E197"/>
  <c r="E109"/>
  <c r="E107"/>
  <c r="E102"/>
  <c r="E101" s="1"/>
  <c r="E99"/>
  <c r="E98" s="1"/>
  <c r="E94"/>
  <c r="E93" s="1"/>
  <c r="E92" s="1"/>
  <c r="E85"/>
  <c r="E83"/>
  <c r="E81"/>
  <c r="E74"/>
  <c r="E73" s="1"/>
  <c r="E37" l="1"/>
  <c r="E324"/>
  <c r="E323" s="1"/>
  <c r="E322" s="1"/>
  <c r="E106"/>
  <c r="E105" s="1"/>
  <c r="E104" s="1"/>
  <c r="E517" s="1"/>
  <c r="E62" i="8" s="1"/>
  <c r="E484" i="9"/>
  <c r="E483" s="1"/>
  <c r="E482" s="1"/>
  <c r="E91"/>
  <c r="E510" s="1"/>
  <c r="E553"/>
  <c r="E433"/>
  <c r="E432" s="1"/>
  <c r="E431" s="1"/>
  <c r="E527"/>
  <c r="E350"/>
  <c r="E349" s="1"/>
  <c r="E348" s="1"/>
  <c r="E456"/>
  <c r="E545"/>
  <c r="E389"/>
  <c r="E388" s="1"/>
  <c r="E387" s="1"/>
  <c r="E538"/>
  <c r="E411"/>
  <c r="E369"/>
  <c r="E535" s="1"/>
  <c r="E196"/>
  <c r="E516"/>
  <c r="E59" i="8" s="1"/>
  <c r="E97" i="9"/>
  <c r="E300"/>
  <c r="E299" s="1"/>
  <c r="E298" s="1"/>
  <c r="E80"/>
  <c r="E79" s="1"/>
  <c r="E548" s="1"/>
  <c r="E504" l="1"/>
  <c r="E518"/>
  <c r="E64" i="8" s="1"/>
  <c r="E562" i="9"/>
  <c r="E96"/>
  <c r="E506"/>
  <c r="E368"/>
  <c r="E367" s="1"/>
  <c r="C39" i="4" l="1"/>
  <c r="C30" l="1"/>
  <c r="F414" i="1" l="1"/>
  <c r="F413" s="1"/>
  <c r="F120"/>
  <c r="F526" l="1"/>
  <c r="F524"/>
  <c r="F517"/>
  <c r="F516" s="1"/>
  <c r="F510"/>
  <c r="F509" s="1"/>
  <c r="F507"/>
  <c r="F505"/>
  <c r="F503"/>
  <c r="F500"/>
  <c r="F498"/>
  <c r="F496"/>
  <c r="F490"/>
  <c r="F489" s="1"/>
  <c r="F488" s="1"/>
  <c r="F486"/>
  <c r="F484"/>
  <c r="F478"/>
  <c r="F477" s="1"/>
  <c r="F476" s="1"/>
  <c r="F464"/>
  <c r="F463" s="1"/>
  <c r="F461"/>
  <c r="F460" s="1"/>
  <c r="F457"/>
  <c r="F456" s="1"/>
  <c r="F455" s="1"/>
  <c r="F450"/>
  <c r="F449" s="1"/>
  <c r="F448" s="1"/>
  <c r="F443"/>
  <c r="F442" s="1"/>
  <c r="F440"/>
  <c r="F439" s="1"/>
  <c r="F436"/>
  <c r="F435" s="1"/>
  <c r="F433"/>
  <c r="F432" s="1"/>
  <c r="F417"/>
  <c r="F416" s="1"/>
  <c r="F423"/>
  <c r="F422" s="1"/>
  <c r="F410"/>
  <c r="F409" s="1"/>
  <c r="F407"/>
  <c r="F406" s="1"/>
  <c r="F398"/>
  <c r="F397" s="1"/>
  <c r="F396" s="1"/>
  <c r="F394"/>
  <c r="F393" s="1"/>
  <c r="F392" s="1"/>
  <c r="F391" s="1"/>
  <c r="F388"/>
  <c r="F387" s="1"/>
  <c r="F386" s="1"/>
  <c r="F385" s="1"/>
  <c r="F383"/>
  <c r="F382" s="1"/>
  <c r="F380"/>
  <c r="F378"/>
  <c r="F376"/>
  <c r="F373"/>
  <c r="F372" s="1"/>
  <c r="F366"/>
  <c r="F365" s="1"/>
  <c r="F364" s="1"/>
  <c r="F348"/>
  <c r="F347" s="1"/>
  <c r="F354"/>
  <c r="F352"/>
  <c r="F345"/>
  <c r="F344" s="1"/>
  <c r="F329"/>
  <c r="F328" s="1"/>
  <c r="F323"/>
  <c r="F322" s="1"/>
  <c r="F321" s="1"/>
  <c r="F319"/>
  <c r="F318" s="1"/>
  <c r="F317" s="1"/>
  <c r="F316" s="1"/>
  <c r="F558" s="1"/>
  <c r="F314"/>
  <c r="F313" s="1"/>
  <c r="F312" s="1"/>
  <c r="F311" s="1"/>
  <c r="F553" s="1"/>
  <c r="F308"/>
  <c r="F307" s="1"/>
  <c r="F306" s="1"/>
  <c r="F305" s="1"/>
  <c r="F301"/>
  <c r="F300" s="1"/>
  <c r="F299" s="1"/>
  <c r="F297"/>
  <c r="F296" s="1"/>
  <c r="F294"/>
  <c r="F293" s="1"/>
  <c r="F291"/>
  <c r="F290" s="1"/>
  <c r="F284"/>
  <c r="F283" s="1"/>
  <c r="F277"/>
  <c r="F276" s="1"/>
  <c r="F272"/>
  <c r="F271" s="1"/>
  <c r="F270" s="1"/>
  <c r="F268"/>
  <c r="F267" s="1"/>
  <c r="F266" s="1"/>
  <c r="F261"/>
  <c r="F260" s="1"/>
  <c r="F258"/>
  <c r="F257" s="1"/>
  <c r="F252"/>
  <c r="F251" s="1"/>
  <c r="F250" s="1"/>
  <c r="F248"/>
  <c r="F247" s="1"/>
  <c r="F235"/>
  <c r="F234" s="1"/>
  <c r="F232"/>
  <c r="F231" s="1"/>
  <c r="F225"/>
  <c r="F224" s="1"/>
  <c r="F219"/>
  <c r="F218" s="1"/>
  <c r="F212"/>
  <c r="F211" s="1"/>
  <c r="F210" s="1"/>
  <c r="F208"/>
  <c r="F207" s="1"/>
  <c r="F206" s="1"/>
  <c r="F202"/>
  <c r="F201" s="1"/>
  <c r="F199"/>
  <c r="F198" s="1"/>
  <c r="F196"/>
  <c r="F195" s="1"/>
  <c r="F190"/>
  <c r="F189" s="1"/>
  <c r="F184"/>
  <c r="F183" s="1"/>
  <c r="F181" s="1"/>
  <c r="F180" s="1"/>
  <c r="F177"/>
  <c r="F176" s="1"/>
  <c r="F175" s="1"/>
  <c r="F174" s="1"/>
  <c r="F173" s="1"/>
  <c r="F537" s="1"/>
  <c r="F158"/>
  <c r="F156"/>
  <c r="F153"/>
  <c r="F152" s="1"/>
  <c r="F150"/>
  <c r="F148"/>
  <c r="F145"/>
  <c r="F143"/>
  <c r="F140"/>
  <c r="F139" s="1"/>
  <c r="F132"/>
  <c r="F131" s="1"/>
  <c r="F129"/>
  <c r="F127"/>
  <c r="F118"/>
  <c r="F117" s="1"/>
  <c r="F116" s="1"/>
  <c r="F115" s="1"/>
  <c r="F113"/>
  <c r="F112" s="1"/>
  <c r="F110"/>
  <c r="F109" s="1"/>
  <c r="F105"/>
  <c r="F104" s="1"/>
  <c r="F103" s="1"/>
  <c r="F102" s="1"/>
  <c r="F556" s="1"/>
  <c r="F96"/>
  <c r="F94"/>
  <c r="F92"/>
  <c r="F88"/>
  <c r="F87" s="1"/>
  <c r="F85"/>
  <c r="F84" s="1"/>
  <c r="F74"/>
  <c r="F73" s="1"/>
  <c r="F72" s="1"/>
  <c r="F71" s="1"/>
  <c r="F69"/>
  <c r="F68" s="1"/>
  <c r="F66" s="1"/>
  <c r="F65" s="1"/>
  <c r="F63"/>
  <c r="F56"/>
  <c r="F55" s="1"/>
  <c r="F43"/>
  <c r="F42" s="1"/>
  <c r="F40"/>
  <c r="F39" s="1"/>
  <c r="F33"/>
  <c r="F32" s="1"/>
  <c r="F31" s="1"/>
  <c r="F30" s="1"/>
  <c r="F28"/>
  <c r="F27" s="1"/>
  <c r="F26" s="1"/>
  <c r="F25" s="1"/>
  <c r="F22"/>
  <c r="F20"/>
  <c r="F18"/>
  <c r="F223" l="1"/>
  <c r="F412"/>
  <c r="F481"/>
  <c r="F243"/>
  <c r="F242" s="1"/>
  <c r="F241" s="1"/>
  <c r="F222"/>
  <c r="F438"/>
  <c r="F502"/>
  <c r="F327"/>
  <c r="F326" s="1"/>
  <c r="F325" s="1"/>
  <c r="F24"/>
  <c r="F405"/>
  <c r="F343"/>
  <c r="F217"/>
  <c r="F216" s="1"/>
  <c r="F215" s="1"/>
  <c r="F54"/>
  <c r="F53" s="1"/>
  <c r="F282"/>
  <c r="F281" s="1"/>
  <c r="F310"/>
  <c r="F108"/>
  <c r="F107" s="1"/>
  <c r="F205"/>
  <c r="F83"/>
  <c r="F289"/>
  <c r="F288" s="1"/>
  <c r="F287" s="1"/>
  <c r="F286" s="1"/>
  <c r="F542" s="1"/>
  <c r="F194"/>
  <c r="F193" s="1"/>
  <c r="F265"/>
  <c r="F551" s="1"/>
  <c r="F515"/>
  <c r="F514" s="1"/>
  <c r="F513" s="1"/>
  <c r="F459"/>
  <c r="F454" s="1"/>
  <c r="F431"/>
  <c r="F363"/>
  <c r="F362" s="1"/>
  <c r="F361" s="1"/>
  <c r="F545" s="1"/>
  <c r="F187"/>
  <c r="F186" s="1"/>
  <c r="F188"/>
  <c r="F126"/>
  <c r="F142"/>
  <c r="F495"/>
  <c r="F91"/>
  <c r="F90" s="1"/>
  <c r="F351"/>
  <c r="F350" s="1"/>
  <c r="F147"/>
  <c r="F375"/>
  <c r="F371" s="1"/>
  <c r="F370" s="1"/>
  <c r="F17"/>
  <c r="F523"/>
  <c r="F390"/>
  <c r="F38"/>
  <c r="F37" s="1"/>
  <c r="F564" s="1"/>
  <c r="F256"/>
  <c r="F255" s="1"/>
  <c r="F254" s="1"/>
  <c r="F275"/>
  <c r="F274" s="1"/>
  <c r="F561" s="1"/>
  <c r="F155"/>
  <c r="F61"/>
  <c r="F60" s="1"/>
  <c r="F59" s="1"/>
  <c r="F58" s="1"/>
  <c r="F67"/>
  <c r="F182"/>
  <c r="F138" l="1"/>
  <c r="F122" s="1"/>
  <c r="F82"/>
  <c r="F404"/>
  <c r="F403" s="1"/>
  <c r="F402" s="1"/>
  <c r="F342"/>
  <c r="F304"/>
  <c r="F559"/>
  <c r="F16"/>
  <c r="F570"/>
  <c r="F280"/>
  <c r="F279" s="1"/>
  <c r="F550"/>
  <c r="F563"/>
  <c r="F36"/>
  <c r="F204"/>
  <c r="F562"/>
  <c r="F192"/>
  <c r="F560"/>
  <c r="F264"/>
  <c r="F263" s="1"/>
  <c r="F540" s="1"/>
  <c r="F554"/>
  <c r="F522"/>
  <c r="F521" s="1"/>
  <c r="F520" s="1"/>
  <c r="F519" s="1"/>
  <c r="F512" s="1"/>
  <c r="F494"/>
  <c r="F493" s="1"/>
  <c r="F492" s="1"/>
  <c r="F480"/>
  <c r="F453"/>
  <c r="F452" s="1"/>
  <c r="F430"/>
  <c r="F429" s="1"/>
  <c r="F555"/>
  <c r="F369"/>
  <c r="F368" s="1"/>
  <c r="F552" l="1"/>
  <c r="F341"/>
  <c r="F566"/>
  <c r="F340"/>
  <c r="F544" s="1"/>
  <c r="F543"/>
  <c r="F35"/>
  <c r="F546" s="1"/>
  <c r="F179"/>
  <c r="F538" s="1"/>
  <c r="F428"/>
  <c r="F15"/>
  <c r="F14" s="1"/>
  <c r="F221"/>
  <c r="F214" s="1"/>
  <c r="F539" s="1"/>
  <c r="F81"/>
  <c r="F52" s="1"/>
  <c r="F475"/>
  <c r="F474" s="1"/>
  <c r="F473" s="1"/>
  <c r="C24" i="4"/>
  <c r="F13" i="1" l="1"/>
  <c r="F401"/>
  <c r="F541" s="1"/>
  <c r="F549"/>
  <c r="F567" s="1"/>
  <c r="F535"/>
  <c r="F51"/>
  <c r="F400" l="1"/>
  <c r="F528" s="1"/>
  <c r="G567" l="1"/>
  <c r="E250" i="9"/>
  <c r="E249" s="1"/>
  <c r="E118"/>
  <c r="C36" i="8" l="1"/>
  <c r="E214" i="9" l="1"/>
  <c r="E160" l="1"/>
  <c r="E159" s="1"/>
  <c r="E253" l="1"/>
  <c r="E252" s="1"/>
  <c r="E248" s="1"/>
  <c r="E247" s="1"/>
  <c r="E246" s="1"/>
  <c r="E194"/>
  <c r="E193" s="1"/>
  <c r="E284" l="1"/>
  <c r="E283" s="1"/>
  <c r="E191"/>
  <c r="E190" s="1"/>
  <c r="C22" i="4" l="1"/>
  <c r="E292" i="9" l="1"/>
  <c r="E282" s="1"/>
  <c r="E124"/>
  <c r="E123" s="1"/>
  <c r="E526" l="1"/>
  <c r="C38" i="4" l="1"/>
  <c r="E46" i="9"/>
  <c r="E45" s="1"/>
  <c r="E44" l="1"/>
  <c r="E121"/>
  <c r="E120" s="1"/>
  <c r="E260" l="1"/>
  <c r="E259" s="1"/>
  <c r="E258" s="1"/>
  <c r="E257" l="1"/>
  <c r="E505" s="1"/>
  <c r="E541"/>
  <c r="C32" i="4"/>
  <c r="E256" i="9" l="1"/>
  <c r="E255" s="1"/>
  <c r="C29" i="8"/>
  <c r="C14"/>
  <c r="E480" i="9"/>
  <c r="E479" s="1"/>
  <c r="E409"/>
  <c r="E408" s="1"/>
  <c r="E407" s="1"/>
  <c r="E406" s="1"/>
  <c r="E276"/>
  <c r="E275" s="1"/>
  <c r="E525" s="1"/>
  <c r="E188"/>
  <c r="E187" s="1"/>
  <c r="E176"/>
  <c r="E175" s="1"/>
  <c r="E174" s="1"/>
  <c r="E173" s="1"/>
  <c r="E169"/>
  <c r="E168" s="1"/>
  <c r="E167" s="1"/>
  <c r="E166" s="1"/>
  <c r="E165" s="1"/>
  <c r="E145"/>
  <c r="E142"/>
  <c r="E141" s="1"/>
  <c r="E139"/>
  <c r="E137"/>
  <c r="E134"/>
  <c r="E132"/>
  <c r="E116"/>
  <c r="E115" s="1"/>
  <c r="E77"/>
  <c r="E76" s="1"/>
  <c r="E72" s="1"/>
  <c r="E71" s="1"/>
  <c r="E19"/>
  <c r="E18" s="1"/>
  <c r="C28" i="4"/>
  <c r="C18"/>
  <c r="C16"/>
  <c r="C14"/>
  <c r="C15" i="3"/>
  <c r="C18" s="1"/>
  <c r="E509" i="9" l="1"/>
  <c r="E550"/>
  <c r="E274"/>
  <c r="E273" s="1"/>
  <c r="E272" s="1"/>
  <c r="E508"/>
  <c r="E547"/>
  <c r="E17"/>
  <c r="E186"/>
  <c r="C13" i="8"/>
  <c r="E36"/>
  <c r="E49"/>
  <c r="C13" i="4"/>
  <c r="F530" i="1" s="1"/>
  <c r="F532" s="1"/>
  <c r="E172" i="9"/>
  <c r="E478"/>
  <c r="E144"/>
  <c r="E136"/>
  <c r="E131"/>
  <c r="E130" l="1"/>
  <c r="E111"/>
  <c r="E213"/>
  <c r="F572" i="1"/>
  <c r="F534"/>
  <c r="E503" i="9"/>
  <c r="E13" i="8" s="1"/>
  <c r="E477" i="9"/>
  <c r="E513" s="1"/>
  <c r="E53" i="8" s="1"/>
  <c r="E556" i="9"/>
  <c r="E185"/>
  <c r="E184" s="1"/>
  <c r="E171" s="1"/>
  <c r="E557"/>
  <c r="E39" i="8"/>
  <c r="E41"/>
  <c r="E405" i="9"/>
  <c r="E29" i="8"/>
  <c r="E33"/>
  <c r="E454" i="9"/>
  <c r="C54" i="4"/>
  <c r="E565" i="9" l="1"/>
  <c r="E520"/>
  <c r="E68" i="8" s="1"/>
  <c r="E566" i="9"/>
  <c r="F533" i="1"/>
  <c r="E514" i="9"/>
  <c r="E55" i="8" s="1"/>
  <c r="E476" i="9"/>
  <c r="E475" s="1"/>
  <c r="E70"/>
  <c r="E16" s="1"/>
  <c r="F574" i="1"/>
  <c r="E45" i="8"/>
  <c r="E271" i="9"/>
  <c r="E206"/>
  <c r="E498" l="1"/>
  <c r="E500" s="1"/>
  <c r="E521"/>
  <c r="F566" s="1"/>
  <c r="G68" i="8" l="1"/>
  <c r="F70" s="1"/>
  <c r="E523" i="9"/>
  <c r="F547" i="1"/>
  <c r="G547" s="1"/>
</calcChain>
</file>

<file path=xl/sharedStrings.xml><?xml version="1.0" encoding="utf-8"?>
<sst xmlns="http://schemas.openxmlformats.org/spreadsheetml/2006/main" count="9321" uniqueCount="711">
  <si>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</si>
  <si>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</si>
  <si>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</si>
  <si>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</si>
  <si>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</si>
  <si>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</si>
  <si>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</si>
  <si>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</si>
  <si>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</si>
  <si>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</si>
  <si>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</si>
  <si>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</si>
  <si>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</si>
  <si>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</si>
  <si>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</si>
  <si>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</si>
  <si>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</si>
  <si>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</si>
  <si>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</si>
  <si>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</si>
  <si>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</si>
  <si>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</si>
  <si>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</si>
  <si>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</si>
  <si>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</si>
  <si>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</si>
  <si>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</si>
  <si>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</si>
  <si>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</si>
  <si>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</si>
  <si>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</si>
  <si>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</si>
  <si>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</si>
  <si>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</si>
  <si>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</si>
  <si>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</si>
  <si>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</si>
  <si>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</si>
  <si>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</si>
  <si>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</si>
  <si>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</si>
  <si>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</si>
  <si>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</si>
  <si>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</si>
  <si>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</si>
  <si>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</si>
  <si>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</si>
  <si>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</si>
  <si>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</si>
  <si>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</si>
  <si>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</si>
  <si>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</si>
  <si>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</si>
  <si>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</si>
  <si>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</si>
  <si>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</si>
  <si>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</si>
  <si>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</si>
  <si>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</si>
  <si>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</si>
  <si>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</si>
  <si>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</si>
  <si>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</si>
  <si>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</si>
  <si>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</si>
  <si>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</si>
  <si>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</si>
  <si>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</si>
  <si>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</si>
  <si>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</si>
  <si>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</si>
  <si>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</si>
  <si>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</si>
  <si>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</si>
  <si>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</si>
  <si>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</si>
  <si>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</si>
  <si>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</si>
  <si>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</si>
  <si>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</si>
  <si>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</si>
  <si>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</si>
  <si>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</si>
  <si>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</si>
  <si>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</si>
  <si>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</si>
  <si>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</si>
  <si>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</si>
  <si>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</si>
  <si>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</si>
  <si>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</si>
  <si>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</si>
  <si>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</si>
  <si>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</si>
  <si>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</si>
  <si>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</si>
  <si>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</si>
  <si>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</si>
  <si>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</si>
  <si>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</si>
  <si>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</si>
  <si>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</si>
  <si>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</si>
  <si>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</si>
  <si>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</si>
  <si>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</si>
  <si>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</si>
  <si>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</si>
  <si>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</si>
  <si>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</si>
  <si>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</si>
  <si>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</si>
  <si>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</si>
  <si>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</si>
  <si>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</si>
  <si>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</si>
  <si>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</si>
  <si>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</si>
  <si>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</si>
  <si>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</si>
  <si>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</si>
  <si>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</si>
  <si>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</si>
  <si>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</si>
  <si>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</si>
  <si>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</si>
  <si>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</si>
  <si>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</si>
  <si>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</si>
  <si>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</si>
  <si>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</si>
  <si>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</si>
  <si>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</si>
  <si>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</si>
  <si>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</si>
  <si>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</si>
  <si>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</si>
  <si>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</si>
  <si>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</si>
  <si>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</si>
  <si>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</si>
  <si>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</si>
  <si>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</si>
  <si>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</si>
  <si>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</si>
  <si>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</si>
  <si>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</si>
  <si>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</si>
  <si>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</si>
  <si>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</si>
  <si>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</si>
  <si>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</si>
  <si>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</si>
  <si>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</si>
  <si>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</si>
  <si>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</si>
  <si>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</si>
  <si>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</si>
  <si>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</si>
  <si>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</si>
  <si>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</si>
  <si>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</si>
  <si>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</si>
  <si>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</si>
  <si>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</si>
  <si>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</si>
  <si>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</si>
  <si>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</si>
  <si>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</si>
  <si>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</si>
  <si>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</si>
  <si>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</si>
  <si>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</si>
  <si>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</si>
  <si>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</si>
  <si>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</si>
  <si>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</si>
  <si>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</si>
  <si>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</si>
  <si>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</si>
  <si>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</si>
  <si>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</si>
  <si>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</si>
  <si>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</si>
  <si>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</si>
  <si>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</si>
  <si>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</si>
  <si>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</si>
  <si>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</si>
  <si>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</si>
  <si>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</si>
  <si>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</si>
  <si>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</si>
  <si>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</si>
  <si>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</si>
  <si>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</si>
  <si>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</si>
  <si>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</si>
  <si>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</si>
  <si>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</si>
  <si>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</si>
  <si>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</si>
  <si>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</si>
  <si>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</si>
  <si>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</si>
  <si>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</si>
  <si>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</si>
  <si>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</si>
  <si>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</si>
  <si>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</si>
  <si>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</si>
  <si>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</si>
  <si>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</si>
  <si>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</si>
  <si>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</si>
  <si>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</si>
  <si>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</si>
  <si>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</si>
  <si>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</si>
  <si>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</si>
  <si>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</si>
  <si>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</si>
  <si>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</si>
  <si>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</si>
  <si>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</si>
  <si>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</si>
  <si>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</si>
  <si>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</si>
  <si>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</si>
  <si>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</si>
  <si>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</si>
  <si>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</si>
  <si>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</si>
  <si>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</si>
  <si>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</si>
  <si>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</si>
  <si>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</si>
  <si>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</si>
  <si>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</si>
  <si>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</si>
  <si>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</si>
  <si>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</si>
  <si>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</si>
  <si>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</si>
  <si>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</si>
  <si>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</si>
  <si>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</si>
  <si>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</si>
  <si>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</si>
  <si>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</si>
  <si>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</si>
  <si>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</si>
  <si>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</si>
  <si>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</si>
  <si>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</si>
  <si>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</si>
  <si>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</si>
  <si>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</si>
  <si>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</si>
  <si>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</si>
  <si>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</si>
  <si>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</si>
  <si>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</si>
  <si>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</si>
  <si>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</si>
  <si>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</si>
  <si>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</si>
  <si>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</si>
  <si>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</si>
  <si>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</si>
  <si>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</si>
  <si>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</si>
  <si>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</si>
  <si>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</si>
  <si>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</si>
  <si>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</si>
  <si>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</si>
  <si>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</si>
  <si>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</si>
  <si>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</si>
  <si>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</si>
  <si>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</si>
  <si>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</si>
  <si>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</si>
  <si>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</si>
  <si>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</si>
  <si>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</si>
  <si>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</si>
  <si>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</si>
  <si>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</si>
  <si>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</si>
  <si>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</si>
  <si>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</si>
  <si>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</si>
  <si>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</si>
  <si>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</si>
  <si>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</si>
  <si>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</si>
  <si>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</si>
  <si>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</si>
  <si>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</si>
  <si>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</si>
  <si>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</si>
  <si>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</si>
  <si>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</si>
  <si>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</si>
  <si>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</si>
  <si>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</si>
  <si>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</si>
  <si>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</si>
  <si>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</si>
  <si>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</si>
  <si>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</si>
  <si>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</si>
  <si>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</si>
  <si>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</si>
  <si>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</si>
  <si>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</si>
  <si>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</si>
  <si>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</si>
  <si>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</si>
  <si>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</si>
  <si>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</si>
  <si>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</si>
  <si>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</si>
  <si>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</si>
  <si>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</si>
  <si>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</si>
  <si>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</si>
  <si>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</si>
  <si>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</si>
  <si>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</si>
  <si>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</si>
  <si>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</si>
  <si>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</si>
  <si>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</si>
  <si>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</si>
  <si>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</si>
  <si>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</si>
  <si>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</si>
  <si>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</si>
  <si>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</si>
  <si>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</si>
  <si>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</si>
  <si>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</si>
  <si>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</si>
  <si>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</si>
  <si>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</si>
  <si>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</si>
  <si>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</si>
  <si>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</si>
  <si>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</si>
  <si>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</si>
  <si>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</si>
  <si>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</si>
  <si>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</si>
  <si>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</si>
  <si>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</si>
  <si>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</si>
  <si>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</si>
  <si>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</si>
  <si>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</si>
  <si>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</si>
  <si>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</si>
  <si>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</si>
  <si>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</si>
  <si>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</si>
  <si>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</si>
  <si>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</si>
  <si>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</si>
  <si>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</si>
  <si>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</si>
  <si>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</si>
  <si>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</si>
  <si>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</si>
  <si>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</si>
  <si>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</si>
  <si>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</si>
  <si>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</si>
  <si>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</si>
  <si>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</si>
  <si>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</si>
  <si>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</si>
  <si>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</si>
  <si>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</si>
  <si>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</si>
  <si>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</si>
  <si>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</si>
  <si>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</si>
  <si>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</si>
  <si>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</si>
  <si>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</si>
  <si>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</si>
  <si>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</si>
  <si>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</si>
  <si>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</si>
  <si>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</si>
  <si>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</si>
  <si>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</si>
  <si>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</si>
  <si>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</si>
  <si>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</si>
  <si>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</si>
  <si>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</si>
  <si>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</si>
  <si>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</si>
  <si>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</si>
  <si>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</si>
  <si>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</si>
  <si>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</si>
  <si>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</si>
  <si>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</si>
  <si>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</si>
  <si>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</si>
  <si>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</si>
  <si>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</si>
  <si>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</si>
  <si>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</si>
  <si>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</si>
  <si>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</si>
  <si>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</si>
  <si>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</si>
  <si>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</si>
  <si>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</si>
  <si>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</si>
  <si>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</si>
  <si>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</si>
  <si>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</si>
  <si>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</si>
  <si>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</si>
  <si>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</si>
  <si>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</si>
  <si>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</si>
  <si>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</si>
  <si>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</si>
  <si>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</si>
  <si>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</si>
  <si>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</si>
  <si>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</si>
  <si>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</si>
  <si>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</si>
  <si>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</si>
  <si>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</si>
  <si>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</si>
  <si>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</si>
  <si>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</si>
  <si>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</si>
  <si>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</si>
  <si>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</si>
  <si>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</si>
  <si>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</si>
  <si>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</si>
  <si>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</si>
  <si>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</si>
  <si>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</si>
  <si>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</si>
  <si>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</si>
  <si>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</si>
  <si>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</si>
  <si>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</si>
  <si>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</si>
  <si>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</si>
  <si>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</si>
  <si>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</si>
  <si>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</si>
  <si>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</si>
  <si>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</si>
  <si>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</si>
  <si>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</si>
  <si>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</si>
  <si>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</si>
  <si>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</si>
  <si>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</si>
  <si>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</si>
  <si>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</si>
  <si>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</si>
  <si>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</si>
  <si>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</si>
  <si>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</si>
  <si>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</si>
  <si>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</si>
  <si>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</si>
  <si>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</si>
  <si>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</si>
  <si>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</si>
  <si>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</si>
  <si>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</si>
  <si>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</si>
  <si>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</si>
  <si>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</si>
  <si>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</si>
  <si>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</si>
  <si>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</si>
  <si>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</si>
  <si>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</si>
  <si>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</si>
  <si>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</si>
  <si>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</si>
  <si>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</si>
  <si>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</si>
  <si>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</si>
  <si>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</si>
  <si>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</si>
  <si>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</si>
  <si>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</si>
  <si>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</si>
  <si>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</si>
  <si>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</si>
  <si>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</si>
  <si>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</si>
  <si>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</si>
  <si>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</si>
  <si>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</si>
  <si>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</si>
  <si>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</si>
  <si>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</si>
  <si>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</si>
  <si>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</si>
  <si>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</si>
  <si>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</si>
  <si>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</si>
  <si>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</si>
  <si>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</si>
  <si>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</si>
  <si>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</si>
  <si>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</si>
  <si>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</si>
  <si>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</si>
  <si>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</si>
  <si>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</si>
  <si>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</si>
  <si>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</si>
  <si>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</si>
  <si>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</si>
  <si>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</si>
  <si>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</si>
  <si>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</si>
  <si>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</si>
  <si>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</si>
  <si>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</si>
  <si>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</si>
  <si>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</si>
  <si>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</si>
  <si>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</si>
  <si>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</si>
  <si>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</si>
  <si>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</si>
  <si>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</si>
  <si>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</si>
  <si>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</si>
  <si>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</si>
  <si>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</si>
  <si>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</si>
  <si>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</si>
  <si>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</si>
  <si>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</si>
  <si>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</si>
  <si>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</si>
  <si>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</si>
  <si>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</si>
  <si>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</si>
  <si>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</si>
  <si>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</si>
  <si>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</si>
  <si>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</si>
  <si>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</si>
  <si>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</si>
  <si>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</si>
  <si>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</si>
  <si>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</si>
  <si>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</si>
  <si>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</si>
  <si>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</si>
  <si>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</si>
  <si>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</si>
  <si>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</si>
  <si>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</si>
  <si>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</si>
  <si>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</si>
  <si>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</si>
  <si>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</si>
  <si>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</si>
  <si>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</si>
  <si>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</si>
  <si>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</si>
  <si>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</si>
  <si>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</si>
  <si>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</si>
  <si>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</si>
  <si>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</si>
  <si>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</si>
  <si>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</si>
  <si>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</si>
  <si>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</si>
  <si>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</si>
  <si>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</si>
  <si>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</si>
  <si>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</si>
  <si>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</si>
  <si>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</si>
  <si>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</si>
  <si>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</si>
  <si>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</si>
  <si>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</si>
  <si>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</si>
  <si>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</si>
  <si>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</si>
  <si>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</si>
  <si>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</si>
  <si>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</si>
  <si>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</si>
  <si>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</si>
  <si>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</si>
  <si>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</si>
  <si>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</si>
  <si>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</si>
  <si>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</si>
  <si>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</si>
  <si>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</si>
  <si>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</si>
  <si>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</si>
  <si>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</si>
  <si>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</si>
  <si>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</si>
  <si>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</si>
  <si>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</si>
  <si>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</si>
  <si>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</si>
  <si>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</si>
  <si>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</si>
  <si>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</si>
  <si>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</si>
  <si>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</si>
  <si>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</si>
  <si>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</si>
  <si>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</si>
  <si>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</si>
  <si>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</si>
  <si>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</si>
  <si>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</si>
  <si>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</si>
  <si>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</si>
  <si>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</si>
  <si>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</si>
  <si>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</si>
  <si>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</si>
  <si>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</si>
  <si>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</si>
  <si>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</si>
  <si>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</si>
  <si>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</si>
  <si>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</si>
  <si>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</si>
  <si>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</si>
  <si>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</si>
  <si>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</si>
  <si>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района на 2021 и 2022 годы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</si>
  <si>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</si>
  <si>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</si>
  <si>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</si>
  <si>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</si>
  <si>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</si>
  <si>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</si>
  <si>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</si>
  <si>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</si>
  <si>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</si>
  <si>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</si>
  <si>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</si>
  <si>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2 02 25243 02 0000 150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</si>
  <si>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</si>
  <si>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</si>
  <si>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</si>
  <si>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</si>
  <si>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</si>
  <si>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</si>
  <si>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2 02 49999 00 000 150</t>
  </si>
  <si>
    <t xml:space="preserve">Прочие межбюджетные трансферты, передаваемые бюджетам
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</si>
  <si>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</si>
  <si>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</si>
  <si>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</si>
  <si>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</si>
  <si>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</si>
  <si>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</si>
  <si>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</si>
  <si>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</si>
  <si>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</si>
  <si>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</si>
  <si>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</si>
  <si>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</si>
  <si>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</si>
  <si>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</si>
  <si>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</si>
  <si>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</si>
  <si>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</si>
  <si>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</si>
  <si>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</si>
  <si>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</si>
  <si>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</si>
  <si>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</si>
  <si>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</si>
  <si>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</si>
  <si>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</si>
  <si>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1700000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</si>
  <si>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</si>
  <si>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</si>
  <si>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012E250970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</si>
  <si>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</si>
  <si>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программы</t>
  </si>
  <si>
    <t>к решению Думы</t>
  </si>
  <si>
    <t>от 30.06.2020 № 595</t>
  </si>
  <si>
    <t>к решени Думы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</si>
</sst>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9" fillId="3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3" fillId="0" borderId="0" xfId="0" applyFont="1" applyAlignment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Alignment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6" fillId="0" borderId="0" xfId="0" applyFont="1" applyFill="1" applyAlignment="1">
      <alignment horizontal="right" shrinkToFit="1"/>
    </xf>
    <xf numFmtId="0" fontId="0" fillId="0" borderId="0" xfId="0" applyAlignment="1">
      <alignment shrinkToFi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horizontal="right" vertical="top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1514474</xdr:colOff>
      <xdr:row>1</xdr:row>
      <xdr:rowOff>381000</xdr:rowOff>
    </xdr:from>
    <xdr:to>
      <xdr:col>1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5</xdr:row>
      <xdr:rowOff>381000</xdr:rowOff>
    </xdr:from>
    <xdr:to>
      <xdr:col>3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  <cell r="G468">
            <v>605163949.32999992</v>
          </cell>
        </row>
        <row r="478">
          <cell r="G478">
            <v>72206241.75999999</v>
          </cell>
        </row>
        <row r="480">
          <cell r="F480">
            <v>100000</v>
          </cell>
          <cell r="G480">
            <v>100000</v>
          </cell>
        </row>
        <row r="481">
          <cell r="F481">
            <v>11235213</v>
          </cell>
          <cell r="G481">
            <v>11235213</v>
          </cell>
        </row>
        <row r="485">
          <cell r="G485">
            <v>5802012</v>
          </cell>
        </row>
        <row r="486">
          <cell r="G486">
            <v>44440137.240000002</v>
          </cell>
        </row>
        <row r="487">
          <cell r="G487">
            <v>561000</v>
          </cell>
        </row>
        <row r="488">
          <cell r="G488">
            <v>881250</v>
          </cell>
        </row>
        <row r="489">
          <cell r="F489">
            <v>19846400</v>
          </cell>
          <cell r="G489">
            <v>19000000</v>
          </cell>
        </row>
      </sheetData>
      <sheetData sheetId="9"/>
      <sheetData sheetId="10">
        <row r="438">
          <cell r="E438">
            <v>615194524.40999997</v>
          </cell>
          <cell r="F438">
            <v>605163949.32999992</v>
          </cell>
        </row>
        <row r="444">
          <cell r="E444">
            <v>18363005</v>
          </cell>
          <cell r="F444">
            <v>15845743</v>
          </cell>
        </row>
        <row r="447">
          <cell r="E447">
            <v>200000</v>
          </cell>
          <cell r="F447">
            <v>150000</v>
          </cell>
        </row>
        <row r="448">
          <cell r="E448">
            <v>13996867</v>
          </cell>
          <cell r="F448">
            <v>13858923</v>
          </cell>
        </row>
        <row r="450">
          <cell r="E450">
            <v>50000</v>
          </cell>
          <cell r="F450">
            <v>50000</v>
          </cell>
        </row>
        <row r="452">
          <cell r="E452">
            <v>173500</v>
          </cell>
          <cell r="F452">
            <v>173500</v>
          </cell>
        </row>
        <row r="453">
          <cell r="E453">
            <v>2429471</v>
          </cell>
          <cell r="F453">
            <v>2399471</v>
          </cell>
        </row>
        <row r="454">
          <cell r="E454">
            <v>10507500</v>
          </cell>
          <cell r="F454">
            <v>10507500</v>
          </cell>
        </row>
        <row r="455">
          <cell r="E455">
            <v>45000</v>
          </cell>
          <cell r="F455">
            <v>45000</v>
          </cell>
        </row>
        <row r="456">
          <cell r="E456">
            <v>350000</v>
          </cell>
          <cell r="F456">
            <v>350000</v>
          </cell>
        </row>
        <row r="458">
          <cell r="E458">
            <v>19846400</v>
          </cell>
          <cell r="F458">
            <v>19000000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tabSelected="1" view="pageBreakPreview" topLeftCell="A16" zoomScale="106" zoomScaleNormal="100" zoomScaleSheetLayoutView="106" workbookViewId="0">
      <selection activeCell="C1" sqref="B1:C8"/>
    </sheetView>
  </sheetViews>
  <sheetFormatPr defaultRowHeight="18"/>
  <cols>
    <col min="1" max="1" width="29.109375" style="16" customWidth="1"/>
    <col min="2" max="2" width="45.109375" style="16" customWidth="1"/>
    <col min="3" max="3" width="19.88671875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B1" s="7"/>
      <c r="C1" s="197" t="s">
        <v>282</v>
      </c>
    </row>
    <row r="2" spans="1:3">
      <c r="B2" s="200" t="s">
        <v>708</v>
      </c>
      <c r="C2" s="201"/>
    </row>
    <row r="3" spans="1:3">
      <c r="B3" s="7"/>
      <c r="C3" s="197" t="s">
        <v>410</v>
      </c>
    </row>
    <row r="4" spans="1:3">
      <c r="B4" s="7"/>
      <c r="C4" s="197" t="s">
        <v>709</v>
      </c>
    </row>
    <row r="5" spans="1:3">
      <c r="B5" s="7"/>
      <c r="C5" s="197" t="s">
        <v>282</v>
      </c>
    </row>
    <row r="6" spans="1:3">
      <c r="B6" s="7"/>
      <c r="C6" s="197" t="s">
        <v>590</v>
      </c>
    </row>
    <row r="7" spans="1:3">
      <c r="B7" s="7"/>
      <c r="C7" s="197" t="s">
        <v>591</v>
      </c>
    </row>
    <row r="8" spans="1:3">
      <c r="B8" s="197"/>
      <c r="C8" s="197" t="s">
        <v>592</v>
      </c>
    </row>
    <row r="9" spans="1:3" s="8" customFormat="1" ht="17.399999999999999">
      <c r="A9" s="199" t="s">
        <v>183</v>
      </c>
      <c r="B9" s="199"/>
      <c r="C9" s="199"/>
    </row>
    <row r="10" spans="1:3" ht="37.5" customHeight="1">
      <c r="A10" s="198" t="s">
        <v>414</v>
      </c>
      <c r="B10" s="198"/>
      <c r="C10" s="198"/>
    </row>
    <row r="11" spans="1:3">
      <c r="A11" s="18"/>
      <c r="B11" s="18"/>
      <c r="C11" s="18"/>
    </row>
    <row r="12" spans="1:3">
      <c r="A12" s="17" t="s">
        <v>184</v>
      </c>
      <c r="B12" s="15"/>
      <c r="C12" s="19"/>
    </row>
    <row r="13" spans="1:3">
      <c r="A13" s="17"/>
      <c r="C13" s="17" t="s">
        <v>528</v>
      </c>
    </row>
    <row r="14" spans="1:3" ht="54">
      <c r="A14" s="20" t="s">
        <v>185</v>
      </c>
      <c r="B14" s="20" t="s">
        <v>186</v>
      </c>
      <c r="C14" s="20" t="s">
        <v>285</v>
      </c>
    </row>
    <row r="15" spans="1:3" ht="36">
      <c r="A15" s="21" t="s">
        <v>187</v>
      </c>
      <c r="B15" s="22" t="s">
        <v>188</v>
      </c>
      <c r="C15" s="117">
        <f>C16+C17</f>
        <v>19417804</v>
      </c>
    </row>
    <row r="16" spans="1:3" ht="54">
      <c r="A16" s="21" t="s">
        <v>189</v>
      </c>
      <c r="B16" s="22" t="s">
        <v>190</v>
      </c>
      <c r="C16" s="117">
        <v>-777178606.62</v>
      </c>
    </row>
    <row r="17" spans="1:3" ht="54">
      <c r="A17" s="21" t="s">
        <v>191</v>
      </c>
      <c r="B17" s="22" t="s">
        <v>192</v>
      </c>
      <c r="C17" s="117">
        <v>796596410.62</v>
      </c>
    </row>
    <row r="18" spans="1:3">
      <c r="A18" s="21"/>
      <c r="B18" s="23" t="s">
        <v>193</v>
      </c>
      <c r="C18" s="143">
        <f>C15</f>
        <v>19417804</v>
      </c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</sheetData>
  <mergeCells count="3">
    <mergeCell ref="A10:C10"/>
    <mergeCell ref="A9:C9"/>
    <mergeCell ref="B2:C2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95.88671875" style="62" customWidth="1"/>
    <col min="2" max="2" width="16.5546875" style="62" customWidth="1"/>
    <col min="3" max="3" width="18.109375" style="62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85" t="s">
        <v>629</v>
      </c>
    </row>
    <row r="2" spans="1:11">
      <c r="B2" s="204" t="s">
        <v>708</v>
      </c>
      <c r="C2" s="205"/>
    </row>
    <row r="3" spans="1:11">
      <c r="C3" s="93" t="s">
        <v>410</v>
      </c>
    </row>
    <row r="4" spans="1:11">
      <c r="C4" s="93" t="s">
        <v>709</v>
      </c>
    </row>
    <row r="5" spans="1:11">
      <c r="C5" s="93" t="s">
        <v>568</v>
      </c>
    </row>
    <row r="6" spans="1:11">
      <c r="C6" s="93" t="s">
        <v>590</v>
      </c>
    </row>
    <row r="7" spans="1:11">
      <c r="C7" s="93" t="s">
        <v>591</v>
      </c>
    </row>
    <row r="8" spans="1:11">
      <c r="C8" s="93" t="s">
        <v>592</v>
      </c>
    </row>
    <row r="9" spans="1:11">
      <c r="A9" s="209" t="s">
        <v>240</v>
      </c>
      <c r="B9" s="217"/>
      <c r="C9" s="217"/>
    </row>
    <row r="10" spans="1:11">
      <c r="A10" s="207" t="s">
        <v>544</v>
      </c>
      <c r="B10" s="218"/>
      <c r="C10" s="218"/>
    </row>
    <row r="11" spans="1:11" s="10" customFormat="1">
      <c r="A11" s="67"/>
      <c r="B11" s="68"/>
      <c r="C11" s="77" t="s">
        <v>528</v>
      </c>
      <c r="D11" s="12"/>
      <c r="E11" s="13"/>
      <c r="F11" s="12"/>
    </row>
    <row r="12" spans="1:11">
      <c r="A12" s="48" t="s">
        <v>288</v>
      </c>
      <c r="B12" s="48" t="s">
        <v>3</v>
      </c>
      <c r="C12" s="48" t="s">
        <v>241</v>
      </c>
    </row>
    <row r="13" spans="1:11" ht="34.799999999999997">
      <c r="A13" s="49" t="s">
        <v>513</v>
      </c>
      <c r="B13" s="50" t="s">
        <v>161</v>
      </c>
      <c r="C13" s="108">
        <f>C14+C18+C22+C26+C27+C28</f>
        <v>492780114.33999997</v>
      </c>
      <c r="D13" s="5"/>
      <c r="E13" s="132">
        <f>'прил 13'!E503</f>
        <v>492780114.33999997</v>
      </c>
      <c r="F13" s="6"/>
      <c r="G13" s="4"/>
      <c r="H13" s="4"/>
      <c r="I13" s="4"/>
      <c r="J13" s="82"/>
      <c r="K13" s="82"/>
    </row>
    <row r="14" spans="1:11" ht="36">
      <c r="A14" s="69" t="s">
        <v>554</v>
      </c>
      <c r="B14" s="70" t="s">
        <v>162</v>
      </c>
      <c r="C14" s="122">
        <f>C15+C16+C17</f>
        <v>115683606</v>
      </c>
      <c r="D14" s="5"/>
      <c r="E14" s="132"/>
      <c r="F14" s="6"/>
      <c r="G14" s="4"/>
      <c r="H14" s="4"/>
      <c r="I14" s="4"/>
      <c r="J14" s="82"/>
      <c r="K14" s="82"/>
    </row>
    <row r="15" spans="1:11" ht="36">
      <c r="A15" s="71" t="s">
        <v>246</v>
      </c>
      <c r="B15" s="72" t="s">
        <v>265</v>
      </c>
      <c r="C15" s="106">
        <v>109800383</v>
      </c>
      <c r="D15" s="5"/>
      <c r="E15" s="132"/>
      <c r="F15" s="6"/>
      <c r="G15" s="4"/>
      <c r="H15" s="4"/>
      <c r="I15" s="4"/>
      <c r="J15" s="82"/>
      <c r="K15" s="82"/>
    </row>
    <row r="16" spans="1:11" ht="36">
      <c r="A16" s="71" t="s">
        <v>247</v>
      </c>
      <c r="B16" s="72" t="s">
        <v>267</v>
      </c>
      <c r="C16" s="106">
        <v>1736932</v>
      </c>
      <c r="D16" s="5"/>
      <c r="E16" s="132"/>
      <c r="F16" s="6"/>
      <c r="G16" s="4"/>
      <c r="H16" s="4"/>
      <c r="I16" s="4"/>
      <c r="J16" s="82"/>
      <c r="K16" s="82"/>
    </row>
    <row r="17" spans="1:11">
      <c r="A17" s="73" t="s">
        <v>248</v>
      </c>
      <c r="B17" s="72" t="s">
        <v>280</v>
      </c>
      <c r="C17" s="106">
        <v>4146291</v>
      </c>
      <c r="D17" s="5"/>
      <c r="E17" s="132"/>
      <c r="F17" s="6"/>
      <c r="G17" s="4"/>
      <c r="H17" s="4"/>
      <c r="I17" s="4"/>
      <c r="J17" s="82"/>
      <c r="K17" s="82"/>
    </row>
    <row r="18" spans="1:11" ht="36">
      <c r="A18" s="74" t="s">
        <v>555</v>
      </c>
      <c r="B18" s="70" t="s">
        <v>171</v>
      </c>
      <c r="C18" s="122">
        <f>C19+C20+C21</f>
        <v>325457610.95999998</v>
      </c>
      <c r="D18" s="5"/>
      <c r="E18" s="132"/>
      <c r="F18" s="6"/>
      <c r="G18" s="4"/>
      <c r="H18" s="4"/>
      <c r="I18" s="4"/>
      <c r="J18" s="82"/>
      <c r="K18" s="82"/>
    </row>
    <row r="19" spans="1:11" ht="36">
      <c r="A19" s="71" t="s">
        <v>249</v>
      </c>
      <c r="B19" s="72" t="s">
        <v>268</v>
      </c>
      <c r="C19" s="106">
        <v>305770039.95999998</v>
      </c>
      <c r="D19" s="5"/>
      <c r="E19" s="132"/>
      <c r="F19" s="6"/>
      <c r="G19" s="4"/>
      <c r="H19" s="4"/>
      <c r="I19" s="4"/>
      <c r="J19" s="82"/>
      <c r="K19" s="82"/>
    </row>
    <row r="20" spans="1:11" ht="36">
      <c r="A20" s="73" t="s">
        <v>250</v>
      </c>
      <c r="B20" s="72" t="s">
        <v>266</v>
      </c>
      <c r="C20" s="106">
        <v>3161383</v>
      </c>
      <c r="D20" s="5"/>
      <c r="E20" s="132"/>
      <c r="F20" s="6"/>
      <c r="G20" s="4"/>
      <c r="H20" s="4"/>
      <c r="I20" s="4"/>
      <c r="J20" s="82"/>
      <c r="K20" s="82"/>
    </row>
    <row r="21" spans="1:11" ht="36">
      <c r="A21" s="73" t="s">
        <v>293</v>
      </c>
      <c r="B21" s="72" t="s">
        <v>269</v>
      </c>
      <c r="C21" s="106">
        <v>16526188</v>
      </c>
      <c r="D21" s="5"/>
      <c r="E21" s="132"/>
      <c r="F21" s="6"/>
      <c r="G21" s="4"/>
      <c r="H21" s="4"/>
      <c r="I21" s="4"/>
      <c r="J21" s="82"/>
      <c r="K21" s="82"/>
    </row>
    <row r="22" spans="1:11" ht="36">
      <c r="A22" s="74" t="s">
        <v>519</v>
      </c>
      <c r="B22" s="70" t="s">
        <v>174</v>
      </c>
      <c r="C22" s="122">
        <f>C23+C24+C25</f>
        <v>29717319.379999999</v>
      </c>
      <c r="D22" s="5"/>
      <c r="E22" s="132"/>
      <c r="F22" s="6"/>
      <c r="G22" s="4"/>
      <c r="H22" s="4"/>
      <c r="I22" s="4"/>
      <c r="J22" s="82"/>
      <c r="K22" s="82"/>
    </row>
    <row r="23" spans="1:11" ht="36">
      <c r="A23" s="71" t="s">
        <v>251</v>
      </c>
      <c r="B23" s="72" t="s">
        <v>270</v>
      </c>
      <c r="C23" s="106">
        <v>22467505</v>
      </c>
      <c r="D23" s="5"/>
      <c r="E23" s="132"/>
      <c r="F23" s="6"/>
      <c r="G23" s="4"/>
      <c r="H23" s="4"/>
      <c r="I23" s="4"/>
      <c r="J23" s="82"/>
      <c r="K23" s="82"/>
    </row>
    <row r="24" spans="1:11" ht="36">
      <c r="A24" s="71" t="s">
        <v>252</v>
      </c>
      <c r="B24" s="72" t="s">
        <v>271</v>
      </c>
      <c r="C24" s="106">
        <v>220500</v>
      </c>
      <c r="D24" s="5"/>
      <c r="E24" s="132"/>
      <c r="F24" s="6"/>
      <c r="G24" s="4"/>
      <c r="H24" s="4"/>
      <c r="I24" s="4"/>
      <c r="J24" s="82"/>
      <c r="K24" s="82"/>
    </row>
    <row r="25" spans="1:11">
      <c r="A25" s="97" t="s">
        <v>492</v>
      </c>
      <c r="B25" s="72" t="s">
        <v>401</v>
      </c>
      <c r="C25" s="106">
        <v>7029314.3799999999</v>
      </c>
      <c r="D25" s="5"/>
      <c r="E25" s="132"/>
      <c r="F25" s="6"/>
      <c r="G25" s="4"/>
      <c r="H25" s="4"/>
      <c r="I25" s="4"/>
      <c r="J25" s="82"/>
      <c r="K25" s="82"/>
    </row>
    <row r="26" spans="1:11" ht="36">
      <c r="A26" s="71" t="s">
        <v>253</v>
      </c>
      <c r="B26" s="72" t="s">
        <v>272</v>
      </c>
      <c r="C26" s="106">
        <v>19007578</v>
      </c>
      <c r="D26" s="5"/>
      <c r="E26" s="132"/>
      <c r="F26" s="6"/>
      <c r="G26" s="4"/>
      <c r="H26" s="4"/>
      <c r="I26" s="4"/>
      <c r="J26" s="82"/>
      <c r="K26" s="82"/>
    </row>
    <row r="27" spans="1:11">
      <c r="A27" s="71" t="s">
        <v>284</v>
      </c>
      <c r="B27" s="72" t="s">
        <v>283</v>
      </c>
      <c r="C27" s="106">
        <v>74000</v>
      </c>
      <c r="D27" s="5"/>
      <c r="E27" s="132"/>
      <c r="F27" s="6"/>
      <c r="G27" s="4"/>
      <c r="H27" s="4"/>
      <c r="I27" s="4"/>
      <c r="J27" s="82"/>
      <c r="K27" s="82"/>
    </row>
    <row r="28" spans="1:11" ht="36">
      <c r="A28" s="94" t="s">
        <v>387</v>
      </c>
      <c r="B28" s="72" t="s">
        <v>662</v>
      </c>
      <c r="C28" s="106">
        <v>2840000</v>
      </c>
      <c r="D28" s="5"/>
      <c r="E28" s="132"/>
      <c r="F28" s="6"/>
      <c r="G28" s="4"/>
      <c r="H28" s="4"/>
      <c r="I28" s="4"/>
      <c r="J28" s="82"/>
      <c r="K28" s="82"/>
    </row>
    <row r="29" spans="1:11" ht="34.799999999999997">
      <c r="A29" s="49" t="s">
        <v>556</v>
      </c>
      <c r="B29" s="50" t="s">
        <v>159</v>
      </c>
      <c r="C29" s="108">
        <f>C30+C31+C32</f>
        <v>24662222.449999999</v>
      </c>
      <c r="D29" s="5"/>
      <c r="E29" s="132">
        <f>'прил 13'!E504</f>
        <v>24662222.449999999</v>
      </c>
      <c r="F29" s="6"/>
      <c r="G29" s="4"/>
      <c r="H29" s="4"/>
      <c r="I29" s="4"/>
      <c r="J29" s="82"/>
      <c r="K29" s="82"/>
    </row>
    <row r="30" spans="1:11" ht="36">
      <c r="A30" s="71" t="s">
        <v>254</v>
      </c>
      <c r="B30" s="72" t="s">
        <v>273</v>
      </c>
      <c r="C30" s="106">
        <v>7891277.4500000002</v>
      </c>
      <c r="D30" s="5"/>
      <c r="E30" s="132"/>
      <c r="F30" s="6"/>
      <c r="G30" s="4"/>
      <c r="H30" s="4"/>
      <c r="I30" s="4"/>
      <c r="J30" s="82"/>
      <c r="K30" s="82"/>
    </row>
    <row r="31" spans="1:11" ht="36">
      <c r="A31" s="71" t="s">
        <v>251</v>
      </c>
      <c r="B31" s="72" t="s">
        <v>274</v>
      </c>
      <c r="C31" s="106">
        <v>15309945</v>
      </c>
      <c r="D31" s="5"/>
      <c r="E31" s="132"/>
      <c r="F31" s="6"/>
      <c r="G31" s="4"/>
      <c r="H31" s="4"/>
      <c r="I31" s="4"/>
      <c r="J31" s="82"/>
      <c r="K31" s="82"/>
    </row>
    <row r="32" spans="1:11">
      <c r="A32" s="71" t="s">
        <v>255</v>
      </c>
      <c r="B32" s="72" t="s">
        <v>275</v>
      </c>
      <c r="C32" s="106">
        <v>1461000</v>
      </c>
      <c r="D32" s="5"/>
      <c r="E32" s="132"/>
      <c r="F32" s="6"/>
      <c r="G32" s="4"/>
      <c r="H32" s="4"/>
      <c r="I32" s="4"/>
      <c r="J32" s="82"/>
      <c r="K32" s="82"/>
    </row>
    <row r="33" spans="1:11" ht="34.799999999999997">
      <c r="A33" s="49" t="s">
        <v>469</v>
      </c>
      <c r="B33" s="50" t="s">
        <v>158</v>
      </c>
      <c r="C33" s="108">
        <f>C34+C35</f>
        <v>470000</v>
      </c>
      <c r="D33" s="5"/>
      <c r="E33" s="132">
        <f>'прил 13'!E505</f>
        <v>470000</v>
      </c>
      <c r="F33" s="6"/>
      <c r="G33" s="4"/>
      <c r="H33" s="4"/>
      <c r="I33" s="4"/>
      <c r="J33" s="82"/>
      <c r="K33" s="82"/>
    </row>
    <row r="34" spans="1:11" ht="36">
      <c r="A34" s="71" t="s">
        <v>557</v>
      </c>
      <c r="B34" s="72" t="s">
        <v>510</v>
      </c>
      <c r="C34" s="104">
        <v>440000</v>
      </c>
      <c r="D34" s="5"/>
      <c r="E34" s="132"/>
      <c r="F34" s="6"/>
      <c r="G34" s="4"/>
      <c r="H34" s="4"/>
      <c r="I34" s="4"/>
      <c r="J34" s="82"/>
      <c r="K34" s="82"/>
    </row>
    <row r="35" spans="1:11">
      <c r="A35" s="71" t="s">
        <v>294</v>
      </c>
      <c r="B35" s="72" t="s">
        <v>292</v>
      </c>
      <c r="C35" s="106">
        <v>30000</v>
      </c>
      <c r="D35" s="5"/>
      <c r="E35" s="132"/>
      <c r="F35" s="6"/>
      <c r="G35" s="4"/>
      <c r="H35" s="4"/>
      <c r="I35" s="4"/>
      <c r="J35" s="82"/>
      <c r="K35" s="82"/>
    </row>
    <row r="36" spans="1:11" ht="34.799999999999997">
      <c r="A36" s="49" t="s">
        <v>558</v>
      </c>
      <c r="B36" s="50" t="s">
        <v>244</v>
      </c>
      <c r="C36" s="108">
        <f>C37+C38</f>
        <v>13919969.189999999</v>
      </c>
      <c r="D36" s="5"/>
      <c r="E36" s="132">
        <f>'прил 13'!E506</f>
        <v>13919969.189999999</v>
      </c>
      <c r="F36" s="6"/>
      <c r="G36" s="4"/>
      <c r="H36" s="4"/>
      <c r="I36" s="4"/>
      <c r="J36" s="82"/>
      <c r="K36" s="82"/>
    </row>
    <row r="37" spans="1:11" ht="36">
      <c r="A37" s="71" t="s">
        <v>257</v>
      </c>
      <c r="B37" s="72" t="s">
        <v>276</v>
      </c>
      <c r="C37" s="106">
        <v>561000</v>
      </c>
      <c r="D37" s="5"/>
      <c r="E37" s="132"/>
      <c r="F37" s="6"/>
      <c r="G37" s="4"/>
      <c r="H37" s="4"/>
      <c r="I37" s="4"/>
      <c r="J37" s="82"/>
      <c r="K37" s="82"/>
    </row>
    <row r="38" spans="1:11">
      <c r="A38" s="73" t="s">
        <v>402</v>
      </c>
      <c r="B38" s="72" t="s">
        <v>400</v>
      </c>
      <c r="C38" s="106">
        <v>13358969.189999999</v>
      </c>
      <c r="D38" s="5"/>
      <c r="E38" s="132"/>
      <c r="F38" s="6"/>
      <c r="G38" s="4"/>
      <c r="H38" s="4"/>
      <c r="I38" s="4"/>
      <c r="J38" s="82"/>
      <c r="K38" s="82"/>
    </row>
    <row r="39" spans="1:11" ht="34.799999999999997">
      <c r="A39" s="49" t="s">
        <v>485</v>
      </c>
      <c r="B39" s="50" t="s">
        <v>150</v>
      </c>
      <c r="C39" s="108">
        <f>C40</f>
        <v>440160</v>
      </c>
      <c r="D39" s="5"/>
      <c r="E39" s="132">
        <f>'прил 13'!E507</f>
        <v>440160</v>
      </c>
      <c r="F39" s="6"/>
      <c r="G39" s="4"/>
      <c r="H39" s="4"/>
      <c r="I39" s="4"/>
      <c r="J39" s="82"/>
      <c r="K39" s="82"/>
    </row>
    <row r="40" spans="1:11" ht="36">
      <c r="A40" s="73" t="s">
        <v>559</v>
      </c>
      <c r="B40" s="72" t="s">
        <v>549</v>
      </c>
      <c r="C40" s="106">
        <v>440160</v>
      </c>
      <c r="D40" s="5"/>
      <c r="E40" s="132"/>
      <c r="F40" s="6"/>
      <c r="G40" s="4"/>
      <c r="H40" s="4"/>
      <c r="I40" s="4"/>
      <c r="J40" s="82"/>
      <c r="K40" s="82"/>
    </row>
    <row r="41" spans="1:11" ht="34.799999999999997">
      <c r="A41" s="49" t="s">
        <v>560</v>
      </c>
      <c r="B41" s="50" t="s">
        <v>149</v>
      </c>
      <c r="C41" s="108">
        <f>C42+C43+C44</f>
        <v>18781764.739999998</v>
      </c>
      <c r="D41" s="5"/>
      <c r="E41" s="132">
        <f>'прил 13'!E508</f>
        <v>18781764.740000002</v>
      </c>
      <c r="F41" s="6"/>
      <c r="G41" s="4"/>
      <c r="H41" s="4"/>
      <c r="I41" s="4"/>
      <c r="J41" s="82"/>
      <c r="K41" s="82"/>
    </row>
    <row r="42" spans="1:11" ht="36">
      <c r="A42" s="73" t="s">
        <v>259</v>
      </c>
      <c r="B42" s="72" t="s">
        <v>418</v>
      </c>
      <c r="C42" s="106">
        <v>311385</v>
      </c>
      <c r="D42" s="5"/>
      <c r="E42" s="132"/>
      <c r="F42" s="6"/>
      <c r="G42" s="4"/>
      <c r="H42" s="4"/>
      <c r="I42" s="4"/>
      <c r="J42" s="82"/>
      <c r="K42" s="82"/>
    </row>
    <row r="43" spans="1:11">
      <c r="A43" s="71" t="s">
        <v>261</v>
      </c>
      <c r="B43" s="72" t="s">
        <v>277</v>
      </c>
      <c r="C43" s="106">
        <v>16970379.739999998</v>
      </c>
      <c r="D43" s="5"/>
      <c r="E43" s="132"/>
      <c r="F43" s="6"/>
      <c r="G43" s="4"/>
      <c r="H43" s="4"/>
      <c r="I43" s="4"/>
      <c r="J43" s="82"/>
      <c r="K43" s="82"/>
    </row>
    <row r="44" spans="1:11">
      <c r="A44" s="190" t="s">
        <v>687</v>
      </c>
      <c r="B44" s="72" t="s">
        <v>330</v>
      </c>
      <c r="C44" s="106">
        <v>1500000</v>
      </c>
      <c r="D44" s="5"/>
      <c r="E44" s="132"/>
      <c r="F44" s="6"/>
      <c r="G44" s="4"/>
      <c r="H44" s="4"/>
      <c r="I44" s="4"/>
      <c r="J44" s="82"/>
      <c r="K44" s="82"/>
    </row>
    <row r="45" spans="1:11" ht="39" customHeight="1">
      <c r="A45" s="49" t="s">
        <v>561</v>
      </c>
      <c r="B45" s="50" t="s">
        <v>157</v>
      </c>
      <c r="C45" s="108">
        <f>C46+C47+C48</f>
        <v>68586562.419999987</v>
      </c>
      <c r="D45" s="5"/>
      <c r="E45" s="132">
        <f>'прил 13'!E509</f>
        <v>68586562.420000002</v>
      </c>
      <c r="F45" s="6"/>
      <c r="G45" s="4"/>
      <c r="H45" s="4"/>
      <c r="I45" s="4"/>
      <c r="J45" s="82"/>
      <c r="K45" s="82"/>
    </row>
    <row r="46" spans="1:11" ht="36">
      <c r="A46" s="71" t="s">
        <v>262</v>
      </c>
      <c r="B46" s="72" t="s">
        <v>460</v>
      </c>
      <c r="C46" s="106">
        <v>33194235.879999999</v>
      </c>
      <c r="D46" s="5"/>
      <c r="E46" s="132"/>
      <c r="F46" s="6"/>
      <c r="G46" s="4"/>
      <c r="H46" s="4"/>
      <c r="I46" s="4"/>
      <c r="J46" s="82"/>
      <c r="K46" s="82"/>
    </row>
    <row r="47" spans="1:11">
      <c r="A47" s="75" t="s">
        <v>264</v>
      </c>
      <c r="B47" s="72" t="s">
        <v>278</v>
      </c>
      <c r="C47" s="106">
        <v>2731000</v>
      </c>
      <c r="D47" s="5"/>
      <c r="E47" s="132"/>
      <c r="F47" s="6"/>
      <c r="G47" s="4"/>
      <c r="H47" s="4"/>
      <c r="I47" s="4"/>
      <c r="J47" s="82"/>
      <c r="K47" s="82"/>
    </row>
    <row r="48" spans="1:11">
      <c r="A48" s="88" t="s">
        <v>657</v>
      </c>
      <c r="B48" s="72" t="s">
        <v>658</v>
      </c>
      <c r="C48" s="106">
        <v>32661326.539999999</v>
      </c>
      <c r="D48" s="5"/>
      <c r="E48" s="132"/>
      <c r="F48" s="6"/>
      <c r="G48" s="4"/>
      <c r="H48" s="4"/>
      <c r="I48" s="4"/>
      <c r="J48" s="82"/>
      <c r="K48" s="82"/>
    </row>
    <row r="49" spans="1:11" ht="34.799999999999997">
      <c r="A49" s="145" t="s">
        <v>574</v>
      </c>
      <c r="B49" s="50" t="s">
        <v>154</v>
      </c>
      <c r="C49" s="108">
        <f>C50</f>
        <v>215000</v>
      </c>
      <c r="D49" s="5"/>
      <c r="E49" s="132">
        <f>'прил 13'!E510</f>
        <v>215000</v>
      </c>
      <c r="F49" s="6"/>
      <c r="G49" s="4"/>
      <c r="H49" s="4"/>
      <c r="I49" s="4"/>
      <c r="J49" s="82"/>
      <c r="K49" s="82"/>
    </row>
    <row r="50" spans="1:11">
      <c r="A50" s="75" t="s">
        <v>433</v>
      </c>
      <c r="B50" s="72" t="s">
        <v>279</v>
      </c>
      <c r="C50" s="106">
        <v>215000</v>
      </c>
      <c r="D50" s="5"/>
      <c r="E50" s="132"/>
      <c r="F50" s="6"/>
      <c r="G50" s="4"/>
      <c r="H50" s="4"/>
      <c r="I50" s="4"/>
      <c r="J50" s="82"/>
      <c r="K50" s="82"/>
    </row>
    <row r="51" spans="1:11" ht="34.799999999999997">
      <c r="A51" s="49" t="s">
        <v>562</v>
      </c>
      <c r="B51" s="50" t="s">
        <v>488</v>
      </c>
      <c r="C51" s="108">
        <f>C52</f>
        <v>173500</v>
      </c>
      <c r="D51" s="5"/>
      <c r="E51" s="132">
        <f>'прил 13'!E512</f>
        <v>173500</v>
      </c>
      <c r="F51" s="6"/>
      <c r="G51" s="4"/>
      <c r="H51" s="4"/>
      <c r="I51" s="4"/>
      <c r="J51" s="82"/>
      <c r="K51" s="82"/>
    </row>
    <row r="52" spans="1:11" ht="36">
      <c r="A52" s="190" t="s">
        <v>563</v>
      </c>
      <c r="B52" s="72" t="s">
        <v>489</v>
      </c>
      <c r="C52" s="106">
        <v>173500</v>
      </c>
      <c r="D52" s="5"/>
      <c r="E52" s="6"/>
      <c r="F52" s="6"/>
      <c r="G52" s="4"/>
      <c r="H52" s="4"/>
      <c r="I52" s="4"/>
      <c r="J52" s="82"/>
      <c r="K52" s="82"/>
    </row>
    <row r="53" spans="1:11" s="139" customFormat="1" ht="38.25" customHeight="1">
      <c r="A53" s="145" t="s">
        <v>575</v>
      </c>
      <c r="B53" s="134" t="s">
        <v>420</v>
      </c>
      <c r="C53" s="135">
        <f>C54</f>
        <v>3768638</v>
      </c>
      <c r="D53" s="136"/>
      <c r="E53" s="137">
        <f>'прил 13'!E513</f>
        <v>3768638</v>
      </c>
      <c r="F53" s="137"/>
      <c r="G53" s="137"/>
      <c r="H53" s="137"/>
      <c r="I53" s="137"/>
      <c r="J53" s="138"/>
      <c r="K53" s="138"/>
    </row>
    <row r="54" spans="1:11" ht="36">
      <c r="A54" s="71" t="s">
        <v>295</v>
      </c>
      <c r="B54" s="72" t="s">
        <v>422</v>
      </c>
      <c r="C54" s="106">
        <v>3768638</v>
      </c>
      <c r="D54" s="5"/>
      <c r="E54" s="6"/>
      <c r="F54" s="6"/>
      <c r="G54" s="4"/>
      <c r="H54" s="4"/>
      <c r="I54" s="4"/>
      <c r="J54" s="82"/>
      <c r="K54" s="82"/>
    </row>
    <row r="55" spans="1:11" ht="52.2">
      <c r="A55" s="131" t="s">
        <v>443</v>
      </c>
      <c r="B55" s="50" t="s">
        <v>444</v>
      </c>
      <c r="C55" s="108">
        <f>C56</f>
        <v>23150590</v>
      </c>
      <c r="D55" s="5"/>
      <c r="E55" s="132">
        <f>'прил 13'!E514</f>
        <v>23150590</v>
      </c>
      <c r="F55" s="6"/>
      <c r="G55" s="4"/>
      <c r="H55" s="4"/>
      <c r="I55" s="4"/>
      <c r="J55" s="82"/>
      <c r="K55" s="82"/>
    </row>
    <row r="56" spans="1:11" ht="36">
      <c r="A56" s="75" t="s">
        <v>263</v>
      </c>
      <c r="B56" s="72" t="s">
        <v>446</v>
      </c>
      <c r="C56" s="106">
        <v>23150590</v>
      </c>
      <c r="D56" s="5"/>
      <c r="E56" s="6"/>
      <c r="F56" s="6"/>
      <c r="G56" s="4"/>
      <c r="H56" s="4"/>
      <c r="I56" s="4"/>
      <c r="J56" s="82"/>
      <c r="K56" s="82"/>
    </row>
    <row r="57" spans="1:11" s="3" customFormat="1" ht="54" customHeight="1">
      <c r="A57" s="49" t="s">
        <v>579</v>
      </c>
      <c r="B57" s="70" t="s">
        <v>475</v>
      </c>
      <c r="C57" s="122">
        <f>C58</f>
        <v>45000</v>
      </c>
      <c r="D57" s="115"/>
      <c r="E57" s="132">
        <f>'прил 13'!E515</f>
        <v>45000</v>
      </c>
      <c r="F57" s="132"/>
      <c r="G57" s="121"/>
      <c r="H57" s="121"/>
      <c r="I57" s="121"/>
      <c r="J57" s="133"/>
      <c r="K57" s="133"/>
    </row>
    <row r="58" spans="1:11" ht="21" customHeight="1">
      <c r="A58" s="88" t="s">
        <v>256</v>
      </c>
      <c r="B58" s="72" t="s">
        <v>477</v>
      </c>
      <c r="C58" s="106">
        <v>45000</v>
      </c>
      <c r="D58" s="5"/>
      <c r="E58" s="6"/>
      <c r="F58" s="6"/>
      <c r="G58" s="4"/>
      <c r="H58" s="4"/>
      <c r="I58" s="4"/>
      <c r="J58" s="82"/>
      <c r="K58" s="82"/>
    </row>
    <row r="59" spans="1:11" ht="52.2">
      <c r="A59" s="140" t="s">
        <v>506</v>
      </c>
      <c r="B59" s="50" t="s">
        <v>449</v>
      </c>
      <c r="C59" s="108">
        <f>C60+C61</f>
        <v>2063000</v>
      </c>
      <c r="D59" s="5"/>
      <c r="E59" s="132">
        <f>'прил 13'!E516</f>
        <v>2063000</v>
      </c>
      <c r="F59" s="6"/>
      <c r="G59" s="4"/>
      <c r="H59" s="4"/>
      <c r="I59" s="4"/>
      <c r="J59" s="82"/>
      <c r="K59" s="82"/>
    </row>
    <row r="60" spans="1:11" ht="22.5" customHeight="1">
      <c r="A60" s="73" t="s">
        <v>564</v>
      </c>
      <c r="B60" s="72" t="s">
        <v>450</v>
      </c>
      <c r="C60" s="106">
        <v>1663000</v>
      </c>
      <c r="D60" s="5"/>
      <c r="E60" s="132"/>
      <c r="F60" s="6"/>
      <c r="G60" s="4"/>
      <c r="H60" s="4"/>
      <c r="I60" s="4"/>
      <c r="J60" s="82"/>
      <c r="K60" s="82"/>
    </row>
    <row r="61" spans="1:11" ht="22.5" customHeight="1">
      <c r="A61" s="73" t="s">
        <v>505</v>
      </c>
      <c r="B61" s="72" t="s">
        <v>504</v>
      </c>
      <c r="C61" s="106">
        <v>400000</v>
      </c>
      <c r="D61" s="5"/>
      <c r="E61" s="132"/>
      <c r="F61" s="6"/>
      <c r="G61" s="4"/>
      <c r="H61" s="4"/>
      <c r="I61" s="4"/>
      <c r="J61" s="82"/>
      <c r="K61" s="82"/>
    </row>
    <row r="62" spans="1:11" ht="34.799999999999997">
      <c r="A62" s="140" t="s">
        <v>494</v>
      </c>
      <c r="B62" s="50" t="s">
        <v>440</v>
      </c>
      <c r="C62" s="108">
        <f>C63</f>
        <v>10912780</v>
      </c>
      <c r="D62" s="5"/>
      <c r="E62" s="132">
        <f>'прил 13'!E517</f>
        <v>10912780</v>
      </c>
      <c r="F62" s="6"/>
      <c r="G62" s="4"/>
      <c r="H62" s="4"/>
      <c r="I62" s="4"/>
      <c r="J62" s="82"/>
      <c r="K62" s="82"/>
    </row>
    <row r="63" spans="1:11" ht="36">
      <c r="A63" s="71" t="s">
        <v>260</v>
      </c>
      <c r="B63" s="72" t="s">
        <v>441</v>
      </c>
      <c r="C63" s="106">
        <v>10912780</v>
      </c>
      <c r="D63" s="5"/>
      <c r="E63" s="6"/>
      <c r="F63" s="6"/>
      <c r="G63" s="4"/>
      <c r="H63" s="4"/>
      <c r="I63" s="4"/>
      <c r="J63" s="82"/>
      <c r="K63" s="82"/>
    </row>
    <row r="64" spans="1:11" s="3" customFormat="1" ht="52.2">
      <c r="A64" s="131" t="s">
        <v>565</v>
      </c>
      <c r="B64" s="50" t="s">
        <v>424</v>
      </c>
      <c r="C64" s="108">
        <f>C65</f>
        <v>27982015</v>
      </c>
      <c r="D64" s="115"/>
      <c r="E64" s="132">
        <f>'прил 13'!E518</f>
        <v>27982015</v>
      </c>
      <c r="F64" s="132"/>
      <c r="G64" s="121"/>
      <c r="H64" s="121"/>
      <c r="I64" s="121"/>
      <c r="J64" s="133"/>
      <c r="K64" s="133"/>
    </row>
    <row r="65" spans="1:11" s="91" customFormat="1" ht="36">
      <c r="A65" s="73" t="s">
        <v>258</v>
      </c>
      <c r="B65" s="72">
        <v>1695600000</v>
      </c>
      <c r="C65" s="106">
        <v>27982015</v>
      </c>
      <c r="D65" s="141"/>
      <c r="E65" s="142"/>
      <c r="F65" s="141"/>
    </row>
    <row r="66" spans="1:11" s="91" customFormat="1" ht="34.799999999999997">
      <c r="A66" s="194" t="s">
        <v>696</v>
      </c>
      <c r="B66" s="50" t="s">
        <v>697</v>
      </c>
      <c r="C66" s="108">
        <f>C67</f>
        <v>50000</v>
      </c>
      <c r="D66" s="141"/>
      <c r="E66" s="142"/>
      <c r="F66" s="141"/>
    </row>
    <row r="67" spans="1:11" s="91" customFormat="1">
      <c r="A67" s="195" t="s">
        <v>698</v>
      </c>
      <c r="B67" s="72" t="s">
        <v>699</v>
      </c>
      <c r="C67" s="106">
        <v>50000</v>
      </c>
      <c r="D67" s="141"/>
      <c r="E67" s="142"/>
      <c r="F67" s="141"/>
    </row>
    <row r="68" spans="1:11" ht="17.399999999999999">
      <c r="A68" s="210" t="s">
        <v>138</v>
      </c>
      <c r="B68" s="210"/>
      <c r="C68" s="123">
        <f>C13+C29+C33+C36+C39+C41+C45+C49+C51+C53+C55+C57+C59+C62+C64+C66</f>
        <v>688001316.13999987</v>
      </c>
      <c r="D68" s="5"/>
      <c r="E68" s="5">
        <f>C68+'прил 13'!E520</f>
        <v>796596410.61999989</v>
      </c>
      <c r="F68" s="5"/>
      <c r="G68" s="4">
        <f>'прил 13'!E521</f>
        <v>796596410.61999989</v>
      </c>
      <c r="H68" s="4"/>
      <c r="I68" s="4"/>
      <c r="J68" s="82"/>
      <c r="K68" s="82"/>
    </row>
    <row r="69" spans="1:11">
      <c r="A69" s="59"/>
      <c r="B69" s="59"/>
      <c r="C69" s="59"/>
      <c r="E69" s="6"/>
      <c r="F69" s="6"/>
      <c r="G69" s="2"/>
      <c r="H69" s="2"/>
      <c r="I69" s="4"/>
      <c r="J69" s="2"/>
      <c r="K69" s="4"/>
    </row>
    <row r="70" spans="1:11">
      <c r="A70" s="216"/>
      <c r="B70" s="216"/>
      <c r="C70" s="216"/>
      <c r="E70" s="6"/>
      <c r="F70" s="6">
        <f>G68-E68</f>
        <v>0</v>
      </c>
      <c r="G70" s="2"/>
      <c r="H70" s="4"/>
      <c r="I70" s="2"/>
      <c r="J70" s="2"/>
      <c r="K70" s="4"/>
    </row>
    <row r="75" spans="1:11">
      <c r="A75" s="62" t="s">
        <v>65</v>
      </c>
    </row>
  </sheetData>
  <mergeCells count="5">
    <mergeCell ref="A70:C70"/>
    <mergeCell ref="A9:C9"/>
    <mergeCell ref="A10:C10"/>
    <mergeCell ref="A68:B68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86" zoomScaleNormal="100" zoomScaleSheetLayoutView="86" workbookViewId="0">
      <selection activeCell="C4" sqref="C4:D4"/>
    </sheetView>
  </sheetViews>
  <sheetFormatPr defaultRowHeight="18"/>
  <cols>
    <col min="1" max="1" width="81.44140625" style="176" customWidth="1"/>
    <col min="2" max="2" width="14.88671875" style="62" customWidth="1"/>
    <col min="3" max="3" width="15.6640625" style="62" customWidth="1"/>
    <col min="4" max="4" width="16.33203125" style="176" customWidth="1"/>
    <col min="5" max="5" width="10" style="5" customWidth="1"/>
    <col min="6" max="7" width="16.5546875" style="1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93" t="s">
        <v>302</v>
      </c>
    </row>
    <row r="2" spans="1:11">
      <c r="C2" s="204" t="s">
        <v>708</v>
      </c>
      <c r="D2" s="205"/>
    </row>
    <row r="3" spans="1:11">
      <c r="D3" s="93" t="s">
        <v>410</v>
      </c>
    </row>
    <row r="4" spans="1:11">
      <c r="C4" s="219" t="s">
        <v>709</v>
      </c>
      <c r="D4" s="220"/>
    </row>
    <row r="5" spans="1:11">
      <c r="D5" s="93" t="s">
        <v>654</v>
      </c>
    </row>
    <row r="6" spans="1:11">
      <c r="D6" s="93" t="s">
        <v>590</v>
      </c>
    </row>
    <row r="7" spans="1:11">
      <c r="D7" s="93" t="s">
        <v>591</v>
      </c>
    </row>
    <row r="8" spans="1:11">
      <c r="D8" s="93" t="s">
        <v>592</v>
      </c>
    </row>
    <row r="9" spans="1:11">
      <c r="A9" s="209" t="s">
        <v>240</v>
      </c>
      <c r="B9" s="209"/>
      <c r="C9" s="209"/>
      <c r="D9" s="209"/>
    </row>
    <row r="10" spans="1:11">
      <c r="A10" s="207" t="s">
        <v>655</v>
      </c>
      <c r="B10" s="207"/>
      <c r="C10" s="207"/>
      <c r="D10" s="207"/>
    </row>
    <row r="11" spans="1:11">
      <c r="A11" s="207" t="s">
        <v>656</v>
      </c>
      <c r="B11" s="207"/>
      <c r="C11" s="207"/>
      <c r="D11" s="207"/>
    </row>
    <row r="12" spans="1:11" s="10" customFormat="1">
      <c r="A12" s="184"/>
      <c r="B12" s="150"/>
      <c r="C12" s="185"/>
      <c r="D12" s="77" t="s">
        <v>528</v>
      </c>
      <c r="E12" s="13"/>
      <c r="F12" s="12"/>
      <c r="G12" s="12"/>
    </row>
    <row r="13" spans="1:11" ht="36">
      <c r="A13" s="48" t="s">
        <v>288</v>
      </c>
      <c r="B13" s="48" t="s">
        <v>3</v>
      </c>
      <c r="C13" s="48" t="s">
        <v>598</v>
      </c>
      <c r="D13" s="48" t="s">
        <v>599</v>
      </c>
    </row>
    <row r="14" spans="1:11" ht="36" customHeight="1">
      <c r="A14" s="49" t="s">
        <v>513</v>
      </c>
      <c r="B14" s="50" t="s">
        <v>161</v>
      </c>
      <c r="C14" s="108">
        <f>C15+C19+C24+C27+C28+C29</f>
        <v>449740705.80000001</v>
      </c>
      <c r="D14" s="108">
        <f>D15+D19+D24+D27+D28+D29</f>
        <v>443065327.32999998</v>
      </c>
      <c r="E14" s="6"/>
      <c r="F14" s="6">
        <f>'прил 14'!E454</f>
        <v>449740705.79999995</v>
      </c>
      <c r="G14" s="6">
        <f>'прил 14'!F454</f>
        <v>443065327.32999998</v>
      </c>
      <c r="H14" s="4"/>
      <c r="I14" s="2"/>
      <c r="J14" s="2"/>
      <c r="K14" s="4"/>
    </row>
    <row r="15" spans="1:11" ht="35.25" customHeight="1">
      <c r="A15" s="69" t="s">
        <v>554</v>
      </c>
      <c r="B15" s="70" t="s">
        <v>162</v>
      </c>
      <c r="C15" s="122">
        <f>C16+C17+C18</f>
        <v>106445688</v>
      </c>
      <c r="D15" s="122">
        <f>D16+D17+D18</f>
        <v>104438689</v>
      </c>
      <c r="E15" s="6"/>
      <c r="F15" s="6"/>
      <c r="G15" s="6"/>
      <c r="H15" s="4"/>
      <c r="I15" s="2"/>
      <c r="J15" s="2"/>
      <c r="K15" s="4"/>
    </row>
    <row r="16" spans="1:11" ht="36" customHeight="1">
      <c r="A16" s="71" t="s">
        <v>246</v>
      </c>
      <c r="B16" s="72" t="s">
        <v>265</v>
      </c>
      <c r="C16" s="106">
        <v>101013812</v>
      </c>
      <c r="D16" s="106">
        <v>100052398</v>
      </c>
      <c r="E16" s="6"/>
      <c r="F16" s="6"/>
      <c r="G16" s="6"/>
      <c r="H16" s="4"/>
      <c r="I16" s="2"/>
      <c r="J16" s="2"/>
      <c r="K16" s="4"/>
    </row>
    <row r="17" spans="1:11" ht="36">
      <c r="A17" s="71" t="s">
        <v>247</v>
      </c>
      <c r="B17" s="72" t="s">
        <v>267</v>
      </c>
      <c r="C17" s="106">
        <v>1285585</v>
      </c>
      <c r="D17" s="106">
        <v>240000</v>
      </c>
      <c r="E17" s="6"/>
      <c r="F17" s="6"/>
      <c r="G17" s="6"/>
      <c r="H17" s="4"/>
      <c r="I17" s="2"/>
      <c r="J17" s="2"/>
      <c r="K17" s="4"/>
    </row>
    <row r="18" spans="1:11" ht="21" customHeight="1">
      <c r="A18" s="73" t="s">
        <v>248</v>
      </c>
      <c r="B18" s="72" t="s">
        <v>280</v>
      </c>
      <c r="C18" s="106">
        <v>4146291</v>
      </c>
      <c r="D18" s="106">
        <v>4146291</v>
      </c>
      <c r="E18" s="6"/>
      <c r="F18" s="6"/>
      <c r="G18" s="6"/>
      <c r="H18" s="4"/>
      <c r="I18" s="2"/>
      <c r="J18" s="2"/>
      <c r="K18" s="4"/>
    </row>
    <row r="19" spans="1:11" ht="37.5" customHeight="1">
      <c r="A19" s="74" t="s">
        <v>555</v>
      </c>
      <c r="B19" s="70" t="s">
        <v>171</v>
      </c>
      <c r="C19" s="122">
        <f>C20+C21+C22+C23</f>
        <v>306682745.80000001</v>
      </c>
      <c r="D19" s="122">
        <f>D20+D21+D22</f>
        <v>305486187.32999998</v>
      </c>
      <c r="E19" s="6"/>
      <c r="F19" s="6"/>
      <c r="G19" s="6"/>
      <c r="H19" s="4"/>
      <c r="I19" s="2"/>
      <c r="J19" s="2"/>
      <c r="K19" s="4"/>
    </row>
    <row r="20" spans="1:11" ht="33.75" customHeight="1">
      <c r="A20" s="71" t="s">
        <v>249</v>
      </c>
      <c r="B20" s="72" t="s">
        <v>268</v>
      </c>
      <c r="C20" s="106">
        <v>289617625.41000003</v>
      </c>
      <c r="D20" s="106">
        <v>289029186.32999998</v>
      </c>
      <c r="E20" s="6"/>
      <c r="F20" s="6"/>
      <c r="G20" s="6"/>
      <c r="H20" s="4"/>
      <c r="I20" s="2"/>
      <c r="J20" s="2"/>
      <c r="K20" s="4"/>
    </row>
    <row r="21" spans="1:11" ht="36">
      <c r="A21" s="73" t="s">
        <v>250</v>
      </c>
      <c r="B21" s="72" t="s">
        <v>266</v>
      </c>
      <c r="C21" s="106">
        <v>727347.39</v>
      </c>
      <c r="D21" s="106">
        <v>160000</v>
      </c>
      <c r="E21" s="6"/>
      <c r="F21" s="6"/>
      <c r="G21" s="6"/>
      <c r="H21" s="4"/>
      <c r="I21" s="2"/>
      <c r="J21" s="2"/>
      <c r="K21" s="4"/>
    </row>
    <row r="22" spans="1:11" ht="36">
      <c r="A22" s="73" t="s">
        <v>293</v>
      </c>
      <c r="B22" s="72" t="s">
        <v>269</v>
      </c>
      <c r="C22" s="106">
        <v>16297001</v>
      </c>
      <c r="D22" s="106">
        <v>16297001</v>
      </c>
      <c r="E22" s="6"/>
      <c r="F22" s="6"/>
      <c r="G22" s="6"/>
      <c r="H22" s="4"/>
      <c r="I22" s="2"/>
      <c r="J22" s="2"/>
      <c r="K22" s="4"/>
    </row>
    <row r="23" spans="1:11" s="91" customFormat="1">
      <c r="A23" s="196" t="s">
        <v>703</v>
      </c>
      <c r="B23" s="72" t="s">
        <v>413</v>
      </c>
      <c r="C23" s="106">
        <v>40772</v>
      </c>
      <c r="D23" s="106">
        <v>0</v>
      </c>
      <c r="E23" s="188"/>
      <c r="F23" s="188"/>
      <c r="G23" s="188"/>
      <c r="H23" s="90"/>
      <c r="I23" s="89"/>
      <c r="J23" s="89"/>
      <c r="K23" s="90"/>
    </row>
    <row r="24" spans="1:11" ht="38.25" customHeight="1">
      <c r="A24" s="74" t="s">
        <v>519</v>
      </c>
      <c r="B24" s="70" t="s">
        <v>174</v>
      </c>
      <c r="C24" s="122">
        <f>C25+C26</f>
        <v>15870500</v>
      </c>
      <c r="D24" s="122">
        <f>D25+D26</f>
        <v>12391375</v>
      </c>
      <c r="E24" s="6"/>
      <c r="F24" s="6"/>
      <c r="G24" s="6"/>
      <c r="H24" s="4"/>
      <c r="I24" s="2"/>
      <c r="J24" s="2"/>
      <c r="K24" s="4"/>
    </row>
    <row r="25" spans="1:11" ht="36">
      <c r="A25" s="71" t="s">
        <v>251</v>
      </c>
      <c r="B25" s="72" t="s">
        <v>270</v>
      </c>
      <c r="C25" s="106">
        <v>15775000</v>
      </c>
      <c r="D25" s="106">
        <v>12300875</v>
      </c>
      <c r="E25" s="6"/>
      <c r="F25" s="6"/>
      <c r="G25" s="6"/>
      <c r="H25" s="4"/>
      <c r="I25" s="2"/>
      <c r="J25" s="2"/>
      <c r="K25" s="4"/>
    </row>
    <row r="26" spans="1:11" ht="36">
      <c r="A26" s="71" t="s">
        <v>252</v>
      </c>
      <c r="B26" s="72" t="s">
        <v>271</v>
      </c>
      <c r="C26" s="106">
        <v>95500</v>
      </c>
      <c r="D26" s="106">
        <v>90500</v>
      </c>
      <c r="E26" s="6"/>
      <c r="F26" s="6"/>
      <c r="G26" s="6"/>
      <c r="H26" s="4"/>
      <c r="I26" s="2"/>
      <c r="J26" s="2"/>
      <c r="K26" s="4"/>
    </row>
    <row r="27" spans="1:11" ht="36">
      <c r="A27" s="71" t="s">
        <v>253</v>
      </c>
      <c r="B27" s="72" t="s">
        <v>272</v>
      </c>
      <c r="C27" s="106">
        <v>17847772</v>
      </c>
      <c r="D27" s="106">
        <v>17855076</v>
      </c>
      <c r="E27" s="6"/>
      <c r="F27" s="6"/>
      <c r="G27" s="6"/>
      <c r="H27" s="4"/>
      <c r="I27" s="2"/>
      <c r="J27" s="2"/>
      <c r="K27" s="4"/>
    </row>
    <row r="28" spans="1:11" ht="23.25" customHeight="1">
      <c r="A28" s="71" t="s">
        <v>284</v>
      </c>
      <c r="B28" s="72" t="s">
        <v>283</v>
      </c>
      <c r="C28" s="106">
        <v>54000</v>
      </c>
      <c r="D28" s="106">
        <v>54000</v>
      </c>
      <c r="E28" s="6"/>
      <c r="F28" s="6"/>
      <c r="G28" s="6"/>
      <c r="H28" s="4"/>
      <c r="I28" s="2"/>
      <c r="J28" s="2"/>
      <c r="K28" s="4"/>
    </row>
    <row r="29" spans="1:11" ht="36">
      <c r="A29" s="94" t="s">
        <v>387</v>
      </c>
      <c r="B29" s="72" t="s">
        <v>386</v>
      </c>
      <c r="C29" s="106">
        <v>2840000</v>
      </c>
      <c r="D29" s="106">
        <v>2840000</v>
      </c>
      <c r="E29" s="6"/>
      <c r="F29" s="6"/>
      <c r="G29" s="6"/>
      <c r="H29" s="4"/>
      <c r="I29" s="2"/>
      <c r="J29" s="2"/>
      <c r="K29" s="4"/>
    </row>
    <row r="30" spans="1:11" ht="39.75" customHeight="1">
      <c r="A30" s="49" t="s">
        <v>556</v>
      </c>
      <c r="B30" s="50" t="s">
        <v>159</v>
      </c>
      <c r="C30" s="108">
        <f>C31+C32+C33</f>
        <v>18363005</v>
      </c>
      <c r="D30" s="108">
        <f>D31+D32+D33</f>
        <v>15845743</v>
      </c>
      <c r="E30" s="6"/>
      <c r="F30" s="6">
        <f>'[1]прил 14'!E444</f>
        <v>18363005</v>
      </c>
      <c r="G30" s="6">
        <f>'[1]прил 14'!F444</f>
        <v>15845743</v>
      </c>
      <c r="H30" s="4"/>
      <c r="I30" s="2"/>
      <c r="J30" s="2"/>
      <c r="K30" s="4"/>
    </row>
    <row r="31" spans="1:11" ht="18.75" customHeight="1">
      <c r="A31" s="71" t="s">
        <v>254</v>
      </c>
      <c r="B31" s="72" t="s">
        <v>273</v>
      </c>
      <c r="C31" s="106">
        <v>6313820</v>
      </c>
      <c r="D31" s="106">
        <v>5131012</v>
      </c>
      <c r="E31" s="6"/>
      <c r="F31" s="6"/>
      <c r="G31" s="6"/>
      <c r="H31" s="4"/>
      <c r="I31" s="2"/>
      <c r="J31" s="2"/>
      <c r="K31" s="4"/>
    </row>
    <row r="32" spans="1:11" ht="36.75" customHeight="1">
      <c r="A32" s="71" t="s">
        <v>251</v>
      </c>
      <c r="B32" s="72" t="s">
        <v>274</v>
      </c>
      <c r="C32" s="106">
        <v>11378185</v>
      </c>
      <c r="D32" s="106">
        <v>10043731</v>
      </c>
      <c r="E32" s="6"/>
      <c r="F32" s="6"/>
      <c r="G32" s="6"/>
      <c r="H32" s="4"/>
      <c r="I32" s="2"/>
      <c r="J32" s="2"/>
      <c r="K32" s="4"/>
    </row>
    <row r="33" spans="1:11" ht="24" customHeight="1">
      <c r="A33" s="71" t="s">
        <v>255</v>
      </c>
      <c r="B33" s="72" t="s">
        <v>275</v>
      </c>
      <c r="C33" s="106">
        <v>671000</v>
      </c>
      <c r="D33" s="106">
        <v>671000</v>
      </c>
      <c r="E33" s="6"/>
      <c r="F33" s="6"/>
      <c r="G33" s="6"/>
      <c r="H33" s="4"/>
      <c r="I33" s="2"/>
      <c r="J33" s="2"/>
      <c r="K33" s="4"/>
    </row>
    <row r="34" spans="1:11" ht="36.75" customHeight="1">
      <c r="A34" s="49" t="s">
        <v>469</v>
      </c>
      <c r="B34" s="50" t="s">
        <v>158</v>
      </c>
      <c r="C34" s="108">
        <f>C35+C36</f>
        <v>470000</v>
      </c>
      <c r="D34" s="108">
        <f>D35+D36</f>
        <v>470000</v>
      </c>
      <c r="E34" s="6"/>
      <c r="F34" s="6">
        <f>'прил 14'!E456</f>
        <v>470000</v>
      </c>
      <c r="G34" s="6">
        <f>'прил 14'!F456</f>
        <v>470000</v>
      </c>
      <c r="H34" s="4"/>
      <c r="I34" s="2"/>
      <c r="J34" s="2"/>
      <c r="K34" s="4"/>
    </row>
    <row r="35" spans="1:11" ht="54">
      <c r="A35" s="71" t="s">
        <v>557</v>
      </c>
      <c r="B35" s="72" t="s">
        <v>510</v>
      </c>
      <c r="C35" s="104">
        <v>440000</v>
      </c>
      <c r="D35" s="186">
        <v>440000</v>
      </c>
      <c r="E35" s="6"/>
      <c r="F35" s="6"/>
      <c r="G35" s="6"/>
      <c r="H35" s="4"/>
      <c r="I35" s="2"/>
      <c r="J35" s="2"/>
      <c r="K35" s="4"/>
    </row>
    <row r="36" spans="1:11" ht="31.5" customHeight="1">
      <c r="A36" s="71" t="s">
        <v>294</v>
      </c>
      <c r="B36" s="72" t="s">
        <v>292</v>
      </c>
      <c r="C36" s="106">
        <v>30000</v>
      </c>
      <c r="D36" s="186">
        <v>30000</v>
      </c>
      <c r="E36" s="6"/>
      <c r="F36" s="6"/>
      <c r="G36" s="6"/>
      <c r="H36" s="4"/>
      <c r="I36" s="2"/>
      <c r="J36" s="2"/>
      <c r="K36" s="4"/>
    </row>
    <row r="37" spans="1:11" ht="38.25" customHeight="1">
      <c r="A37" s="49" t="s">
        <v>558</v>
      </c>
      <c r="B37" s="50" t="s">
        <v>244</v>
      </c>
      <c r="C37" s="108">
        <f>C38+C39</f>
        <v>4425388.51</v>
      </c>
      <c r="D37" s="108">
        <f>D38+D39</f>
        <v>511000</v>
      </c>
      <c r="E37" s="6"/>
      <c r="F37" s="6">
        <f>'прил 14'!E457</f>
        <v>4425388.51</v>
      </c>
      <c r="G37" s="6">
        <f>'прил 14'!F457</f>
        <v>511000</v>
      </c>
      <c r="H37" s="4"/>
      <c r="I37" s="2"/>
      <c r="J37" s="2"/>
      <c r="K37" s="4"/>
    </row>
    <row r="38" spans="1:11" ht="39" customHeight="1">
      <c r="A38" s="71" t="s">
        <v>257</v>
      </c>
      <c r="B38" s="72" t="s">
        <v>276</v>
      </c>
      <c r="C38" s="106">
        <v>511000</v>
      </c>
      <c r="D38" s="106">
        <v>511000</v>
      </c>
      <c r="E38" s="6"/>
      <c r="F38" s="6"/>
      <c r="G38" s="6"/>
      <c r="H38" s="4"/>
      <c r="I38" s="2"/>
      <c r="J38" s="2"/>
      <c r="K38" s="4"/>
    </row>
    <row r="39" spans="1:11" ht="18" customHeight="1">
      <c r="A39" s="73" t="s">
        <v>402</v>
      </c>
      <c r="B39" s="72" t="s">
        <v>400</v>
      </c>
      <c r="C39" s="106">
        <f>3296369+618019.51</f>
        <v>3914388.51</v>
      </c>
      <c r="D39" s="106">
        <v>0</v>
      </c>
      <c r="E39" s="6"/>
      <c r="F39" s="6"/>
      <c r="G39" s="6"/>
      <c r="H39" s="4"/>
      <c r="I39" s="2"/>
      <c r="J39" s="2"/>
      <c r="K39" s="4"/>
    </row>
    <row r="40" spans="1:11" ht="36" customHeight="1">
      <c r="A40" s="49" t="s">
        <v>485</v>
      </c>
      <c r="B40" s="50" t="s">
        <v>150</v>
      </c>
      <c r="C40" s="108">
        <f>C41</f>
        <v>200000</v>
      </c>
      <c r="D40" s="108">
        <f>D41</f>
        <v>150000</v>
      </c>
      <c r="E40" s="6"/>
      <c r="F40" s="6">
        <f>'[1]прил 14'!E447</f>
        <v>200000</v>
      </c>
      <c r="G40" s="6">
        <f>'[1]прил 14'!F447</f>
        <v>150000</v>
      </c>
      <c r="H40" s="4"/>
      <c r="I40" s="2"/>
      <c r="J40" s="2"/>
      <c r="K40" s="4"/>
    </row>
    <row r="41" spans="1:11" ht="36">
      <c r="A41" s="73" t="s">
        <v>559</v>
      </c>
      <c r="B41" s="72" t="s">
        <v>549</v>
      </c>
      <c r="C41" s="106">
        <v>200000</v>
      </c>
      <c r="D41" s="106">
        <v>150000</v>
      </c>
      <c r="E41" s="6"/>
      <c r="F41" s="6"/>
      <c r="G41" s="6"/>
      <c r="H41" s="4"/>
      <c r="I41" s="2"/>
      <c r="J41" s="2"/>
      <c r="K41" s="4"/>
    </row>
    <row r="42" spans="1:11" ht="39" customHeight="1">
      <c r="A42" s="49" t="s">
        <v>560</v>
      </c>
      <c r="B42" s="50" t="s">
        <v>149</v>
      </c>
      <c r="C42" s="108">
        <f>C43+C44</f>
        <v>13996867</v>
      </c>
      <c r="D42" s="108">
        <f>D43+D44</f>
        <v>13858923</v>
      </c>
      <c r="E42" s="6"/>
      <c r="F42" s="6">
        <f>'[1]прил 14'!E448</f>
        <v>13996867</v>
      </c>
      <c r="G42" s="6">
        <f>'[1]прил 14'!F448</f>
        <v>13858923</v>
      </c>
      <c r="H42" s="4"/>
      <c r="I42" s="2"/>
      <c r="J42" s="2"/>
      <c r="K42" s="4"/>
    </row>
    <row r="43" spans="1:11" ht="39" customHeight="1">
      <c r="A43" s="73" t="s">
        <v>259</v>
      </c>
      <c r="B43" s="72" t="s">
        <v>418</v>
      </c>
      <c r="C43" s="187">
        <v>311385</v>
      </c>
      <c r="D43" s="187">
        <v>311385</v>
      </c>
      <c r="E43" s="6"/>
      <c r="F43" s="6"/>
      <c r="G43" s="6"/>
      <c r="H43" s="4"/>
      <c r="I43" s="2"/>
      <c r="J43" s="2"/>
      <c r="K43" s="4"/>
    </row>
    <row r="44" spans="1:11" ht="36">
      <c r="A44" s="71" t="s">
        <v>261</v>
      </c>
      <c r="B44" s="72" t="s">
        <v>277</v>
      </c>
      <c r="C44" s="106">
        <f>14435952-750470</f>
        <v>13685482</v>
      </c>
      <c r="D44" s="106">
        <f>14268008-720470</f>
        <v>13547538</v>
      </c>
      <c r="E44" s="6"/>
      <c r="F44" s="6"/>
      <c r="G44" s="6"/>
      <c r="H44" s="4"/>
      <c r="I44" s="2"/>
      <c r="J44" s="2"/>
      <c r="K44" s="4"/>
    </row>
    <row r="45" spans="1:11" ht="52.2">
      <c r="A45" s="49" t="s">
        <v>561</v>
      </c>
      <c r="B45" s="50" t="s">
        <v>157</v>
      </c>
      <c r="C45" s="108">
        <f>C46+C47+C48</f>
        <v>157462681.63999999</v>
      </c>
      <c r="D45" s="108">
        <f>D46+D47+D48</f>
        <v>2375000</v>
      </c>
      <c r="E45" s="6"/>
      <c r="F45" s="6">
        <f>'прил 14'!E460</f>
        <v>157462681.63999999</v>
      </c>
      <c r="G45" s="6">
        <f>'прил 14'!F460</f>
        <v>2375000</v>
      </c>
      <c r="H45" s="4"/>
      <c r="I45" s="2"/>
      <c r="J45" s="2"/>
      <c r="K45" s="4"/>
    </row>
    <row r="46" spans="1:11" ht="37.5" customHeight="1">
      <c r="A46" s="71" t="s">
        <v>262</v>
      </c>
      <c r="B46" s="72" t="s">
        <v>460</v>
      </c>
      <c r="C46" s="106">
        <v>1068600</v>
      </c>
      <c r="D46" s="186">
        <v>1975000</v>
      </c>
      <c r="E46" s="6"/>
      <c r="F46" s="6"/>
      <c r="G46" s="6"/>
      <c r="H46" s="4"/>
      <c r="I46" s="2"/>
      <c r="J46" s="2"/>
      <c r="K46" s="4"/>
    </row>
    <row r="47" spans="1:11" ht="18.75" customHeight="1">
      <c r="A47" s="75" t="s">
        <v>264</v>
      </c>
      <c r="B47" s="72" t="s">
        <v>278</v>
      </c>
      <c r="C47" s="106">
        <v>400000</v>
      </c>
      <c r="D47" s="186">
        <v>400000</v>
      </c>
      <c r="E47" s="6"/>
      <c r="F47" s="6"/>
      <c r="G47" s="6"/>
      <c r="H47" s="4"/>
      <c r="I47" s="2"/>
      <c r="J47" s="2"/>
      <c r="K47" s="4"/>
    </row>
    <row r="48" spans="1:11" ht="18.75" customHeight="1">
      <c r="A48" s="88" t="s">
        <v>657</v>
      </c>
      <c r="B48" s="72" t="s">
        <v>658</v>
      </c>
      <c r="C48" s="106">
        <v>155994081.63999999</v>
      </c>
      <c r="D48" s="186">
        <v>0</v>
      </c>
      <c r="E48" s="6"/>
      <c r="F48" s="6"/>
      <c r="G48" s="6"/>
      <c r="H48" s="4"/>
      <c r="I48" s="2"/>
      <c r="J48" s="2"/>
      <c r="K48" s="4"/>
    </row>
    <row r="49" spans="1:11" ht="37.5" customHeight="1">
      <c r="A49" s="145" t="s">
        <v>574</v>
      </c>
      <c r="B49" s="50" t="s">
        <v>154</v>
      </c>
      <c r="C49" s="108">
        <f>C50</f>
        <v>50000</v>
      </c>
      <c r="D49" s="108">
        <f>D50</f>
        <v>50000</v>
      </c>
      <c r="E49" s="6"/>
      <c r="F49" s="6">
        <f>'[1]прил 14'!E450</f>
        <v>50000</v>
      </c>
      <c r="G49" s="6">
        <f>'[1]прил 14'!F450</f>
        <v>50000</v>
      </c>
      <c r="H49" s="4"/>
      <c r="I49" s="2"/>
      <c r="J49" s="2"/>
      <c r="K49" s="4"/>
    </row>
    <row r="50" spans="1:11">
      <c r="A50" s="75" t="s">
        <v>433</v>
      </c>
      <c r="B50" s="72" t="s">
        <v>279</v>
      </c>
      <c r="C50" s="106">
        <v>50000</v>
      </c>
      <c r="D50" s="106">
        <v>50000</v>
      </c>
      <c r="E50" s="6"/>
      <c r="F50" s="6"/>
      <c r="G50" s="6"/>
      <c r="H50" s="4"/>
      <c r="I50" s="2"/>
      <c r="J50" s="2"/>
      <c r="K50" s="4"/>
    </row>
    <row r="51" spans="1:11" ht="35.25" customHeight="1">
      <c r="A51" s="49" t="s">
        <v>562</v>
      </c>
      <c r="B51" s="50" t="s">
        <v>488</v>
      </c>
      <c r="C51" s="108">
        <f>C52</f>
        <v>173500</v>
      </c>
      <c r="D51" s="108">
        <f>D52</f>
        <v>173500</v>
      </c>
      <c r="E51" s="6"/>
      <c r="F51" s="6">
        <f>'[1]прил 14'!E452</f>
        <v>173500</v>
      </c>
      <c r="G51" s="6">
        <f>'[1]прил 14'!F452</f>
        <v>173500</v>
      </c>
      <c r="H51" s="4"/>
      <c r="I51" s="2"/>
      <c r="J51" s="2"/>
      <c r="K51" s="4"/>
    </row>
    <row r="52" spans="1:11" s="91" customFormat="1" ht="36.75" customHeight="1">
      <c r="A52" s="130" t="s">
        <v>563</v>
      </c>
      <c r="B52" s="72" t="s">
        <v>489</v>
      </c>
      <c r="C52" s="106">
        <v>173500</v>
      </c>
      <c r="D52" s="106">
        <v>173500</v>
      </c>
      <c r="E52" s="188"/>
      <c r="F52" s="188"/>
      <c r="G52" s="188"/>
      <c r="H52" s="90"/>
      <c r="I52" s="89"/>
      <c r="J52" s="89"/>
      <c r="K52" s="90"/>
    </row>
    <row r="53" spans="1:11" ht="52.2">
      <c r="A53" s="145" t="s">
        <v>575</v>
      </c>
      <c r="B53" s="50" t="s">
        <v>420</v>
      </c>
      <c r="C53" s="108">
        <f>C54</f>
        <v>2429471</v>
      </c>
      <c r="D53" s="108">
        <f>D54</f>
        <v>2399471</v>
      </c>
      <c r="E53" s="6"/>
      <c r="F53" s="6">
        <f>'[1]прил 14'!E453</f>
        <v>2429471</v>
      </c>
      <c r="G53" s="6">
        <f>'[1]прил 14'!F453</f>
        <v>2399471</v>
      </c>
      <c r="H53" s="4"/>
      <c r="I53" s="2"/>
      <c r="J53" s="2"/>
      <c r="K53" s="4"/>
    </row>
    <row r="54" spans="1:11" ht="36">
      <c r="A54" s="14" t="s">
        <v>295</v>
      </c>
      <c r="B54" s="72" t="s">
        <v>422</v>
      </c>
      <c r="C54" s="106">
        <f>1679001+750470</f>
        <v>2429471</v>
      </c>
      <c r="D54" s="186">
        <f>1679001+720470</f>
        <v>2399471</v>
      </c>
      <c r="E54" s="6"/>
      <c r="F54" s="6"/>
      <c r="G54" s="6"/>
      <c r="H54" s="4"/>
      <c r="I54" s="2"/>
      <c r="J54" s="2"/>
      <c r="K54" s="4"/>
    </row>
    <row r="55" spans="1:11" ht="52.2">
      <c r="A55" s="131" t="s">
        <v>443</v>
      </c>
      <c r="B55" s="50" t="s">
        <v>444</v>
      </c>
      <c r="C55" s="108">
        <f>C56</f>
        <v>10507500</v>
      </c>
      <c r="D55" s="108">
        <f>D56</f>
        <v>10507500</v>
      </c>
      <c r="E55" s="6"/>
      <c r="F55" s="6">
        <f>'[1]прил 14'!E454</f>
        <v>10507500</v>
      </c>
      <c r="G55" s="6">
        <f>'[1]прил 14'!F454</f>
        <v>10507500</v>
      </c>
      <c r="H55" s="4"/>
      <c r="I55" s="2"/>
      <c r="J55" s="2"/>
      <c r="K55" s="4"/>
    </row>
    <row r="56" spans="1:11" ht="33" customHeight="1">
      <c r="A56" s="75" t="s">
        <v>263</v>
      </c>
      <c r="B56" s="72" t="s">
        <v>446</v>
      </c>
      <c r="C56" s="106">
        <v>10507500</v>
      </c>
      <c r="D56" s="106">
        <v>10507500</v>
      </c>
      <c r="E56" s="6"/>
      <c r="F56" s="6"/>
      <c r="G56" s="6"/>
      <c r="H56" s="4"/>
      <c r="I56" s="2"/>
      <c r="J56" s="2"/>
      <c r="K56" s="4"/>
    </row>
    <row r="57" spans="1:11" ht="76.5" customHeight="1">
      <c r="A57" s="49" t="s">
        <v>579</v>
      </c>
      <c r="B57" s="70" t="s">
        <v>475</v>
      </c>
      <c r="C57" s="122">
        <f>C58</f>
        <v>45000</v>
      </c>
      <c r="D57" s="122">
        <f>D58</f>
        <v>45000</v>
      </c>
      <c r="E57" s="6"/>
      <c r="F57" s="6">
        <f>'[1]прил 14'!E455</f>
        <v>45000</v>
      </c>
      <c r="G57" s="6">
        <f>'[1]прил 14'!F455</f>
        <v>45000</v>
      </c>
      <c r="H57" s="4"/>
      <c r="I57" s="2"/>
      <c r="J57" s="2"/>
      <c r="K57" s="4"/>
    </row>
    <row r="58" spans="1:11" ht="36" customHeight="1">
      <c r="A58" s="88" t="s">
        <v>256</v>
      </c>
      <c r="B58" s="72" t="s">
        <v>477</v>
      </c>
      <c r="C58" s="106">
        <v>45000</v>
      </c>
      <c r="D58" s="186">
        <v>45000</v>
      </c>
      <c r="E58" s="6"/>
      <c r="F58" s="6"/>
      <c r="G58" s="6"/>
      <c r="H58" s="4"/>
      <c r="I58" s="2"/>
      <c r="J58" s="2"/>
      <c r="K58" s="4"/>
    </row>
    <row r="59" spans="1:11" ht="52.2">
      <c r="A59" s="140" t="s">
        <v>506</v>
      </c>
      <c r="B59" s="50" t="s">
        <v>449</v>
      </c>
      <c r="C59" s="108">
        <f>C60+C61</f>
        <v>350000</v>
      </c>
      <c r="D59" s="108">
        <f>D60+D61</f>
        <v>350000</v>
      </c>
      <c r="E59" s="6"/>
      <c r="F59" s="6">
        <f>'[1]прил 14'!E456</f>
        <v>350000</v>
      </c>
      <c r="G59" s="6">
        <f>'[1]прил 14'!F456</f>
        <v>350000</v>
      </c>
      <c r="H59" s="4"/>
      <c r="I59" s="2"/>
      <c r="J59" s="2"/>
      <c r="K59" s="4"/>
    </row>
    <row r="60" spans="1:11" ht="36">
      <c r="A60" s="73" t="s">
        <v>564</v>
      </c>
      <c r="B60" s="72" t="s">
        <v>450</v>
      </c>
      <c r="C60" s="106">
        <v>30000</v>
      </c>
      <c r="D60" s="106">
        <v>30000</v>
      </c>
      <c r="E60" s="6"/>
      <c r="F60" s="6"/>
      <c r="G60" s="6"/>
      <c r="H60" s="4"/>
      <c r="I60" s="2"/>
      <c r="J60" s="2"/>
      <c r="K60" s="4"/>
    </row>
    <row r="61" spans="1:11" ht="36">
      <c r="A61" s="73" t="s">
        <v>505</v>
      </c>
      <c r="B61" s="72" t="s">
        <v>504</v>
      </c>
      <c r="C61" s="106">
        <v>320000</v>
      </c>
      <c r="D61" s="106">
        <v>320000</v>
      </c>
      <c r="F61" s="5"/>
      <c r="G61" s="6"/>
      <c r="H61" s="4"/>
      <c r="I61" s="4"/>
      <c r="J61" s="4"/>
      <c r="K61" s="4"/>
    </row>
    <row r="62" spans="1:11" ht="52.2">
      <c r="A62" s="140" t="s">
        <v>494</v>
      </c>
      <c r="B62" s="50" t="s">
        <v>440</v>
      </c>
      <c r="C62" s="108">
        <f>C63</f>
        <v>4340000</v>
      </c>
      <c r="D62" s="108">
        <f>D63</f>
        <v>1240000</v>
      </c>
      <c r="E62" s="6"/>
      <c r="F62" s="6">
        <f>'прил 14'!E468</f>
        <v>4340000</v>
      </c>
      <c r="G62" s="6">
        <f>'прил 14'!F468</f>
        <v>1240000</v>
      </c>
      <c r="H62" s="2"/>
      <c r="I62" s="4"/>
      <c r="J62" s="2"/>
      <c r="K62" s="4"/>
    </row>
    <row r="63" spans="1:11" ht="36">
      <c r="A63" s="71" t="s">
        <v>260</v>
      </c>
      <c r="B63" s="72" t="s">
        <v>441</v>
      </c>
      <c r="C63" s="106">
        <v>4340000</v>
      </c>
      <c r="D63" s="106">
        <v>1240000</v>
      </c>
      <c r="E63" s="6"/>
      <c r="F63" s="6"/>
      <c r="G63" s="189"/>
      <c r="H63" s="4"/>
      <c r="I63" s="2"/>
      <c r="J63" s="2"/>
      <c r="K63" s="4"/>
    </row>
    <row r="64" spans="1:11" ht="62.25" customHeight="1">
      <c r="A64" s="131" t="s">
        <v>565</v>
      </c>
      <c r="B64" s="50" t="s">
        <v>424</v>
      </c>
      <c r="C64" s="108">
        <f>C65</f>
        <v>19846400</v>
      </c>
      <c r="D64" s="108">
        <f>D65</f>
        <v>19000000</v>
      </c>
      <c r="F64" s="5">
        <f>'[1]прил 14'!E458</f>
        <v>19846400</v>
      </c>
      <c r="G64" s="5">
        <f>'[1]прил 14'!F458</f>
        <v>19000000</v>
      </c>
    </row>
    <row r="65" spans="1:7" ht="36">
      <c r="A65" s="73" t="s">
        <v>258</v>
      </c>
      <c r="B65" s="72">
        <v>1695600000</v>
      </c>
      <c r="C65" s="106">
        <v>19846400</v>
      </c>
      <c r="D65" s="106">
        <v>19000000</v>
      </c>
    </row>
    <row r="66" spans="1:7" ht="36" customHeight="1">
      <c r="A66" s="194" t="s">
        <v>696</v>
      </c>
      <c r="B66" s="50" t="s">
        <v>697</v>
      </c>
      <c r="C66" s="108">
        <f>C67</f>
        <v>50000</v>
      </c>
      <c r="D66" s="108">
        <f>D67</f>
        <v>50000</v>
      </c>
    </row>
    <row r="67" spans="1:7">
      <c r="A67" s="195" t="s">
        <v>698</v>
      </c>
      <c r="B67" s="72" t="s">
        <v>699</v>
      </c>
      <c r="C67" s="106">
        <v>50000</v>
      </c>
      <c r="D67" s="106">
        <v>50000</v>
      </c>
    </row>
    <row r="68" spans="1:7" ht="25.8" customHeight="1">
      <c r="A68" s="210" t="s">
        <v>138</v>
      </c>
      <c r="B68" s="210"/>
      <c r="C68" s="123">
        <f>C14+C30+C34+C37+C40+C42+C45+C49+C51+C53+C55+C57+C59+C62+C64+C66</f>
        <v>682450518.95000005</v>
      </c>
      <c r="D68" s="123">
        <f>D14+D30+D34+D37+D40+D42+D45+D49+D51+D53+D55+D57+D59+D62+D64+D66</f>
        <v>510091464.32999998</v>
      </c>
      <c r="F68" s="5">
        <f>'прил 14'!E517</f>
        <v>682450518.94999993</v>
      </c>
      <c r="G68" s="5">
        <f>'прил 14'!F517</f>
        <v>510091464.32999998</v>
      </c>
    </row>
    <row r="70" spans="1:7">
      <c r="A70" s="176" t="s">
        <v>65</v>
      </c>
      <c r="B70" s="1"/>
      <c r="C70" s="1"/>
      <c r="D70" s="1"/>
      <c r="E70" s="1"/>
      <c r="F70" s="5">
        <f>F68-C68</f>
        <v>0</v>
      </c>
      <c r="G70" s="5">
        <f>G68-D68</f>
        <v>0</v>
      </c>
    </row>
  </sheetData>
  <mergeCells count="6">
    <mergeCell ref="A9:D9"/>
    <mergeCell ref="A10:D10"/>
    <mergeCell ref="A11:D11"/>
    <mergeCell ref="A68:B68"/>
    <mergeCell ref="C2:D2"/>
    <mergeCell ref="C4:D4"/>
  </mergeCells>
  <pageMargins left="0.70866141732283472" right="0.70866141732283472" top="0.55118110236220474" bottom="0.55118110236220474" header="0.31496062992125984" footer="0.31496062992125984"/>
  <pageSetup paperSize="9" scale="66" orientation="portrait" r:id="rId1"/>
  <rowBreaks count="1" manualBreakCount="1">
    <brk id="38" max="3" man="1"/>
  </rowBreaks>
  <colBreaks count="1" manualBreakCount="1">
    <brk id="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9"/>
  <sheetViews>
    <sheetView view="pageBreakPreview" topLeftCell="A10" zoomScale="86" zoomScaleNormal="100" zoomScaleSheetLayoutView="86" workbookViewId="0">
      <selection activeCell="A10" sqref="A10:D10"/>
    </sheetView>
  </sheetViews>
  <sheetFormatPr defaultRowHeight="18"/>
  <cols>
    <col min="1" max="1" width="30.33203125" style="16" customWidth="1"/>
    <col min="2" max="2" width="40.44140625" style="16" customWidth="1"/>
    <col min="3" max="4" width="20.109375" style="16" customWidth="1"/>
    <col min="5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8">
      <c r="D1" s="7"/>
      <c r="E1" s="197" t="s">
        <v>333</v>
      </c>
    </row>
    <row r="2" spans="1:8">
      <c r="D2" s="200" t="s">
        <v>708</v>
      </c>
      <c r="E2" s="201"/>
    </row>
    <row r="3" spans="1:8">
      <c r="D3" s="7"/>
      <c r="E3" s="197" t="s">
        <v>410</v>
      </c>
    </row>
    <row r="4" spans="1:8">
      <c r="D4" s="7"/>
      <c r="E4" s="197" t="s">
        <v>709</v>
      </c>
    </row>
    <row r="5" spans="1:8">
      <c r="D5" s="7"/>
      <c r="E5" s="197" t="s">
        <v>282</v>
      </c>
    </row>
    <row r="6" spans="1:8">
      <c r="D6" s="7"/>
      <c r="E6" s="197" t="s">
        <v>590</v>
      </c>
    </row>
    <row r="7" spans="1:8">
      <c r="D7" s="7"/>
      <c r="E7" s="197" t="s">
        <v>591</v>
      </c>
    </row>
    <row r="8" spans="1:8" ht="14.25" customHeight="1">
      <c r="A8" s="148"/>
      <c r="B8" s="152"/>
      <c r="C8" s="152"/>
      <c r="D8" s="197"/>
      <c r="E8" s="197" t="s">
        <v>592</v>
      </c>
    </row>
    <row r="9" spans="1:8" s="8" customFormat="1" ht="14.25" customHeight="1">
      <c r="A9" s="199" t="s">
        <v>183</v>
      </c>
      <c r="B9" s="199"/>
      <c r="C9" s="199"/>
      <c r="D9" s="199"/>
    </row>
    <row r="10" spans="1:8" ht="51" customHeight="1">
      <c r="A10" s="198" t="s">
        <v>597</v>
      </c>
      <c r="B10" s="198"/>
      <c r="C10" s="198"/>
      <c r="D10" s="198"/>
    </row>
    <row r="11" spans="1:8" ht="23.25" customHeight="1">
      <c r="A11" s="93"/>
      <c r="D11" s="93" t="s">
        <v>528</v>
      </c>
    </row>
    <row r="12" spans="1:8" ht="62.25" customHeight="1">
      <c r="A12" s="191" t="s">
        <v>185</v>
      </c>
      <c r="B12" s="151" t="s">
        <v>186</v>
      </c>
      <c r="C12" s="151" t="s">
        <v>598</v>
      </c>
      <c r="D12" s="151" t="s">
        <v>599</v>
      </c>
    </row>
    <row r="13" spans="1:8" ht="46.5" customHeight="1">
      <c r="A13" s="21" t="s">
        <v>187</v>
      </c>
      <c r="B13" s="22" t="s">
        <v>188</v>
      </c>
      <c r="C13" s="117">
        <f>C14+C15</f>
        <v>0</v>
      </c>
      <c r="D13" s="117">
        <f>D14+D15</f>
        <v>0</v>
      </c>
      <c r="H13" s="7" t="s">
        <v>65</v>
      </c>
    </row>
    <row r="14" spans="1:8" ht="58.5" customHeight="1">
      <c r="A14" s="21" t="s">
        <v>189</v>
      </c>
      <c r="B14" s="22" t="s">
        <v>190</v>
      </c>
      <c r="C14" s="118">
        <v>-781551177.13999999</v>
      </c>
      <c r="D14" s="153">
        <v>-615717788</v>
      </c>
    </row>
    <row r="15" spans="1:8" ht="53.25" customHeight="1">
      <c r="A15" s="21" t="s">
        <v>191</v>
      </c>
      <c r="B15" s="22" t="s">
        <v>192</v>
      </c>
      <c r="C15" s="118">
        <v>781551177.13999999</v>
      </c>
      <c r="D15" s="153">
        <v>615717788</v>
      </c>
    </row>
    <row r="16" spans="1:8" ht="24.75" customHeight="1">
      <c r="A16" s="21"/>
      <c r="B16" s="23" t="s">
        <v>193</v>
      </c>
      <c r="C16" s="143">
        <f>C13</f>
        <v>0</v>
      </c>
      <c r="D16" s="143">
        <f>D13</f>
        <v>0</v>
      </c>
    </row>
    <row r="17" spans="1:4" ht="51" customHeight="1">
      <c r="A17" s="24"/>
      <c r="B17" s="24"/>
      <c r="C17" s="24"/>
    </row>
    <row r="18" spans="1:4" ht="51" customHeight="1">
      <c r="A18" s="24"/>
      <c r="B18" s="24"/>
      <c r="C18" s="24"/>
    </row>
    <row r="19" spans="1:4" ht="51" customHeight="1">
      <c r="A19" s="24"/>
      <c r="B19" s="24"/>
      <c r="C19" s="24"/>
    </row>
    <row r="20" spans="1:4" ht="51" customHeight="1">
      <c r="A20" s="24"/>
      <c r="B20" s="24"/>
      <c r="C20" s="24"/>
      <c r="D20" s="7"/>
    </row>
    <row r="21" spans="1:4" ht="51" customHeight="1">
      <c r="A21" s="24"/>
      <c r="B21" s="24"/>
      <c r="C21" s="24"/>
      <c r="D21" s="7"/>
    </row>
    <row r="22" spans="1:4" ht="51" customHeight="1">
      <c r="A22" s="24"/>
      <c r="B22" s="24"/>
      <c r="C22" s="24"/>
      <c r="D22" s="7"/>
    </row>
    <row r="23" spans="1:4" ht="51" customHeight="1">
      <c r="A23" s="24"/>
      <c r="B23" s="24"/>
      <c r="C23" s="24"/>
      <c r="D23" s="7"/>
    </row>
    <row r="24" spans="1:4" ht="51" customHeight="1">
      <c r="A24" s="24"/>
      <c r="B24" s="24"/>
      <c r="C24" s="24"/>
      <c r="D24" s="7"/>
    </row>
    <row r="25" spans="1:4" ht="51" customHeight="1">
      <c r="A25" s="24"/>
      <c r="B25" s="24"/>
      <c r="C25" s="24"/>
      <c r="D25" s="7"/>
    </row>
    <row r="26" spans="1:4" ht="51" customHeight="1">
      <c r="A26" s="24"/>
      <c r="B26" s="24"/>
      <c r="C26" s="24"/>
      <c r="D26" s="7"/>
    </row>
    <row r="27" spans="1:4" ht="51" customHeight="1">
      <c r="A27" s="24"/>
      <c r="B27" s="24"/>
      <c r="C27" s="24"/>
      <c r="D27" s="7"/>
    </row>
    <row r="28" spans="1:4" ht="51" customHeight="1">
      <c r="A28" s="24"/>
      <c r="B28" s="24"/>
      <c r="C28" s="24"/>
      <c r="D28" s="7"/>
    </row>
    <row r="29" spans="1:4" ht="51" customHeight="1">
      <c r="A29" s="24"/>
      <c r="B29" s="24"/>
      <c r="C29" s="24"/>
      <c r="D29" s="7"/>
    </row>
    <row r="30" spans="1:4" ht="51" customHeight="1">
      <c r="A30" s="24"/>
      <c r="B30" s="24"/>
      <c r="C30" s="24"/>
      <c r="D30" s="7"/>
    </row>
    <row r="31" spans="1:4" ht="51" customHeight="1">
      <c r="A31" s="24"/>
      <c r="B31" s="24"/>
      <c r="C31" s="24"/>
      <c r="D31" s="7"/>
    </row>
    <row r="32" spans="1:4" ht="51" customHeight="1">
      <c r="A32" s="24"/>
      <c r="B32" s="24"/>
      <c r="C32" s="24"/>
      <c r="D32" s="7"/>
    </row>
    <row r="33" spans="1:4" ht="51" customHeight="1">
      <c r="A33" s="24"/>
      <c r="B33" s="24"/>
      <c r="C33" s="24"/>
      <c r="D33" s="7"/>
    </row>
    <row r="34" spans="1:4" ht="51" customHeight="1">
      <c r="A34" s="24"/>
      <c r="B34" s="24"/>
      <c r="C34" s="24"/>
      <c r="D34" s="7"/>
    </row>
    <row r="35" spans="1:4" ht="51" customHeight="1">
      <c r="A35" s="24"/>
      <c r="B35" s="24"/>
      <c r="C35" s="24"/>
      <c r="D35" s="7"/>
    </row>
    <row r="36" spans="1:4" ht="51" customHeight="1">
      <c r="A36" s="24"/>
      <c r="B36" s="24"/>
      <c r="C36" s="24"/>
      <c r="D36" s="7"/>
    </row>
    <row r="37" spans="1:4" ht="51" customHeight="1">
      <c r="A37" s="24"/>
      <c r="B37" s="24"/>
      <c r="C37" s="24"/>
      <c r="D37" s="7"/>
    </row>
    <row r="38" spans="1:4" ht="51" customHeight="1">
      <c r="A38" s="24"/>
      <c r="B38" s="24"/>
      <c r="C38" s="24"/>
      <c r="D38" s="7"/>
    </row>
    <row r="39" spans="1:4" ht="51" customHeight="1">
      <c r="A39" s="24"/>
      <c r="B39" s="24"/>
      <c r="C39" s="24"/>
      <c r="D39" s="7"/>
    </row>
    <row r="40" spans="1:4" ht="51" customHeight="1">
      <c r="A40" s="24"/>
      <c r="B40" s="24"/>
      <c r="C40" s="24"/>
      <c r="D40" s="7"/>
    </row>
    <row r="41" spans="1:4" ht="51" customHeight="1">
      <c r="A41" s="24"/>
      <c r="B41" s="24"/>
      <c r="C41" s="24"/>
      <c r="D41" s="7"/>
    </row>
    <row r="42" spans="1:4" ht="51" customHeight="1">
      <c r="A42" s="24"/>
      <c r="B42" s="24"/>
      <c r="C42" s="24"/>
      <c r="D42" s="7"/>
    </row>
    <row r="43" spans="1:4" ht="51" customHeight="1">
      <c r="A43" s="24"/>
      <c r="B43" s="24"/>
      <c r="C43" s="24"/>
      <c r="D43" s="7"/>
    </row>
    <row r="44" spans="1:4" ht="51" customHeight="1">
      <c r="A44" s="24"/>
      <c r="B44" s="24"/>
      <c r="C44" s="24"/>
      <c r="D44" s="7"/>
    </row>
    <row r="45" spans="1:4" ht="51" customHeight="1">
      <c r="A45" s="24"/>
      <c r="B45" s="24"/>
      <c r="C45" s="24"/>
      <c r="D45" s="7"/>
    </row>
    <row r="46" spans="1:4" ht="51" customHeight="1">
      <c r="A46" s="24"/>
      <c r="B46" s="24"/>
      <c r="C46" s="24"/>
      <c r="D46" s="7"/>
    </row>
    <row r="47" spans="1:4" ht="51" customHeight="1">
      <c r="A47" s="24"/>
      <c r="B47" s="24"/>
      <c r="C47" s="24"/>
      <c r="D47" s="7"/>
    </row>
    <row r="48" spans="1:4" ht="51" customHeight="1">
      <c r="A48" s="24"/>
      <c r="B48" s="24"/>
      <c r="C48" s="24"/>
      <c r="D48" s="7"/>
    </row>
    <row r="49" spans="1:4" ht="51" customHeight="1">
      <c r="A49" s="24"/>
      <c r="B49" s="24"/>
      <c r="C49" s="24"/>
      <c r="D49" s="7"/>
    </row>
    <row r="50" spans="1:4" ht="51" customHeight="1">
      <c r="A50" s="24"/>
      <c r="B50" s="24"/>
      <c r="C50" s="24"/>
      <c r="D50" s="7"/>
    </row>
    <row r="51" spans="1:4" ht="51" customHeight="1">
      <c r="A51" s="24"/>
      <c r="B51" s="24"/>
      <c r="C51" s="24"/>
      <c r="D51" s="7"/>
    </row>
    <row r="52" spans="1:4" ht="51" customHeight="1">
      <c r="A52" s="24"/>
      <c r="B52" s="24"/>
      <c r="C52" s="24"/>
      <c r="D52" s="7"/>
    </row>
    <row r="53" spans="1:4" ht="51" customHeight="1">
      <c r="A53" s="24"/>
      <c r="B53" s="24"/>
      <c r="C53" s="24"/>
      <c r="D53" s="7"/>
    </row>
    <row r="54" spans="1:4" ht="51" customHeight="1">
      <c r="A54" s="24"/>
      <c r="B54" s="24"/>
      <c r="C54" s="24"/>
      <c r="D54" s="7"/>
    </row>
    <row r="55" spans="1:4" ht="51" customHeight="1">
      <c r="A55" s="24"/>
      <c r="B55" s="24"/>
      <c r="C55" s="24"/>
      <c r="D55" s="7"/>
    </row>
    <row r="56" spans="1:4" ht="51" customHeight="1">
      <c r="A56" s="24"/>
      <c r="B56" s="24"/>
      <c r="C56" s="24"/>
      <c r="D56" s="7"/>
    </row>
    <row r="57" spans="1:4" ht="51" customHeight="1">
      <c r="A57" s="24"/>
      <c r="B57" s="24"/>
      <c r="C57" s="24"/>
      <c r="D57" s="7"/>
    </row>
    <row r="58" spans="1:4" ht="51" customHeight="1">
      <c r="A58" s="24"/>
      <c r="B58" s="24"/>
      <c r="C58" s="24"/>
      <c r="D58" s="7"/>
    </row>
    <row r="59" spans="1:4" ht="51" customHeight="1">
      <c r="A59" s="24"/>
      <c r="B59" s="24"/>
      <c r="C59" s="24"/>
      <c r="D59" s="7"/>
    </row>
    <row r="60" spans="1:4" ht="51" customHeight="1">
      <c r="A60" s="24"/>
      <c r="B60" s="24"/>
      <c r="C60" s="24"/>
      <c r="D60" s="7"/>
    </row>
    <row r="61" spans="1:4" ht="51" customHeight="1">
      <c r="A61" s="24"/>
      <c r="B61" s="24"/>
      <c r="C61" s="24"/>
      <c r="D61" s="7"/>
    </row>
    <row r="62" spans="1:4" ht="51" customHeight="1">
      <c r="A62" s="24"/>
      <c r="B62" s="24"/>
      <c r="C62" s="24"/>
      <c r="D62" s="7"/>
    </row>
    <row r="63" spans="1:4" ht="51" customHeight="1">
      <c r="A63" s="24"/>
      <c r="B63" s="24"/>
      <c r="C63" s="24"/>
      <c r="D63" s="7"/>
    </row>
    <row r="64" spans="1:4" ht="51" customHeight="1">
      <c r="A64" s="24"/>
      <c r="B64" s="24"/>
      <c r="C64" s="24"/>
      <c r="D64" s="7"/>
    </row>
    <row r="65" spans="1:4" ht="51" customHeight="1">
      <c r="A65" s="24"/>
      <c r="B65" s="24"/>
      <c r="C65" s="24"/>
      <c r="D65" s="7"/>
    </row>
    <row r="66" spans="1:4" ht="51" customHeight="1">
      <c r="A66" s="24"/>
      <c r="B66" s="24"/>
      <c r="C66" s="24"/>
      <c r="D66" s="7"/>
    </row>
    <row r="67" spans="1:4" ht="51" customHeight="1">
      <c r="A67" s="24"/>
      <c r="B67" s="24"/>
      <c r="C67" s="24"/>
      <c r="D67" s="7"/>
    </row>
    <row r="68" spans="1:4" ht="51" customHeight="1">
      <c r="A68" s="24"/>
      <c r="B68" s="24"/>
      <c r="C68" s="24"/>
      <c r="D68" s="7"/>
    </row>
    <row r="69" spans="1:4" ht="51" customHeight="1">
      <c r="A69" s="24"/>
      <c r="B69" s="24"/>
      <c r="C69" s="24"/>
      <c r="D69" s="7"/>
    </row>
    <row r="70" spans="1:4" ht="51" customHeight="1">
      <c r="A70" s="24"/>
      <c r="B70" s="24"/>
      <c r="C70" s="24"/>
      <c r="D70" s="7"/>
    </row>
    <row r="71" spans="1:4" ht="51" customHeight="1">
      <c r="A71" s="24"/>
      <c r="B71" s="24"/>
      <c r="C71" s="24"/>
      <c r="D71" s="7"/>
    </row>
    <row r="72" spans="1:4" ht="51" customHeight="1">
      <c r="A72" s="24"/>
      <c r="B72" s="24"/>
      <c r="C72" s="24"/>
      <c r="D72" s="7"/>
    </row>
    <row r="73" spans="1:4" ht="51" customHeight="1">
      <c r="A73" s="24"/>
      <c r="B73" s="24"/>
      <c r="C73" s="24"/>
      <c r="D73" s="7"/>
    </row>
    <row r="74" spans="1:4" ht="51" customHeight="1">
      <c r="A74" s="24"/>
      <c r="B74" s="24"/>
      <c r="C74" s="24"/>
      <c r="D74" s="7"/>
    </row>
    <row r="75" spans="1:4" ht="51" customHeight="1">
      <c r="A75" s="24"/>
      <c r="B75" s="24"/>
      <c r="C75" s="24"/>
      <c r="D75" s="7"/>
    </row>
    <row r="76" spans="1:4" ht="51" customHeight="1">
      <c r="A76" s="24"/>
      <c r="B76" s="24"/>
      <c r="C76" s="24"/>
      <c r="D76" s="7"/>
    </row>
    <row r="77" spans="1:4" ht="51" customHeight="1">
      <c r="A77" s="24"/>
      <c r="B77" s="24"/>
      <c r="C77" s="24"/>
      <c r="D77" s="7"/>
    </row>
    <row r="78" spans="1:4" ht="51" customHeight="1">
      <c r="A78" s="24"/>
      <c r="B78" s="24"/>
      <c r="C78" s="24"/>
      <c r="D78" s="7"/>
    </row>
    <row r="79" spans="1:4" ht="51" customHeight="1">
      <c r="A79" s="24"/>
      <c r="B79" s="24"/>
      <c r="C79" s="24"/>
      <c r="D79" s="7"/>
    </row>
    <row r="80" spans="1:4" ht="51" customHeight="1">
      <c r="A80" s="24"/>
      <c r="B80" s="24"/>
      <c r="C80" s="24"/>
      <c r="D80" s="7"/>
    </row>
    <row r="81" spans="1:4" ht="51" customHeight="1">
      <c r="A81" s="24"/>
      <c r="B81" s="24"/>
      <c r="C81" s="24"/>
      <c r="D81" s="7"/>
    </row>
    <row r="82" spans="1:4" ht="51" customHeight="1">
      <c r="A82" s="24"/>
      <c r="B82" s="24"/>
      <c r="C82" s="24"/>
      <c r="D82" s="7"/>
    </row>
    <row r="83" spans="1:4" ht="51" customHeight="1">
      <c r="A83" s="24"/>
      <c r="B83" s="24"/>
      <c r="C83" s="24"/>
      <c r="D83" s="7"/>
    </row>
    <row r="84" spans="1:4" ht="51" customHeight="1">
      <c r="A84" s="24"/>
      <c r="B84" s="24"/>
      <c r="C84" s="24"/>
      <c r="D84" s="7"/>
    </row>
    <row r="85" spans="1:4" ht="51" customHeight="1">
      <c r="A85" s="24"/>
      <c r="B85" s="24"/>
      <c r="C85" s="24"/>
      <c r="D85" s="7"/>
    </row>
    <row r="86" spans="1:4" ht="51" customHeight="1">
      <c r="A86" s="24"/>
      <c r="B86" s="24"/>
      <c r="C86" s="24"/>
      <c r="D86" s="7"/>
    </row>
    <row r="87" spans="1:4" ht="51" customHeight="1">
      <c r="A87" s="24"/>
      <c r="B87" s="24"/>
      <c r="C87" s="24"/>
      <c r="D87" s="7"/>
    </row>
    <row r="88" spans="1:4" ht="51" customHeight="1">
      <c r="A88" s="24"/>
      <c r="B88" s="24"/>
      <c r="C88" s="24"/>
      <c r="D88" s="7"/>
    </row>
    <row r="89" spans="1:4" ht="51" customHeight="1">
      <c r="A89" s="24"/>
      <c r="B89" s="24"/>
      <c r="C89" s="24"/>
      <c r="D89" s="7"/>
    </row>
    <row r="90" spans="1:4" ht="51" customHeight="1">
      <c r="A90" s="24"/>
      <c r="B90" s="24"/>
      <c r="C90" s="24"/>
      <c r="D90" s="7"/>
    </row>
    <row r="91" spans="1:4" ht="51" customHeight="1">
      <c r="A91" s="24"/>
      <c r="B91" s="24"/>
      <c r="C91" s="24"/>
      <c r="D91" s="7"/>
    </row>
    <row r="92" spans="1:4" ht="51" customHeight="1">
      <c r="A92" s="24"/>
      <c r="B92" s="24"/>
      <c r="C92" s="24"/>
      <c r="D92" s="7"/>
    </row>
    <row r="93" spans="1:4" ht="51" customHeight="1">
      <c r="A93" s="24"/>
      <c r="B93" s="24"/>
      <c r="C93" s="24"/>
      <c r="D93" s="7"/>
    </row>
    <row r="94" spans="1:4" ht="51" customHeight="1">
      <c r="A94" s="24"/>
      <c r="B94" s="24"/>
      <c r="C94" s="24"/>
      <c r="D94" s="7"/>
    </row>
    <row r="95" spans="1:4" ht="51" customHeight="1">
      <c r="A95" s="24"/>
      <c r="B95" s="24"/>
      <c r="C95" s="24"/>
      <c r="D95" s="7"/>
    </row>
    <row r="96" spans="1:4" ht="51" customHeight="1">
      <c r="A96" s="24"/>
      <c r="B96" s="24"/>
      <c r="C96" s="24"/>
      <c r="D96" s="7"/>
    </row>
    <row r="97" spans="1:4" ht="51" customHeight="1">
      <c r="A97" s="24"/>
      <c r="B97" s="24"/>
      <c r="C97" s="24"/>
      <c r="D97" s="7"/>
    </row>
    <row r="98" spans="1:4" ht="51" customHeight="1">
      <c r="A98" s="24"/>
      <c r="B98" s="24"/>
      <c r="C98" s="24"/>
      <c r="D98" s="7"/>
    </row>
    <row r="99" spans="1:4" ht="51" customHeight="1">
      <c r="A99" s="24"/>
      <c r="B99" s="24"/>
      <c r="C99" s="24"/>
      <c r="D99" s="7"/>
    </row>
    <row r="100" spans="1:4" ht="51" customHeight="1">
      <c r="A100" s="24"/>
      <c r="B100" s="24"/>
      <c r="C100" s="24"/>
      <c r="D100" s="7"/>
    </row>
    <row r="101" spans="1:4" ht="51" customHeight="1">
      <c r="A101" s="24"/>
      <c r="B101" s="24"/>
      <c r="C101" s="24"/>
      <c r="D101" s="7"/>
    </row>
    <row r="102" spans="1:4" ht="51" customHeight="1">
      <c r="A102" s="24"/>
      <c r="B102" s="24"/>
      <c r="C102" s="24"/>
      <c r="D102" s="7"/>
    </row>
    <row r="103" spans="1:4" ht="51" customHeight="1">
      <c r="A103" s="24"/>
      <c r="B103" s="24"/>
      <c r="C103" s="24"/>
      <c r="D103" s="7"/>
    </row>
    <row r="104" spans="1:4" ht="51" customHeight="1">
      <c r="A104" s="24"/>
      <c r="B104" s="24"/>
      <c r="C104" s="24"/>
      <c r="D104" s="7"/>
    </row>
    <row r="105" spans="1:4" ht="51" customHeight="1">
      <c r="A105" s="24"/>
      <c r="B105" s="24"/>
      <c r="C105" s="24"/>
      <c r="D105" s="7"/>
    </row>
    <row r="106" spans="1:4" ht="51" customHeight="1">
      <c r="A106" s="24"/>
      <c r="B106" s="24"/>
      <c r="C106" s="24"/>
      <c r="D106" s="7"/>
    </row>
    <row r="107" spans="1:4" ht="51" customHeight="1">
      <c r="A107" s="24"/>
      <c r="B107" s="24"/>
      <c r="C107" s="24"/>
      <c r="D107" s="7"/>
    </row>
    <row r="108" spans="1:4" ht="51" customHeight="1">
      <c r="A108" s="24"/>
      <c r="B108" s="24"/>
      <c r="C108" s="24"/>
      <c r="D108" s="7"/>
    </row>
    <row r="109" spans="1:4" ht="51" customHeight="1">
      <c r="A109" s="24"/>
      <c r="B109" s="24"/>
      <c r="C109" s="24"/>
      <c r="D109" s="7"/>
    </row>
    <row r="110" spans="1:4" ht="51" customHeight="1">
      <c r="A110" s="24"/>
      <c r="B110" s="24"/>
      <c r="C110" s="24"/>
      <c r="D110" s="7"/>
    </row>
    <row r="111" spans="1:4" ht="51" customHeight="1">
      <c r="A111" s="24"/>
      <c r="B111" s="24"/>
      <c r="C111" s="24"/>
      <c r="D111" s="7"/>
    </row>
    <row r="112" spans="1:4" ht="51" customHeight="1">
      <c r="A112" s="24"/>
      <c r="B112" s="24"/>
      <c r="C112" s="24"/>
      <c r="D112" s="7"/>
    </row>
    <row r="113" spans="1:4" ht="51" customHeight="1">
      <c r="A113" s="24"/>
      <c r="B113" s="24"/>
      <c r="C113" s="24"/>
      <c r="D113" s="7"/>
    </row>
    <row r="114" spans="1:4" ht="51" customHeight="1">
      <c r="A114" s="24"/>
      <c r="B114" s="24"/>
      <c r="C114" s="24"/>
      <c r="D114" s="7"/>
    </row>
    <row r="115" spans="1:4" ht="51" customHeight="1">
      <c r="A115" s="24"/>
      <c r="B115" s="24"/>
      <c r="C115" s="24"/>
      <c r="D115" s="7"/>
    </row>
    <row r="116" spans="1:4" ht="51" customHeight="1">
      <c r="A116" s="24"/>
      <c r="B116" s="24"/>
      <c r="C116" s="24"/>
      <c r="D116" s="7"/>
    </row>
    <row r="117" spans="1:4" ht="51" customHeight="1">
      <c r="A117" s="24"/>
      <c r="B117" s="24"/>
      <c r="C117" s="24"/>
      <c r="D117" s="7"/>
    </row>
    <row r="118" spans="1:4" ht="51" customHeight="1">
      <c r="A118" s="24"/>
      <c r="B118" s="24"/>
      <c r="C118" s="24"/>
      <c r="D118" s="7"/>
    </row>
    <row r="119" spans="1:4" ht="51" customHeight="1">
      <c r="A119" s="24"/>
      <c r="B119" s="24"/>
      <c r="C119" s="24"/>
      <c r="D119" s="7"/>
    </row>
    <row r="120" spans="1:4" ht="51" customHeight="1">
      <c r="A120" s="24"/>
      <c r="B120" s="24"/>
      <c r="C120" s="24"/>
      <c r="D120" s="7"/>
    </row>
    <row r="121" spans="1:4" ht="51" customHeight="1">
      <c r="A121" s="24"/>
      <c r="B121" s="24"/>
      <c r="C121" s="24"/>
      <c r="D121" s="7"/>
    </row>
    <row r="122" spans="1:4" ht="51" customHeight="1">
      <c r="A122" s="24"/>
      <c r="B122" s="24"/>
      <c r="C122" s="24"/>
      <c r="D122" s="7"/>
    </row>
    <row r="123" spans="1:4" ht="51" customHeight="1">
      <c r="A123" s="24"/>
      <c r="B123" s="24"/>
      <c r="C123" s="24"/>
      <c r="D123" s="7"/>
    </row>
    <row r="124" spans="1:4" ht="51" customHeight="1">
      <c r="A124" s="24"/>
      <c r="B124" s="24"/>
      <c r="C124" s="24"/>
      <c r="D124" s="7"/>
    </row>
    <row r="125" spans="1:4" ht="51" customHeight="1">
      <c r="A125" s="24"/>
      <c r="B125" s="24"/>
      <c r="C125" s="24"/>
      <c r="D125" s="7"/>
    </row>
    <row r="126" spans="1:4" ht="51" customHeight="1">
      <c r="A126" s="24"/>
      <c r="B126" s="24"/>
      <c r="C126" s="24"/>
      <c r="D126" s="7"/>
    </row>
    <row r="127" spans="1:4" ht="51" customHeight="1">
      <c r="A127" s="24"/>
      <c r="B127" s="24"/>
      <c r="C127" s="24"/>
      <c r="D127" s="7"/>
    </row>
    <row r="128" spans="1:4" ht="51" customHeight="1">
      <c r="A128" s="24"/>
      <c r="B128" s="24"/>
      <c r="C128" s="24"/>
      <c r="D128" s="7"/>
    </row>
    <row r="129" spans="1:4" ht="51" customHeight="1">
      <c r="A129" s="24"/>
      <c r="B129" s="24"/>
      <c r="C129" s="24"/>
      <c r="D129" s="7"/>
    </row>
    <row r="130" spans="1:4" ht="51" customHeight="1">
      <c r="A130" s="24"/>
      <c r="B130" s="24"/>
      <c r="C130" s="24"/>
      <c r="D130" s="7"/>
    </row>
    <row r="131" spans="1:4" ht="51" customHeight="1">
      <c r="A131" s="24"/>
      <c r="B131" s="24"/>
      <c r="C131" s="24"/>
      <c r="D131" s="7"/>
    </row>
    <row r="132" spans="1:4" ht="51" customHeight="1">
      <c r="A132" s="24"/>
      <c r="B132" s="24"/>
      <c r="C132" s="24"/>
      <c r="D132" s="7"/>
    </row>
    <row r="133" spans="1:4" ht="51" customHeight="1">
      <c r="A133" s="24"/>
      <c r="B133" s="24"/>
      <c r="C133" s="24"/>
      <c r="D133" s="7"/>
    </row>
    <row r="134" spans="1:4" ht="51" customHeight="1">
      <c r="A134" s="24"/>
      <c r="B134" s="24"/>
      <c r="C134" s="24"/>
      <c r="D134" s="7"/>
    </row>
    <row r="135" spans="1:4" ht="51" customHeight="1">
      <c r="A135" s="24"/>
      <c r="B135" s="24"/>
      <c r="C135" s="24"/>
      <c r="D135" s="7"/>
    </row>
    <row r="136" spans="1:4" ht="51" customHeight="1">
      <c r="A136" s="24"/>
      <c r="B136" s="24"/>
      <c r="C136" s="24"/>
      <c r="D136" s="7"/>
    </row>
    <row r="137" spans="1:4" ht="51" customHeight="1">
      <c r="A137" s="24"/>
      <c r="B137" s="24"/>
      <c r="C137" s="24"/>
      <c r="D137" s="7"/>
    </row>
    <row r="138" spans="1:4" ht="51" customHeight="1">
      <c r="A138" s="24"/>
      <c r="B138" s="24"/>
      <c r="C138" s="24"/>
      <c r="D138" s="7"/>
    </row>
    <row r="139" spans="1:4" ht="51" customHeight="1">
      <c r="A139" s="24"/>
      <c r="B139" s="24"/>
      <c r="C139" s="24"/>
      <c r="D139" s="7"/>
    </row>
    <row r="140" spans="1:4" ht="51" customHeight="1">
      <c r="A140" s="24"/>
      <c r="B140" s="24"/>
      <c r="C140" s="24"/>
      <c r="D140" s="7"/>
    </row>
    <row r="141" spans="1:4" ht="51" customHeight="1">
      <c r="A141" s="24"/>
      <c r="B141" s="24"/>
      <c r="C141" s="24"/>
      <c r="D141" s="7"/>
    </row>
    <row r="142" spans="1:4" ht="51" customHeight="1">
      <c r="A142" s="24"/>
      <c r="B142" s="24"/>
      <c r="C142" s="24"/>
      <c r="D142" s="7"/>
    </row>
    <row r="143" spans="1:4" ht="51" customHeight="1">
      <c r="A143" s="24"/>
      <c r="B143" s="24"/>
      <c r="C143" s="24"/>
      <c r="D143" s="7"/>
    </row>
    <row r="144" spans="1:4" ht="51" customHeight="1">
      <c r="A144" s="24"/>
      <c r="B144" s="24"/>
      <c r="C144" s="24"/>
      <c r="D144" s="7"/>
    </row>
    <row r="145" spans="1:4" ht="51" customHeight="1">
      <c r="A145" s="24"/>
      <c r="B145" s="24"/>
      <c r="C145" s="24"/>
      <c r="D145" s="7"/>
    </row>
    <row r="146" spans="1:4" ht="51" customHeight="1">
      <c r="A146" s="24"/>
      <c r="B146" s="24"/>
      <c r="C146" s="24"/>
      <c r="D146" s="7"/>
    </row>
    <row r="147" spans="1:4" ht="51" customHeight="1">
      <c r="A147" s="24"/>
      <c r="B147" s="24"/>
      <c r="C147" s="24"/>
      <c r="D147" s="7"/>
    </row>
    <row r="148" spans="1:4" ht="51" customHeight="1">
      <c r="A148" s="24"/>
      <c r="B148" s="24"/>
      <c r="C148" s="24"/>
      <c r="D148" s="7"/>
    </row>
    <row r="149" spans="1:4" ht="51" customHeight="1">
      <c r="A149" s="24"/>
      <c r="B149" s="24"/>
      <c r="C149" s="24"/>
      <c r="D149" s="7"/>
    </row>
    <row r="150" spans="1:4" ht="51" customHeight="1">
      <c r="A150" s="24"/>
      <c r="B150" s="24"/>
      <c r="C150" s="24"/>
      <c r="D150" s="7"/>
    </row>
    <row r="151" spans="1:4" ht="51" customHeight="1">
      <c r="A151" s="24"/>
      <c r="B151" s="24"/>
      <c r="C151" s="24"/>
      <c r="D151" s="7"/>
    </row>
    <row r="152" spans="1:4" ht="51" customHeight="1">
      <c r="A152" s="24"/>
      <c r="B152" s="24"/>
      <c r="C152" s="24"/>
      <c r="D152" s="7"/>
    </row>
    <row r="153" spans="1:4" ht="51" customHeight="1">
      <c r="A153" s="24"/>
      <c r="B153" s="24"/>
      <c r="C153" s="24"/>
      <c r="D153" s="7"/>
    </row>
    <row r="154" spans="1:4" ht="51" customHeight="1">
      <c r="A154" s="24"/>
      <c r="B154" s="24"/>
      <c r="C154" s="24"/>
      <c r="D154" s="7"/>
    </row>
    <row r="155" spans="1:4" ht="51" customHeight="1">
      <c r="A155" s="24"/>
      <c r="B155" s="24"/>
      <c r="C155" s="24"/>
      <c r="D155" s="7"/>
    </row>
    <row r="156" spans="1:4" ht="51" customHeight="1">
      <c r="A156" s="24"/>
      <c r="B156" s="24"/>
      <c r="C156" s="24"/>
      <c r="D156" s="7"/>
    </row>
    <row r="157" spans="1:4" ht="51" customHeight="1">
      <c r="A157" s="24"/>
      <c r="B157" s="24"/>
      <c r="C157" s="24"/>
      <c r="D157" s="7"/>
    </row>
    <row r="158" spans="1:4" ht="51" customHeight="1">
      <c r="A158" s="24"/>
      <c r="B158" s="24"/>
      <c r="C158" s="24"/>
      <c r="D158" s="7"/>
    </row>
    <row r="159" spans="1:4" ht="51" customHeight="1">
      <c r="A159" s="24"/>
      <c r="B159" s="24"/>
      <c r="C159" s="24"/>
      <c r="D159" s="7"/>
    </row>
    <row r="160" spans="1:4" ht="51" customHeight="1">
      <c r="A160" s="24"/>
      <c r="B160" s="24"/>
      <c r="C160" s="24"/>
      <c r="D160" s="7"/>
    </row>
    <row r="161" spans="1:4" ht="51" customHeight="1">
      <c r="A161" s="24"/>
      <c r="B161" s="24"/>
      <c r="C161" s="24"/>
      <c r="D161" s="7"/>
    </row>
    <row r="162" spans="1:4" ht="51" customHeight="1">
      <c r="A162" s="24"/>
      <c r="B162" s="24"/>
      <c r="C162" s="24"/>
      <c r="D162" s="7"/>
    </row>
    <row r="163" spans="1:4" ht="51" customHeight="1">
      <c r="A163" s="24"/>
      <c r="B163" s="24"/>
      <c r="C163" s="24"/>
      <c r="D163" s="7"/>
    </row>
    <row r="164" spans="1:4" ht="51" customHeight="1">
      <c r="A164" s="24"/>
      <c r="B164" s="24"/>
      <c r="C164" s="24"/>
      <c r="D164" s="7"/>
    </row>
    <row r="165" spans="1:4" ht="51" customHeight="1">
      <c r="A165" s="24"/>
      <c r="B165" s="24"/>
      <c r="C165" s="24"/>
      <c r="D165" s="7"/>
    </row>
    <row r="166" spans="1:4" ht="51" customHeight="1">
      <c r="A166" s="24"/>
      <c r="B166" s="24"/>
      <c r="C166" s="24"/>
      <c r="D166" s="7"/>
    </row>
    <row r="167" spans="1:4" ht="51" customHeight="1">
      <c r="A167" s="24"/>
      <c r="B167" s="24"/>
      <c r="C167" s="24"/>
      <c r="D167" s="7"/>
    </row>
    <row r="168" spans="1:4" ht="51" customHeight="1">
      <c r="A168" s="24"/>
      <c r="B168" s="24"/>
      <c r="C168" s="24"/>
      <c r="D168" s="7"/>
    </row>
    <row r="169" spans="1:4" ht="51" customHeight="1">
      <c r="A169" s="24"/>
      <c r="B169" s="24"/>
      <c r="C169" s="24"/>
      <c r="D169" s="7"/>
    </row>
    <row r="170" spans="1:4" ht="51" customHeight="1">
      <c r="A170" s="24"/>
      <c r="B170" s="24"/>
      <c r="C170" s="24"/>
      <c r="D170" s="7"/>
    </row>
    <row r="171" spans="1:4" ht="51" customHeight="1">
      <c r="A171" s="24"/>
      <c r="B171" s="24"/>
      <c r="C171" s="24"/>
      <c r="D171" s="7"/>
    </row>
    <row r="172" spans="1:4" ht="51" customHeight="1">
      <c r="A172" s="24"/>
      <c r="B172" s="24"/>
      <c r="C172" s="24"/>
      <c r="D172" s="7"/>
    </row>
    <row r="173" spans="1:4" ht="51" customHeight="1">
      <c r="A173" s="24"/>
      <c r="B173" s="24"/>
      <c r="C173" s="24"/>
      <c r="D173" s="7"/>
    </row>
    <row r="174" spans="1:4" ht="51" customHeight="1">
      <c r="A174" s="24"/>
      <c r="B174" s="24"/>
      <c r="C174" s="24"/>
      <c r="D174" s="7"/>
    </row>
    <row r="175" spans="1:4" ht="51" customHeight="1">
      <c r="A175" s="24"/>
      <c r="B175" s="24"/>
      <c r="C175" s="24"/>
      <c r="D175" s="7"/>
    </row>
    <row r="176" spans="1:4" ht="51" customHeight="1">
      <c r="A176" s="24"/>
      <c r="B176" s="24"/>
      <c r="C176" s="24"/>
      <c r="D176" s="7"/>
    </row>
    <row r="177" spans="1:4" ht="51" customHeight="1">
      <c r="A177" s="24"/>
      <c r="B177" s="24"/>
      <c r="C177" s="24"/>
      <c r="D177" s="7"/>
    </row>
    <row r="178" spans="1:4" ht="51" customHeight="1">
      <c r="A178" s="24"/>
      <c r="B178" s="24"/>
      <c r="C178" s="24"/>
      <c r="D178" s="7"/>
    </row>
    <row r="179" spans="1:4" ht="51" customHeight="1">
      <c r="A179" s="24"/>
      <c r="B179" s="24"/>
      <c r="C179" s="24"/>
      <c r="D179" s="7"/>
    </row>
    <row r="180" spans="1:4" ht="51" customHeight="1">
      <c r="A180" s="24"/>
      <c r="B180" s="24"/>
      <c r="C180" s="24"/>
      <c r="D180" s="7"/>
    </row>
    <row r="181" spans="1:4" ht="51" customHeight="1">
      <c r="A181" s="24"/>
      <c r="B181" s="24"/>
      <c r="C181" s="24"/>
      <c r="D181" s="7"/>
    </row>
    <row r="182" spans="1:4" ht="51" customHeight="1">
      <c r="A182" s="24"/>
      <c r="B182" s="24"/>
      <c r="C182" s="24"/>
      <c r="D182" s="7"/>
    </row>
    <row r="183" spans="1:4" ht="51" customHeight="1">
      <c r="A183" s="24"/>
      <c r="B183" s="24"/>
      <c r="C183" s="24"/>
      <c r="D183" s="7"/>
    </row>
    <row r="184" spans="1:4" ht="51" customHeight="1">
      <c r="A184" s="24"/>
      <c r="B184" s="24"/>
      <c r="C184" s="24"/>
      <c r="D184" s="7"/>
    </row>
    <row r="185" spans="1:4" ht="51" customHeight="1">
      <c r="A185" s="24"/>
      <c r="B185" s="24"/>
      <c r="C185" s="24"/>
      <c r="D185" s="7"/>
    </row>
    <row r="186" spans="1:4" ht="51" customHeight="1">
      <c r="A186" s="24"/>
      <c r="B186" s="24"/>
      <c r="C186" s="24"/>
      <c r="D186" s="7"/>
    </row>
    <row r="187" spans="1:4" ht="51" customHeight="1">
      <c r="A187" s="24"/>
      <c r="B187" s="24"/>
      <c r="C187" s="24"/>
      <c r="D187" s="7"/>
    </row>
    <row r="188" spans="1:4" ht="51" customHeight="1">
      <c r="A188" s="24"/>
      <c r="B188" s="24"/>
      <c r="C188" s="24"/>
      <c r="D188" s="7"/>
    </row>
    <row r="189" spans="1:4" ht="51" customHeight="1">
      <c r="A189" s="24"/>
      <c r="B189" s="24"/>
      <c r="C189" s="24"/>
      <c r="D189" s="7"/>
    </row>
    <row r="190" spans="1:4" ht="51" customHeight="1">
      <c r="A190" s="24"/>
      <c r="B190" s="24"/>
      <c r="C190" s="24"/>
      <c r="D190" s="7"/>
    </row>
    <row r="191" spans="1:4" ht="51" customHeight="1">
      <c r="A191" s="24"/>
      <c r="B191" s="24"/>
      <c r="C191" s="24"/>
      <c r="D191" s="7"/>
    </row>
    <row r="192" spans="1:4" ht="51" customHeight="1">
      <c r="A192" s="24"/>
      <c r="B192" s="24"/>
      <c r="C192" s="24"/>
      <c r="D192" s="7"/>
    </row>
    <row r="193" spans="1:4" ht="51" customHeight="1">
      <c r="A193" s="24"/>
      <c r="B193" s="24"/>
      <c r="C193" s="24"/>
      <c r="D193" s="7"/>
    </row>
    <row r="194" spans="1:4" ht="51" customHeight="1">
      <c r="A194" s="24"/>
      <c r="B194" s="24"/>
      <c r="C194" s="24"/>
      <c r="D194" s="7"/>
    </row>
    <row r="195" spans="1:4" ht="51" customHeight="1">
      <c r="A195" s="24"/>
      <c r="B195" s="24"/>
      <c r="C195" s="24"/>
      <c r="D195" s="7"/>
    </row>
    <row r="196" spans="1:4" ht="51" customHeight="1">
      <c r="A196" s="24"/>
      <c r="B196" s="24"/>
      <c r="C196" s="24"/>
      <c r="D196" s="7"/>
    </row>
    <row r="197" spans="1:4" ht="51" customHeight="1">
      <c r="A197" s="24"/>
      <c r="B197" s="24"/>
      <c r="C197" s="24"/>
      <c r="D197" s="7"/>
    </row>
    <row r="198" spans="1:4" ht="51" customHeight="1">
      <c r="A198" s="24"/>
      <c r="B198" s="24"/>
      <c r="C198" s="24"/>
      <c r="D198" s="7"/>
    </row>
    <row r="199" spans="1:4" ht="51" customHeight="1">
      <c r="A199" s="24"/>
      <c r="B199" s="24"/>
      <c r="C199" s="24"/>
      <c r="D199" s="7"/>
    </row>
    <row r="200" spans="1:4" ht="51" customHeight="1">
      <c r="A200" s="24"/>
      <c r="B200" s="24"/>
      <c r="C200" s="24"/>
      <c r="D200" s="7"/>
    </row>
    <row r="201" spans="1:4" ht="51" customHeight="1">
      <c r="A201" s="24"/>
      <c r="B201" s="24"/>
      <c r="C201" s="24"/>
      <c r="D201" s="7"/>
    </row>
    <row r="202" spans="1:4" ht="51" customHeight="1">
      <c r="A202" s="24"/>
      <c r="B202" s="24"/>
      <c r="C202" s="24"/>
      <c r="D202" s="7"/>
    </row>
    <row r="203" spans="1:4" ht="51" customHeight="1">
      <c r="A203" s="24"/>
      <c r="B203" s="24"/>
      <c r="C203" s="24"/>
      <c r="D203" s="7"/>
    </row>
    <row r="204" spans="1:4" ht="51" customHeight="1">
      <c r="A204" s="24"/>
      <c r="B204" s="24"/>
      <c r="C204" s="24"/>
      <c r="D204" s="7"/>
    </row>
    <row r="205" spans="1:4" ht="51" customHeight="1">
      <c r="A205" s="24"/>
      <c r="B205" s="24"/>
      <c r="C205" s="24"/>
      <c r="D205" s="7"/>
    </row>
    <row r="206" spans="1:4" ht="51" customHeight="1">
      <c r="A206" s="24"/>
      <c r="B206" s="24"/>
      <c r="C206" s="24"/>
      <c r="D206" s="7"/>
    </row>
    <row r="207" spans="1:4" ht="51" customHeight="1">
      <c r="A207" s="24"/>
      <c r="B207" s="24"/>
      <c r="C207" s="24"/>
      <c r="D207" s="7"/>
    </row>
    <row r="208" spans="1:4" ht="51" customHeight="1">
      <c r="A208" s="24"/>
      <c r="B208" s="24"/>
      <c r="C208" s="24"/>
      <c r="D208" s="7"/>
    </row>
    <row r="209" spans="1:4" ht="51" customHeight="1">
      <c r="A209" s="24"/>
      <c r="B209" s="24"/>
      <c r="C209" s="24"/>
      <c r="D209" s="7"/>
    </row>
    <row r="210" spans="1:4" ht="51" customHeight="1">
      <c r="A210" s="24"/>
      <c r="B210" s="24"/>
      <c r="C210" s="24"/>
      <c r="D210" s="7"/>
    </row>
    <row r="211" spans="1:4" ht="51" customHeight="1">
      <c r="A211" s="24"/>
      <c r="B211" s="24"/>
      <c r="C211" s="24"/>
      <c r="D211" s="7"/>
    </row>
    <row r="212" spans="1:4" ht="51" customHeight="1">
      <c r="A212" s="24"/>
      <c r="B212" s="24"/>
      <c r="C212" s="24"/>
      <c r="D212" s="7"/>
    </row>
    <row r="213" spans="1:4" ht="51" customHeight="1">
      <c r="A213" s="24"/>
      <c r="B213" s="24"/>
      <c r="C213" s="24"/>
      <c r="D213" s="7"/>
    </row>
    <row r="214" spans="1:4" ht="51" customHeight="1">
      <c r="A214" s="24"/>
      <c r="B214" s="24"/>
      <c r="C214" s="24"/>
      <c r="D214" s="7"/>
    </row>
    <row r="215" spans="1:4" ht="51" customHeight="1">
      <c r="A215" s="24"/>
      <c r="B215" s="24"/>
      <c r="C215" s="24"/>
      <c r="D215" s="7"/>
    </row>
    <row r="216" spans="1:4" ht="51" customHeight="1">
      <c r="A216" s="24"/>
      <c r="B216" s="24"/>
      <c r="C216" s="24"/>
      <c r="D216" s="7"/>
    </row>
    <row r="217" spans="1:4" ht="51" customHeight="1">
      <c r="A217" s="24"/>
      <c r="B217" s="24"/>
      <c r="C217" s="24"/>
      <c r="D217" s="7"/>
    </row>
    <row r="218" spans="1:4" ht="51" customHeight="1">
      <c r="A218" s="24"/>
      <c r="B218" s="24"/>
      <c r="C218" s="24"/>
      <c r="D218" s="7"/>
    </row>
    <row r="219" spans="1:4" ht="51" customHeight="1">
      <c r="A219" s="24"/>
      <c r="B219" s="24"/>
      <c r="C219" s="24"/>
      <c r="D219" s="7"/>
    </row>
    <row r="220" spans="1:4" ht="51" customHeight="1">
      <c r="A220" s="24"/>
      <c r="B220" s="24"/>
      <c r="C220" s="24"/>
      <c r="D220" s="7"/>
    </row>
    <row r="221" spans="1:4" ht="51" customHeight="1">
      <c r="A221" s="24"/>
      <c r="B221" s="24"/>
      <c r="C221" s="24"/>
      <c r="D221" s="7"/>
    </row>
    <row r="222" spans="1:4" ht="51" customHeight="1">
      <c r="A222" s="24"/>
      <c r="B222" s="24"/>
      <c r="C222" s="24"/>
      <c r="D222" s="7"/>
    </row>
    <row r="223" spans="1:4" ht="51" customHeight="1">
      <c r="A223" s="24"/>
      <c r="B223" s="24"/>
      <c r="C223" s="24"/>
      <c r="D223" s="7"/>
    </row>
    <row r="224" spans="1:4" ht="51" customHeight="1">
      <c r="A224" s="24"/>
      <c r="B224" s="24"/>
      <c r="C224" s="24"/>
      <c r="D224" s="7"/>
    </row>
    <row r="225" spans="1:4" ht="51" customHeight="1">
      <c r="A225" s="24"/>
      <c r="B225" s="24"/>
      <c r="C225" s="24"/>
      <c r="D225" s="7"/>
    </row>
    <row r="226" spans="1:4" ht="51" customHeight="1">
      <c r="A226" s="24"/>
      <c r="B226" s="24"/>
      <c r="C226" s="24"/>
      <c r="D226" s="7"/>
    </row>
    <row r="227" spans="1:4" ht="51" customHeight="1">
      <c r="A227" s="24"/>
      <c r="B227" s="24"/>
      <c r="C227" s="24"/>
      <c r="D227" s="7"/>
    </row>
    <row r="228" spans="1:4" ht="51" customHeight="1">
      <c r="A228" s="24"/>
      <c r="B228" s="24"/>
      <c r="C228" s="24"/>
      <c r="D228" s="7"/>
    </row>
    <row r="229" spans="1:4" ht="51" customHeight="1">
      <c r="A229" s="24"/>
      <c r="B229" s="24"/>
      <c r="C229" s="24"/>
      <c r="D229" s="7"/>
    </row>
    <row r="230" spans="1:4" ht="51" customHeight="1">
      <c r="A230" s="24"/>
      <c r="B230" s="24"/>
      <c r="C230" s="24"/>
      <c r="D230" s="7"/>
    </row>
    <row r="231" spans="1:4" ht="51" customHeight="1">
      <c r="A231" s="24"/>
      <c r="B231" s="24"/>
      <c r="C231" s="24"/>
      <c r="D231" s="7"/>
    </row>
    <row r="232" spans="1:4" ht="51" customHeight="1">
      <c r="A232" s="24"/>
      <c r="B232" s="24"/>
      <c r="C232" s="24"/>
      <c r="D232" s="7"/>
    </row>
    <row r="233" spans="1:4" ht="51" customHeight="1">
      <c r="A233" s="24"/>
      <c r="B233" s="24"/>
      <c r="C233" s="24"/>
      <c r="D233" s="7"/>
    </row>
    <row r="234" spans="1:4" ht="51" customHeight="1">
      <c r="A234" s="24"/>
      <c r="B234" s="24"/>
      <c r="C234" s="24"/>
      <c r="D234" s="7"/>
    </row>
    <row r="235" spans="1:4" ht="51" customHeight="1">
      <c r="A235" s="24"/>
      <c r="B235" s="24"/>
      <c r="C235" s="24"/>
      <c r="D235" s="7"/>
    </row>
    <row r="236" spans="1:4" ht="51" customHeight="1">
      <c r="A236" s="24"/>
      <c r="B236" s="24"/>
      <c r="C236" s="24"/>
      <c r="D236" s="7"/>
    </row>
    <row r="237" spans="1:4" ht="51" customHeight="1">
      <c r="A237" s="24"/>
      <c r="B237" s="24"/>
      <c r="C237" s="24"/>
      <c r="D237" s="7"/>
    </row>
    <row r="238" spans="1:4" ht="51" customHeight="1">
      <c r="A238" s="24"/>
      <c r="B238" s="24"/>
      <c r="C238" s="24"/>
      <c r="D238" s="7"/>
    </row>
    <row r="239" spans="1:4" ht="51" customHeight="1">
      <c r="A239" s="24"/>
      <c r="B239" s="24"/>
      <c r="C239" s="24"/>
      <c r="D239" s="7"/>
    </row>
    <row r="240" spans="1:4" ht="51" customHeight="1">
      <c r="A240" s="24"/>
      <c r="B240" s="24"/>
      <c r="C240" s="24"/>
      <c r="D240" s="7"/>
    </row>
    <row r="241" spans="1:4" ht="51" customHeight="1">
      <c r="A241" s="24"/>
      <c r="B241" s="24"/>
      <c r="C241" s="24"/>
      <c r="D241" s="7"/>
    </row>
    <row r="242" spans="1:4" ht="51" customHeight="1">
      <c r="A242" s="24"/>
      <c r="B242" s="24"/>
      <c r="C242" s="24"/>
      <c r="D242" s="7"/>
    </row>
    <row r="243" spans="1:4" ht="51" customHeight="1">
      <c r="A243" s="24"/>
      <c r="B243" s="24"/>
      <c r="C243" s="24"/>
      <c r="D243" s="7"/>
    </row>
    <row r="244" spans="1:4" ht="51" customHeight="1">
      <c r="A244" s="24"/>
      <c r="B244" s="24"/>
      <c r="C244" s="24"/>
      <c r="D244" s="7"/>
    </row>
    <row r="245" spans="1:4" ht="51" customHeight="1">
      <c r="A245" s="24"/>
      <c r="B245" s="24"/>
      <c r="C245" s="24"/>
      <c r="D245" s="7"/>
    </row>
    <row r="246" spans="1:4" ht="51" customHeight="1">
      <c r="A246" s="24"/>
      <c r="B246" s="24"/>
      <c r="C246" s="24"/>
      <c r="D246" s="7"/>
    </row>
    <row r="247" spans="1:4" ht="51" customHeight="1">
      <c r="A247" s="24"/>
      <c r="B247" s="24"/>
      <c r="C247" s="24"/>
      <c r="D247" s="7"/>
    </row>
    <row r="248" spans="1:4" ht="51" customHeight="1">
      <c r="A248" s="24"/>
      <c r="B248" s="24"/>
      <c r="C248" s="24"/>
      <c r="D248" s="7"/>
    </row>
    <row r="249" spans="1:4" ht="51" customHeight="1">
      <c r="A249" s="24"/>
      <c r="B249" s="24"/>
      <c r="C249" s="24"/>
      <c r="D249" s="7"/>
    </row>
    <row r="250" spans="1:4" ht="51" customHeight="1">
      <c r="A250" s="24"/>
      <c r="B250" s="24"/>
      <c r="C250" s="24"/>
      <c r="D250" s="7"/>
    </row>
    <row r="251" spans="1:4" ht="51" customHeight="1">
      <c r="A251" s="24"/>
      <c r="B251" s="24"/>
      <c r="C251" s="24"/>
      <c r="D251" s="7"/>
    </row>
    <row r="252" spans="1:4" ht="51" customHeight="1">
      <c r="A252" s="24"/>
      <c r="B252" s="24"/>
      <c r="C252" s="24"/>
      <c r="D252" s="7"/>
    </row>
    <row r="253" spans="1:4" ht="51" customHeight="1">
      <c r="A253" s="24"/>
      <c r="B253" s="24"/>
      <c r="C253" s="24"/>
      <c r="D253" s="7"/>
    </row>
    <row r="254" spans="1:4" ht="51" customHeight="1">
      <c r="A254" s="24"/>
      <c r="B254" s="24"/>
      <c r="C254" s="24"/>
      <c r="D254" s="7"/>
    </row>
    <row r="255" spans="1:4" ht="51" customHeight="1">
      <c r="A255" s="24"/>
      <c r="B255" s="24"/>
      <c r="C255" s="24"/>
      <c r="D255" s="7"/>
    </row>
    <row r="256" spans="1:4" ht="51" customHeight="1">
      <c r="A256" s="24"/>
      <c r="B256" s="24"/>
      <c r="C256" s="24"/>
      <c r="D256" s="7"/>
    </row>
    <row r="257" spans="1:4" ht="51" customHeight="1">
      <c r="A257" s="24"/>
      <c r="B257" s="24"/>
      <c r="C257" s="24"/>
      <c r="D257" s="7"/>
    </row>
    <row r="258" spans="1:4" ht="51" customHeight="1">
      <c r="A258" s="24"/>
      <c r="B258" s="24"/>
      <c r="C258" s="24"/>
      <c r="D258" s="7"/>
    </row>
    <row r="259" spans="1:4" ht="51" customHeight="1">
      <c r="A259" s="24"/>
      <c r="B259" s="24"/>
      <c r="C259" s="24"/>
      <c r="D259" s="7"/>
    </row>
    <row r="260" spans="1:4" ht="51" customHeight="1">
      <c r="A260" s="24"/>
      <c r="B260" s="24"/>
      <c r="C260" s="24"/>
      <c r="D260" s="7"/>
    </row>
    <row r="261" spans="1:4" ht="51" customHeight="1">
      <c r="A261" s="24"/>
      <c r="B261" s="24"/>
      <c r="C261" s="24"/>
      <c r="D261" s="7"/>
    </row>
    <row r="262" spans="1:4" ht="51" customHeight="1">
      <c r="A262" s="24"/>
      <c r="B262" s="24"/>
      <c r="C262" s="24"/>
      <c r="D262" s="7"/>
    </row>
    <row r="263" spans="1:4" ht="51" customHeight="1">
      <c r="A263" s="24"/>
      <c r="B263" s="24"/>
      <c r="C263" s="24"/>
      <c r="D263" s="7"/>
    </row>
    <row r="264" spans="1:4" ht="51" customHeight="1">
      <c r="A264" s="24"/>
      <c r="B264" s="24"/>
      <c r="C264" s="24"/>
      <c r="D264" s="7"/>
    </row>
    <row r="265" spans="1:4" ht="51" customHeight="1">
      <c r="A265" s="24"/>
      <c r="B265" s="24"/>
      <c r="C265" s="24"/>
      <c r="D265" s="7"/>
    </row>
    <row r="266" spans="1:4" ht="51" customHeight="1">
      <c r="A266" s="24"/>
      <c r="B266" s="24"/>
      <c r="C266" s="24"/>
      <c r="D266" s="7"/>
    </row>
    <row r="267" spans="1:4" ht="51" customHeight="1">
      <c r="A267" s="24"/>
      <c r="B267" s="24"/>
      <c r="C267" s="24"/>
      <c r="D267" s="7"/>
    </row>
    <row r="268" spans="1:4" ht="51" customHeight="1">
      <c r="A268" s="24"/>
      <c r="B268" s="24"/>
      <c r="C268" s="24"/>
      <c r="D268" s="7"/>
    </row>
    <row r="269" spans="1:4" ht="51" customHeight="1">
      <c r="A269" s="24"/>
      <c r="B269" s="24"/>
      <c r="C269" s="24"/>
      <c r="D269" s="7"/>
    </row>
    <row r="270" spans="1:4" ht="51" customHeight="1">
      <c r="A270" s="24"/>
      <c r="B270" s="24"/>
      <c r="C270" s="24"/>
      <c r="D270" s="7"/>
    </row>
    <row r="271" spans="1:4" ht="51" customHeight="1">
      <c r="A271" s="24"/>
      <c r="B271" s="24"/>
      <c r="C271" s="24"/>
      <c r="D271" s="7"/>
    </row>
    <row r="272" spans="1:4" ht="51" customHeight="1">
      <c r="A272" s="24"/>
      <c r="B272" s="24"/>
      <c r="C272" s="24"/>
      <c r="D272" s="7"/>
    </row>
    <row r="273" spans="1:4" ht="51" customHeight="1">
      <c r="A273" s="24"/>
      <c r="B273" s="24"/>
      <c r="C273" s="24"/>
      <c r="D273" s="7"/>
    </row>
    <row r="274" spans="1:4" ht="51" customHeight="1">
      <c r="A274" s="24"/>
      <c r="B274" s="24"/>
      <c r="C274" s="24"/>
      <c r="D274" s="7"/>
    </row>
    <row r="275" spans="1:4" ht="51" customHeight="1">
      <c r="A275" s="24"/>
      <c r="B275" s="24"/>
      <c r="C275" s="24"/>
      <c r="D275" s="7"/>
    </row>
    <row r="276" spans="1:4" ht="51" customHeight="1">
      <c r="A276" s="24"/>
      <c r="B276" s="24"/>
      <c r="C276" s="24"/>
      <c r="D276" s="7"/>
    </row>
    <row r="277" spans="1:4" ht="51" customHeight="1">
      <c r="A277" s="24"/>
      <c r="B277" s="24"/>
      <c r="C277" s="24"/>
      <c r="D277" s="7"/>
    </row>
    <row r="278" spans="1:4" ht="51" customHeight="1">
      <c r="A278" s="24"/>
      <c r="B278" s="24"/>
      <c r="C278" s="24"/>
      <c r="D278" s="7"/>
    </row>
    <row r="279" spans="1:4" ht="51" customHeight="1">
      <c r="A279" s="24"/>
      <c r="B279" s="24"/>
      <c r="C279" s="24"/>
      <c r="D279" s="7"/>
    </row>
    <row r="280" spans="1:4" ht="51" customHeight="1">
      <c r="A280" s="24"/>
      <c r="B280" s="24"/>
      <c r="C280" s="24"/>
      <c r="D280" s="7"/>
    </row>
    <row r="281" spans="1:4" ht="51" customHeight="1">
      <c r="A281" s="24"/>
      <c r="B281" s="24"/>
      <c r="C281" s="24"/>
      <c r="D281" s="7"/>
    </row>
    <row r="282" spans="1:4" ht="51" customHeight="1">
      <c r="A282" s="24"/>
      <c r="B282" s="24"/>
      <c r="C282" s="24"/>
      <c r="D282" s="7"/>
    </row>
    <row r="283" spans="1:4" ht="51" customHeight="1">
      <c r="A283" s="24"/>
      <c r="B283" s="24"/>
      <c r="C283" s="24"/>
      <c r="D283" s="7"/>
    </row>
    <row r="284" spans="1:4" ht="51" customHeight="1">
      <c r="A284" s="24"/>
      <c r="B284" s="24"/>
      <c r="C284" s="24"/>
      <c r="D284" s="7"/>
    </row>
    <row r="285" spans="1:4" ht="51" customHeight="1">
      <c r="A285" s="24"/>
      <c r="B285" s="24"/>
      <c r="C285" s="24"/>
      <c r="D285" s="7"/>
    </row>
    <row r="286" spans="1:4" ht="51" customHeight="1">
      <c r="A286" s="24"/>
      <c r="B286" s="24"/>
      <c r="C286" s="24"/>
      <c r="D286" s="7"/>
    </row>
    <row r="287" spans="1:4" ht="51" customHeight="1">
      <c r="A287" s="24"/>
      <c r="B287" s="24"/>
      <c r="C287" s="24"/>
      <c r="D287" s="7"/>
    </row>
    <row r="288" spans="1:4" ht="51" customHeight="1">
      <c r="A288" s="24"/>
      <c r="B288" s="24"/>
      <c r="C288" s="24"/>
      <c r="D288" s="7"/>
    </row>
    <row r="289" spans="1:4" ht="51" customHeight="1">
      <c r="A289" s="24"/>
      <c r="B289" s="24"/>
      <c r="C289" s="24"/>
      <c r="D289" s="7"/>
    </row>
    <row r="290" spans="1:4" ht="51" customHeight="1">
      <c r="A290" s="24"/>
      <c r="B290" s="24"/>
      <c r="C290" s="24"/>
      <c r="D290" s="7"/>
    </row>
    <row r="291" spans="1:4" ht="51" customHeight="1">
      <c r="A291" s="24"/>
      <c r="B291" s="24"/>
      <c r="C291" s="24"/>
      <c r="D291" s="7"/>
    </row>
    <row r="292" spans="1:4" ht="51" customHeight="1">
      <c r="A292" s="24"/>
      <c r="B292" s="24"/>
      <c r="C292" s="24"/>
      <c r="D292" s="7"/>
    </row>
    <row r="293" spans="1:4" ht="51" customHeight="1">
      <c r="A293" s="24"/>
      <c r="B293" s="24"/>
      <c r="C293" s="24"/>
      <c r="D293" s="7"/>
    </row>
    <row r="294" spans="1:4" ht="51" customHeight="1">
      <c r="A294" s="24"/>
      <c r="B294" s="24"/>
      <c r="C294" s="24"/>
      <c r="D294" s="7"/>
    </row>
    <row r="295" spans="1:4" ht="51" customHeight="1">
      <c r="A295" s="24"/>
      <c r="B295" s="24"/>
      <c r="C295" s="24"/>
      <c r="D295" s="7"/>
    </row>
    <row r="296" spans="1:4" ht="51" customHeight="1">
      <c r="A296" s="24"/>
      <c r="B296" s="24"/>
      <c r="C296" s="24"/>
      <c r="D296" s="7"/>
    </row>
    <row r="297" spans="1:4" ht="51" customHeight="1">
      <c r="A297" s="24"/>
      <c r="B297" s="24"/>
      <c r="C297" s="24"/>
      <c r="D297" s="7"/>
    </row>
    <row r="298" spans="1:4" ht="51" customHeight="1">
      <c r="A298" s="24"/>
      <c r="B298" s="24"/>
      <c r="C298" s="24"/>
      <c r="D298" s="7"/>
    </row>
    <row r="299" spans="1:4" ht="51" customHeight="1">
      <c r="A299" s="24"/>
      <c r="B299" s="24"/>
      <c r="C299" s="24"/>
      <c r="D299" s="7"/>
    </row>
    <row r="300" spans="1:4" ht="51" customHeight="1">
      <c r="A300" s="24"/>
      <c r="B300" s="24"/>
      <c r="C300" s="24"/>
      <c r="D300" s="7"/>
    </row>
    <row r="301" spans="1:4" ht="51" customHeight="1">
      <c r="A301" s="24"/>
      <c r="B301" s="24"/>
      <c r="C301" s="24"/>
      <c r="D301" s="7"/>
    </row>
    <row r="302" spans="1:4" ht="51" customHeight="1">
      <c r="A302" s="24"/>
      <c r="B302" s="24"/>
      <c r="C302" s="24"/>
      <c r="D302" s="7"/>
    </row>
    <row r="303" spans="1:4" ht="51" customHeight="1">
      <c r="A303" s="24"/>
      <c r="B303" s="24"/>
      <c r="C303" s="24"/>
      <c r="D303" s="7"/>
    </row>
    <row r="304" spans="1:4" ht="51" customHeight="1">
      <c r="A304" s="24"/>
      <c r="B304" s="24"/>
      <c r="C304" s="24"/>
      <c r="D304" s="7"/>
    </row>
    <row r="305" spans="1:4" ht="51" customHeight="1">
      <c r="A305" s="24"/>
      <c r="B305" s="24"/>
      <c r="C305" s="24"/>
      <c r="D305" s="7"/>
    </row>
    <row r="306" spans="1:4" ht="51" customHeight="1">
      <c r="A306" s="24"/>
      <c r="B306" s="24"/>
      <c r="C306" s="24"/>
      <c r="D306" s="7"/>
    </row>
    <row r="307" spans="1:4" ht="51" customHeight="1">
      <c r="A307" s="24"/>
      <c r="B307" s="24"/>
      <c r="C307" s="24"/>
      <c r="D307" s="7"/>
    </row>
    <row r="308" spans="1:4" ht="51" customHeight="1">
      <c r="A308" s="24"/>
      <c r="B308" s="24"/>
      <c r="C308" s="24"/>
      <c r="D308" s="7"/>
    </row>
    <row r="309" spans="1:4" ht="51" customHeight="1">
      <c r="A309" s="24"/>
      <c r="B309" s="24"/>
      <c r="C309" s="24"/>
      <c r="D309" s="7"/>
    </row>
    <row r="310" spans="1:4" ht="51" customHeight="1">
      <c r="A310" s="24"/>
      <c r="B310" s="24"/>
      <c r="C310" s="24"/>
      <c r="D310" s="7"/>
    </row>
    <row r="311" spans="1:4" ht="51" customHeight="1">
      <c r="A311" s="24"/>
      <c r="B311" s="24"/>
      <c r="C311" s="24"/>
      <c r="D311" s="7"/>
    </row>
    <row r="312" spans="1:4" ht="51" customHeight="1">
      <c r="A312" s="24"/>
      <c r="B312" s="24"/>
      <c r="C312" s="24"/>
      <c r="D312" s="7"/>
    </row>
    <row r="313" spans="1:4" ht="51" customHeight="1">
      <c r="A313" s="24"/>
      <c r="B313" s="24"/>
      <c r="C313" s="24"/>
      <c r="D313" s="7"/>
    </row>
    <row r="314" spans="1:4" ht="51" customHeight="1">
      <c r="A314" s="24"/>
      <c r="B314" s="24"/>
      <c r="C314" s="24"/>
      <c r="D314" s="7"/>
    </row>
    <row r="315" spans="1:4" ht="51" customHeight="1">
      <c r="A315" s="24"/>
      <c r="B315" s="24"/>
      <c r="C315" s="24"/>
      <c r="D315" s="7"/>
    </row>
    <row r="316" spans="1:4" ht="51" customHeight="1">
      <c r="A316" s="24"/>
      <c r="B316" s="24"/>
      <c r="C316" s="24"/>
      <c r="D316" s="7"/>
    </row>
    <row r="317" spans="1:4" ht="51" customHeight="1">
      <c r="A317" s="24"/>
      <c r="B317" s="24"/>
      <c r="C317" s="24"/>
      <c r="D317" s="7"/>
    </row>
    <row r="318" spans="1:4" ht="51" customHeight="1">
      <c r="A318" s="24"/>
      <c r="B318" s="24"/>
      <c r="C318" s="24"/>
      <c r="D318" s="7"/>
    </row>
    <row r="319" spans="1:4" ht="51" customHeight="1">
      <c r="A319" s="24"/>
      <c r="B319" s="24"/>
      <c r="C319" s="24"/>
      <c r="D319" s="7"/>
    </row>
    <row r="320" spans="1:4" ht="51" customHeight="1">
      <c r="A320" s="24"/>
      <c r="B320" s="24"/>
      <c r="C320" s="24"/>
      <c r="D320" s="7"/>
    </row>
    <row r="321" spans="1:4" ht="51" customHeight="1">
      <c r="A321" s="24"/>
      <c r="B321" s="24"/>
      <c r="C321" s="24"/>
      <c r="D321" s="7"/>
    </row>
    <row r="322" spans="1:4" ht="51" customHeight="1">
      <c r="A322" s="24"/>
      <c r="B322" s="24"/>
      <c r="C322" s="24"/>
      <c r="D322" s="7"/>
    </row>
    <row r="323" spans="1:4" ht="51" customHeight="1">
      <c r="A323" s="24"/>
      <c r="B323" s="24"/>
      <c r="C323" s="24"/>
      <c r="D323" s="7"/>
    </row>
    <row r="324" spans="1:4" ht="51" customHeight="1">
      <c r="A324" s="24"/>
      <c r="B324" s="24"/>
      <c r="C324" s="24"/>
      <c r="D324" s="7"/>
    </row>
    <row r="325" spans="1:4" ht="51" customHeight="1">
      <c r="A325" s="24"/>
      <c r="B325" s="24"/>
      <c r="C325" s="24"/>
      <c r="D325" s="7"/>
    </row>
    <row r="326" spans="1:4" ht="51" customHeight="1">
      <c r="A326" s="24"/>
      <c r="B326" s="24"/>
      <c r="C326" s="24"/>
      <c r="D326" s="7"/>
    </row>
    <row r="327" spans="1:4" ht="51" customHeight="1">
      <c r="A327" s="24"/>
      <c r="B327" s="24"/>
      <c r="C327" s="24"/>
      <c r="D327" s="7"/>
    </row>
    <row r="328" spans="1:4" ht="51" customHeight="1">
      <c r="A328" s="24"/>
      <c r="B328" s="24"/>
      <c r="C328" s="24"/>
      <c r="D328" s="7"/>
    </row>
    <row r="329" spans="1:4" ht="51" customHeight="1">
      <c r="A329" s="24"/>
      <c r="B329" s="24"/>
      <c r="C329" s="24"/>
      <c r="D329" s="7"/>
    </row>
    <row r="330" spans="1:4" ht="51" customHeight="1">
      <c r="A330" s="24"/>
      <c r="B330" s="24"/>
      <c r="C330" s="24"/>
      <c r="D330" s="7"/>
    </row>
    <row r="331" spans="1:4" ht="51" customHeight="1">
      <c r="A331" s="24"/>
      <c r="B331" s="24"/>
      <c r="C331" s="24"/>
      <c r="D331" s="7"/>
    </row>
    <row r="332" spans="1:4" ht="51" customHeight="1">
      <c r="A332" s="24"/>
      <c r="B332" s="24"/>
      <c r="C332" s="24"/>
      <c r="D332" s="7"/>
    </row>
    <row r="333" spans="1:4" ht="51" customHeight="1">
      <c r="A333" s="24"/>
      <c r="B333" s="24"/>
      <c r="C333" s="24"/>
      <c r="D333" s="7"/>
    </row>
    <row r="334" spans="1:4" ht="51" customHeight="1">
      <c r="A334" s="24"/>
      <c r="B334" s="24"/>
      <c r="C334" s="24"/>
      <c r="D334" s="7"/>
    </row>
    <row r="335" spans="1:4" ht="51" customHeight="1">
      <c r="A335" s="24"/>
      <c r="B335" s="24"/>
      <c r="C335" s="24"/>
      <c r="D335" s="7"/>
    </row>
    <row r="336" spans="1:4" ht="51" customHeight="1">
      <c r="A336" s="24"/>
      <c r="B336" s="24"/>
      <c r="C336" s="24"/>
      <c r="D336" s="7"/>
    </row>
    <row r="337" spans="1:4" ht="51" customHeight="1">
      <c r="A337" s="24"/>
      <c r="B337" s="24"/>
      <c r="C337" s="24"/>
      <c r="D337" s="7"/>
    </row>
    <row r="338" spans="1:4" ht="51" customHeight="1">
      <c r="A338" s="24"/>
      <c r="B338" s="24"/>
      <c r="C338" s="24"/>
      <c r="D338" s="7"/>
    </row>
    <row r="339" spans="1:4" ht="51" customHeight="1">
      <c r="A339" s="24"/>
      <c r="B339" s="24"/>
      <c r="C339" s="24"/>
      <c r="D339" s="7"/>
    </row>
    <row r="340" spans="1:4" ht="51" customHeight="1">
      <c r="A340" s="24"/>
      <c r="B340" s="24"/>
      <c r="C340" s="24"/>
      <c r="D340" s="7"/>
    </row>
    <row r="341" spans="1:4" ht="51" customHeight="1">
      <c r="A341" s="24"/>
      <c r="B341" s="24"/>
      <c r="C341" s="24"/>
      <c r="D341" s="7"/>
    </row>
    <row r="342" spans="1:4" ht="51" customHeight="1">
      <c r="A342" s="24"/>
      <c r="B342" s="24"/>
      <c r="C342" s="24"/>
      <c r="D342" s="7"/>
    </row>
    <row r="343" spans="1:4" ht="51" customHeight="1">
      <c r="A343" s="24"/>
      <c r="B343" s="24"/>
      <c r="C343" s="24"/>
      <c r="D343" s="7"/>
    </row>
    <row r="344" spans="1:4" ht="51" customHeight="1">
      <c r="A344" s="24"/>
      <c r="B344" s="24"/>
      <c r="C344" s="24"/>
      <c r="D344" s="7"/>
    </row>
    <row r="345" spans="1:4" ht="51" customHeight="1">
      <c r="A345" s="24"/>
      <c r="B345" s="24"/>
      <c r="C345" s="24"/>
      <c r="D345" s="7"/>
    </row>
    <row r="346" spans="1:4" ht="51" customHeight="1">
      <c r="A346" s="24"/>
      <c r="B346" s="24"/>
      <c r="C346" s="24"/>
      <c r="D346" s="7"/>
    </row>
    <row r="347" spans="1:4" ht="51" customHeight="1">
      <c r="A347" s="24"/>
      <c r="B347" s="24"/>
      <c r="C347" s="24"/>
      <c r="D347" s="7"/>
    </row>
    <row r="348" spans="1:4" ht="51" customHeight="1">
      <c r="A348" s="24"/>
      <c r="B348" s="24"/>
      <c r="C348" s="24"/>
      <c r="D348" s="7"/>
    </row>
    <row r="349" spans="1:4" ht="51" customHeight="1">
      <c r="A349" s="24"/>
      <c r="B349" s="24"/>
      <c r="C349" s="24"/>
      <c r="D349" s="7"/>
    </row>
    <row r="350" spans="1:4" ht="51" customHeight="1">
      <c r="A350" s="24"/>
      <c r="B350" s="24"/>
      <c r="C350" s="24"/>
      <c r="D350" s="7"/>
    </row>
    <row r="351" spans="1:4" ht="51" customHeight="1">
      <c r="A351" s="24"/>
      <c r="B351" s="24"/>
      <c r="C351" s="24"/>
      <c r="D351" s="7"/>
    </row>
    <row r="352" spans="1:4" ht="51" customHeight="1">
      <c r="A352" s="24"/>
      <c r="B352" s="24"/>
      <c r="C352" s="24"/>
      <c r="D352" s="7"/>
    </row>
    <row r="353" spans="1:4" ht="51" customHeight="1">
      <c r="A353" s="24"/>
      <c r="B353" s="24"/>
      <c r="C353" s="24"/>
      <c r="D353" s="7"/>
    </row>
    <row r="354" spans="1:4" ht="51" customHeight="1">
      <c r="A354" s="24"/>
      <c r="B354" s="24"/>
      <c r="C354" s="24"/>
      <c r="D354" s="7"/>
    </row>
    <row r="355" spans="1:4" ht="51" customHeight="1">
      <c r="A355" s="24"/>
      <c r="B355" s="24"/>
      <c r="C355" s="24"/>
      <c r="D355" s="7"/>
    </row>
    <row r="356" spans="1:4" ht="51" customHeight="1">
      <c r="A356" s="24"/>
      <c r="B356" s="24"/>
      <c r="C356" s="24"/>
      <c r="D356" s="7"/>
    </row>
    <row r="357" spans="1:4" ht="51" customHeight="1">
      <c r="A357" s="24"/>
      <c r="B357" s="24"/>
      <c r="C357" s="24"/>
      <c r="D357" s="7"/>
    </row>
    <row r="358" spans="1:4" ht="51" customHeight="1">
      <c r="A358" s="24"/>
      <c r="B358" s="24"/>
      <c r="C358" s="24"/>
      <c r="D358" s="7"/>
    </row>
    <row r="359" spans="1:4" ht="51" customHeight="1">
      <c r="A359" s="24"/>
      <c r="B359" s="24"/>
      <c r="C359" s="24"/>
      <c r="D359" s="7"/>
    </row>
    <row r="360" spans="1:4" ht="51" customHeight="1">
      <c r="A360" s="24"/>
      <c r="B360" s="24"/>
      <c r="C360" s="24"/>
      <c r="D360" s="7"/>
    </row>
    <row r="361" spans="1:4" ht="51" customHeight="1">
      <c r="A361" s="24"/>
      <c r="B361" s="24"/>
      <c r="C361" s="24"/>
      <c r="D361" s="7"/>
    </row>
    <row r="362" spans="1:4" ht="51" customHeight="1">
      <c r="A362" s="24"/>
      <c r="B362" s="24"/>
      <c r="C362" s="24"/>
      <c r="D362" s="7"/>
    </row>
    <row r="363" spans="1:4" ht="51" customHeight="1">
      <c r="A363" s="24"/>
      <c r="B363" s="24"/>
      <c r="C363" s="24"/>
      <c r="D363" s="7"/>
    </row>
    <row r="364" spans="1:4" ht="51" customHeight="1">
      <c r="A364" s="24"/>
      <c r="B364" s="24"/>
      <c r="C364" s="24"/>
      <c r="D364" s="7"/>
    </row>
    <row r="365" spans="1:4" ht="51" customHeight="1">
      <c r="A365" s="24"/>
      <c r="B365" s="24"/>
      <c r="C365" s="24"/>
      <c r="D365" s="7"/>
    </row>
    <row r="366" spans="1:4" ht="51" customHeight="1">
      <c r="A366" s="24"/>
      <c r="B366" s="24"/>
      <c r="C366" s="24"/>
      <c r="D366" s="7"/>
    </row>
    <row r="367" spans="1:4" ht="51" customHeight="1">
      <c r="A367" s="24"/>
      <c r="B367" s="24"/>
      <c r="C367" s="24"/>
      <c r="D367" s="7"/>
    </row>
    <row r="368" spans="1:4" ht="51" customHeight="1">
      <c r="A368" s="24"/>
      <c r="B368" s="24"/>
      <c r="C368" s="24"/>
      <c r="D368" s="7"/>
    </row>
    <row r="369" spans="1:4" ht="51" customHeight="1">
      <c r="A369" s="24"/>
      <c r="B369" s="24"/>
      <c r="C369" s="24"/>
      <c r="D369" s="7"/>
    </row>
    <row r="370" spans="1:4" ht="51" customHeight="1">
      <c r="A370" s="24"/>
      <c r="B370" s="24"/>
      <c r="C370" s="24"/>
      <c r="D370" s="7"/>
    </row>
    <row r="371" spans="1:4" ht="51" customHeight="1">
      <c r="A371" s="24"/>
      <c r="B371" s="24"/>
      <c r="C371" s="24"/>
      <c r="D371" s="7"/>
    </row>
    <row r="372" spans="1:4" ht="51" customHeight="1">
      <c r="A372" s="24"/>
      <c r="B372" s="24"/>
      <c r="C372" s="24"/>
      <c r="D372" s="7"/>
    </row>
    <row r="373" spans="1:4" ht="51" customHeight="1">
      <c r="A373" s="24"/>
      <c r="B373" s="24"/>
      <c r="C373" s="24"/>
      <c r="D373" s="7"/>
    </row>
    <row r="374" spans="1:4" ht="51" customHeight="1">
      <c r="A374" s="24"/>
      <c r="B374" s="24"/>
      <c r="C374" s="24"/>
      <c r="D374" s="7"/>
    </row>
    <row r="375" spans="1:4" ht="51" customHeight="1">
      <c r="A375" s="24"/>
      <c r="B375" s="24"/>
      <c r="C375" s="24"/>
      <c r="D375" s="7"/>
    </row>
    <row r="376" spans="1:4" ht="51" customHeight="1">
      <c r="A376" s="24"/>
      <c r="B376" s="24"/>
      <c r="C376" s="24"/>
      <c r="D376" s="7"/>
    </row>
    <row r="377" spans="1:4" ht="51" customHeight="1">
      <c r="A377" s="24"/>
      <c r="B377" s="24"/>
      <c r="C377" s="24"/>
      <c r="D377" s="7"/>
    </row>
    <row r="378" spans="1:4" ht="51" customHeight="1">
      <c r="A378" s="24"/>
      <c r="B378" s="24"/>
      <c r="C378" s="24"/>
      <c r="D378" s="7"/>
    </row>
    <row r="379" spans="1:4" ht="51" customHeight="1">
      <c r="A379" s="24"/>
      <c r="B379" s="24"/>
      <c r="C379" s="24"/>
      <c r="D379" s="7"/>
    </row>
    <row r="380" spans="1:4" ht="51" customHeight="1">
      <c r="A380" s="24"/>
      <c r="B380" s="24"/>
      <c r="C380" s="24"/>
      <c r="D380" s="7"/>
    </row>
    <row r="381" spans="1:4" ht="51" customHeight="1">
      <c r="A381" s="24"/>
      <c r="B381" s="24"/>
      <c r="C381" s="24"/>
      <c r="D381" s="7"/>
    </row>
    <row r="382" spans="1:4" ht="51" customHeight="1">
      <c r="A382" s="24"/>
      <c r="B382" s="24"/>
      <c r="C382" s="24"/>
      <c r="D382" s="7"/>
    </row>
    <row r="383" spans="1:4" ht="51" customHeight="1">
      <c r="A383" s="24"/>
      <c r="B383" s="24"/>
      <c r="C383" s="24"/>
      <c r="D383" s="7"/>
    </row>
    <row r="384" spans="1:4" ht="51" customHeight="1">
      <c r="A384" s="24"/>
      <c r="B384" s="24"/>
      <c r="C384" s="24"/>
      <c r="D384" s="7"/>
    </row>
    <row r="385" spans="1:4" ht="51" customHeight="1">
      <c r="A385" s="24"/>
      <c r="B385" s="24"/>
      <c r="C385" s="24"/>
      <c r="D385" s="7"/>
    </row>
    <row r="386" spans="1:4" ht="51" customHeight="1">
      <c r="A386" s="24"/>
      <c r="B386" s="24"/>
      <c r="C386" s="24"/>
      <c r="D386" s="7"/>
    </row>
    <row r="387" spans="1:4" ht="51" customHeight="1">
      <c r="A387" s="24"/>
      <c r="B387" s="24"/>
      <c r="C387" s="24"/>
      <c r="D387" s="7"/>
    </row>
    <row r="388" spans="1:4" ht="51" customHeight="1">
      <c r="A388" s="24"/>
      <c r="B388" s="24"/>
      <c r="C388" s="24"/>
      <c r="D388" s="7"/>
    </row>
    <row r="389" spans="1:4" ht="51" customHeight="1">
      <c r="A389" s="24"/>
      <c r="B389" s="24"/>
      <c r="C389" s="24"/>
      <c r="D389" s="7"/>
    </row>
    <row r="390" spans="1:4" ht="51" customHeight="1">
      <c r="A390" s="24"/>
      <c r="B390" s="24"/>
      <c r="C390" s="24"/>
      <c r="D390" s="7"/>
    </row>
    <row r="391" spans="1:4" ht="51" customHeight="1">
      <c r="A391" s="24"/>
      <c r="B391" s="24"/>
      <c r="C391" s="24"/>
      <c r="D391" s="7"/>
    </row>
    <row r="392" spans="1:4" ht="51" customHeight="1">
      <c r="A392" s="24"/>
      <c r="B392" s="24"/>
      <c r="C392" s="24"/>
      <c r="D392" s="7"/>
    </row>
    <row r="393" spans="1:4" ht="51" customHeight="1">
      <c r="A393" s="24"/>
      <c r="B393" s="24"/>
      <c r="C393" s="24"/>
      <c r="D393" s="7"/>
    </row>
    <row r="394" spans="1:4" ht="51" customHeight="1">
      <c r="A394" s="24"/>
      <c r="B394" s="24"/>
      <c r="C394" s="24"/>
      <c r="D394" s="7"/>
    </row>
    <row r="395" spans="1:4" ht="51" customHeight="1">
      <c r="A395" s="24"/>
      <c r="B395" s="24"/>
      <c r="C395" s="24"/>
      <c r="D395" s="7"/>
    </row>
    <row r="396" spans="1:4" ht="51" customHeight="1">
      <c r="A396" s="24"/>
      <c r="B396" s="24"/>
      <c r="C396" s="24"/>
      <c r="D396" s="7"/>
    </row>
    <row r="397" spans="1:4" ht="51" customHeight="1">
      <c r="A397" s="24"/>
      <c r="B397" s="24"/>
      <c r="C397" s="24"/>
      <c r="D397" s="7"/>
    </row>
    <row r="398" spans="1:4" ht="51" customHeight="1">
      <c r="A398" s="24"/>
      <c r="B398" s="24"/>
      <c r="C398" s="24"/>
      <c r="D398" s="7"/>
    </row>
    <row r="399" spans="1:4" ht="51" customHeight="1">
      <c r="A399" s="24"/>
      <c r="B399" s="24"/>
      <c r="C399" s="24"/>
      <c r="D399" s="7"/>
    </row>
    <row r="400" spans="1:4" ht="51" customHeight="1">
      <c r="A400" s="24"/>
      <c r="B400" s="24"/>
      <c r="C400" s="24"/>
      <c r="D400" s="7"/>
    </row>
    <row r="401" spans="1:4" ht="51" customHeight="1">
      <c r="A401" s="24"/>
      <c r="B401" s="24"/>
      <c r="C401" s="24"/>
      <c r="D401" s="7"/>
    </row>
    <row r="402" spans="1:4" ht="51" customHeight="1">
      <c r="A402" s="24"/>
      <c r="B402" s="24"/>
      <c r="C402" s="24"/>
      <c r="D402" s="7"/>
    </row>
    <row r="403" spans="1:4" ht="51" customHeight="1">
      <c r="A403" s="24"/>
      <c r="B403" s="24"/>
      <c r="C403" s="24"/>
      <c r="D403" s="7"/>
    </row>
    <row r="404" spans="1:4" ht="51" customHeight="1">
      <c r="A404" s="24"/>
      <c r="B404" s="24"/>
      <c r="C404" s="24"/>
      <c r="D404" s="7"/>
    </row>
    <row r="405" spans="1:4" ht="51" customHeight="1">
      <c r="A405" s="24"/>
      <c r="B405" s="24"/>
      <c r="C405" s="24"/>
      <c r="D405" s="7"/>
    </row>
    <row r="406" spans="1:4" ht="51" customHeight="1">
      <c r="A406" s="24"/>
      <c r="B406" s="24"/>
      <c r="C406" s="24"/>
      <c r="D406" s="7"/>
    </row>
    <row r="407" spans="1:4" ht="51" customHeight="1">
      <c r="A407" s="24"/>
      <c r="B407" s="24"/>
      <c r="C407" s="24"/>
      <c r="D407" s="7"/>
    </row>
    <row r="408" spans="1:4" ht="51" customHeight="1">
      <c r="A408" s="24"/>
      <c r="B408" s="24"/>
      <c r="C408" s="24"/>
      <c r="D408" s="7"/>
    </row>
    <row r="409" spans="1:4" ht="51" customHeight="1">
      <c r="A409" s="24"/>
      <c r="B409" s="24"/>
      <c r="C409" s="24"/>
      <c r="D409" s="7"/>
    </row>
    <row r="410" spans="1:4" ht="51" customHeight="1">
      <c r="A410" s="24"/>
      <c r="B410" s="24"/>
      <c r="C410" s="24"/>
      <c r="D410" s="7"/>
    </row>
    <row r="411" spans="1:4" ht="51" customHeight="1">
      <c r="A411" s="24"/>
      <c r="B411" s="24"/>
      <c r="C411" s="24"/>
      <c r="D411" s="7"/>
    </row>
    <row r="412" spans="1:4" ht="51" customHeight="1">
      <c r="A412" s="24"/>
      <c r="B412" s="24"/>
      <c r="C412" s="24"/>
      <c r="D412" s="7"/>
    </row>
    <row r="413" spans="1:4" ht="51" customHeight="1">
      <c r="A413" s="24"/>
      <c r="B413" s="24"/>
      <c r="C413" s="24"/>
      <c r="D413" s="7"/>
    </row>
    <row r="414" spans="1:4" ht="51" customHeight="1">
      <c r="A414" s="24"/>
      <c r="B414" s="24"/>
      <c r="C414" s="24"/>
      <c r="D414" s="7"/>
    </row>
    <row r="415" spans="1:4" ht="51" customHeight="1">
      <c r="A415" s="24"/>
      <c r="B415" s="24"/>
      <c r="C415" s="24"/>
      <c r="D415" s="7"/>
    </row>
    <row r="416" spans="1:4" ht="51" customHeight="1">
      <c r="A416" s="24"/>
      <c r="B416" s="24"/>
      <c r="C416" s="24"/>
      <c r="D416" s="7"/>
    </row>
    <row r="417" spans="1:4" ht="51" customHeight="1">
      <c r="A417" s="24"/>
      <c r="B417" s="24"/>
      <c r="C417" s="24"/>
      <c r="D417" s="7"/>
    </row>
    <row r="418" spans="1:4" ht="51" customHeight="1">
      <c r="A418" s="24"/>
      <c r="B418" s="24"/>
      <c r="C418" s="24"/>
      <c r="D418" s="7"/>
    </row>
    <row r="419" spans="1:4" ht="51" customHeight="1">
      <c r="A419" s="24"/>
      <c r="B419" s="24"/>
      <c r="C419" s="24"/>
      <c r="D419" s="7"/>
    </row>
    <row r="420" spans="1:4" ht="51" customHeight="1">
      <c r="A420" s="24"/>
      <c r="B420" s="24"/>
      <c r="C420" s="24"/>
      <c r="D420" s="7"/>
    </row>
    <row r="421" spans="1:4" ht="51" customHeight="1">
      <c r="A421" s="24"/>
      <c r="B421" s="24"/>
      <c r="C421" s="24"/>
      <c r="D421" s="7"/>
    </row>
    <row r="422" spans="1:4" ht="51" customHeight="1">
      <c r="A422" s="24"/>
      <c r="B422" s="24"/>
      <c r="C422" s="24"/>
      <c r="D422" s="7"/>
    </row>
    <row r="423" spans="1:4" ht="51" customHeight="1">
      <c r="A423" s="24"/>
      <c r="B423" s="24"/>
      <c r="C423" s="24"/>
      <c r="D423" s="7"/>
    </row>
    <row r="424" spans="1:4" ht="51" customHeight="1">
      <c r="A424" s="24"/>
      <c r="B424" s="24"/>
      <c r="C424" s="24"/>
      <c r="D424" s="7"/>
    </row>
    <row r="425" spans="1:4" ht="51" customHeight="1">
      <c r="A425" s="24"/>
      <c r="B425" s="24"/>
      <c r="C425" s="24"/>
      <c r="D425" s="7"/>
    </row>
    <row r="426" spans="1:4" ht="51" customHeight="1">
      <c r="A426" s="24"/>
      <c r="B426" s="24"/>
      <c r="C426" s="24"/>
      <c r="D426" s="7"/>
    </row>
    <row r="427" spans="1:4" ht="51" customHeight="1">
      <c r="A427" s="24"/>
      <c r="B427" s="24"/>
      <c r="C427" s="24"/>
      <c r="D427" s="7"/>
    </row>
    <row r="428" spans="1:4" ht="51" customHeight="1">
      <c r="A428" s="24"/>
      <c r="B428" s="24"/>
      <c r="C428" s="24"/>
      <c r="D428" s="7"/>
    </row>
    <row r="429" spans="1:4" ht="51" customHeight="1">
      <c r="A429" s="24"/>
      <c r="B429" s="24"/>
      <c r="C429" s="24"/>
      <c r="D429" s="7"/>
    </row>
    <row r="430" spans="1:4" ht="51" customHeight="1">
      <c r="A430" s="24"/>
      <c r="B430" s="24"/>
      <c r="C430" s="24"/>
      <c r="D430" s="7"/>
    </row>
    <row r="431" spans="1:4" ht="51" customHeight="1">
      <c r="A431" s="24"/>
      <c r="B431" s="24"/>
      <c r="C431" s="24"/>
      <c r="D431" s="7"/>
    </row>
    <row r="432" spans="1:4" ht="51" customHeight="1">
      <c r="A432" s="24"/>
      <c r="B432" s="24"/>
      <c r="C432" s="24"/>
      <c r="D432" s="7"/>
    </row>
    <row r="433" spans="1:4" ht="51" customHeight="1">
      <c r="A433" s="24"/>
      <c r="B433" s="24"/>
      <c r="C433" s="24"/>
      <c r="D433" s="7"/>
    </row>
    <row r="434" spans="1:4" ht="51" customHeight="1">
      <c r="A434" s="24"/>
      <c r="B434" s="24"/>
      <c r="C434" s="24"/>
      <c r="D434" s="7"/>
    </row>
    <row r="435" spans="1:4" ht="51" customHeight="1">
      <c r="A435" s="24"/>
      <c r="B435" s="24"/>
      <c r="C435" s="24"/>
      <c r="D435" s="7"/>
    </row>
    <row r="436" spans="1:4" ht="51" customHeight="1">
      <c r="A436" s="24"/>
      <c r="B436" s="24"/>
      <c r="C436" s="24"/>
      <c r="D436" s="7"/>
    </row>
    <row r="437" spans="1:4" ht="51" customHeight="1">
      <c r="A437" s="24"/>
      <c r="B437" s="24"/>
      <c r="C437" s="24"/>
      <c r="D437" s="7"/>
    </row>
    <row r="438" spans="1:4" ht="51" customHeight="1">
      <c r="A438" s="24"/>
      <c r="B438" s="24"/>
      <c r="C438" s="24"/>
      <c r="D438" s="7"/>
    </row>
    <row r="439" spans="1:4" ht="51" customHeight="1">
      <c r="A439" s="24"/>
      <c r="B439" s="24"/>
      <c r="C439" s="24"/>
      <c r="D439" s="7"/>
    </row>
    <row r="440" spans="1:4" ht="51" customHeight="1">
      <c r="A440" s="24"/>
      <c r="B440" s="24"/>
      <c r="C440" s="24"/>
      <c r="D440" s="7"/>
    </row>
    <row r="441" spans="1:4" ht="51" customHeight="1">
      <c r="A441" s="24"/>
      <c r="B441" s="24"/>
      <c r="C441" s="24"/>
      <c r="D441" s="7"/>
    </row>
    <row r="442" spans="1:4" ht="51" customHeight="1">
      <c r="A442" s="24"/>
      <c r="B442" s="24"/>
      <c r="C442" s="24"/>
      <c r="D442" s="7"/>
    </row>
    <row r="443" spans="1:4" ht="51" customHeight="1">
      <c r="A443" s="24"/>
      <c r="B443" s="24"/>
      <c r="C443" s="24"/>
      <c r="D443" s="7"/>
    </row>
    <row r="444" spans="1:4" ht="51" customHeight="1">
      <c r="A444" s="24"/>
      <c r="B444" s="24"/>
      <c r="C444" s="24"/>
      <c r="D444" s="7"/>
    </row>
    <row r="445" spans="1:4" ht="51" customHeight="1">
      <c r="A445" s="24"/>
      <c r="B445" s="24"/>
      <c r="C445" s="24"/>
      <c r="D445" s="7"/>
    </row>
    <row r="446" spans="1:4" ht="51" customHeight="1">
      <c r="A446" s="24"/>
      <c r="B446" s="24"/>
      <c r="C446" s="24"/>
      <c r="D446" s="7"/>
    </row>
    <row r="447" spans="1:4" ht="51" customHeight="1">
      <c r="A447" s="24"/>
      <c r="B447" s="24"/>
      <c r="C447" s="24"/>
      <c r="D447" s="7"/>
    </row>
    <row r="448" spans="1:4" ht="51" customHeight="1">
      <c r="A448" s="24"/>
      <c r="B448" s="24"/>
      <c r="C448" s="24"/>
      <c r="D448" s="7"/>
    </row>
    <row r="449" spans="1:4" ht="51" customHeight="1">
      <c r="A449" s="24"/>
      <c r="B449" s="24"/>
      <c r="C449" s="24"/>
      <c r="D449" s="7"/>
    </row>
    <row r="450" spans="1:4" ht="51" customHeight="1">
      <c r="A450" s="24"/>
      <c r="B450" s="24"/>
      <c r="C450" s="24"/>
      <c r="D450" s="7"/>
    </row>
    <row r="451" spans="1:4" ht="51" customHeight="1">
      <c r="A451" s="24"/>
      <c r="B451" s="24"/>
      <c r="C451" s="24"/>
      <c r="D451" s="7"/>
    </row>
    <row r="452" spans="1:4" ht="51" customHeight="1">
      <c r="A452" s="24"/>
      <c r="B452" s="24"/>
      <c r="C452" s="24"/>
      <c r="D452" s="7"/>
    </row>
    <row r="453" spans="1:4" ht="51" customHeight="1">
      <c r="A453" s="24"/>
      <c r="B453" s="24"/>
      <c r="C453" s="24"/>
      <c r="D453" s="7"/>
    </row>
    <row r="454" spans="1:4" ht="51" customHeight="1">
      <c r="A454" s="24"/>
      <c r="B454" s="24"/>
      <c r="C454" s="24"/>
      <c r="D454" s="7"/>
    </row>
    <row r="455" spans="1:4" ht="51" customHeight="1">
      <c r="A455" s="24"/>
      <c r="B455" s="24"/>
      <c r="C455" s="24"/>
      <c r="D455" s="7"/>
    </row>
    <row r="456" spans="1:4" ht="51" customHeight="1">
      <c r="A456" s="24"/>
      <c r="B456" s="24"/>
      <c r="C456" s="24"/>
      <c r="D456" s="7"/>
    </row>
    <row r="457" spans="1:4" ht="51" customHeight="1">
      <c r="A457" s="24"/>
      <c r="B457" s="24"/>
      <c r="C457" s="24"/>
      <c r="D457" s="7"/>
    </row>
    <row r="458" spans="1:4" ht="51" customHeight="1">
      <c r="A458" s="24"/>
      <c r="B458" s="24"/>
      <c r="C458" s="24"/>
      <c r="D458" s="7"/>
    </row>
    <row r="459" spans="1:4" ht="51" customHeight="1">
      <c r="A459" s="24"/>
      <c r="B459" s="24"/>
      <c r="C459" s="24"/>
      <c r="D459" s="7"/>
    </row>
    <row r="460" spans="1:4" ht="51" customHeight="1">
      <c r="A460" s="24"/>
      <c r="B460" s="24"/>
      <c r="C460" s="24"/>
      <c r="D460" s="7"/>
    </row>
    <row r="461" spans="1:4" ht="51" customHeight="1">
      <c r="A461" s="24"/>
      <c r="B461" s="24"/>
      <c r="C461" s="24"/>
      <c r="D461" s="7"/>
    </row>
    <row r="462" spans="1:4" ht="51" customHeight="1">
      <c r="A462" s="24"/>
      <c r="B462" s="24"/>
      <c r="C462" s="24"/>
      <c r="D462" s="7"/>
    </row>
    <row r="463" spans="1:4" ht="51" customHeight="1">
      <c r="A463" s="24"/>
      <c r="B463" s="24"/>
      <c r="C463" s="24"/>
      <c r="D463" s="7"/>
    </row>
    <row r="464" spans="1:4" ht="51" customHeight="1">
      <c r="A464" s="24"/>
      <c r="B464" s="24"/>
      <c r="C464" s="24"/>
      <c r="D464" s="7"/>
    </row>
    <row r="465" spans="1:4" ht="51" customHeight="1">
      <c r="A465" s="24"/>
      <c r="B465" s="24"/>
      <c r="C465" s="24"/>
      <c r="D465" s="7"/>
    </row>
    <row r="466" spans="1:4" ht="51" customHeight="1">
      <c r="A466" s="24"/>
      <c r="B466" s="24"/>
      <c r="C466" s="24"/>
      <c r="D466" s="7"/>
    </row>
    <row r="467" spans="1:4" ht="51" customHeight="1">
      <c r="A467" s="24"/>
      <c r="B467" s="24"/>
      <c r="C467" s="24"/>
      <c r="D467" s="7"/>
    </row>
    <row r="468" spans="1:4" ht="51" customHeight="1">
      <c r="A468" s="24"/>
      <c r="B468" s="24"/>
      <c r="C468" s="24"/>
      <c r="D468" s="7"/>
    </row>
    <row r="469" spans="1:4" ht="51" customHeight="1">
      <c r="A469" s="24"/>
      <c r="B469" s="24"/>
      <c r="C469" s="24"/>
      <c r="D469" s="7"/>
    </row>
    <row r="470" spans="1:4" ht="51" customHeight="1">
      <c r="A470" s="24"/>
      <c r="B470" s="24"/>
      <c r="C470" s="24"/>
      <c r="D470" s="7"/>
    </row>
    <row r="471" spans="1:4" ht="51" customHeight="1">
      <c r="A471" s="24"/>
      <c r="B471" s="24"/>
      <c r="C471" s="24"/>
      <c r="D471" s="7"/>
    </row>
    <row r="472" spans="1:4" ht="51" customHeight="1">
      <c r="A472" s="24"/>
      <c r="B472" s="24"/>
      <c r="C472" s="24"/>
      <c r="D472" s="7"/>
    </row>
    <row r="473" spans="1:4" ht="51" customHeight="1">
      <c r="A473" s="24"/>
      <c r="B473" s="24"/>
      <c r="C473" s="24"/>
      <c r="D473" s="7"/>
    </row>
    <row r="474" spans="1:4" ht="51" customHeight="1">
      <c r="A474" s="24"/>
      <c r="B474" s="24"/>
      <c r="C474" s="24"/>
      <c r="D474" s="7"/>
    </row>
    <row r="475" spans="1:4" ht="51" customHeight="1">
      <c r="A475" s="24"/>
      <c r="B475" s="24"/>
      <c r="C475" s="24"/>
      <c r="D475" s="7"/>
    </row>
    <row r="476" spans="1:4" ht="51" customHeight="1">
      <c r="A476" s="24"/>
      <c r="B476" s="24"/>
      <c r="C476" s="24"/>
      <c r="D476" s="7"/>
    </row>
    <row r="477" spans="1:4" ht="51" customHeight="1">
      <c r="A477" s="24"/>
      <c r="B477" s="24"/>
      <c r="C477" s="24"/>
      <c r="D477" s="7"/>
    </row>
    <row r="478" spans="1:4" ht="51" customHeight="1">
      <c r="A478" s="24"/>
      <c r="B478" s="24"/>
      <c r="C478" s="24"/>
      <c r="D478" s="7"/>
    </row>
    <row r="479" spans="1:4" ht="51" customHeight="1">
      <c r="A479" s="24"/>
      <c r="B479" s="24"/>
      <c r="C479" s="24"/>
      <c r="D479" s="7"/>
    </row>
    <row r="480" spans="1:4" ht="51" customHeight="1">
      <c r="A480" s="24"/>
      <c r="B480" s="24"/>
      <c r="C480" s="24"/>
      <c r="D480" s="7"/>
    </row>
    <row r="481" spans="1:4" ht="51" customHeight="1">
      <c r="A481" s="24"/>
      <c r="B481" s="24"/>
      <c r="C481" s="24"/>
      <c r="D481" s="7"/>
    </row>
    <row r="482" spans="1:4" ht="51" customHeight="1">
      <c r="A482" s="24"/>
      <c r="B482" s="24"/>
      <c r="C482" s="24"/>
      <c r="D482" s="7"/>
    </row>
    <row r="483" spans="1:4" ht="51" customHeight="1">
      <c r="A483" s="24"/>
      <c r="B483" s="24"/>
      <c r="C483" s="24"/>
      <c r="D483" s="7"/>
    </row>
    <row r="484" spans="1:4" ht="51" customHeight="1">
      <c r="A484" s="24"/>
      <c r="B484" s="24"/>
      <c r="C484" s="24"/>
      <c r="D484" s="7"/>
    </row>
    <row r="485" spans="1:4" ht="51" customHeight="1">
      <c r="A485" s="24"/>
      <c r="B485" s="24"/>
      <c r="C485" s="24"/>
      <c r="D485" s="7"/>
    </row>
    <row r="486" spans="1:4" ht="51" customHeight="1">
      <c r="A486" s="24"/>
      <c r="B486" s="24"/>
      <c r="C486" s="24"/>
      <c r="D486" s="7"/>
    </row>
    <row r="487" spans="1:4" ht="51" customHeight="1">
      <c r="A487" s="24"/>
      <c r="B487" s="24"/>
      <c r="C487" s="24"/>
      <c r="D487" s="7"/>
    </row>
    <row r="488" spans="1:4" ht="51" customHeight="1">
      <c r="A488" s="24"/>
      <c r="B488" s="24"/>
      <c r="C488" s="24"/>
      <c r="D488" s="7"/>
    </row>
    <row r="489" spans="1:4" ht="51" customHeight="1">
      <c r="A489" s="24"/>
      <c r="B489" s="24"/>
      <c r="C489" s="24"/>
      <c r="D489" s="7"/>
    </row>
    <row r="490" spans="1:4" ht="51" customHeight="1">
      <c r="A490" s="24"/>
      <c r="B490" s="24"/>
      <c r="C490" s="24"/>
      <c r="D490" s="7"/>
    </row>
    <row r="491" spans="1:4" ht="51" customHeight="1">
      <c r="A491" s="24"/>
      <c r="B491" s="24"/>
      <c r="C491" s="24"/>
      <c r="D491" s="7"/>
    </row>
    <row r="492" spans="1:4" ht="51" customHeight="1">
      <c r="A492" s="24"/>
      <c r="B492" s="24"/>
      <c r="C492" s="24"/>
      <c r="D492" s="7"/>
    </row>
    <row r="493" spans="1:4" ht="51" customHeight="1">
      <c r="A493" s="24"/>
      <c r="B493" s="24"/>
      <c r="C493" s="24"/>
      <c r="D493" s="7"/>
    </row>
    <row r="494" spans="1:4" ht="51" customHeight="1">
      <c r="A494" s="24"/>
      <c r="B494" s="24"/>
      <c r="C494" s="24"/>
      <c r="D494" s="7"/>
    </row>
    <row r="495" spans="1:4" ht="51" customHeight="1">
      <c r="A495" s="24"/>
      <c r="B495" s="24"/>
      <c r="C495" s="24"/>
      <c r="D495" s="7"/>
    </row>
    <row r="496" spans="1:4" ht="51" customHeight="1">
      <c r="A496" s="24"/>
      <c r="B496" s="24"/>
      <c r="C496" s="24"/>
      <c r="D496" s="7"/>
    </row>
    <row r="497" spans="1:4" ht="51" customHeight="1">
      <c r="A497" s="24"/>
      <c r="B497" s="24"/>
      <c r="C497" s="24"/>
      <c r="D497" s="7"/>
    </row>
    <row r="498" spans="1:4" ht="51" customHeight="1">
      <c r="A498" s="24"/>
      <c r="B498" s="24"/>
      <c r="C498" s="24"/>
      <c r="D498" s="7"/>
    </row>
    <row r="499" spans="1:4" ht="51" customHeight="1">
      <c r="A499" s="24"/>
      <c r="B499" s="24"/>
      <c r="C499" s="24"/>
      <c r="D499" s="7"/>
    </row>
    <row r="500" spans="1:4" ht="51" customHeight="1">
      <c r="A500" s="24"/>
      <c r="B500" s="24"/>
      <c r="C500" s="24"/>
      <c r="D500" s="7"/>
    </row>
    <row r="501" spans="1:4" ht="51" customHeight="1">
      <c r="A501" s="24"/>
      <c r="B501" s="24"/>
      <c r="C501" s="24"/>
      <c r="D501" s="7"/>
    </row>
    <row r="502" spans="1:4" ht="51" customHeight="1">
      <c r="A502" s="24"/>
      <c r="B502" s="24"/>
      <c r="C502" s="24"/>
      <c r="D502" s="7"/>
    </row>
    <row r="503" spans="1:4" ht="51" customHeight="1">
      <c r="A503" s="24"/>
      <c r="B503" s="24"/>
      <c r="C503" s="24"/>
      <c r="D503" s="7"/>
    </row>
    <row r="504" spans="1:4" ht="51" customHeight="1">
      <c r="A504" s="24"/>
      <c r="B504" s="24"/>
      <c r="C504" s="24"/>
      <c r="D504" s="7"/>
    </row>
    <row r="505" spans="1:4" ht="51" customHeight="1">
      <c r="A505" s="24"/>
      <c r="B505" s="24"/>
      <c r="C505" s="24"/>
      <c r="D505" s="7"/>
    </row>
    <row r="506" spans="1:4" ht="51" customHeight="1">
      <c r="A506" s="24"/>
      <c r="B506" s="24"/>
      <c r="C506" s="24"/>
      <c r="D506" s="7"/>
    </row>
    <row r="507" spans="1:4" ht="51" customHeight="1">
      <c r="A507" s="24"/>
      <c r="B507" s="24"/>
      <c r="C507" s="24"/>
      <c r="D507" s="7"/>
    </row>
    <row r="508" spans="1:4" ht="51" customHeight="1">
      <c r="A508" s="24"/>
      <c r="B508" s="24"/>
      <c r="C508" s="24"/>
      <c r="D508" s="7"/>
    </row>
    <row r="509" spans="1:4" ht="51" customHeight="1">
      <c r="A509" s="24"/>
      <c r="B509" s="24"/>
      <c r="C509" s="24"/>
      <c r="D509" s="7"/>
    </row>
    <row r="510" spans="1:4" ht="51" customHeight="1">
      <c r="A510" s="24"/>
      <c r="B510" s="24"/>
      <c r="C510" s="24"/>
      <c r="D510" s="7"/>
    </row>
    <row r="511" spans="1:4" ht="51" customHeight="1">
      <c r="A511" s="24"/>
      <c r="B511" s="24"/>
      <c r="C511" s="24"/>
      <c r="D511" s="7"/>
    </row>
    <row r="512" spans="1:4" ht="51" customHeight="1">
      <c r="A512" s="24"/>
      <c r="B512" s="24"/>
      <c r="C512" s="24"/>
      <c r="D512" s="7"/>
    </row>
    <row r="513" spans="1:4" ht="51" customHeight="1">
      <c r="A513" s="24"/>
      <c r="B513" s="24"/>
      <c r="C513" s="24"/>
      <c r="D513" s="7"/>
    </row>
    <row r="514" spans="1:4" ht="51" customHeight="1">
      <c r="A514" s="24"/>
      <c r="B514" s="24"/>
      <c r="C514" s="24"/>
      <c r="D514" s="7"/>
    </row>
    <row r="515" spans="1:4" ht="51" customHeight="1">
      <c r="A515" s="24"/>
      <c r="B515" s="24"/>
      <c r="C515" s="24"/>
      <c r="D515" s="7"/>
    </row>
    <row r="516" spans="1:4" ht="51" customHeight="1">
      <c r="A516" s="24"/>
      <c r="B516" s="24"/>
      <c r="C516" s="24"/>
      <c r="D516" s="7"/>
    </row>
    <row r="517" spans="1:4" ht="51" customHeight="1">
      <c r="A517" s="24"/>
      <c r="B517" s="24"/>
      <c r="C517" s="24"/>
      <c r="D517" s="7"/>
    </row>
    <row r="518" spans="1:4" ht="51" customHeight="1">
      <c r="A518" s="24"/>
      <c r="B518" s="24"/>
      <c r="C518" s="24"/>
      <c r="D518" s="7"/>
    </row>
    <row r="519" spans="1:4" ht="51" customHeight="1">
      <c r="A519" s="24"/>
      <c r="B519" s="24"/>
      <c r="C519" s="24"/>
      <c r="D519" s="7"/>
    </row>
    <row r="520" spans="1:4" ht="51" customHeight="1">
      <c r="A520" s="24"/>
      <c r="B520" s="24"/>
      <c r="C520" s="24"/>
      <c r="D520" s="7"/>
    </row>
    <row r="521" spans="1:4" ht="51" customHeight="1">
      <c r="A521" s="24"/>
      <c r="B521" s="24"/>
      <c r="C521" s="24"/>
      <c r="D521" s="7"/>
    </row>
    <row r="522" spans="1:4" ht="51" customHeight="1">
      <c r="A522" s="24"/>
      <c r="B522" s="24"/>
      <c r="C522" s="24"/>
      <c r="D522" s="7"/>
    </row>
    <row r="523" spans="1:4" ht="51" customHeight="1">
      <c r="A523" s="24"/>
      <c r="B523" s="24"/>
      <c r="C523" s="24"/>
      <c r="D523" s="7"/>
    </row>
    <row r="524" spans="1:4" ht="51" customHeight="1">
      <c r="A524" s="24"/>
      <c r="B524" s="24"/>
      <c r="C524" s="24"/>
      <c r="D524" s="7"/>
    </row>
    <row r="525" spans="1:4" ht="51" customHeight="1">
      <c r="A525" s="24"/>
      <c r="B525" s="24"/>
      <c r="C525" s="24"/>
      <c r="D525" s="7"/>
    </row>
    <row r="526" spans="1:4" ht="51" customHeight="1">
      <c r="A526" s="24"/>
      <c r="B526" s="24"/>
      <c r="C526" s="24"/>
      <c r="D526" s="7"/>
    </row>
    <row r="527" spans="1:4" ht="51" customHeight="1">
      <c r="A527" s="24"/>
      <c r="B527" s="24"/>
      <c r="C527" s="24"/>
      <c r="D527" s="7"/>
    </row>
    <row r="528" spans="1:4" ht="51" customHeight="1">
      <c r="A528" s="24"/>
      <c r="B528" s="24"/>
      <c r="C528" s="24"/>
      <c r="D528" s="7"/>
    </row>
    <row r="529" spans="1:4" ht="51" customHeight="1">
      <c r="A529" s="24"/>
      <c r="B529" s="24"/>
      <c r="C529" s="24"/>
      <c r="D529" s="7"/>
    </row>
    <row r="530" spans="1:4" ht="51" customHeight="1">
      <c r="A530" s="24"/>
      <c r="B530" s="24"/>
      <c r="C530" s="24"/>
      <c r="D530" s="7"/>
    </row>
    <row r="531" spans="1:4" ht="51" customHeight="1">
      <c r="A531" s="24"/>
      <c r="B531" s="24"/>
      <c r="C531" s="24"/>
      <c r="D531" s="7"/>
    </row>
    <row r="532" spans="1:4" ht="51" customHeight="1">
      <c r="A532" s="24"/>
      <c r="B532" s="24"/>
      <c r="C532" s="24"/>
      <c r="D532" s="7"/>
    </row>
    <row r="533" spans="1:4" ht="51" customHeight="1">
      <c r="A533" s="24"/>
      <c r="B533" s="24"/>
      <c r="C533" s="24"/>
      <c r="D533" s="7"/>
    </row>
    <row r="534" spans="1:4" ht="51" customHeight="1">
      <c r="A534" s="24"/>
      <c r="B534" s="24"/>
      <c r="C534" s="24"/>
      <c r="D534" s="7"/>
    </row>
    <row r="535" spans="1:4" ht="51" customHeight="1">
      <c r="A535" s="24"/>
      <c r="B535" s="24"/>
      <c r="C535" s="24"/>
      <c r="D535" s="7"/>
    </row>
    <row r="536" spans="1:4" ht="51" customHeight="1">
      <c r="A536" s="24"/>
      <c r="B536" s="24"/>
      <c r="C536" s="24"/>
      <c r="D536" s="7"/>
    </row>
    <row r="537" spans="1:4" ht="51" customHeight="1">
      <c r="A537" s="24"/>
      <c r="B537" s="24"/>
      <c r="C537" s="24"/>
      <c r="D537" s="7"/>
    </row>
    <row r="538" spans="1:4" ht="51" customHeight="1">
      <c r="A538" s="24"/>
      <c r="B538" s="24"/>
      <c r="C538" s="24"/>
      <c r="D538" s="7"/>
    </row>
    <row r="539" spans="1:4" ht="51" customHeight="1">
      <c r="A539" s="24"/>
      <c r="B539" s="24"/>
      <c r="C539" s="24"/>
      <c r="D539" s="7"/>
    </row>
    <row r="540" spans="1:4" ht="51" customHeight="1">
      <c r="A540" s="24"/>
      <c r="B540" s="24"/>
      <c r="C540" s="24"/>
      <c r="D540" s="7"/>
    </row>
    <row r="541" spans="1:4" ht="51" customHeight="1">
      <c r="A541" s="24"/>
      <c r="B541" s="24"/>
      <c r="C541" s="24"/>
      <c r="D541" s="7"/>
    </row>
    <row r="542" spans="1:4" ht="51" customHeight="1">
      <c r="A542" s="24"/>
      <c r="B542" s="24"/>
      <c r="C542" s="24"/>
      <c r="D542" s="7"/>
    </row>
    <row r="543" spans="1:4" ht="51" customHeight="1">
      <c r="A543" s="24"/>
      <c r="B543" s="24"/>
      <c r="C543" s="24"/>
      <c r="D543" s="7"/>
    </row>
    <row r="544" spans="1:4" ht="51" customHeight="1">
      <c r="A544" s="24"/>
      <c r="B544" s="24"/>
      <c r="C544" s="24"/>
      <c r="D544" s="7"/>
    </row>
    <row r="545" spans="1:4" ht="51" customHeight="1">
      <c r="A545" s="24"/>
      <c r="B545" s="24"/>
      <c r="C545" s="24"/>
      <c r="D545" s="7"/>
    </row>
    <row r="546" spans="1:4" ht="51" customHeight="1">
      <c r="A546" s="24"/>
      <c r="B546" s="24"/>
      <c r="C546" s="24"/>
      <c r="D546" s="7"/>
    </row>
    <row r="547" spans="1:4" ht="51" customHeight="1">
      <c r="A547" s="24"/>
      <c r="B547" s="24"/>
      <c r="C547" s="24"/>
      <c r="D547" s="7"/>
    </row>
    <row r="548" spans="1:4" ht="51" customHeight="1">
      <c r="A548" s="24"/>
      <c r="B548" s="24"/>
      <c r="C548" s="24"/>
      <c r="D548" s="7"/>
    </row>
    <row r="549" spans="1:4" ht="51" customHeight="1">
      <c r="A549" s="24"/>
      <c r="B549" s="24"/>
      <c r="C549" s="24"/>
      <c r="D549" s="7"/>
    </row>
    <row r="550" spans="1:4" ht="51" customHeight="1">
      <c r="A550" s="24"/>
      <c r="B550" s="24"/>
      <c r="C550" s="24"/>
      <c r="D550" s="7"/>
    </row>
    <row r="551" spans="1:4" ht="51" customHeight="1">
      <c r="A551" s="24"/>
      <c r="B551" s="24"/>
      <c r="C551" s="24"/>
      <c r="D551" s="7"/>
    </row>
    <row r="552" spans="1:4" ht="51" customHeight="1">
      <c r="A552" s="24"/>
      <c r="B552" s="24"/>
      <c r="C552" s="24"/>
      <c r="D552" s="7"/>
    </row>
    <row r="553" spans="1:4" ht="51" customHeight="1">
      <c r="A553" s="24"/>
      <c r="B553" s="24"/>
      <c r="C553" s="24"/>
      <c r="D553" s="7"/>
    </row>
    <row r="554" spans="1:4" ht="51" customHeight="1">
      <c r="A554" s="24"/>
      <c r="B554" s="24"/>
      <c r="C554" s="24"/>
      <c r="D554" s="7"/>
    </row>
    <row r="555" spans="1:4" ht="51" customHeight="1">
      <c r="A555" s="24"/>
      <c r="B555" s="24"/>
      <c r="C555" s="24"/>
      <c r="D555" s="7"/>
    </row>
    <row r="556" spans="1:4" ht="51" customHeight="1">
      <c r="A556" s="24"/>
      <c r="B556" s="24"/>
      <c r="C556" s="24"/>
      <c r="D556" s="7"/>
    </row>
    <row r="557" spans="1:4" ht="51" customHeight="1">
      <c r="A557" s="24"/>
      <c r="B557" s="24"/>
      <c r="C557" s="24"/>
      <c r="D557" s="7"/>
    </row>
    <row r="558" spans="1:4" ht="51" customHeight="1">
      <c r="A558" s="24"/>
      <c r="B558" s="24"/>
      <c r="C558" s="24"/>
      <c r="D558" s="7"/>
    </row>
    <row r="559" spans="1:4" ht="51" customHeight="1">
      <c r="A559" s="24"/>
      <c r="B559" s="24"/>
      <c r="C559" s="24"/>
      <c r="D559" s="7"/>
    </row>
    <row r="560" spans="1:4" ht="51" customHeight="1">
      <c r="A560" s="24"/>
      <c r="B560" s="24"/>
      <c r="C560" s="24"/>
      <c r="D560" s="7"/>
    </row>
    <row r="561" spans="1:4" ht="51" customHeight="1">
      <c r="A561" s="24"/>
      <c r="B561" s="24"/>
      <c r="C561" s="24"/>
      <c r="D561" s="7"/>
    </row>
    <row r="562" spans="1:4" ht="51" customHeight="1">
      <c r="A562" s="24"/>
      <c r="B562" s="24"/>
      <c r="C562" s="24"/>
      <c r="D562" s="7"/>
    </row>
    <row r="563" spans="1:4" ht="51" customHeight="1">
      <c r="A563" s="24"/>
      <c r="B563" s="24"/>
      <c r="C563" s="24"/>
      <c r="D563" s="7"/>
    </row>
    <row r="564" spans="1:4" ht="51" customHeight="1">
      <c r="A564" s="24"/>
      <c r="B564" s="24"/>
      <c r="C564" s="24"/>
      <c r="D564" s="7"/>
    </row>
    <row r="565" spans="1:4" ht="51" customHeight="1">
      <c r="A565" s="24"/>
      <c r="B565" s="24"/>
      <c r="C565" s="24"/>
      <c r="D565" s="7"/>
    </row>
    <row r="566" spans="1:4" ht="51" customHeight="1">
      <c r="A566" s="24"/>
      <c r="B566" s="24"/>
      <c r="C566" s="24"/>
      <c r="D566" s="7"/>
    </row>
    <row r="567" spans="1:4" ht="51" customHeight="1">
      <c r="A567" s="24"/>
      <c r="B567" s="24"/>
      <c r="C567" s="24"/>
      <c r="D567" s="7"/>
    </row>
    <row r="568" spans="1:4" ht="51" customHeight="1">
      <c r="A568" s="24"/>
      <c r="B568" s="24"/>
      <c r="C568" s="24"/>
      <c r="D568" s="7"/>
    </row>
    <row r="569" spans="1:4" ht="51" customHeight="1">
      <c r="A569" s="24"/>
      <c r="B569" s="24"/>
      <c r="C569" s="24"/>
      <c r="D569" s="7"/>
    </row>
    <row r="570" spans="1:4" ht="51" customHeight="1">
      <c r="A570" s="24"/>
      <c r="B570" s="24"/>
      <c r="C570" s="24"/>
      <c r="D570" s="7"/>
    </row>
    <row r="571" spans="1:4" ht="51" customHeight="1">
      <c r="A571" s="24"/>
      <c r="B571" s="24"/>
      <c r="C571" s="24"/>
      <c r="D571" s="7"/>
    </row>
    <row r="572" spans="1:4" ht="51" customHeight="1">
      <c r="A572" s="24"/>
      <c r="B572" s="24"/>
      <c r="C572" s="24"/>
      <c r="D572" s="7"/>
    </row>
    <row r="573" spans="1:4" ht="51" customHeight="1">
      <c r="A573" s="24"/>
      <c r="B573" s="24"/>
      <c r="C573" s="24"/>
      <c r="D573" s="7"/>
    </row>
    <row r="574" spans="1:4" ht="51" customHeight="1">
      <c r="A574" s="24"/>
      <c r="B574" s="24"/>
      <c r="C574" s="24"/>
      <c r="D574" s="7"/>
    </row>
    <row r="575" spans="1:4" ht="51" customHeight="1">
      <c r="A575" s="24"/>
      <c r="B575" s="24"/>
      <c r="C575" s="24"/>
      <c r="D575" s="7"/>
    </row>
    <row r="576" spans="1:4" ht="51" customHeight="1">
      <c r="A576" s="24"/>
      <c r="B576" s="24"/>
      <c r="C576" s="24"/>
      <c r="D576" s="7"/>
    </row>
    <row r="577" spans="1:4" ht="51" customHeight="1">
      <c r="A577" s="24"/>
      <c r="B577" s="24"/>
      <c r="C577" s="24"/>
      <c r="D577" s="7"/>
    </row>
    <row r="578" spans="1:4" ht="51" customHeight="1">
      <c r="A578" s="24"/>
      <c r="B578" s="24"/>
      <c r="C578" s="24"/>
      <c r="D578" s="7"/>
    </row>
    <row r="579" spans="1:4" ht="51" customHeight="1">
      <c r="A579" s="24"/>
      <c r="B579" s="24"/>
      <c r="C579" s="24"/>
      <c r="D579" s="7"/>
    </row>
    <row r="580" spans="1:4" ht="51" customHeight="1">
      <c r="A580" s="24"/>
      <c r="B580" s="24"/>
      <c r="C580" s="24"/>
      <c r="D580" s="7"/>
    </row>
    <row r="581" spans="1:4" ht="51" customHeight="1">
      <c r="A581" s="24"/>
      <c r="B581" s="24"/>
      <c r="C581" s="24"/>
      <c r="D581" s="7"/>
    </row>
    <row r="582" spans="1:4" ht="51" customHeight="1">
      <c r="A582" s="24"/>
      <c r="B582" s="24"/>
      <c r="C582" s="24"/>
      <c r="D582" s="7"/>
    </row>
    <row r="583" spans="1:4" ht="51" customHeight="1">
      <c r="A583" s="24"/>
      <c r="B583" s="24"/>
      <c r="C583" s="24"/>
      <c r="D583" s="7"/>
    </row>
    <row r="584" spans="1:4" ht="51" customHeight="1">
      <c r="A584" s="24"/>
      <c r="B584" s="24"/>
      <c r="C584" s="24"/>
      <c r="D584" s="7"/>
    </row>
    <row r="585" spans="1:4" ht="51" customHeight="1">
      <c r="A585" s="24"/>
      <c r="B585" s="24"/>
      <c r="C585" s="24"/>
      <c r="D585" s="7"/>
    </row>
    <row r="586" spans="1:4" ht="51" customHeight="1">
      <c r="A586" s="24"/>
      <c r="B586" s="24"/>
      <c r="C586" s="24"/>
      <c r="D586" s="7"/>
    </row>
    <row r="587" spans="1:4" ht="51" customHeight="1">
      <c r="A587" s="24"/>
      <c r="B587" s="24"/>
      <c r="C587" s="24"/>
      <c r="D587" s="7"/>
    </row>
    <row r="588" spans="1:4" ht="51" customHeight="1">
      <c r="A588" s="24"/>
      <c r="B588" s="24"/>
      <c r="C588" s="24"/>
      <c r="D588" s="7"/>
    </row>
    <row r="589" spans="1:4" ht="51" customHeight="1">
      <c r="A589" s="24"/>
      <c r="B589" s="24"/>
      <c r="C589" s="24"/>
      <c r="D589" s="7"/>
    </row>
    <row r="590" spans="1:4" ht="51" customHeight="1">
      <c r="A590" s="24"/>
      <c r="B590" s="24"/>
      <c r="C590" s="24"/>
      <c r="D590" s="7"/>
    </row>
    <row r="591" spans="1:4" ht="51" customHeight="1">
      <c r="A591" s="24"/>
      <c r="B591" s="24"/>
      <c r="C591" s="24"/>
      <c r="D591" s="7"/>
    </row>
    <row r="592" spans="1:4" ht="51" customHeight="1">
      <c r="A592" s="24"/>
      <c r="B592" s="24"/>
      <c r="C592" s="24"/>
      <c r="D592" s="7"/>
    </row>
    <row r="593" spans="1:4" ht="51" customHeight="1">
      <c r="A593" s="24"/>
      <c r="B593" s="24"/>
      <c r="C593" s="24"/>
      <c r="D593" s="7"/>
    </row>
    <row r="594" spans="1:4" ht="51" customHeight="1">
      <c r="A594" s="24"/>
      <c r="B594" s="24"/>
      <c r="C594" s="24"/>
      <c r="D594" s="7"/>
    </row>
    <row r="595" spans="1:4" ht="51" customHeight="1">
      <c r="A595" s="24"/>
      <c r="B595" s="24"/>
      <c r="C595" s="24"/>
      <c r="D595" s="7"/>
    </row>
    <row r="596" spans="1:4" ht="51" customHeight="1">
      <c r="A596" s="24"/>
      <c r="B596" s="24"/>
      <c r="C596" s="24"/>
      <c r="D596" s="7"/>
    </row>
    <row r="597" spans="1:4" ht="51" customHeight="1">
      <c r="A597" s="24"/>
      <c r="B597" s="24"/>
      <c r="C597" s="24"/>
      <c r="D597" s="7"/>
    </row>
    <row r="598" spans="1:4" ht="51" customHeight="1">
      <c r="A598" s="24"/>
      <c r="B598" s="24"/>
      <c r="C598" s="24"/>
      <c r="D598" s="7"/>
    </row>
    <row r="599" spans="1:4" ht="51" customHeight="1">
      <c r="A599" s="24"/>
      <c r="B599" s="24"/>
      <c r="C599" s="24"/>
      <c r="D599" s="7"/>
    </row>
    <row r="600" spans="1:4" ht="51" customHeight="1">
      <c r="A600" s="24"/>
      <c r="B600" s="24"/>
      <c r="C600" s="24"/>
      <c r="D600" s="7"/>
    </row>
    <row r="601" spans="1:4" ht="51" customHeight="1">
      <c r="A601" s="24"/>
      <c r="B601" s="24"/>
      <c r="C601" s="24"/>
      <c r="D601" s="7"/>
    </row>
    <row r="602" spans="1:4" ht="51" customHeight="1">
      <c r="A602" s="24"/>
      <c r="B602" s="24"/>
      <c r="C602" s="24"/>
      <c r="D602" s="7"/>
    </row>
    <row r="603" spans="1:4" ht="51" customHeight="1">
      <c r="A603" s="24"/>
      <c r="B603" s="24"/>
      <c r="C603" s="24"/>
      <c r="D603" s="7"/>
    </row>
    <row r="604" spans="1:4" ht="51" customHeight="1">
      <c r="A604" s="24"/>
      <c r="B604" s="24"/>
      <c r="C604" s="24"/>
      <c r="D604" s="7"/>
    </row>
    <row r="605" spans="1:4" ht="51" customHeight="1">
      <c r="A605" s="24"/>
      <c r="B605" s="24"/>
      <c r="C605" s="24"/>
      <c r="D605" s="7"/>
    </row>
    <row r="606" spans="1:4" ht="51" customHeight="1">
      <c r="A606" s="24"/>
      <c r="B606" s="24"/>
      <c r="C606" s="24"/>
      <c r="D606" s="7"/>
    </row>
    <row r="607" spans="1:4" ht="51" customHeight="1">
      <c r="A607" s="24"/>
      <c r="B607" s="24"/>
      <c r="C607" s="24"/>
      <c r="D607" s="7"/>
    </row>
    <row r="608" spans="1:4" ht="51" customHeight="1">
      <c r="A608" s="24"/>
      <c r="B608" s="24"/>
      <c r="C608" s="24"/>
      <c r="D608" s="7"/>
    </row>
    <row r="609" spans="1:4" ht="51" customHeight="1">
      <c r="A609" s="24"/>
      <c r="B609" s="24"/>
      <c r="C609" s="24"/>
      <c r="D609" s="7"/>
    </row>
    <row r="610" spans="1:4" ht="51" customHeight="1">
      <c r="A610" s="24"/>
      <c r="B610" s="24"/>
      <c r="C610" s="24"/>
      <c r="D610" s="7"/>
    </row>
    <row r="611" spans="1:4" ht="51" customHeight="1">
      <c r="A611" s="24"/>
      <c r="B611" s="24"/>
      <c r="C611" s="24"/>
      <c r="D611" s="7"/>
    </row>
    <row r="612" spans="1:4" ht="51" customHeight="1">
      <c r="A612" s="24"/>
      <c r="B612" s="24"/>
      <c r="C612" s="24"/>
      <c r="D612" s="7"/>
    </row>
    <row r="613" spans="1:4" ht="51" customHeight="1">
      <c r="A613" s="24"/>
      <c r="B613" s="24"/>
      <c r="C613" s="24"/>
      <c r="D613" s="7"/>
    </row>
    <row r="614" spans="1:4" ht="51" customHeight="1">
      <c r="A614" s="24"/>
      <c r="B614" s="24"/>
      <c r="C614" s="24"/>
      <c r="D614" s="7"/>
    </row>
    <row r="615" spans="1:4" ht="51" customHeight="1">
      <c r="A615" s="24"/>
      <c r="B615" s="24"/>
      <c r="C615" s="24"/>
      <c r="D615" s="7"/>
    </row>
    <row r="616" spans="1:4" ht="51" customHeight="1">
      <c r="A616" s="24"/>
      <c r="B616" s="24"/>
      <c r="C616" s="24"/>
      <c r="D616" s="7"/>
    </row>
    <row r="617" spans="1:4" ht="51" customHeight="1">
      <c r="A617" s="24"/>
      <c r="B617" s="24"/>
      <c r="C617" s="24"/>
      <c r="D617" s="7"/>
    </row>
    <row r="618" spans="1:4" ht="51" customHeight="1">
      <c r="A618" s="24"/>
      <c r="B618" s="24"/>
      <c r="C618" s="24"/>
      <c r="D618" s="7"/>
    </row>
    <row r="619" spans="1:4" ht="51" customHeight="1">
      <c r="A619" s="24"/>
      <c r="B619" s="24"/>
      <c r="C619" s="24"/>
      <c r="D619" s="7"/>
    </row>
    <row r="620" spans="1:4" ht="51" customHeight="1">
      <c r="A620" s="24"/>
      <c r="B620" s="24"/>
      <c r="C620" s="24"/>
      <c r="D620" s="7"/>
    </row>
    <row r="621" spans="1:4" ht="51" customHeight="1">
      <c r="A621" s="24"/>
      <c r="B621" s="24"/>
      <c r="C621" s="24"/>
      <c r="D621" s="7"/>
    </row>
    <row r="622" spans="1:4" ht="51" customHeight="1">
      <c r="A622" s="24"/>
      <c r="B622" s="24"/>
      <c r="C622" s="24"/>
      <c r="D622" s="7"/>
    </row>
    <row r="623" spans="1:4" ht="51" customHeight="1">
      <c r="A623" s="24"/>
      <c r="B623" s="24"/>
      <c r="C623" s="24"/>
      <c r="D623" s="7"/>
    </row>
    <row r="624" spans="1:4" ht="51" customHeight="1">
      <c r="A624" s="24"/>
      <c r="B624" s="24"/>
      <c r="C624" s="24"/>
      <c r="D624" s="7"/>
    </row>
    <row r="625" spans="1:4" ht="51" customHeight="1">
      <c r="A625" s="24"/>
      <c r="B625" s="24"/>
      <c r="C625" s="24"/>
      <c r="D625" s="7"/>
    </row>
    <row r="626" spans="1:4" ht="51" customHeight="1">
      <c r="A626" s="24"/>
      <c r="B626" s="24"/>
      <c r="C626" s="24"/>
      <c r="D626" s="7"/>
    </row>
    <row r="627" spans="1:4" ht="51" customHeight="1">
      <c r="A627" s="24"/>
      <c r="B627" s="24"/>
      <c r="C627" s="24"/>
      <c r="D627" s="7"/>
    </row>
    <row r="628" spans="1:4" ht="51" customHeight="1">
      <c r="A628" s="24"/>
      <c r="B628" s="24"/>
      <c r="C628" s="24"/>
      <c r="D628" s="7"/>
    </row>
    <row r="629" spans="1:4" ht="51" customHeight="1">
      <c r="A629" s="24"/>
      <c r="B629" s="24"/>
      <c r="C629" s="24"/>
      <c r="D629" s="7"/>
    </row>
    <row r="630" spans="1:4" ht="51" customHeight="1">
      <c r="A630" s="24"/>
      <c r="B630" s="24"/>
      <c r="C630" s="24"/>
      <c r="D630" s="7"/>
    </row>
    <row r="631" spans="1:4" ht="51" customHeight="1">
      <c r="A631" s="24"/>
      <c r="B631" s="24"/>
      <c r="C631" s="24"/>
      <c r="D631" s="7"/>
    </row>
    <row r="632" spans="1:4" ht="51" customHeight="1">
      <c r="A632" s="24"/>
      <c r="B632" s="24"/>
      <c r="C632" s="24"/>
      <c r="D632" s="7"/>
    </row>
    <row r="633" spans="1:4" ht="51" customHeight="1">
      <c r="A633" s="24"/>
      <c r="B633" s="24"/>
      <c r="C633" s="24"/>
      <c r="D633" s="7"/>
    </row>
    <row r="634" spans="1:4" ht="51" customHeight="1">
      <c r="A634" s="24"/>
      <c r="B634" s="24"/>
      <c r="C634" s="24"/>
      <c r="D634" s="7"/>
    </row>
    <row r="635" spans="1:4" ht="51" customHeight="1">
      <c r="A635" s="24"/>
      <c r="B635" s="24"/>
      <c r="C635" s="24"/>
      <c r="D635" s="7"/>
    </row>
    <row r="636" spans="1:4" ht="51" customHeight="1">
      <c r="A636" s="24"/>
      <c r="B636" s="24"/>
      <c r="C636" s="24"/>
      <c r="D636" s="7"/>
    </row>
    <row r="637" spans="1:4" ht="51" customHeight="1">
      <c r="A637" s="24"/>
      <c r="B637" s="24"/>
      <c r="C637" s="24"/>
      <c r="D637" s="7"/>
    </row>
    <row r="638" spans="1:4" ht="51" customHeight="1">
      <c r="A638" s="24"/>
      <c r="B638" s="24"/>
      <c r="C638" s="24"/>
      <c r="D638" s="7"/>
    </row>
    <row r="639" spans="1:4" ht="51" customHeight="1">
      <c r="A639" s="24"/>
      <c r="B639" s="24"/>
      <c r="C639" s="24"/>
      <c r="D639" s="7"/>
    </row>
    <row r="640" spans="1:4" ht="51" customHeight="1">
      <c r="A640" s="24"/>
      <c r="B640" s="24"/>
      <c r="C640" s="24"/>
      <c r="D640" s="7"/>
    </row>
    <row r="641" spans="1:4" ht="51" customHeight="1">
      <c r="A641" s="24"/>
      <c r="B641" s="24"/>
      <c r="C641" s="24"/>
      <c r="D641" s="7"/>
    </row>
    <row r="642" spans="1:4" ht="51" customHeight="1">
      <c r="A642" s="24"/>
      <c r="B642" s="24"/>
      <c r="C642" s="24"/>
      <c r="D642" s="7"/>
    </row>
    <row r="643" spans="1:4" ht="51" customHeight="1">
      <c r="A643" s="24"/>
      <c r="B643" s="24"/>
      <c r="C643" s="24"/>
      <c r="D643" s="7"/>
    </row>
    <row r="644" spans="1:4" ht="51" customHeight="1">
      <c r="A644" s="24"/>
      <c r="B644" s="24"/>
      <c r="C644" s="24"/>
      <c r="D644" s="7"/>
    </row>
    <row r="645" spans="1:4" ht="51" customHeight="1">
      <c r="A645" s="24"/>
      <c r="B645" s="24"/>
      <c r="C645" s="24"/>
      <c r="D645" s="7"/>
    </row>
    <row r="646" spans="1:4" ht="51" customHeight="1">
      <c r="A646" s="24"/>
      <c r="B646" s="24"/>
      <c r="C646" s="24"/>
      <c r="D646" s="7"/>
    </row>
    <row r="647" spans="1:4" ht="51" customHeight="1">
      <c r="A647" s="24"/>
      <c r="B647" s="24"/>
      <c r="C647" s="24"/>
      <c r="D647" s="7"/>
    </row>
    <row r="648" spans="1:4" ht="51" customHeight="1">
      <c r="A648" s="24"/>
      <c r="B648" s="24"/>
      <c r="C648" s="24"/>
      <c r="D648" s="7"/>
    </row>
    <row r="649" spans="1:4" ht="51" customHeight="1">
      <c r="A649" s="24"/>
      <c r="B649" s="24"/>
      <c r="C649" s="24"/>
      <c r="D649" s="7"/>
    </row>
    <row r="650" spans="1:4" ht="51" customHeight="1">
      <c r="A650" s="24"/>
      <c r="B650" s="24"/>
      <c r="C650" s="24"/>
      <c r="D650" s="7"/>
    </row>
    <row r="651" spans="1:4" ht="51" customHeight="1">
      <c r="A651" s="24"/>
      <c r="B651" s="24"/>
      <c r="C651" s="24"/>
      <c r="D651" s="7"/>
    </row>
    <row r="652" spans="1:4" ht="51" customHeight="1">
      <c r="A652" s="24"/>
      <c r="B652" s="24"/>
      <c r="C652" s="24"/>
      <c r="D652" s="7"/>
    </row>
    <row r="653" spans="1:4" ht="51" customHeight="1">
      <c r="A653" s="24"/>
      <c r="B653" s="24"/>
      <c r="C653" s="24"/>
      <c r="D653" s="7"/>
    </row>
    <row r="654" spans="1:4" ht="51" customHeight="1">
      <c r="A654" s="24"/>
      <c r="B654" s="24"/>
      <c r="C654" s="24"/>
      <c r="D654" s="7"/>
    </row>
    <row r="655" spans="1:4" ht="51" customHeight="1">
      <c r="A655" s="24"/>
      <c r="B655" s="24"/>
      <c r="C655" s="24"/>
      <c r="D655" s="7"/>
    </row>
    <row r="656" spans="1:4" ht="51" customHeight="1">
      <c r="A656" s="24"/>
      <c r="B656" s="24"/>
      <c r="C656" s="24"/>
      <c r="D656" s="7"/>
    </row>
    <row r="657" spans="1:4" ht="51" customHeight="1">
      <c r="A657" s="24"/>
      <c r="B657" s="24"/>
      <c r="C657" s="24"/>
      <c r="D657" s="7"/>
    </row>
    <row r="658" spans="1:4" ht="51" customHeight="1">
      <c r="A658" s="24"/>
      <c r="B658" s="24"/>
      <c r="C658" s="24"/>
      <c r="D658" s="7"/>
    </row>
    <row r="659" spans="1:4" ht="51" customHeight="1">
      <c r="A659" s="24"/>
      <c r="B659" s="24"/>
      <c r="C659" s="24"/>
      <c r="D659" s="7"/>
    </row>
    <row r="660" spans="1:4" ht="51" customHeight="1">
      <c r="A660" s="24"/>
      <c r="B660" s="24"/>
      <c r="C660" s="24"/>
      <c r="D660" s="7"/>
    </row>
    <row r="661" spans="1:4" ht="51" customHeight="1">
      <c r="A661" s="24"/>
      <c r="B661" s="24"/>
      <c r="C661" s="24"/>
      <c r="D661" s="7"/>
    </row>
    <row r="662" spans="1:4" ht="51" customHeight="1">
      <c r="A662" s="24"/>
      <c r="B662" s="24"/>
      <c r="C662" s="24"/>
      <c r="D662" s="7"/>
    </row>
    <row r="663" spans="1:4" ht="51" customHeight="1">
      <c r="A663" s="24"/>
      <c r="B663" s="24"/>
      <c r="C663" s="24"/>
      <c r="D663" s="7"/>
    </row>
    <row r="664" spans="1:4" ht="51" customHeight="1">
      <c r="A664" s="24"/>
      <c r="B664" s="24"/>
      <c r="C664" s="24"/>
      <c r="D664" s="7"/>
    </row>
    <row r="665" spans="1:4" ht="51" customHeight="1">
      <c r="A665" s="24"/>
      <c r="B665" s="24"/>
      <c r="C665" s="24"/>
      <c r="D665" s="7"/>
    </row>
    <row r="666" spans="1:4" ht="51" customHeight="1">
      <c r="A666" s="24"/>
      <c r="B666" s="24"/>
      <c r="C666" s="24"/>
      <c r="D666" s="7"/>
    </row>
    <row r="667" spans="1:4" ht="51" customHeight="1">
      <c r="A667" s="24"/>
      <c r="B667" s="24"/>
      <c r="C667" s="24"/>
      <c r="D667" s="7"/>
    </row>
    <row r="668" spans="1:4" ht="51" customHeight="1">
      <c r="A668" s="24"/>
      <c r="B668" s="24"/>
      <c r="C668" s="24"/>
      <c r="D668" s="7"/>
    </row>
    <row r="669" spans="1:4" ht="51" customHeight="1">
      <c r="A669" s="24"/>
      <c r="B669" s="24"/>
      <c r="C669" s="24"/>
      <c r="D669" s="7"/>
    </row>
    <row r="670" spans="1:4" ht="51" customHeight="1">
      <c r="A670" s="24"/>
      <c r="B670" s="24"/>
      <c r="C670" s="24"/>
      <c r="D670" s="7"/>
    </row>
    <row r="671" spans="1:4" ht="51" customHeight="1">
      <c r="A671" s="24"/>
      <c r="B671" s="24"/>
      <c r="C671" s="24"/>
      <c r="D671" s="7"/>
    </row>
    <row r="672" spans="1:4" ht="51" customHeight="1">
      <c r="A672" s="24"/>
      <c r="B672" s="24"/>
      <c r="C672" s="24"/>
      <c r="D672" s="7"/>
    </row>
    <row r="673" spans="1:4" ht="51" customHeight="1">
      <c r="A673" s="24"/>
      <c r="B673" s="24"/>
      <c r="C673" s="24"/>
      <c r="D673" s="7"/>
    </row>
    <row r="674" spans="1:4" ht="51" customHeight="1">
      <c r="A674" s="24"/>
      <c r="B674" s="24"/>
      <c r="C674" s="24"/>
      <c r="D674" s="7"/>
    </row>
    <row r="675" spans="1:4" ht="51" customHeight="1">
      <c r="A675" s="24"/>
      <c r="B675" s="24"/>
      <c r="C675" s="24"/>
      <c r="D675" s="7"/>
    </row>
    <row r="676" spans="1:4" ht="51" customHeight="1">
      <c r="A676" s="24"/>
      <c r="B676" s="24"/>
      <c r="C676" s="24"/>
      <c r="D676" s="7"/>
    </row>
    <row r="677" spans="1:4" ht="51" customHeight="1">
      <c r="A677" s="24"/>
      <c r="B677" s="24"/>
      <c r="C677" s="24"/>
      <c r="D677" s="7"/>
    </row>
    <row r="678" spans="1:4" ht="51" customHeight="1">
      <c r="A678" s="24"/>
      <c r="B678" s="24"/>
      <c r="C678" s="24"/>
      <c r="D678" s="7"/>
    </row>
    <row r="679" spans="1:4" ht="51" customHeight="1">
      <c r="A679" s="24"/>
      <c r="B679" s="24"/>
      <c r="C679" s="24"/>
      <c r="D679" s="7"/>
    </row>
    <row r="680" spans="1:4" ht="51" customHeight="1">
      <c r="A680" s="24"/>
      <c r="B680" s="24"/>
      <c r="C680" s="24"/>
      <c r="D680" s="7"/>
    </row>
    <row r="681" spans="1:4" ht="51" customHeight="1">
      <c r="A681" s="24"/>
      <c r="B681" s="24"/>
      <c r="C681" s="24"/>
      <c r="D681" s="7"/>
    </row>
    <row r="682" spans="1:4" ht="51" customHeight="1">
      <c r="A682" s="24"/>
      <c r="B682" s="24"/>
      <c r="C682" s="24"/>
      <c r="D682" s="7"/>
    </row>
    <row r="683" spans="1:4" ht="51" customHeight="1">
      <c r="A683" s="24"/>
      <c r="B683" s="24"/>
      <c r="C683" s="24"/>
      <c r="D683" s="7"/>
    </row>
    <row r="684" spans="1:4" ht="51" customHeight="1">
      <c r="A684" s="24"/>
      <c r="B684" s="24"/>
      <c r="C684" s="24"/>
      <c r="D684" s="7"/>
    </row>
    <row r="685" spans="1:4" ht="51" customHeight="1">
      <c r="A685" s="24"/>
      <c r="B685" s="24"/>
      <c r="C685" s="24"/>
      <c r="D685" s="7"/>
    </row>
    <row r="686" spans="1:4" ht="51" customHeight="1">
      <c r="A686" s="24"/>
      <c r="B686" s="24"/>
      <c r="C686" s="24"/>
      <c r="D686" s="7"/>
    </row>
    <row r="687" spans="1:4" ht="51" customHeight="1">
      <c r="A687" s="24"/>
      <c r="B687" s="24"/>
      <c r="C687" s="24"/>
      <c r="D687" s="7"/>
    </row>
    <row r="688" spans="1:4" ht="51" customHeight="1">
      <c r="A688" s="24"/>
      <c r="B688" s="24"/>
      <c r="C688" s="24"/>
      <c r="D688" s="7"/>
    </row>
    <row r="689" spans="1:4" ht="51" customHeight="1">
      <c r="A689" s="24"/>
      <c r="B689" s="24"/>
      <c r="C689" s="24"/>
      <c r="D689" s="7"/>
    </row>
    <row r="690" spans="1:4" ht="51" customHeight="1">
      <c r="A690" s="24"/>
      <c r="B690" s="24"/>
      <c r="C690" s="24"/>
      <c r="D690" s="7"/>
    </row>
    <row r="691" spans="1:4" ht="51" customHeight="1">
      <c r="A691" s="24"/>
      <c r="B691" s="24"/>
      <c r="C691" s="24"/>
      <c r="D691" s="7"/>
    </row>
    <row r="692" spans="1:4" ht="51" customHeight="1">
      <c r="A692" s="24"/>
      <c r="B692" s="24"/>
      <c r="C692" s="24"/>
      <c r="D692" s="7"/>
    </row>
    <row r="693" spans="1:4" ht="51" customHeight="1">
      <c r="A693" s="24"/>
      <c r="B693" s="24"/>
      <c r="C693" s="24"/>
      <c r="D693" s="7"/>
    </row>
    <row r="694" spans="1:4" ht="51" customHeight="1">
      <c r="A694" s="24"/>
      <c r="B694" s="24"/>
      <c r="C694" s="24"/>
      <c r="D694" s="7"/>
    </row>
    <row r="695" spans="1:4" ht="51" customHeight="1">
      <c r="A695" s="24"/>
      <c r="B695" s="24"/>
      <c r="C695" s="24"/>
      <c r="D695" s="7"/>
    </row>
    <row r="696" spans="1:4" ht="51" customHeight="1">
      <c r="A696" s="24"/>
      <c r="B696" s="24"/>
      <c r="C696" s="24"/>
      <c r="D696" s="7"/>
    </row>
    <row r="697" spans="1:4" ht="51" customHeight="1">
      <c r="A697" s="24"/>
      <c r="B697" s="24"/>
      <c r="C697" s="24"/>
      <c r="D697" s="7"/>
    </row>
    <row r="698" spans="1:4" ht="51" customHeight="1">
      <c r="A698" s="24"/>
      <c r="B698" s="24"/>
      <c r="C698" s="24"/>
      <c r="D698" s="7"/>
    </row>
    <row r="699" spans="1:4" ht="51" customHeight="1">
      <c r="A699" s="24"/>
      <c r="B699" s="24"/>
      <c r="C699" s="24"/>
      <c r="D699" s="7"/>
    </row>
    <row r="700" spans="1:4" ht="51" customHeight="1">
      <c r="A700" s="24"/>
      <c r="B700" s="24"/>
      <c r="C700" s="24"/>
      <c r="D700" s="7"/>
    </row>
    <row r="701" spans="1:4" ht="51" customHeight="1">
      <c r="A701" s="24"/>
      <c r="B701" s="24"/>
      <c r="C701" s="24"/>
      <c r="D701" s="7"/>
    </row>
    <row r="702" spans="1:4" ht="51" customHeight="1">
      <c r="A702" s="24"/>
      <c r="B702" s="24"/>
      <c r="C702" s="24"/>
      <c r="D702" s="7"/>
    </row>
    <row r="703" spans="1:4" ht="51" customHeight="1">
      <c r="A703" s="24"/>
      <c r="B703" s="24"/>
      <c r="C703" s="24"/>
      <c r="D703" s="7"/>
    </row>
    <row r="704" spans="1:4" ht="51" customHeight="1">
      <c r="A704" s="24"/>
      <c r="B704" s="24"/>
      <c r="C704" s="24"/>
      <c r="D704" s="7"/>
    </row>
    <row r="705" spans="1:4" ht="51" customHeight="1">
      <c r="A705" s="24"/>
      <c r="B705" s="24"/>
      <c r="C705" s="24"/>
      <c r="D705" s="7"/>
    </row>
    <row r="706" spans="1:4" ht="51" customHeight="1">
      <c r="A706" s="24"/>
      <c r="B706" s="24"/>
      <c r="C706" s="24"/>
      <c r="D706" s="7"/>
    </row>
    <row r="707" spans="1:4" ht="51" customHeight="1">
      <c r="A707" s="24"/>
      <c r="B707" s="24"/>
      <c r="C707" s="24"/>
      <c r="D707" s="7"/>
    </row>
    <row r="708" spans="1:4" ht="51" customHeight="1">
      <c r="A708" s="24"/>
      <c r="B708" s="24"/>
      <c r="C708" s="24"/>
      <c r="D708" s="7"/>
    </row>
    <row r="709" spans="1:4" ht="51" customHeight="1">
      <c r="A709" s="24"/>
      <c r="B709" s="24"/>
      <c r="C709" s="24"/>
      <c r="D709" s="7"/>
    </row>
    <row r="710" spans="1:4" ht="51" customHeight="1">
      <c r="A710" s="24"/>
      <c r="B710" s="24"/>
      <c r="C710" s="24"/>
      <c r="D710" s="7"/>
    </row>
    <row r="711" spans="1:4" ht="51" customHeight="1">
      <c r="A711" s="24"/>
      <c r="B711" s="24"/>
      <c r="C711" s="24"/>
      <c r="D711" s="7"/>
    </row>
    <row r="712" spans="1:4" ht="51" customHeight="1">
      <c r="A712" s="24"/>
      <c r="B712" s="24"/>
      <c r="C712" s="24"/>
      <c r="D712" s="7"/>
    </row>
    <row r="713" spans="1:4" ht="51" customHeight="1">
      <c r="A713" s="24"/>
      <c r="B713" s="24"/>
      <c r="C713" s="24"/>
      <c r="D713" s="7"/>
    </row>
    <row r="714" spans="1:4" ht="51" customHeight="1">
      <c r="A714" s="24"/>
      <c r="B714" s="24"/>
      <c r="C714" s="24"/>
      <c r="D714" s="7"/>
    </row>
    <row r="715" spans="1:4" ht="51" customHeight="1">
      <c r="A715" s="24"/>
      <c r="B715" s="24"/>
      <c r="C715" s="24"/>
      <c r="D715" s="7"/>
    </row>
    <row r="716" spans="1:4" ht="51" customHeight="1">
      <c r="A716" s="24"/>
      <c r="B716" s="24"/>
      <c r="C716" s="24"/>
      <c r="D716" s="7"/>
    </row>
    <row r="717" spans="1:4" ht="51" customHeight="1">
      <c r="A717" s="24"/>
      <c r="B717" s="24"/>
      <c r="C717" s="24"/>
      <c r="D717" s="7"/>
    </row>
    <row r="718" spans="1:4" ht="51" customHeight="1">
      <c r="A718" s="24"/>
      <c r="B718" s="24"/>
      <c r="C718" s="24"/>
      <c r="D718" s="7"/>
    </row>
    <row r="719" spans="1:4" ht="51" customHeight="1">
      <c r="A719" s="24"/>
      <c r="B719" s="24"/>
      <c r="C719" s="24"/>
      <c r="D719" s="7"/>
    </row>
    <row r="720" spans="1:4" ht="51" customHeight="1">
      <c r="A720" s="24"/>
      <c r="B720" s="24"/>
      <c r="C720" s="24"/>
      <c r="D720" s="7"/>
    </row>
    <row r="721" spans="1:4" ht="51" customHeight="1">
      <c r="A721" s="24"/>
      <c r="B721" s="24"/>
      <c r="C721" s="24"/>
      <c r="D721" s="7"/>
    </row>
    <row r="722" spans="1:4" ht="51" customHeight="1">
      <c r="A722" s="24"/>
      <c r="B722" s="24"/>
      <c r="C722" s="24"/>
      <c r="D722" s="7"/>
    </row>
    <row r="723" spans="1:4" ht="51" customHeight="1">
      <c r="A723" s="24"/>
      <c r="B723" s="24"/>
      <c r="C723" s="24"/>
      <c r="D723" s="7"/>
    </row>
    <row r="724" spans="1:4" ht="51" customHeight="1">
      <c r="A724" s="24"/>
      <c r="B724" s="24"/>
      <c r="C724" s="24"/>
      <c r="D724" s="7"/>
    </row>
    <row r="725" spans="1:4" ht="51" customHeight="1">
      <c r="A725" s="24"/>
      <c r="B725" s="24"/>
      <c r="C725" s="24"/>
      <c r="D725" s="7"/>
    </row>
    <row r="726" spans="1:4" ht="51" customHeight="1">
      <c r="A726" s="24"/>
      <c r="B726" s="24"/>
      <c r="C726" s="24"/>
      <c r="D726" s="7"/>
    </row>
    <row r="727" spans="1:4" ht="51" customHeight="1">
      <c r="A727" s="24"/>
      <c r="B727" s="24"/>
      <c r="C727" s="24"/>
      <c r="D727" s="7"/>
    </row>
    <row r="728" spans="1:4" ht="51" customHeight="1">
      <c r="A728" s="24"/>
      <c r="B728" s="24"/>
      <c r="C728" s="24"/>
      <c r="D728" s="7"/>
    </row>
    <row r="729" spans="1:4" ht="51" customHeight="1">
      <c r="A729" s="24"/>
      <c r="B729" s="24"/>
      <c r="C729" s="24"/>
      <c r="D729" s="7"/>
    </row>
    <row r="730" spans="1:4" ht="51" customHeight="1">
      <c r="A730" s="24"/>
      <c r="B730" s="24"/>
      <c r="C730" s="24"/>
      <c r="D730" s="7"/>
    </row>
    <row r="731" spans="1:4" ht="51" customHeight="1">
      <c r="A731" s="24"/>
      <c r="B731" s="24"/>
      <c r="C731" s="24"/>
      <c r="D731" s="7"/>
    </row>
    <row r="732" spans="1:4" ht="51" customHeight="1">
      <c r="A732" s="24"/>
      <c r="B732" s="24"/>
      <c r="C732" s="24"/>
      <c r="D732" s="7"/>
    </row>
    <row r="733" spans="1:4" ht="51" customHeight="1">
      <c r="A733" s="24"/>
      <c r="B733" s="24"/>
      <c r="C733" s="24"/>
      <c r="D733" s="7"/>
    </row>
    <row r="734" spans="1:4" ht="51" customHeight="1">
      <c r="A734" s="24"/>
      <c r="B734" s="24"/>
      <c r="C734" s="24"/>
      <c r="D734" s="7"/>
    </row>
    <row r="735" spans="1:4" ht="51" customHeight="1">
      <c r="A735" s="24"/>
      <c r="B735" s="24"/>
      <c r="C735" s="24"/>
      <c r="D735" s="7"/>
    </row>
    <row r="736" spans="1:4" ht="51" customHeight="1">
      <c r="A736" s="24"/>
      <c r="B736" s="24"/>
      <c r="C736" s="24"/>
      <c r="D736" s="7"/>
    </row>
    <row r="737" spans="1:4" ht="51" customHeight="1">
      <c r="A737" s="24"/>
      <c r="B737" s="24"/>
      <c r="C737" s="24"/>
      <c r="D737" s="7"/>
    </row>
    <row r="738" spans="1:4" ht="51" customHeight="1">
      <c r="A738" s="24"/>
      <c r="B738" s="24"/>
      <c r="C738" s="24"/>
      <c r="D738" s="7"/>
    </row>
    <row r="739" spans="1:4" ht="51" customHeight="1">
      <c r="A739" s="24"/>
      <c r="B739" s="24"/>
      <c r="C739" s="24"/>
      <c r="D739" s="7"/>
    </row>
    <row r="740" spans="1:4" ht="51" customHeight="1">
      <c r="A740" s="24"/>
      <c r="B740" s="24"/>
      <c r="C740" s="24"/>
      <c r="D740" s="7"/>
    </row>
    <row r="741" spans="1:4" ht="51" customHeight="1">
      <c r="A741" s="24"/>
      <c r="B741" s="24"/>
      <c r="C741" s="24"/>
      <c r="D741" s="7"/>
    </row>
    <row r="742" spans="1:4" ht="51" customHeight="1">
      <c r="A742" s="24"/>
      <c r="B742" s="24"/>
      <c r="C742" s="24"/>
      <c r="D742" s="7"/>
    </row>
    <row r="743" spans="1:4" ht="51" customHeight="1">
      <c r="A743" s="24"/>
      <c r="B743" s="24"/>
      <c r="C743" s="24"/>
      <c r="D743" s="7"/>
    </row>
    <row r="744" spans="1:4" ht="51" customHeight="1">
      <c r="A744" s="24"/>
      <c r="B744" s="24"/>
      <c r="C744" s="24"/>
      <c r="D744" s="7"/>
    </row>
    <row r="745" spans="1:4" ht="51" customHeight="1">
      <c r="A745" s="24"/>
      <c r="B745" s="24"/>
      <c r="C745" s="24"/>
      <c r="D745" s="7"/>
    </row>
    <row r="746" spans="1:4" ht="51" customHeight="1">
      <c r="A746" s="24"/>
      <c r="B746" s="24"/>
      <c r="C746" s="24"/>
      <c r="D746" s="7"/>
    </row>
    <row r="747" spans="1:4" ht="51" customHeight="1">
      <c r="A747" s="24"/>
      <c r="B747" s="24"/>
      <c r="C747" s="24"/>
      <c r="D747" s="7"/>
    </row>
    <row r="748" spans="1:4" ht="51" customHeight="1">
      <c r="A748" s="24"/>
      <c r="B748" s="24"/>
      <c r="C748" s="24"/>
      <c r="D748" s="7"/>
    </row>
    <row r="749" spans="1:4" ht="51" customHeight="1">
      <c r="A749" s="24"/>
      <c r="B749" s="24"/>
      <c r="C749" s="24"/>
      <c r="D749" s="7"/>
    </row>
    <row r="750" spans="1:4" ht="51" customHeight="1">
      <c r="A750" s="24"/>
      <c r="B750" s="24"/>
      <c r="C750" s="24"/>
      <c r="D750" s="7"/>
    </row>
    <row r="751" spans="1:4" ht="51" customHeight="1">
      <c r="A751" s="24"/>
      <c r="B751" s="24"/>
      <c r="C751" s="24"/>
      <c r="D751" s="7"/>
    </row>
    <row r="752" spans="1:4" ht="51" customHeight="1">
      <c r="A752" s="24"/>
      <c r="B752" s="24"/>
      <c r="C752" s="24"/>
      <c r="D752" s="7"/>
    </row>
    <row r="753" spans="1:4" ht="51" customHeight="1">
      <c r="A753" s="24"/>
      <c r="B753" s="24"/>
      <c r="C753" s="24"/>
      <c r="D753" s="7"/>
    </row>
    <row r="754" spans="1:4" ht="51" customHeight="1">
      <c r="A754" s="24"/>
      <c r="B754" s="24"/>
      <c r="C754" s="24"/>
      <c r="D754" s="7"/>
    </row>
    <row r="755" spans="1:4" ht="51" customHeight="1">
      <c r="A755" s="24"/>
      <c r="B755" s="24"/>
      <c r="C755" s="24"/>
      <c r="D755" s="7"/>
    </row>
    <row r="756" spans="1:4" ht="51" customHeight="1">
      <c r="A756" s="24"/>
      <c r="B756" s="24"/>
      <c r="C756" s="24"/>
      <c r="D756" s="7"/>
    </row>
    <row r="757" spans="1:4" ht="51" customHeight="1">
      <c r="A757" s="24"/>
      <c r="B757" s="24"/>
      <c r="C757" s="24"/>
      <c r="D757" s="7"/>
    </row>
    <row r="758" spans="1:4" ht="51" customHeight="1">
      <c r="A758" s="24"/>
      <c r="B758" s="24"/>
      <c r="C758" s="24"/>
      <c r="D758" s="7"/>
    </row>
    <row r="759" spans="1:4" ht="51" customHeight="1">
      <c r="A759" s="24"/>
      <c r="B759" s="24"/>
      <c r="C759" s="24"/>
      <c r="D759" s="7"/>
    </row>
    <row r="760" spans="1:4" ht="51" customHeight="1">
      <c r="A760" s="24"/>
      <c r="B760" s="24"/>
      <c r="C760" s="24"/>
      <c r="D760" s="7"/>
    </row>
    <row r="761" spans="1:4" ht="51" customHeight="1">
      <c r="A761" s="24"/>
      <c r="B761" s="24"/>
      <c r="C761" s="24"/>
      <c r="D761" s="7"/>
    </row>
    <row r="762" spans="1:4" ht="51" customHeight="1">
      <c r="A762" s="24"/>
      <c r="B762" s="24"/>
      <c r="C762" s="24"/>
      <c r="D762" s="7"/>
    </row>
    <row r="763" spans="1:4" ht="51" customHeight="1">
      <c r="A763" s="24"/>
      <c r="B763" s="24"/>
      <c r="C763" s="24"/>
      <c r="D763" s="7"/>
    </row>
    <row r="764" spans="1:4" ht="51" customHeight="1">
      <c r="A764" s="24"/>
      <c r="B764" s="24"/>
      <c r="C764" s="24"/>
      <c r="D764" s="7"/>
    </row>
    <row r="765" spans="1:4" ht="51" customHeight="1">
      <c r="A765" s="24"/>
      <c r="B765" s="24"/>
      <c r="C765" s="24"/>
      <c r="D765" s="7"/>
    </row>
    <row r="766" spans="1:4" ht="51" customHeight="1">
      <c r="A766" s="24"/>
      <c r="B766" s="24"/>
      <c r="C766" s="24"/>
      <c r="D766" s="7"/>
    </row>
    <row r="767" spans="1:4" ht="51" customHeight="1">
      <c r="A767" s="24"/>
      <c r="B767" s="24"/>
      <c r="C767" s="24"/>
      <c r="D767" s="7"/>
    </row>
    <row r="768" spans="1:4" ht="51" customHeight="1">
      <c r="A768" s="24"/>
      <c r="B768" s="24"/>
      <c r="C768" s="24"/>
      <c r="D768" s="7"/>
    </row>
    <row r="769" spans="1:4" ht="51" customHeight="1">
      <c r="A769" s="24"/>
      <c r="B769" s="24"/>
      <c r="C769" s="24"/>
      <c r="D769" s="7"/>
    </row>
    <row r="770" spans="1:4" ht="51" customHeight="1">
      <c r="A770" s="24"/>
      <c r="B770" s="24"/>
      <c r="C770" s="24"/>
      <c r="D770" s="7"/>
    </row>
    <row r="771" spans="1:4" ht="51" customHeight="1">
      <c r="A771" s="24"/>
      <c r="B771" s="24"/>
      <c r="C771" s="24"/>
      <c r="D771" s="7"/>
    </row>
    <row r="772" spans="1:4" ht="51" customHeight="1">
      <c r="A772" s="24"/>
      <c r="B772" s="24"/>
      <c r="C772" s="24"/>
      <c r="D772" s="7"/>
    </row>
    <row r="773" spans="1:4" ht="51" customHeight="1">
      <c r="A773" s="24"/>
      <c r="B773" s="24"/>
      <c r="C773" s="24"/>
      <c r="D773" s="7"/>
    </row>
    <row r="774" spans="1:4" ht="51" customHeight="1">
      <c r="A774" s="24"/>
      <c r="B774" s="24"/>
      <c r="C774" s="24"/>
      <c r="D774" s="7"/>
    </row>
    <row r="775" spans="1:4" ht="51" customHeight="1">
      <c r="A775" s="24"/>
      <c r="B775" s="24"/>
      <c r="C775" s="24"/>
      <c r="D775" s="7"/>
    </row>
    <row r="776" spans="1:4" ht="51" customHeight="1">
      <c r="A776" s="24"/>
      <c r="B776" s="24"/>
      <c r="C776" s="24"/>
      <c r="D776" s="7"/>
    </row>
    <row r="777" spans="1:4" ht="51" customHeight="1">
      <c r="A777" s="24"/>
      <c r="B777" s="24"/>
      <c r="C777" s="24"/>
      <c r="D777" s="7"/>
    </row>
    <row r="778" spans="1:4" ht="51" customHeight="1">
      <c r="A778" s="24"/>
      <c r="B778" s="24"/>
      <c r="C778" s="24"/>
      <c r="D778" s="7"/>
    </row>
    <row r="779" spans="1:4" ht="51" customHeight="1">
      <c r="A779" s="24"/>
      <c r="B779" s="24"/>
      <c r="C779" s="24"/>
      <c r="D779" s="7"/>
    </row>
    <row r="780" spans="1:4" ht="51" customHeight="1">
      <c r="A780" s="24"/>
      <c r="B780" s="24"/>
      <c r="C780" s="24"/>
      <c r="D780" s="7"/>
    </row>
    <row r="781" spans="1:4" ht="51" customHeight="1">
      <c r="A781" s="24"/>
      <c r="B781" s="24"/>
      <c r="C781" s="24"/>
      <c r="D781" s="7"/>
    </row>
    <row r="782" spans="1:4" ht="51" customHeight="1">
      <c r="A782" s="24"/>
      <c r="B782" s="24"/>
      <c r="C782" s="24"/>
      <c r="D782" s="7"/>
    </row>
    <row r="783" spans="1:4" ht="51" customHeight="1">
      <c r="A783" s="24"/>
      <c r="B783" s="24"/>
      <c r="C783" s="24"/>
      <c r="D783" s="7"/>
    </row>
    <row r="784" spans="1:4" ht="51" customHeight="1">
      <c r="A784" s="24"/>
      <c r="B784" s="24"/>
      <c r="C784" s="24"/>
      <c r="D784" s="7"/>
    </row>
    <row r="785" spans="1:4" ht="51" customHeight="1">
      <c r="A785" s="24"/>
      <c r="B785" s="24"/>
      <c r="C785" s="24"/>
      <c r="D785" s="7"/>
    </row>
    <row r="786" spans="1:4" ht="51" customHeight="1">
      <c r="A786" s="24"/>
      <c r="B786" s="24"/>
      <c r="C786" s="24"/>
      <c r="D786" s="7"/>
    </row>
    <row r="787" spans="1:4" ht="51" customHeight="1">
      <c r="A787" s="24"/>
      <c r="B787" s="24"/>
      <c r="C787" s="24"/>
      <c r="D787" s="7"/>
    </row>
    <row r="788" spans="1:4" ht="51" customHeight="1">
      <c r="A788" s="24"/>
      <c r="B788" s="24"/>
      <c r="C788" s="24"/>
      <c r="D788" s="7"/>
    </row>
    <row r="789" spans="1:4" ht="51" customHeight="1">
      <c r="A789" s="24"/>
      <c r="B789" s="24"/>
      <c r="C789" s="24"/>
      <c r="D789" s="7"/>
    </row>
    <row r="790" spans="1:4" ht="51" customHeight="1">
      <c r="A790" s="24"/>
      <c r="B790" s="24"/>
      <c r="C790" s="24"/>
      <c r="D790" s="7"/>
    </row>
    <row r="791" spans="1:4" ht="51" customHeight="1">
      <c r="A791" s="24"/>
      <c r="B791" s="24"/>
      <c r="C791" s="24"/>
      <c r="D791" s="7"/>
    </row>
    <row r="792" spans="1:4" ht="51" customHeight="1">
      <c r="A792" s="24"/>
      <c r="B792" s="24"/>
      <c r="C792" s="24"/>
      <c r="D792" s="7"/>
    </row>
    <row r="793" spans="1:4" ht="51" customHeight="1">
      <c r="A793" s="24"/>
      <c r="B793" s="24"/>
      <c r="C793" s="24"/>
      <c r="D793" s="7"/>
    </row>
    <row r="794" spans="1:4" ht="51" customHeight="1">
      <c r="A794" s="24"/>
      <c r="B794" s="24"/>
      <c r="C794" s="24"/>
      <c r="D794" s="7"/>
    </row>
    <row r="795" spans="1:4" ht="51" customHeight="1">
      <c r="A795" s="24"/>
      <c r="B795" s="24"/>
      <c r="C795" s="24"/>
      <c r="D795" s="7"/>
    </row>
    <row r="796" spans="1:4" ht="51" customHeight="1">
      <c r="A796" s="24"/>
      <c r="B796" s="24"/>
      <c r="C796" s="24"/>
      <c r="D796" s="7"/>
    </row>
    <row r="797" spans="1:4" ht="51" customHeight="1">
      <c r="A797" s="24"/>
      <c r="B797" s="24"/>
      <c r="C797" s="24"/>
      <c r="D797" s="7"/>
    </row>
    <row r="798" spans="1:4" ht="51" customHeight="1">
      <c r="A798" s="24"/>
      <c r="B798" s="24"/>
      <c r="C798" s="24"/>
      <c r="D798" s="7"/>
    </row>
    <row r="799" spans="1:4" ht="51" customHeight="1">
      <c r="A799" s="24"/>
      <c r="B799" s="24"/>
      <c r="C799" s="24"/>
      <c r="D799" s="7"/>
    </row>
    <row r="800" spans="1:4" ht="51" customHeight="1">
      <c r="A800" s="24"/>
      <c r="B800" s="24"/>
      <c r="C800" s="24"/>
      <c r="D800" s="7"/>
    </row>
    <row r="801" spans="1:4" ht="51" customHeight="1">
      <c r="A801" s="24"/>
      <c r="B801" s="24"/>
      <c r="C801" s="24"/>
      <c r="D801" s="7"/>
    </row>
    <row r="802" spans="1:4" ht="51" customHeight="1">
      <c r="A802" s="24"/>
      <c r="B802" s="24"/>
      <c r="C802" s="24"/>
      <c r="D802" s="7"/>
    </row>
    <row r="803" spans="1:4" ht="51" customHeight="1">
      <c r="A803" s="24"/>
      <c r="B803" s="24"/>
      <c r="C803" s="24"/>
      <c r="D803" s="7"/>
    </row>
    <row r="804" spans="1:4" ht="51" customHeight="1">
      <c r="A804" s="24"/>
      <c r="B804" s="24"/>
      <c r="C804" s="24"/>
      <c r="D804" s="7"/>
    </row>
    <row r="805" spans="1:4" ht="51" customHeight="1">
      <c r="A805" s="24"/>
      <c r="B805" s="24"/>
      <c r="C805" s="24"/>
      <c r="D805" s="7"/>
    </row>
    <row r="806" spans="1:4" ht="51" customHeight="1">
      <c r="A806" s="24"/>
      <c r="B806" s="24"/>
      <c r="C806" s="24"/>
      <c r="D806" s="7"/>
    </row>
    <row r="807" spans="1:4" ht="51" customHeight="1">
      <c r="A807" s="24"/>
      <c r="B807" s="24"/>
      <c r="C807" s="24"/>
      <c r="D807" s="7"/>
    </row>
    <row r="808" spans="1:4" ht="51" customHeight="1">
      <c r="A808" s="24"/>
      <c r="B808" s="24"/>
      <c r="C808" s="24"/>
      <c r="D808" s="7"/>
    </row>
    <row r="809" spans="1:4" ht="51" customHeight="1">
      <c r="A809" s="24"/>
      <c r="B809" s="24"/>
      <c r="C809" s="24"/>
      <c r="D809" s="7"/>
    </row>
    <row r="810" spans="1:4" ht="51" customHeight="1">
      <c r="A810" s="24"/>
      <c r="B810" s="24"/>
      <c r="C810" s="24"/>
      <c r="D810" s="7"/>
    </row>
    <row r="811" spans="1:4" ht="51" customHeight="1">
      <c r="A811" s="24"/>
      <c r="B811" s="24"/>
      <c r="C811" s="24"/>
      <c r="D811" s="7"/>
    </row>
    <row r="812" spans="1:4" ht="51" customHeight="1">
      <c r="A812" s="24"/>
      <c r="B812" s="24"/>
      <c r="C812" s="24"/>
      <c r="D812" s="7"/>
    </row>
    <row r="813" spans="1:4" ht="51" customHeight="1">
      <c r="A813" s="24"/>
      <c r="B813" s="24"/>
      <c r="C813" s="24"/>
      <c r="D813" s="7"/>
    </row>
    <row r="814" spans="1:4" ht="51" customHeight="1">
      <c r="A814" s="24"/>
      <c r="B814" s="24"/>
      <c r="C814" s="24"/>
      <c r="D814" s="7"/>
    </row>
    <row r="815" spans="1:4" ht="51" customHeight="1">
      <c r="A815" s="24"/>
      <c r="B815" s="24"/>
      <c r="C815" s="24"/>
      <c r="D815" s="7"/>
    </row>
    <row r="816" spans="1:4" ht="51" customHeight="1">
      <c r="A816" s="24"/>
      <c r="B816" s="24"/>
      <c r="C816" s="24"/>
      <c r="D816" s="7"/>
    </row>
    <row r="817" spans="1:4" ht="51" customHeight="1">
      <c r="A817" s="24"/>
      <c r="B817" s="24"/>
      <c r="C817" s="24"/>
      <c r="D817" s="7"/>
    </row>
    <row r="818" spans="1:4" ht="51" customHeight="1">
      <c r="A818" s="24"/>
      <c r="B818" s="24"/>
      <c r="C818" s="24"/>
      <c r="D818" s="7"/>
    </row>
    <row r="819" spans="1:4" ht="51" customHeight="1">
      <c r="A819" s="24"/>
      <c r="B819" s="24"/>
      <c r="C819" s="24"/>
      <c r="D819" s="7"/>
    </row>
    <row r="820" spans="1:4" ht="51" customHeight="1">
      <c r="A820" s="24"/>
      <c r="B820" s="24"/>
      <c r="C820" s="24"/>
      <c r="D820" s="7"/>
    </row>
    <row r="821" spans="1:4" ht="51" customHeight="1">
      <c r="A821" s="24"/>
      <c r="B821" s="24"/>
      <c r="C821" s="24"/>
      <c r="D821" s="7"/>
    </row>
    <row r="822" spans="1:4" ht="51" customHeight="1">
      <c r="A822" s="24"/>
      <c r="B822" s="24"/>
      <c r="C822" s="24"/>
      <c r="D822" s="7"/>
    </row>
    <row r="823" spans="1:4" ht="51" customHeight="1">
      <c r="A823" s="24"/>
      <c r="B823" s="24"/>
      <c r="C823" s="24"/>
      <c r="D823" s="7"/>
    </row>
    <row r="824" spans="1:4" ht="51" customHeight="1">
      <c r="A824" s="24"/>
      <c r="B824" s="24"/>
      <c r="C824" s="24"/>
      <c r="D824" s="7"/>
    </row>
    <row r="825" spans="1:4" ht="51" customHeight="1">
      <c r="A825" s="24"/>
      <c r="B825" s="24"/>
      <c r="C825" s="24"/>
      <c r="D825" s="7"/>
    </row>
    <row r="826" spans="1:4" ht="51" customHeight="1">
      <c r="A826" s="24"/>
      <c r="B826" s="24"/>
      <c r="C826" s="24"/>
      <c r="D826" s="7"/>
    </row>
    <row r="827" spans="1:4" ht="51" customHeight="1">
      <c r="A827" s="24"/>
      <c r="B827" s="24"/>
      <c r="C827" s="24"/>
      <c r="D827" s="7"/>
    </row>
    <row r="828" spans="1:4" ht="51" customHeight="1">
      <c r="A828" s="24"/>
      <c r="B828" s="24"/>
      <c r="C828" s="24"/>
      <c r="D828" s="7"/>
    </row>
    <row r="829" spans="1:4" ht="51" customHeight="1">
      <c r="A829" s="24"/>
      <c r="B829" s="24"/>
      <c r="C829" s="24"/>
      <c r="D829" s="7"/>
    </row>
    <row r="830" spans="1:4" ht="51" customHeight="1">
      <c r="A830" s="24"/>
      <c r="B830" s="24"/>
      <c r="C830" s="24"/>
      <c r="D830" s="7"/>
    </row>
    <row r="831" spans="1:4" ht="51" customHeight="1">
      <c r="A831" s="24"/>
      <c r="B831" s="24"/>
      <c r="C831" s="24"/>
      <c r="D831" s="7"/>
    </row>
    <row r="832" spans="1:4" ht="51" customHeight="1">
      <c r="A832" s="24"/>
      <c r="B832" s="24"/>
      <c r="C832" s="24"/>
      <c r="D832" s="7"/>
    </row>
    <row r="833" spans="1:4" ht="51" customHeight="1">
      <c r="A833" s="24"/>
      <c r="B833" s="24"/>
      <c r="C833" s="24"/>
      <c r="D833" s="7"/>
    </row>
    <row r="834" spans="1:4" ht="51" customHeight="1">
      <c r="A834" s="24"/>
      <c r="B834" s="24"/>
      <c r="C834" s="24"/>
      <c r="D834" s="7"/>
    </row>
    <row r="835" spans="1:4" ht="51" customHeight="1">
      <c r="A835" s="24"/>
      <c r="B835" s="24"/>
      <c r="C835" s="24"/>
      <c r="D835" s="7"/>
    </row>
    <row r="836" spans="1:4" ht="51" customHeight="1">
      <c r="A836" s="24"/>
      <c r="B836" s="24"/>
      <c r="C836" s="24"/>
      <c r="D836" s="7"/>
    </row>
    <row r="837" spans="1:4" ht="51" customHeight="1">
      <c r="A837" s="24"/>
      <c r="B837" s="24"/>
      <c r="C837" s="24"/>
      <c r="D837" s="7"/>
    </row>
    <row r="838" spans="1:4" ht="51" customHeight="1">
      <c r="A838" s="24"/>
      <c r="B838" s="24"/>
      <c r="C838" s="24"/>
      <c r="D838" s="7"/>
    </row>
    <row r="839" spans="1:4" ht="51" customHeight="1">
      <c r="A839" s="24"/>
      <c r="B839" s="24"/>
      <c r="C839" s="24"/>
      <c r="D839" s="7"/>
    </row>
    <row r="840" spans="1:4" ht="51" customHeight="1">
      <c r="A840" s="24"/>
      <c r="B840" s="24"/>
      <c r="C840" s="24"/>
      <c r="D840" s="7"/>
    </row>
    <row r="841" spans="1:4" ht="51" customHeight="1">
      <c r="A841" s="24"/>
      <c r="B841" s="24"/>
      <c r="C841" s="24"/>
      <c r="D841" s="7"/>
    </row>
    <row r="842" spans="1:4" ht="51" customHeight="1">
      <c r="A842" s="24"/>
      <c r="B842" s="24"/>
      <c r="C842" s="24"/>
      <c r="D842" s="7"/>
    </row>
    <row r="843" spans="1:4" ht="51" customHeight="1">
      <c r="A843" s="24"/>
      <c r="B843" s="24"/>
      <c r="C843" s="24"/>
      <c r="D843" s="7"/>
    </row>
    <row r="844" spans="1:4" ht="51" customHeight="1">
      <c r="A844" s="24"/>
      <c r="B844" s="24"/>
      <c r="C844" s="24"/>
      <c r="D844" s="7"/>
    </row>
    <row r="845" spans="1:4" ht="51" customHeight="1">
      <c r="A845" s="24"/>
      <c r="B845" s="24"/>
      <c r="C845" s="24"/>
      <c r="D845" s="7"/>
    </row>
    <row r="846" spans="1:4" ht="51" customHeight="1">
      <c r="A846" s="24"/>
      <c r="B846" s="24"/>
      <c r="C846" s="24"/>
      <c r="D846" s="7"/>
    </row>
    <row r="847" spans="1:4" ht="51" customHeight="1">
      <c r="A847" s="24"/>
      <c r="B847" s="24"/>
      <c r="C847" s="24"/>
      <c r="D847" s="7"/>
    </row>
    <row r="848" spans="1:4" ht="51" customHeight="1">
      <c r="A848" s="24"/>
      <c r="B848" s="24"/>
      <c r="C848" s="24"/>
      <c r="D848" s="7"/>
    </row>
    <row r="849" spans="1:4" ht="51" customHeight="1">
      <c r="A849" s="24"/>
      <c r="B849" s="24"/>
      <c r="C849" s="24"/>
      <c r="D849" s="7"/>
    </row>
    <row r="850" spans="1:4" ht="51" customHeight="1">
      <c r="A850" s="24"/>
      <c r="B850" s="24"/>
      <c r="C850" s="24"/>
      <c r="D850" s="7"/>
    </row>
    <row r="851" spans="1:4" ht="51" customHeight="1">
      <c r="A851" s="24"/>
      <c r="B851" s="24"/>
      <c r="C851" s="24"/>
      <c r="D851" s="7"/>
    </row>
    <row r="852" spans="1:4" ht="51" customHeight="1">
      <c r="A852" s="24"/>
      <c r="B852" s="24"/>
      <c r="C852" s="24"/>
      <c r="D852" s="7"/>
    </row>
    <row r="853" spans="1:4" ht="51" customHeight="1">
      <c r="A853" s="24"/>
      <c r="B853" s="24"/>
      <c r="C853" s="24"/>
      <c r="D853" s="7"/>
    </row>
    <row r="854" spans="1:4" ht="51" customHeight="1">
      <c r="A854" s="24"/>
      <c r="B854" s="24"/>
      <c r="C854" s="24"/>
      <c r="D854" s="7"/>
    </row>
    <row r="855" spans="1:4" ht="51" customHeight="1">
      <c r="A855" s="24"/>
      <c r="B855" s="24"/>
      <c r="C855" s="24"/>
      <c r="D855" s="7"/>
    </row>
    <row r="856" spans="1:4" ht="51" customHeight="1">
      <c r="A856" s="24"/>
      <c r="B856" s="24"/>
      <c r="C856" s="24"/>
      <c r="D856" s="7"/>
    </row>
    <row r="857" spans="1:4" ht="51" customHeight="1">
      <c r="A857" s="24"/>
      <c r="B857" s="24"/>
      <c r="C857" s="24"/>
      <c r="D857" s="7"/>
    </row>
    <row r="858" spans="1:4" ht="51" customHeight="1">
      <c r="A858" s="24"/>
      <c r="B858" s="24"/>
      <c r="C858" s="24"/>
      <c r="D858" s="7"/>
    </row>
    <row r="859" spans="1:4" ht="51" customHeight="1">
      <c r="A859" s="24"/>
      <c r="B859" s="24"/>
      <c r="C859" s="24"/>
      <c r="D859" s="7"/>
    </row>
    <row r="860" spans="1:4" ht="51" customHeight="1">
      <c r="A860" s="24"/>
      <c r="B860" s="24"/>
      <c r="C860" s="24"/>
      <c r="D860" s="7"/>
    </row>
    <row r="861" spans="1:4" ht="51" customHeight="1">
      <c r="A861" s="24"/>
      <c r="B861" s="24"/>
      <c r="C861" s="24"/>
      <c r="D861" s="7"/>
    </row>
    <row r="862" spans="1:4" ht="51" customHeight="1">
      <c r="A862" s="24"/>
      <c r="B862" s="24"/>
      <c r="C862" s="24"/>
      <c r="D862" s="7"/>
    </row>
    <row r="863" spans="1:4" ht="51" customHeight="1">
      <c r="A863" s="24"/>
      <c r="B863" s="24"/>
      <c r="C863" s="24"/>
      <c r="D863" s="7"/>
    </row>
    <row r="864" spans="1:4" ht="51" customHeight="1">
      <c r="A864" s="24"/>
      <c r="B864" s="24"/>
      <c r="C864" s="24"/>
      <c r="D864" s="7"/>
    </row>
    <row r="865" spans="1:4" ht="51" customHeight="1">
      <c r="A865" s="24"/>
      <c r="B865" s="24"/>
      <c r="C865" s="24"/>
      <c r="D865" s="7"/>
    </row>
    <row r="866" spans="1:4" ht="51" customHeight="1">
      <c r="A866" s="24"/>
      <c r="B866" s="24"/>
      <c r="C866" s="24"/>
      <c r="D866" s="7"/>
    </row>
    <row r="867" spans="1:4" ht="51" customHeight="1">
      <c r="A867" s="24"/>
      <c r="B867" s="24"/>
      <c r="C867" s="24"/>
      <c r="D867" s="7"/>
    </row>
    <row r="868" spans="1:4" ht="51" customHeight="1">
      <c r="A868" s="24"/>
      <c r="B868" s="24"/>
      <c r="C868" s="24"/>
      <c r="D868" s="7"/>
    </row>
    <row r="869" spans="1:4" ht="51" customHeight="1">
      <c r="A869" s="24"/>
      <c r="B869" s="24"/>
      <c r="C869" s="24"/>
      <c r="D869" s="7"/>
    </row>
    <row r="870" spans="1:4" ht="51" customHeight="1">
      <c r="A870" s="24"/>
      <c r="B870" s="24"/>
      <c r="C870" s="24"/>
      <c r="D870" s="7"/>
    </row>
    <row r="871" spans="1:4" ht="51" customHeight="1">
      <c r="A871" s="24"/>
      <c r="B871" s="24"/>
      <c r="C871" s="24"/>
      <c r="D871" s="7"/>
    </row>
    <row r="872" spans="1:4" ht="51" customHeight="1">
      <c r="A872" s="24"/>
      <c r="B872" s="24"/>
      <c r="C872" s="24"/>
      <c r="D872" s="7"/>
    </row>
    <row r="873" spans="1:4" ht="51" customHeight="1">
      <c r="A873" s="24"/>
      <c r="B873" s="24"/>
      <c r="C873" s="24"/>
      <c r="D873" s="7"/>
    </row>
    <row r="874" spans="1:4" ht="51" customHeight="1">
      <c r="A874" s="24"/>
      <c r="B874" s="24"/>
      <c r="C874" s="24"/>
      <c r="D874" s="7"/>
    </row>
    <row r="875" spans="1:4" ht="51" customHeight="1">
      <c r="A875" s="24"/>
      <c r="B875" s="24"/>
      <c r="C875" s="24"/>
      <c r="D875" s="7"/>
    </row>
    <row r="876" spans="1:4" ht="51" customHeight="1">
      <c r="A876" s="24"/>
      <c r="B876" s="24"/>
      <c r="C876" s="24"/>
      <c r="D876" s="7"/>
    </row>
    <row r="877" spans="1:4" ht="51" customHeight="1">
      <c r="A877" s="24"/>
      <c r="B877" s="24"/>
      <c r="C877" s="24"/>
      <c r="D877" s="7"/>
    </row>
    <row r="878" spans="1:4" ht="51" customHeight="1">
      <c r="A878" s="24"/>
      <c r="B878" s="24"/>
      <c r="C878" s="24"/>
      <c r="D878" s="7"/>
    </row>
    <row r="879" spans="1:4" ht="51" customHeight="1">
      <c r="A879" s="24"/>
      <c r="B879" s="24"/>
      <c r="C879" s="24"/>
      <c r="D879" s="7"/>
    </row>
    <row r="880" spans="1:4" ht="51" customHeight="1">
      <c r="A880" s="24"/>
      <c r="B880" s="24"/>
      <c r="C880" s="24"/>
      <c r="D880" s="7"/>
    </row>
    <row r="881" spans="1:4" ht="51" customHeight="1">
      <c r="A881" s="24"/>
      <c r="B881" s="24"/>
      <c r="C881" s="24"/>
      <c r="D881" s="7"/>
    </row>
    <row r="882" spans="1:4" ht="51" customHeight="1">
      <c r="A882" s="24"/>
      <c r="B882" s="24"/>
      <c r="C882" s="24"/>
      <c r="D882" s="7"/>
    </row>
    <row r="883" spans="1:4" ht="51" customHeight="1">
      <c r="A883" s="24"/>
      <c r="B883" s="24"/>
      <c r="C883" s="24"/>
      <c r="D883" s="7"/>
    </row>
    <row r="884" spans="1:4" ht="51" customHeight="1">
      <c r="A884" s="24"/>
      <c r="B884" s="24"/>
      <c r="C884" s="24"/>
      <c r="D884" s="7"/>
    </row>
    <row r="885" spans="1:4" ht="51" customHeight="1">
      <c r="A885" s="24"/>
      <c r="B885" s="24"/>
      <c r="C885" s="24"/>
      <c r="D885" s="7"/>
    </row>
    <row r="886" spans="1:4" ht="51" customHeight="1">
      <c r="A886" s="24"/>
      <c r="B886" s="24"/>
      <c r="C886" s="24"/>
      <c r="D886" s="7"/>
    </row>
    <row r="887" spans="1:4" ht="51" customHeight="1">
      <c r="A887" s="24"/>
      <c r="B887" s="24"/>
      <c r="C887" s="24"/>
      <c r="D887" s="7"/>
    </row>
    <row r="888" spans="1:4" ht="51" customHeight="1">
      <c r="A888" s="24"/>
      <c r="B888" s="24"/>
      <c r="C888" s="24"/>
      <c r="D888" s="7"/>
    </row>
    <row r="889" spans="1:4" ht="51" customHeight="1">
      <c r="A889" s="24"/>
      <c r="B889" s="24"/>
      <c r="C889" s="24"/>
      <c r="D889" s="7"/>
    </row>
    <row r="890" spans="1:4" ht="51" customHeight="1">
      <c r="A890" s="24"/>
      <c r="B890" s="24"/>
      <c r="C890" s="24"/>
      <c r="D890" s="7"/>
    </row>
    <row r="891" spans="1:4" ht="51" customHeight="1">
      <c r="A891" s="24"/>
      <c r="B891" s="24"/>
      <c r="C891" s="24"/>
      <c r="D891" s="7"/>
    </row>
    <row r="892" spans="1:4" ht="51" customHeight="1">
      <c r="A892" s="24"/>
      <c r="B892" s="24"/>
      <c r="C892" s="24"/>
      <c r="D892" s="7"/>
    </row>
    <row r="893" spans="1:4" ht="51" customHeight="1">
      <c r="A893" s="24"/>
      <c r="B893" s="24"/>
      <c r="C893" s="24"/>
      <c r="D893" s="7"/>
    </row>
    <row r="894" spans="1:4" ht="51" customHeight="1">
      <c r="A894" s="24"/>
      <c r="B894" s="24"/>
      <c r="C894" s="24"/>
      <c r="D894" s="7"/>
    </row>
    <row r="895" spans="1:4" ht="51" customHeight="1">
      <c r="A895" s="24"/>
      <c r="B895" s="24"/>
      <c r="C895" s="24"/>
      <c r="D895" s="7"/>
    </row>
    <row r="896" spans="1:4" ht="51" customHeight="1">
      <c r="A896" s="24"/>
      <c r="B896" s="24"/>
      <c r="C896" s="24"/>
      <c r="D896" s="7"/>
    </row>
    <row r="897" spans="1:4" ht="51" customHeight="1">
      <c r="A897" s="24"/>
      <c r="B897" s="24"/>
      <c r="C897" s="24"/>
      <c r="D897" s="7"/>
    </row>
    <row r="898" spans="1:4" ht="51" customHeight="1">
      <c r="A898" s="24"/>
      <c r="B898" s="24"/>
      <c r="C898" s="24"/>
      <c r="D898" s="7"/>
    </row>
    <row r="899" spans="1:4" ht="51" customHeight="1">
      <c r="A899" s="24"/>
      <c r="B899" s="24"/>
      <c r="C899" s="24"/>
      <c r="D899" s="7"/>
    </row>
    <row r="900" spans="1:4" ht="51" customHeight="1">
      <c r="A900" s="24"/>
      <c r="B900" s="24"/>
      <c r="C900" s="24"/>
      <c r="D900" s="7"/>
    </row>
    <row r="901" spans="1:4" ht="51" customHeight="1">
      <c r="A901" s="24"/>
      <c r="B901" s="24"/>
      <c r="C901" s="24"/>
      <c r="D901" s="7"/>
    </row>
    <row r="902" spans="1:4" ht="51" customHeight="1">
      <c r="A902" s="24"/>
      <c r="B902" s="24"/>
      <c r="C902" s="24"/>
      <c r="D902" s="7"/>
    </row>
    <row r="903" spans="1:4" ht="51" customHeight="1">
      <c r="A903" s="24"/>
      <c r="B903" s="24"/>
      <c r="C903" s="24"/>
      <c r="D903" s="7"/>
    </row>
    <row r="904" spans="1:4" ht="51" customHeight="1">
      <c r="A904" s="24"/>
      <c r="B904" s="24"/>
      <c r="C904" s="24"/>
      <c r="D904" s="7"/>
    </row>
    <row r="905" spans="1:4" ht="51" customHeight="1">
      <c r="A905" s="24"/>
      <c r="B905" s="24"/>
      <c r="C905" s="24"/>
      <c r="D905" s="7"/>
    </row>
    <row r="906" spans="1:4" ht="51" customHeight="1">
      <c r="A906" s="24"/>
      <c r="B906" s="24"/>
      <c r="C906" s="24"/>
      <c r="D906" s="7"/>
    </row>
    <row r="907" spans="1:4" ht="51" customHeight="1">
      <c r="A907" s="24"/>
      <c r="B907" s="24"/>
      <c r="C907" s="24"/>
      <c r="D907" s="7"/>
    </row>
    <row r="908" spans="1:4" ht="51" customHeight="1">
      <c r="A908" s="24"/>
      <c r="B908" s="24"/>
      <c r="C908" s="24"/>
      <c r="D908" s="7"/>
    </row>
    <row r="909" spans="1:4" ht="51" customHeight="1">
      <c r="A909" s="24"/>
      <c r="B909" s="24"/>
      <c r="C909" s="24"/>
      <c r="D909" s="7"/>
    </row>
  </sheetData>
  <mergeCells count="3">
    <mergeCell ref="A9:D9"/>
    <mergeCell ref="A10:D10"/>
    <mergeCell ref="D2:E2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topLeftCell="A55" zoomScale="93" zoomScaleNormal="100" zoomScaleSheetLayoutView="93" workbookViewId="0">
      <selection activeCell="C4" sqref="C4"/>
    </sheetView>
  </sheetViews>
  <sheetFormatPr defaultRowHeight="18"/>
  <cols>
    <col min="1" max="1" width="28" style="25" customWidth="1"/>
    <col min="2" max="2" width="82.33203125" style="26" customWidth="1"/>
    <col min="3" max="3" width="21.5546875" style="80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93" t="s">
        <v>593</v>
      </c>
    </row>
    <row r="2" spans="1:3">
      <c r="B2" s="204" t="s">
        <v>708</v>
      </c>
      <c r="C2" s="205"/>
    </row>
    <row r="3" spans="1:3">
      <c r="C3" s="93" t="s">
        <v>410</v>
      </c>
    </row>
    <row r="4" spans="1:3">
      <c r="C4" s="93" t="s">
        <v>709</v>
      </c>
    </row>
    <row r="5" spans="1:3">
      <c r="C5" s="93" t="s">
        <v>303</v>
      </c>
    </row>
    <row r="6" spans="1:3">
      <c r="C6" s="93" t="s">
        <v>590</v>
      </c>
    </row>
    <row r="7" spans="1:3">
      <c r="C7" s="93" t="s">
        <v>591</v>
      </c>
    </row>
    <row r="8" spans="1:3">
      <c r="C8" s="93" t="s">
        <v>592</v>
      </c>
    </row>
    <row r="9" spans="1:3" ht="17.399999999999999">
      <c r="A9" s="203" t="s">
        <v>287</v>
      </c>
      <c r="B9" s="203"/>
      <c r="C9" s="203"/>
    </row>
    <row r="10" spans="1:3">
      <c r="A10" s="202" t="s">
        <v>415</v>
      </c>
      <c r="B10" s="202"/>
      <c r="C10" s="202"/>
    </row>
    <row r="11" spans="1:3">
      <c r="C11" s="77" t="s">
        <v>528</v>
      </c>
    </row>
    <row r="12" spans="1:3" ht="57.75" customHeight="1">
      <c r="A12" s="27" t="s">
        <v>185</v>
      </c>
      <c r="B12" s="28" t="s">
        <v>194</v>
      </c>
      <c r="C12" s="78" t="s">
        <v>285</v>
      </c>
    </row>
    <row r="13" spans="1:3">
      <c r="A13" s="29" t="s">
        <v>195</v>
      </c>
      <c r="B13" s="30" t="s">
        <v>196</v>
      </c>
      <c r="C13" s="116">
        <f>C14+C18+C22+C24+C28+C30+C32+C35+C16</f>
        <v>268878369.97000003</v>
      </c>
    </row>
    <row r="14" spans="1:3">
      <c r="A14" s="29" t="s">
        <v>197</v>
      </c>
      <c r="B14" s="31" t="s">
        <v>198</v>
      </c>
      <c r="C14" s="117">
        <f>SUM(C15:C15)</f>
        <v>225376000</v>
      </c>
    </row>
    <row r="15" spans="1:3">
      <c r="A15" s="29" t="s">
        <v>199</v>
      </c>
      <c r="B15" s="31" t="s">
        <v>200</v>
      </c>
      <c r="C15" s="117">
        <v>225376000</v>
      </c>
    </row>
    <row r="16" spans="1:3" ht="36">
      <c r="A16" s="29" t="s">
        <v>201</v>
      </c>
      <c r="B16" s="31" t="s">
        <v>202</v>
      </c>
      <c r="C16" s="117">
        <f>C17</f>
        <v>10507500</v>
      </c>
    </row>
    <row r="17" spans="1:3" ht="36">
      <c r="A17" s="29" t="s">
        <v>203</v>
      </c>
      <c r="B17" s="31" t="s">
        <v>204</v>
      </c>
      <c r="C17" s="117">
        <v>10507500</v>
      </c>
    </row>
    <row r="18" spans="1:3">
      <c r="A18" s="29" t="s">
        <v>205</v>
      </c>
      <c r="B18" s="31" t="s">
        <v>206</v>
      </c>
      <c r="C18" s="117">
        <f>SUM(C19:C21)</f>
        <v>10576000</v>
      </c>
    </row>
    <row r="19" spans="1:3" ht="19.5" customHeight="1">
      <c r="A19" s="29" t="s">
        <v>207</v>
      </c>
      <c r="B19" s="31" t="s">
        <v>208</v>
      </c>
      <c r="C19" s="117">
        <v>9000000</v>
      </c>
    </row>
    <row r="20" spans="1:3">
      <c r="A20" s="29" t="s">
        <v>209</v>
      </c>
      <c r="B20" s="31" t="s">
        <v>210</v>
      </c>
      <c r="C20" s="117">
        <v>1126000</v>
      </c>
    </row>
    <row r="21" spans="1:3" ht="36">
      <c r="A21" s="29" t="s">
        <v>211</v>
      </c>
      <c r="B21" s="31" t="s">
        <v>212</v>
      </c>
      <c r="C21" s="117">
        <v>450000</v>
      </c>
    </row>
    <row r="22" spans="1:3">
      <c r="A22" s="29" t="s">
        <v>213</v>
      </c>
      <c r="B22" s="31" t="s">
        <v>214</v>
      </c>
      <c r="C22" s="117">
        <f>C23</f>
        <v>3078382</v>
      </c>
    </row>
    <row r="23" spans="1:3" ht="36">
      <c r="A23" s="29" t="s">
        <v>215</v>
      </c>
      <c r="B23" s="31" t="s">
        <v>216</v>
      </c>
      <c r="C23" s="117">
        <v>3078382</v>
      </c>
    </row>
    <row r="24" spans="1:3" ht="36" customHeight="1">
      <c r="A24" s="29" t="s">
        <v>217</v>
      </c>
      <c r="B24" s="32" t="s">
        <v>218</v>
      </c>
      <c r="C24" s="117">
        <f>SUM(C25:C27)</f>
        <v>15993487.970000001</v>
      </c>
    </row>
    <row r="25" spans="1:3" ht="91.5" customHeight="1">
      <c r="A25" s="29" t="s">
        <v>315</v>
      </c>
      <c r="B25" s="31" t="s">
        <v>314</v>
      </c>
      <c r="C25" s="117">
        <v>10150000</v>
      </c>
    </row>
    <row r="26" spans="1:3" ht="37.5" customHeight="1">
      <c r="A26" s="29" t="s">
        <v>312</v>
      </c>
      <c r="B26" s="31" t="s">
        <v>311</v>
      </c>
      <c r="C26" s="118">
        <v>1853000</v>
      </c>
    </row>
    <row r="27" spans="1:3" ht="90">
      <c r="A27" s="29" t="s">
        <v>313</v>
      </c>
      <c r="B27" s="31" t="s">
        <v>219</v>
      </c>
      <c r="C27" s="117">
        <v>3990487.97</v>
      </c>
    </row>
    <row r="28" spans="1:3" ht="24" customHeight="1">
      <c r="A28" s="29" t="s">
        <v>220</v>
      </c>
      <c r="B28" s="32" t="s">
        <v>221</v>
      </c>
      <c r="C28" s="117">
        <f>SUM(C29:C29)</f>
        <v>200000</v>
      </c>
    </row>
    <row r="29" spans="1:3">
      <c r="A29" s="29" t="s">
        <v>222</v>
      </c>
      <c r="B29" s="31" t="s">
        <v>223</v>
      </c>
      <c r="C29" s="117">
        <v>200000</v>
      </c>
    </row>
    <row r="30" spans="1:3" ht="36">
      <c r="A30" s="29" t="s">
        <v>224</v>
      </c>
      <c r="B30" s="31" t="s">
        <v>225</v>
      </c>
      <c r="C30" s="117">
        <f>C31</f>
        <v>744000</v>
      </c>
    </row>
    <row r="31" spans="1:3" ht="36.75" customHeight="1">
      <c r="A31" s="29" t="s">
        <v>226</v>
      </c>
      <c r="B31" s="31" t="s">
        <v>227</v>
      </c>
      <c r="C31" s="117">
        <v>744000</v>
      </c>
    </row>
    <row r="32" spans="1:3" ht="36">
      <c r="A32" s="29" t="s">
        <v>228</v>
      </c>
      <c r="B32" s="31" t="s">
        <v>229</v>
      </c>
      <c r="C32" s="117">
        <f>C33+C34</f>
        <v>1803000</v>
      </c>
    </row>
    <row r="33" spans="1:8" ht="92.25" customHeight="1">
      <c r="A33" s="29" t="s">
        <v>230</v>
      </c>
      <c r="B33" s="33" t="s">
        <v>231</v>
      </c>
      <c r="C33" s="117">
        <v>1000000</v>
      </c>
    </row>
    <row r="34" spans="1:8" ht="36" customHeight="1">
      <c r="A34" s="29" t="s">
        <v>316</v>
      </c>
      <c r="B34" s="31" t="s">
        <v>232</v>
      </c>
      <c r="C34" s="117">
        <v>803000</v>
      </c>
    </row>
    <row r="35" spans="1:8">
      <c r="A35" s="29" t="s">
        <v>233</v>
      </c>
      <c r="B35" s="32" t="s">
        <v>234</v>
      </c>
      <c r="C35" s="118">
        <f>C36+C37</f>
        <v>600000</v>
      </c>
    </row>
    <row r="36" spans="1:8" ht="36.6" customHeight="1">
      <c r="A36" s="29" t="s">
        <v>569</v>
      </c>
      <c r="B36" s="34" t="s">
        <v>570</v>
      </c>
      <c r="C36" s="102">
        <v>350000</v>
      </c>
    </row>
    <row r="37" spans="1:8" ht="70.95" customHeight="1">
      <c r="A37" s="29" t="s">
        <v>571</v>
      </c>
      <c r="B37" s="34" t="s">
        <v>572</v>
      </c>
      <c r="C37" s="102">
        <v>250000</v>
      </c>
    </row>
    <row r="38" spans="1:8" s="8" customFormat="1" ht="20.25" customHeight="1" collapsed="1">
      <c r="A38" s="35" t="s">
        <v>235</v>
      </c>
      <c r="B38" s="35" t="s">
        <v>236</v>
      </c>
      <c r="C38" s="119">
        <f>C39</f>
        <v>508300236.64999998</v>
      </c>
    </row>
    <row r="39" spans="1:8" ht="38.25" customHeight="1">
      <c r="A39" s="36" t="s">
        <v>237</v>
      </c>
      <c r="B39" s="36" t="s">
        <v>289</v>
      </c>
      <c r="C39" s="102">
        <f>C40+C43+C46+C52</f>
        <v>508300236.64999998</v>
      </c>
    </row>
    <row r="40" spans="1:8" ht="21.75" customHeight="1">
      <c r="A40" s="36" t="s">
        <v>531</v>
      </c>
      <c r="B40" s="38" t="s">
        <v>532</v>
      </c>
      <c r="C40" s="102">
        <f>C41+C42</f>
        <v>66268143.960000001</v>
      </c>
    </row>
    <row r="41" spans="1:8" ht="38.25" customHeight="1">
      <c r="A41" s="36" t="s">
        <v>529</v>
      </c>
      <c r="B41" s="38" t="s">
        <v>530</v>
      </c>
      <c r="C41" s="102">
        <v>65623143.960000001</v>
      </c>
    </row>
    <row r="42" spans="1:8" ht="92.25" customHeight="1">
      <c r="A42" s="36" t="s">
        <v>692</v>
      </c>
      <c r="B42" s="38" t="s">
        <v>693</v>
      </c>
      <c r="C42" s="102">
        <v>645000</v>
      </c>
    </row>
    <row r="43" spans="1:8" ht="38.25" customHeight="1">
      <c r="A43" s="36" t="s">
        <v>391</v>
      </c>
      <c r="B43" s="36" t="s">
        <v>375</v>
      </c>
      <c r="C43" s="102">
        <f>C44+C45</f>
        <v>69283579.069999993</v>
      </c>
    </row>
    <row r="44" spans="1:8" ht="38.25" customHeight="1">
      <c r="A44" s="36" t="s">
        <v>691</v>
      </c>
      <c r="B44" s="38" t="s">
        <v>669</v>
      </c>
      <c r="C44" s="102">
        <v>32661326.539999999</v>
      </c>
    </row>
    <row r="45" spans="1:8" ht="20.25" customHeight="1">
      <c r="A45" s="36" t="s">
        <v>392</v>
      </c>
      <c r="B45" s="36" t="s">
        <v>376</v>
      </c>
      <c r="C45" s="102">
        <v>36622252.530000001</v>
      </c>
    </row>
    <row r="46" spans="1:8" ht="18.75" customHeight="1">
      <c r="A46" s="37" t="s">
        <v>370</v>
      </c>
      <c r="B46" s="36" t="s">
        <v>300</v>
      </c>
      <c r="C46" s="102">
        <f>C51+C47+C48+C49+C50</f>
        <v>370056318.62</v>
      </c>
    </row>
    <row r="47" spans="1:8" ht="36">
      <c r="A47" s="36" t="s">
        <v>369</v>
      </c>
      <c r="B47" s="36" t="s">
        <v>239</v>
      </c>
      <c r="C47" s="102">
        <v>362717710.62</v>
      </c>
    </row>
    <row r="48" spans="1:8" ht="75.75" customHeight="1">
      <c r="A48" s="36" t="s">
        <v>368</v>
      </c>
      <c r="B48" s="38" t="s">
        <v>310</v>
      </c>
      <c r="C48" s="102">
        <v>4146291</v>
      </c>
      <c r="H48" s="7" t="s">
        <v>65</v>
      </c>
    </row>
    <row r="49" spans="1:3" ht="56.25" customHeight="1">
      <c r="A49" s="36" t="s">
        <v>367</v>
      </c>
      <c r="B49" s="38" t="s">
        <v>317</v>
      </c>
      <c r="C49" s="102">
        <v>21463</v>
      </c>
    </row>
    <row r="50" spans="1:3" ht="56.25" customHeight="1">
      <c r="A50" s="36" t="s">
        <v>580</v>
      </c>
      <c r="B50" s="38" t="s">
        <v>581</v>
      </c>
      <c r="C50" s="102">
        <v>769864</v>
      </c>
    </row>
    <row r="51" spans="1:3" ht="36">
      <c r="A51" s="36" t="s">
        <v>366</v>
      </c>
      <c r="B51" s="36" t="s">
        <v>238</v>
      </c>
      <c r="C51" s="102">
        <v>2400990</v>
      </c>
    </row>
    <row r="52" spans="1:3" ht="18.75" customHeight="1">
      <c r="A52" s="36" t="s">
        <v>675</v>
      </c>
      <c r="B52" s="38" t="s">
        <v>676</v>
      </c>
      <c r="C52" s="102">
        <f>C53</f>
        <v>2692195</v>
      </c>
    </row>
    <row r="53" spans="1:3" ht="36.75" customHeight="1">
      <c r="A53" s="36" t="s">
        <v>677</v>
      </c>
      <c r="B53" s="38" t="s">
        <v>678</v>
      </c>
      <c r="C53" s="102">
        <v>2692195</v>
      </c>
    </row>
    <row r="54" spans="1:3" ht="17.399999999999999">
      <c r="A54" s="39"/>
      <c r="B54" s="40" t="s">
        <v>145</v>
      </c>
      <c r="C54" s="120">
        <f>C13+C38</f>
        <v>777178606.62</v>
      </c>
    </row>
    <row r="55" spans="1:3">
      <c r="A55" s="41"/>
      <c r="B55" s="42"/>
      <c r="C55" s="79"/>
    </row>
    <row r="56" spans="1:3">
      <c r="A56" s="41"/>
      <c r="B56" s="42"/>
      <c r="C56" s="79"/>
    </row>
  </sheetData>
  <mergeCells count="3">
    <mergeCell ref="A10:C10"/>
    <mergeCell ref="A9:C9"/>
    <mergeCell ref="B2:C2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topLeftCell="A42" zoomScale="82" zoomScaleNormal="100" zoomScaleSheetLayoutView="82" workbookViewId="0">
      <selection activeCell="C4" sqref="C4:D4"/>
    </sheetView>
  </sheetViews>
  <sheetFormatPr defaultRowHeight="18"/>
  <cols>
    <col min="1" max="1" width="30.109375" style="25" customWidth="1"/>
    <col min="2" max="2" width="66.6640625" style="26" customWidth="1"/>
    <col min="3" max="4" width="19.88671875" style="16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D1" s="93" t="s">
        <v>594</v>
      </c>
    </row>
    <row r="2" spans="1:4">
      <c r="C2" s="204" t="s">
        <v>708</v>
      </c>
      <c r="D2" s="205"/>
    </row>
    <row r="3" spans="1:4">
      <c r="D3" s="93" t="s">
        <v>410</v>
      </c>
    </row>
    <row r="4" spans="1:4">
      <c r="C4" s="204" t="s">
        <v>709</v>
      </c>
      <c r="D4" s="204"/>
    </row>
    <row r="5" spans="1:4">
      <c r="D5" s="93" t="s">
        <v>600</v>
      </c>
    </row>
    <row r="6" spans="1:4">
      <c r="D6" s="93" t="s">
        <v>590</v>
      </c>
    </row>
    <row r="7" spans="1:4">
      <c r="D7" s="93" t="s">
        <v>591</v>
      </c>
    </row>
    <row r="8" spans="1:4">
      <c r="D8" s="93" t="s">
        <v>592</v>
      </c>
    </row>
    <row r="9" spans="1:4" ht="17.399999999999999">
      <c r="A9" s="203" t="s">
        <v>287</v>
      </c>
      <c r="B9" s="203"/>
      <c r="C9" s="203"/>
      <c r="D9" s="203"/>
    </row>
    <row r="10" spans="1:4">
      <c r="A10" s="202" t="s">
        <v>601</v>
      </c>
      <c r="B10" s="202"/>
      <c r="C10" s="202"/>
      <c r="D10" s="202"/>
    </row>
    <row r="11" spans="1:4">
      <c r="D11" s="77" t="s">
        <v>528</v>
      </c>
    </row>
    <row r="12" spans="1:4" ht="52.5" customHeight="1">
      <c r="A12" s="34" t="s">
        <v>185</v>
      </c>
      <c r="B12" s="28" t="s">
        <v>194</v>
      </c>
      <c r="C12" s="151" t="s">
        <v>598</v>
      </c>
      <c r="D12" s="151" t="s">
        <v>599</v>
      </c>
    </row>
    <row r="13" spans="1:4" ht="19.5" customHeight="1">
      <c r="A13" s="154" t="s">
        <v>195</v>
      </c>
      <c r="B13" s="30" t="s">
        <v>196</v>
      </c>
      <c r="C13" s="116">
        <f>C14+C18+C22+C24+C28+C30+C32+C35+C16</f>
        <v>257121954.5</v>
      </c>
      <c r="D13" s="116">
        <f>D14+D18+D22+D24+D28+D30+D32+D35+D16</f>
        <v>249462500</v>
      </c>
    </row>
    <row r="14" spans="1:4" ht="19.5" customHeight="1">
      <c r="A14" s="154" t="s">
        <v>197</v>
      </c>
      <c r="B14" s="31" t="s">
        <v>198</v>
      </c>
      <c r="C14" s="117">
        <f>SUM(C15:C15)</f>
        <v>220529032.5</v>
      </c>
      <c r="D14" s="117">
        <f>SUM(D15:D15)</f>
        <v>216903000</v>
      </c>
    </row>
    <row r="15" spans="1:4" ht="19.5" customHeight="1">
      <c r="A15" s="154" t="s">
        <v>199</v>
      </c>
      <c r="B15" s="31" t="s">
        <v>200</v>
      </c>
      <c r="C15" s="118">
        <v>220529032.5</v>
      </c>
      <c r="D15" s="153">
        <v>216903000</v>
      </c>
    </row>
    <row r="16" spans="1:4" ht="36">
      <c r="A16" s="154" t="s">
        <v>201</v>
      </c>
      <c r="B16" s="31" t="s">
        <v>202</v>
      </c>
      <c r="C16" s="117">
        <f>C17</f>
        <v>10507500</v>
      </c>
      <c r="D16" s="117">
        <f>D17</f>
        <v>10507500</v>
      </c>
    </row>
    <row r="17" spans="1:4" ht="36">
      <c r="A17" s="154" t="s">
        <v>203</v>
      </c>
      <c r="B17" s="31" t="s">
        <v>204</v>
      </c>
      <c r="C17" s="117">
        <v>10507500</v>
      </c>
      <c r="D17" s="153">
        <v>10507500</v>
      </c>
    </row>
    <row r="18" spans="1:4" ht="18.75" customHeight="1">
      <c r="A18" s="154" t="s">
        <v>205</v>
      </c>
      <c r="B18" s="31" t="s">
        <v>206</v>
      </c>
      <c r="C18" s="117">
        <f>SUM(C19:C21)</f>
        <v>1626000</v>
      </c>
      <c r="D18" s="117">
        <f>SUM(D19:D21)</f>
        <v>1635000</v>
      </c>
    </row>
    <row r="19" spans="1:4" ht="36" hidden="1">
      <c r="A19" s="154" t="s">
        <v>207</v>
      </c>
      <c r="B19" s="31" t="s">
        <v>208</v>
      </c>
      <c r="C19" s="117">
        <v>0</v>
      </c>
      <c r="D19" s="153">
        <v>0</v>
      </c>
    </row>
    <row r="20" spans="1:4" ht="19.5" customHeight="1">
      <c r="A20" s="154" t="s">
        <v>209</v>
      </c>
      <c r="B20" s="31" t="s">
        <v>210</v>
      </c>
      <c r="C20" s="117">
        <v>1176000</v>
      </c>
      <c r="D20" s="153">
        <v>1185000</v>
      </c>
    </row>
    <row r="21" spans="1:4" ht="36">
      <c r="A21" s="154" t="s">
        <v>211</v>
      </c>
      <c r="B21" s="31" t="s">
        <v>212</v>
      </c>
      <c r="C21" s="117">
        <v>450000</v>
      </c>
      <c r="D21" s="153">
        <v>450000</v>
      </c>
    </row>
    <row r="22" spans="1:4" ht="18.75" customHeight="1">
      <c r="A22" s="154" t="s">
        <v>213</v>
      </c>
      <c r="B22" s="31" t="s">
        <v>214</v>
      </c>
      <c r="C22" s="117">
        <f>C23</f>
        <v>3000000</v>
      </c>
      <c r="D22" s="117">
        <f>D23</f>
        <v>3000000</v>
      </c>
    </row>
    <row r="23" spans="1:4" ht="38.25" customHeight="1">
      <c r="A23" s="154" t="s">
        <v>215</v>
      </c>
      <c r="B23" s="31" t="s">
        <v>216</v>
      </c>
      <c r="C23" s="117">
        <v>3000000</v>
      </c>
      <c r="D23" s="153">
        <v>3000000</v>
      </c>
    </row>
    <row r="24" spans="1:4" ht="54">
      <c r="A24" s="154" t="s">
        <v>217</v>
      </c>
      <c r="B24" s="32" t="s">
        <v>218</v>
      </c>
      <c r="C24" s="117">
        <f>C25+C26+C27</f>
        <v>14932922</v>
      </c>
      <c r="D24" s="117">
        <f>D25+D26+D27</f>
        <v>14273000</v>
      </c>
    </row>
    <row r="25" spans="1:4" ht="114" customHeight="1">
      <c r="A25" s="154" t="s">
        <v>315</v>
      </c>
      <c r="B25" s="31" t="s">
        <v>314</v>
      </c>
      <c r="C25" s="117">
        <v>11034922</v>
      </c>
      <c r="D25" s="153">
        <v>10480000</v>
      </c>
    </row>
    <row r="26" spans="1:4" ht="54">
      <c r="A26" s="154" t="s">
        <v>312</v>
      </c>
      <c r="B26" s="31" t="s">
        <v>311</v>
      </c>
      <c r="C26" s="117">
        <v>1898000</v>
      </c>
      <c r="D26" s="153">
        <v>1993000</v>
      </c>
    </row>
    <row r="27" spans="1:4" ht="108">
      <c r="A27" s="154" t="s">
        <v>313</v>
      </c>
      <c r="B27" s="31" t="s">
        <v>219</v>
      </c>
      <c r="C27" s="117">
        <v>2000000</v>
      </c>
      <c r="D27" s="153">
        <v>1800000</v>
      </c>
    </row>
    <row r="28" spans="1:4" ht="36">
      <c r="A28" s="154" t="s">
        <v>220</v>
      </c>
      <c r="B28" s="32" t="s">
        <v>221</v>
      </c>
      <c r="C28" s="117">
        <f>SUM(C29:C29)</f>
        <v>200000</v>
      </c>
      <c r="D28" s="117">
        <f>SUM(D29:D29)</f>
        <v>200000</v>
      </c>
    </row>
    <row r="29" spans="1:4" ht="18" customHeight="1">
      <c r="A29" s="154" t="s">
        <v>222</v>
      </c>
      <c r="B29" s="31" t="s">
        <v>223</v>
      </c>
      <c r="C29" s="117">
        <v>200000</v>
      </c>
      <c r="D29" s="153">
        <v>200000</v>
      </c>
    </row>
    <row r="30" spans="1:4" ht="35.25" customHeight="1">
      <c r="A30" s="154" t="s">
        <v>224</v>
      </c>
      <c r="B30" s="31" t="s">
        <v>225</v>
      </c>
      <c r="C30" s="117">
        <f>C31</f>
        <v>744000</v>
      </c>
      <c r="D30" s="117">
        <f>D31</f>
        <v>744000</v>
      </c>
    </row>
    <row r="31" spans="1:4" ht="54">
      <c r="A31" s="154" t="s">
        <v>226</v>
      </c>
      <c r="B31" s="31" t="s">
        <v>227</v>
      </c>
      <c r="C31" s="117">
        <v>744000</v>
      </c>
      <c r="D31" s="153">
        <v>744000</v>
      </c>
    </row>
    <row r="32" spans="1:4" ht="36">
      <c r="A32" s="154" t="s">
        <v>228</v>
      </c>
      <c r="B32" s="31" t="s">
        <v>229</v>
      </c>
      <c r="C32" s="117">
        <f>C33+C34</f>
        <v>4982500</v>
      </c>
      <c r="D32" s="117">
        <f>D33+D34</f>
        <v>1600000</v>
      </c>
    </row>
    <row r="33" spans="1:4" ht="114" customHeight="1">
      <c r="A33" s="154" t="s">
        <v>230</v>
      </c>
      <c r="B33" s="33" t="s">
        <v>231</v>
      </c>
      <c r="C33" s="117">
        <v>4382500</v>
      </c>
      <c r="D33" s="153">
        <v>1000000</v>
      </c>
    </row>
    <row r="34" spans="1:4" ht="57" customHeight="1">
      <c r="A34" s="154" t="s">
        <v>316</v>
      </c>
      <c r="B34" s="31" t="s">
        <v>232</v>
      </c>
      <c r="C34" s="117">
        <v>600000</v>
      </c>
      <c r="D34" s="153">
        <v>600000</v>
      </c>
    </row>
    <row r="35" spans="1:4" ht="19.5" customHeight="1">
      <c r="A35" s="154" t="s">
        <v>233</v>
      </c>
      <c r="B35" s="32" t="s">
        <v>234</v>
      </c>
      <c r="C35" s="118">
        <f>C36+C37</f>
        <v>600000</v>
      </c>
      <c r="D35" s="118">
        <f>D36+D37</f>
        <v>600000</v>
      </c>
    </row>
    <row r="36" spans="1:4" ht="54">
      <c r="A36" s="29" t="s">
        <v>569</v>
      </c>
      <c r="B36" s="34" t="s">
        <v>570</v>
      </c>
      <c r="C36" s="102">
        <v>350000</v>
      </c>
      <c r="D36" s="153">
        <v>350000</v>
      </c>
    </row>
    <row r="37" spans="1:4" ht="73.5" customHeight="1">
      <c r="A37" s="29" t="s">
        <v>571</v>
      </c>
      <c r="B37" s="34" t="s">
        <v>572</v>
      </c>
      <c r="C37" s="102">
        <v>250000</v>
      </c>
      <c r="D37" s="153">
        <v>250000</v>
      </c>
    </row>
    <row r="38" spans="1:4" s="8" customFormat="1" ht="18" customHeight="1" collapsed="1">
      <c r="A38" s="35" t="s">
        <v>235</v>
      </c>
      <c r="B38" s="35" t="s">
        <v>236</v>
      </c>
      <c r="C38" s="119">
        <f>C39</f>
        <v>524429222.63999999</v>
      </c>
      <c r="D38" s="119">
        <f>D39</f>
        <v>366255288</v>
      </c>
    </row>
    <row r="39" spans="1:4" ht="54">
      <c r="A39" s="37" t="s">
        <v>237</v>
      </c>
      <c r="B39" s="36" t="s">
        <v>289</v>
      </c>
      <c r="C39" s="102">
        <f>C40+C43</f>
        <v>524429222.63999999</v>
      </c>
      <c r="D39" s="102">
        <f>D40+D43</f>
        <v>366255288</v>
      </c>
    </row>
    <row r="40" spans="1:4" ht="36">
      <c r="A40" s="36" t="s">
        <v>391</v>
      </c>
      <c r="B40" s="36" t="s">
        <v>375</v>
      </c>
      <c r="C40" s="102">
        <f>C41+C42</f>
        <v>159151700.63999999</v>
      </c>
      <c r="D40" s="102">
        <f>D42</f>
        <v>0</v>
      </c>
    </row>
    <row r="41" spans="1:4" ht="56.25" customHeight="1">
      <c r="A41" s="36" t="s">
        <v>668</v>
      </c>
      <c r="B41" s="38" t="s">
        <v>669</v>
      </c>
      <c r="C41" s="102">
        <v>155994081.63999999</v>
      </c>
      <c r="D41" s="102"/>
    </row>
    <row r="42" spans="1:4">
      <c r="A42" s="36" t="s">
        <v>392</v>
      </c>
      <c r="B42" s="36" t="s">
        <v>376</v>
      </c>
      <c r="C42" s="102">
        <v>3157619</v>
      </c>
      <c r="D42" s="102">
        <v>0</v>
      </c>
    </row>
    <row r="43" spans="1:4" ht="36">
      <c r="A43" s="37" t="s">
        <v>370</v>
      </c>
      <c r="B43" s="36" t="s">
        <v>300</v>
      </c>
      <c r="C43" s="102">
        <f>C48+C44+C45+C46+C47</f>
        <v>365277522</v>
      </c>
      <c r="D43" s="102">
        <f>D48+D44+D45+D46+D47</f>
        <v>366255288</v>
      </c>
    </row>
    <row r="44" spans="1:4" ht="54">
      <c r="A44" s="37" t="s">
        <v>369</v>
      </c>
      <c r="B44" s="36" t="s">
        <v>239</v>
      </c>
      <c r="C44" s="102">
        <v>358907574</v>
      </c>
      <c r="D44" s="153">
        <v>359629949</v>
      </c>
    </row>
    <row r="45" spans="1:4" ht="94.5" customHeight="1">
      <c r="A45" s="37" t="s">
        <v>368</v>
      </c>
      <c r="B45" s="38" t="s">
        <v>602</v>
      </c>
      <c r="C45" s="102">
        <v>4146291</v>
      </c>
      <c r="D45" s="153">
        <v>4146291</v>
      </c>
    </row>
    <row r="46" spans="1:4" ht="75" customHeight="1">
      <c r="A46" s="37" t="s">
        <v>367</v>
      </c>
      <c r="B46" s="38" t="s">
        <v>317</v>
      </c>
      <c r="C46" s="102">
        <v>22997</v>
      </c>
      <c r="D46" s="153">
        <v>246362</v>
      </c>
    </row>
    <row r="47" spans="1:4" ht="57" customHeight="1">
      <c r="A47" s="36" t="s">
        <v>580</v>
      </c>
      <c r="B47" s="38" t="s">
        <v>581</v>
      </c>
      <c r="C47" s="102">
        <v>800660</v>
      </c>
      <c r="D47" s="153">
        <v>832686</v>
      </c>
    </row>
    <row r="48" spans="1:4" ht="54">
      <c r="A48" s="37" t="s">
        <v>366</v>
      </c>
      <c r="B48" s="36" t="s">
        <v>238</v>
      </c>
      <c r="C48" s="102">
        <v>1400000</v>
      </c>
      <c r="D48" s="102">
        <v>1400000</v>
      </c>
    </row>
    <row r="49" spans="1:4" ht="17.399999999999999">
      <c r="A49" s="39"/>
      <c r="B49" s="40" t="s">
        <v>145</v>
      </c>
      <c r="C49" s="120">
        <f>C13+C38</f>
        <v>781551177.13999999</v>
      </c>
      <c r="D49" s="119">
        <f>D13+D38</f>
        <v>615717788</v>
      </c>
    </row>
    <row r="50" spans="1:4">
      <c r="A50" s="41"/>
      <c r="B50" s="42"/>
      <c r="C50" s="155"/>
    </row>
    <row r="51" spans="1:4">
      <c r="A51" s="41"/>
      <c r="B51" s="42"/>
      <c r="C51" s="155"/>
    </row>
  </sheetData>
  <mergeCells count="4">
    <mergeCell ref="A9:D9"/>
    <mergeCell ref="A10:D10"/>
    <mergeCell ref="C2:D2"/>
    <mergeCell ref="C4:D4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topLeftCell="A31" zoomScale="75" zoomScaleNormal="100" zoomScaleSheetLayoutView="75" workbookViewId="0">
      <selection activeCell="C4" sqref="C4"/>
    </sheetView>
  </sheetViews>
  <sheetFormatPr defaultRowHeight="18"/>
  <cols>
    <col min="1" max="1" width="5.44140625" style="156" customWidth="1"/>
    <col min="2" max="2" width="138.5546875" style="156" customWidth="1"/>
    <col min="3" max="3" width="20.33203125" style="158" customWidth="1"/>
  </cols>
  <sheetData>
    <row r="1" spans="1:3">
      <c r="C1" s="157" t="s">
        <v>595</v>
      </c>
    </row>
    <row r="2" spans="1:3">
      <c r="B2" s="204" t="s">
        <v>708</v>
      </c>
      <c r="C2" s="205"/>
    </row>
    <row r="3" spans="1:3">
      <c r="C3" s="93" t="s">
        <v>410</v>
      </c>
    </row>
    <row r="4" spans="1:3">
      <c r="C4" s="93" t="s">
        <v>709</v>
      </c>
    </row>
    <row r="5" spans="1:3">
      <c r="C5" s="93" t="s">
        <v>603</v>
      </c>
    </row>
    <row r="6" spans="1:3">
      <c r="C6" s="93" t="s">
        <v>590</v>
      </c>
    </row>
    <row r="7" spans="1:3">
      <c r="C7" s="93" t="s">
        <v>591</v>
      </c>
    </row>
    <row r="8" spans="1:3">
      <c r="C8" s="93" t="s">
        <v>592</v>
      </c>
    </row>
    <row r="9" spans="1:3" ht="17.399999999999999">
      <c r="A9" s="206" t="s">
        <v>287</v>
      </c>
      <c r="B9" s="206"/>
    </row>
    <row r="10" spans="1:3" ht="15.75" customHeight="1">
      <c r="A10" s="207" t="s">
        <v>604</v>
      </c>
      <c r="B10" s="207"/>
    </row>
    <row r="11" spans="1:3">
      <c r="A11" s="159"/>
      <c r="B11" s="159"/>
      <c r="C11" s="77" t="s">
        <v>528</v>
      </c>
    </row>
    <row r="12" spans="1:3" ht="34.799999999999997">
      <c r="A12" s="160" t="s">
        <v>334</v>
      </c>
      <c r="B12" s="161" t="s">
        <v>605</v>
      </c>
      <c r="C12" s="162" t="s">
        <v>285</v>
      </c>
    </row>
    <row r="13" spans="1:3">
      <c r="A13" s="27">
        <v>1</v>
      </c>
      <c r="B13" s="32" t="s">
        <v>606</v>
      </c>
      <c r="C13" s="102">
        <v>65623143.960000001</v>
      </c>
    </row>
    <row r="14" spans="1:3" ht="57" customHeight="1">
      <c r="A14" s="163">
        <v>2</v>
      </c>
      <c r="B14" s="192" t="s">
        <v>693</v>
      </c>
      <c r="C14" s="102">
        <v>645000</v>
      </c>
    </row>
    <row r="15" spans="1:3" ht="39" customHeight="1">
      <c r="A15" s="163">
        <v>3</v>
      </c>
      <c r="B15" s="32" t="s">
        <v>607</v>
      </c>
      <c r="C15" s="102">
        <v>149247.45000000001</v>
      </c>
    </row>
    <row r="16" spans="1:3" ht="36">
      <c r="A16" s="163">
        <v>4</v>
      </c>
      <c r="B16" s="32" t="s">
        <v>608</v>
      </c>
      <c r="C16" s="102">
        <v>17012317.57</v>
      </c>
    </row>
    <row r="17" spans="1:3" ht="18" customHeight="1">
      <c r="A17" s="163">
        <v>5</v>
      </c>
      <c r="B17" s="32" t="s">
        <v>609</v>
      </c>
      <c r="C17" s="102">
        <v>9563977.5099999998</v>
      </c>
    </row>
    <row r="18" spans="1:3" ht="40.5" customHeight="1">
      <c r="A18" s="163">
        <v>6</v>
      </c>
      <c r="B18" s="32" t="s">
        <v>610</v>
      </c>
      <c r="C18" s="102">
        <v>9896710</v>
      </c>
    </row>
    <row r="19" spans="1:3" ht="36">
      <c r="A19" s="163">
        <v>7</v>
      </c>
      <c r="B19" s="32" t="s">
        <v>670</v>
      </c>
      <c r="C19" s="102">
        <v>32661326.539999999</v>
      </c>
    </row>
    <row r="20" spans="1:3" ht="59.25" customHeight="1">
      <c r="A20" s="163">
        <v>8</v>
      </c>
      <c r="B20" s="32" t="s">
        <v>611</v>
      </c>
      <c r="C20" s="102">
        <v>3223</v>
      </c>
    </row>
    <row r="21" spans="1:3" ht="57.75" customHeight="1">
      <c r="A21" s="163">
        <v>9</v>
      </c>
      <c r="B21" s="32" t="s">
        <v>612</v>
      </c>
      <c r="C21" s="102">
        <v>2840000</v>
      </c>
    </row>
    <row r="22" spans="1:3" ht="56.25" customHeight="1">
      <c r="A22" s="163">
        <v>10</v>
      </c>
      <c r="B22" s="32" t="s">
        <v>613</v>
      </c>
      <c r="C22" s="102">
        <v>12938943</v>
      </c>
    </row>
    <row r="23" spans="1:3" ht="39" customHeight="1">
      <c r="A23" s="163">
        <v>11</v>
      </c>
      <c r="B23" s="32" t="s">
        <v>614</v>
      </c>
      <c r="C23" s="102">
        <v>2400990</v>
      </c>
    </row>
    <row r="24" spans="1:3" ht="54">
      <c r="A24" s="163">
        <v>12</v>
      </c>
      <c r="B24" s="32" t="s">
        <v>615</v>
      </c>
      <c r="C24" s="102">
        <v>18391450</v>
      </c>
    </row>
    <row r="25" spans="1:3" ht="39.75" customHeight="1">
      <c r="A25" s="163">
        <v>13</v>
      </c>
      <c r="B25" s="32" t="s">
        <v>616</v>
      </c>
      <c r="C25" s="102">
        <v>1181384</v>
      </c>
    </row>
    <row r="26" spans="1:3" ht="76.5" customHeight="1">
      <c r="A26" s="163">
        <v>14</v>
      </c>
      <c r="B26" s="32" t="s">
        <v>617</v>
      </c>
      <c r="C26" s="102">
        <v>217192772</v>
      </c>
    </row>
    <row r="27" spans="1:3" ht="36">
      <c r="A27" s="163">
        <v>15</v>
      </c>
      <c r="B27" s="32" t="s">
        <v>618</v>
      </c>
      <c r="C27" s="102">
        <v>774981</v>
      </c>
    </row>
    <row r="28" spans="1:3" ht="36">
      <c r="A28" s="163">
        <v>16</v>
      </c>
      <c r="B28" s="32" t="s">
        <v>619</v>
      </c>
      <c r="C28" s="102">
        <v>765954</v>
      </c>
    </row>
    <row r="29" spans="1:3" ht="76.5" customHeight="1">
      <c r="A29" s="163">
        <v>17</v>
      </c>
      <c r="B29" s="32" t="s">
        <v>620</v>
      </c>
      <c r="C29" s="102">
        <v>4146291</v>
      </c>
    </row>
    <row r="30" spans="1:3" ht="58.5" customHeight="1">
      <c r="A30" s="163">
        <v>18</v>
      </c>
      <c r="B30" s="32" t="s">
        <v>621</v>
      </c>
      <c r="C30" s="102">
        <v>66503229</v>
      </c>
    </row>
    <row r="31" spans="1:3" ht="57.75" customHeight="1">
      <c r="A31" s="163">
        <v>19</v>
      </c>
      <c r="B31" s="32" t="s">
        <v>622</v>
      </c>
      <c r="C31" s="102">
        <v>3587245</v>
      </c>
    </row>
    <row r="32" spans="1:3" ht="57.75" customHeight="1">
      <c r="A32" s="163">
        <v>20</v>
      </c>
      <c r="B32" s="32" t="s">
        <v>623</v>
      </c>
      <c r="C32" s="102">
        <v>316850</v>
      </c>
    </row>
    <row r="33" spans="1:3" ht="57" customHeight="1">
      <c r="A33" s="163">
        <v>21</v>
      </c>
      <c r="B33" s="32" t="s">
        <v>624</v>
      </c>
      <c r="C33" s="102">
        <v>21463</v>
      </c>
    </row>
    <row r="34" spans="1:3" ht="39" customHeight="1">
      <c r="A34" s="163">
        <v>22</v>
      </c>
      <c r="B34" s="32" t="s">
        <v>625</v>
      </c>
      <c r="C34" s="102">
        <v>1819318</v>
      </c>
    </row>
    <row r="35" spans="1:3" ht="54">
      <c r="A35" s="163">
        <v>23</v>
      </c>
      <c r="B35" s="32" t="s">
        <v>626</v>
      </c>
      <c r="C35" s="102">
        <v>15404948.619999999</v>
      </c>
    </row>
    <row r="36" spans="1:3" ht="54.75" customHeight="1">
      <c r="A36" s="163">
        <v>24</v>
      </c>
      <c r="B36" s="32" t="s">
        <v>627</v>
      </c>
      <c r="C36" s="102">
        <v>20997413</v>
      </c>
    </row>
    <row r="37" spans="1:3" ht="39" customHeight="1">
      <c r="A37" s="163">
        <v>25</v>
      </c>
      <c r="B37" s="32" t="s">
        <v>628</v>
      </c>
      <c r="C37" s="102">
        <v>769864</v>
      </c>
    </row>
    <row r="38" spans="1:3" ht="54">
      <c r="A38" s="163">
        <v>26</v>
      </c>
      <c r="B38" s="32" t="s">
        <v>679</v>
      </c>
      <c r="C38" s="102">
        <v>2692195</v>
      </c>
    </row>
    <row r="39" spans="1:3">
      <c r="A39" s="163"/>
      <c r="B39" s="164" t="s">
        <v>145</v>
      </c>
      <c r="C39" s="119">
        <f>SUM(C13:C38)</f>
        <v>508300236.64999998</v>
      </c>
    </row>
  </sheetData>
  <mergeCells count="3">
    <mergeCell ref="A9:B9"/>
    <mergeCell ref="A10:B10"/>
    <mergeCell ref="B2:C2"/>
  </mergeCells>
  <pageMargins left="0.51181102362204722" right="0.51181102362204722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6"/>
  <sheetViews>
    <sheetView view="pageBreakPreview" topLeftCell="B1" zoomScale="75" zoomScaleNormal="100" zoomScaleSheetLayoutView="75" workbookViewId="0">
      <selection activeCell="F4" sqref="F4"/>
    </sheetView>
  </sheetViews>
  <sheetFormatPr defaultRowHeight="18" outlineLevelRow="7"/>
  <cols>
    <col min="1" max="1" width="110.88671875" style="43" customWidth="1"/>
    <col min="2" max="2" width="6.6640625" style="26" customWidth="1"/>
    <col min="3" max="3" width="7.109375" style="26" customWidth="1"/>
    <col min="4" max="4" width="16.109375" style="26" customWidth="1"/>
    <col min="5" max="5" width="7.33203125" style="26" customWidth="1"/>
    <col min="6" max="6" width="18.44140625" style="60" customWidth="1"/>
    <col min="7" max="9" width="17.109375" style="4" customWidth="1"/>
    <col min="10" max="10" width="17.44140625" style="4" customWidth="1"/>
    <col min="11" max="11" width="9.109375" style="4"/>
    <col min="12" max="241" width="9.109375" style="2"/>
    <col min="242" max="242" width="75.88671875" style="2" customWidth="1"/>
    <col min="243" max="244" width="7.6640625" style="2" customWidth="1"/>
    <col min="245" max="245" width="9.6640625" style="2" customWidth="1"/>
    <col min="246" max="246" width="7.6640625" style="2" customWidth="1"/>
    <col min="247" max="250" width="0" style="2" hidden="1" customWidth="1"/>
    <col min="251" max="251" width="14.33203125" style="2" customWidth="1"/>
    <col min="252" max="257" width="0" style="2" hidden="1" customWidth="1"/>
    <col min="258" max="258" width="10.109375" style="2" bestFit="1" customWidth="1"/>
    <col min="259" max="497" width="9.109375" style="2"/>
    <col min="498" max="498" width="75.88671875" style="2" customWidth="1"/>
    <col min="499" max="500" width="7.6640625" style="2" customWidth="1"/>
    <col min="501" max="501" width="9.6640625" style="2" customWidth="1"/>
    <col min="502" max="502" width="7.6640625" style="2" customWidth="1"/>
    <col min="503" max="506" width="0" style="2" hidden="1" customWidth="1"/>
    <col min="507" max="507" width="14.33203125" style="2" customWidth="1"/>
    <col min="508" max="513" width="0" style="2" hidden="1" customWidth="1"/>
    <col min="514" max="514" width="10.109375" style="2" bestFit="1" customWidth="1"/>
    <col min="515" max="753" width="9.109375" style="2"/>
    <col min="754" max="754" width="75.88671875" style="2" customWidth="1"/>
    <col min="755" max="756" width="7.6640625" style="2" customWidth="1"/>
    <col min="757" max="757" width="9.6640625" style="2" customWidth="1"/>
    <col min="758" max="758" width="7.6640625" style="2" customWidth="1"/>
    <col min="759" max="762" width="0" style="2" hidden="1" customWidth="1"/>
    <col min="763" max="763" width="14.33203125" style="2" customWidth="1"/>
    <col min="764" max="769" width="0" style="2" hidden="1" customWidth="1"/>
    <col min="770" max="770" width="10.109375" style="2" bestFit="1" customWidth="1"/>
    <col min="771" max="1009" width="9.109375" style="2"/>
    <col min="1010" max="1010" width="75.88671875" style="2" customWidth="1"/>
    <col min="1011" max="1012" width="7.6640625" style="2" customWidth="1"/>
    <col min="1013" max="1013" width="9.6640625" style="2" customWidth="1"/>
    <col min="1014" max="1014" width="7.6640625" style="2" customWidth="1"/>
    <col min="1015" max="1018" width="0" style="2" hidden="1" customWidth="1"/>
    <col min="1019" max="1019" width="14.33203125" style="2" customWidth="1"/>
    <col min="1020" max="1025" width="0" style="2" hidden="1" customWidth="1"/>
    <col min="1026" max="1026" width="10.109375" style="2" bestFit="1" customWidth="1"/>
    <col min="1027" max="1265" width="9.109375" style="2"/>
    <col min="1266" max="1266" width="75.88671875" style="2" customWidth="1"/>
    <col min="1267" max="1268" width="7.6640625" style="2" customWidth="1"/>
    <col min="1269" max="1269" width="9.6640625" style="2" customWidth="1"/>
    <col min="1270" max="1270" width="7.6640625" style="2" customWidth="1"/>
    <col min="1271" max="1274" width="0" style="2" hidden="1" customWidth="1"/>
    <col min="1275" max="1275" width="14.33203125" style="2" customWidth="1"/>
    <col min="1276" max="1281" width="0" style="2" hidden="1" customWidth="1"/>
    <col min="1282" max="1282" width="10.109375" style="2" bestFit="1" customWidth="1"/>
    <col min="1283" max="1521" width="9.109375" style="2"/>
    <col min="1522" max="1522" width="75.88671875" style="2" customWidth="1"/>
    <col min="1523" max="1524" width="7.6640625" style="2" customWidth="1"/>
    <col min="1525" max="1525" width="9.6640625" style="2" customWidth="1"/>
    <col min="1526" max="1526" width="7.6640625" style="2" customWidth="1"/>
    <col min="1527" max="1530" width="0" style="2" hidden="1" customWidth="1"/>
    <col min="1531" max="1531" width="14.33203125" style="2" customWidth="1"/>
    <col min="1532" max="1537" width="0" style="2" hidden="1" customWidth="1"/>
    <col min="1538" max="1538" width="10.109375" style="2" bestFit="1" customWidth="1"/>
    <col min="1539" max="1777" width="9.109375" style="2"/>
    <col min="1778" max="1778" width="75.88671875" style="2" customWidth="1"/>
    <col min="1779" max="1780" width="7.6640625" style="2" customWidth="1"/>
    <col min="1781" max="1781" width="9.6640625" style="2" customWidth="1"/>
    <col min="1782" max="1782" width="7.6640625" style="2" customWidth="1"/>
    <col min="1783" max="1786" width="0" style="2" hidden="1" customWidth="1"/>
    <col min="1787" max="1787" width="14.33203125" style="2" customWidth="1"/>
    <col min="1788" max="1793" width="0" style="2" hidden="1" customWidth="1"/>
    <col min="1794" max="1794" width="10.109375" style="2" bestFit="1" customWidth="1"/>
    <col min="1795" max="2033" width="9.109375" style="2"/>
    <col min="2034" max="2034" width="75.88671875" style="2" customWidth="1"/>
    <col min="2035" max="2036" width="7.6640625" style="2" customWidth="1"/>
    <col min="2037" max="2037" width="9.6640625" style="2" customWidth="1"/>
    <col min="2038" max="2038" width="7.6640625" style="2" customWidth="1"/>
    <col min="2039" max="2042" width="0" style="2" hidden="1" customWidth="1"/>
    <col min="2043" max="2043" width="14.33203125" style="2" customWidth="1"/>
    <col min="2044" max="2049" width="0" style="2" hidden="1" customWidth="1"/>
    <col min="2050" max="2050" width="10.109375" style="2" bestFit="1" customWidth="1"/>
    <col min="2051" max="2289" width="9.109375" style="2"/>
    <col min="2290" max="2290" width="75.88671875" style="2" customWidth="1"/>
    <col min="2291" max="2292" width="7.6640625" style="2" customWidth="1"/>
    <col min="2293" max="2293" width="9.6640625" style="2" customWidth="1"/>
    <col min="2294" max="2294" width="7.6640625" style="2" customWidth="1"/>
    <col min="2295" max="2298" width="0" style="2" hidden="1" customWidth="1"/>
    <col min="2299" max="2299" width="14.33203125" style="2" customWidth="1"/>
    <col min="2300" max="2305" width="0" style="2" hidden="1" customWidth="1"/>
    <col min="2306" max="2306" width="10.109375" style="2" bestFit="1" customWidth="1"/>
    <col min="2307" max="2545" width="9.109375" style="2"/>
    <col min="2546" max="2546" width="75.88671875" style="2" customWidth="1"/>
    <col min="2547" max="2548" width="7.6640625" style="2" customWidth="1"/>
    <col min="2549" max="2549" width="9.6640625" style="2" customWidth="1"/>
    <col min="2550" max="2550" width="7.6640625" style="2" customWidth="1"/>
    <col min="2551" max="2554" width="0" style="2" hidden="1" customWidth="1"/>
    <col min="2555" max="2555" width="14.33203125" style="2" customWidth="1"/>
    <col min="2556" max="2561" width="0" style="2" hidden="1" customWidth="1"/>
    <col min="2562" max="2562" width="10.109375" style="2" bestFit="1" customWidth="1"/>
    <col min="2563" max="2801" width="9.109375" style="2"/>
    <col min="2802" max="2802" width="75.88671875" style="2" customWidth="1"/>
    <col min="2803" max="2804" width="7.6640625" style="2" customWidth="1"/>
    <col min="2805" max="2805" width="9.6640625" style="2" customWidth="1"/>
    <col min="2806" max="2806" width="7.6640625" style="2" customWidth="1"/>
    <col min="2807" max="2810" width="0" style="2" hidden="1" customWidth="1"/>
    <col min="2811" max="2811" width="14.33203125" style="2" customWidth="1"/>
    <col min="2812" max="2817" width="0" style="2" hidden="1" customWidth="1"/>
    <col min="2818" max="2818" width="10.109375" style="2" bestFit="1" customWidth="1"/>
    <col min="2819" max="3057" width="9.109375" style="2"/>
    <col min="3058" max="3058" width="75.88671875" style="2" customWidth="1"/>
    <col min="3059" max="3060" width="7.6640625" style="2" customWidth="1"/>
    <col min="3061" max="3061" width="9.6640625" style="2" customWidth="1"/>
    <col min="3062" max="3062" width="7.6640625" style="2" customWidth="1"/>
    <col min="3063" max="3066" width="0" style="2" hidden="1" customWidth="1"/>
    <col min="3067" max="3067" width="14.33203125" style="2" customWidth="1"/>
    <col min="3068" max="3073" width="0" style="2" hidden="1" customWidth="1"/>
    <col min="3074" max="3074" width="10.109375" style="2" bestFit="1" customWidth="1"/>
    <col min="3075" max="3313" width="9.109375" style="2"/>
    <col min="3314" max="3314" width="75.88671875" style="2" customWidth="1"/>
    <col min="3315" max="3316" width="7.6640625" style="2" customWidth="1"/>
    <col min="3317" max="3317" width="9.6640625" style="2" customWidth="1"/>
    <col min="3318" max="3318" width="7.6640625" style="2" customWidth="1"/>
    <col min="3319" max="3322" width="0" style="2" hidden="1" customWidth="1"/>
    <col min="3323" max="3323" width="14.33203125" style="2" customWidth="1"/>
    <col min="3324" max="3329" width="0" style="2" hidden="1" customWidth="1"/>
    <col min="3330" max="3330" width="10.109375" style="2" bestFit="1" customWidth="1"/>
    <col min="3331" max="3569" width="9.109375" style="2"/>
    <col min="3570" max="3570" width="75.88671875" style="2" customWidth="1"/>
    <col min="3571" max="3572" width="7.6640625" style="2" customWidth="1"/>
    <col min="3573" max="3573" width="9.6640625" style="2" customWidth="1"/>
    <col min="3574" max="3574" width="7.6640625" style="2" customWidth="1"/>
    <col min="3575" max="3578" width="0" style="2" hidden="1" customWidth="1"/>
    <col min="3579" max="3579" width="14.33203125" style="2" customWidth="1"/>
    <col min="3580" max="3585" width="0" style="2" hidden="1" customWidth="1"/>
    <col min="3586" max="3586" width="10.109375" style="2" bestFit="1" customWidth="1"/>
    <col min="3587" max="3825" width="9.109375" style="2"/>
    <col min="3826" max="3826" width="75.88671875" style="2" customWidth="1"/>
    <col min="3827" max="3828" width="7.6640625" style="2" customWidth="1"/>
    <col min="3829" max="3829" width="9.6640625" style="2" customWidth="1"/>
    <col min="3830" max="3830" width="7.6640625" style="2" customWidth="1"/>
    <col min="3831" max="3834" width="0" style="2" hidden="1" customWidth="1"/>
    <col min="3835" max="3835" width="14.33203125" style="2" customWidth="1"/>
    <col min="3836" max="3841" width="0" style="2" hidden="1" customWidth="1"/>
    <col min="3842" max="3842" width="10.109375" style="2" bestFit="1" customWidth="1"/>
    <col min="3843" max="4081" width="9.109375" style="2"/>
    <col min="4082" max="4082" width="75.88671875" style="2" customWidth="1"/>
    <col min="4083" max="4084" width="7.6640625" style="2" customWidth="1"/>
    <col min="4085" max="4085" width="9.6640625" style="2" customWidth="1"/>
    <col min="4086" max="4086" width="7.6640625" style="2" customWidth="1"/>
    <col min="4087" max="4090" width="0" style="2" hidden="1" customWidth="1"/>
    <col min="4091" max="4091" width="14.33203125" style="2" customWidth="1"/>
    <col min="4092" max="4097" width="0" style="2" hidden="1" customWidth="1"/>
    <col min="4098" max="4098" width="10.109375" style="2" bestFit="1" customWidth="1"/>
    <col min="4099" max="4337" width="9.109375" style="2"/>
    <col min="4338" max="4338" width="75.88671875" style="2" customWidth="1"/>
    <col min="4339" max="4340" width="7.6640625" style="2" customWidth="1"/>
    <col min="4341" max="4341" width="9.6640625" style="2" customWidth="1"/>
    <col min="4342" max="4342" width="7.6640625" style="2" customWidth="1"/>
    <col min="4343" max="4346" width="0" style="2" hidden="1" customWidth="1"/>
    <col min="4347" max="4347" width="14.33203125" style="2" customWidth="1"/>
    <col min="4348" max="4353" width="0" style="2" hidden="1" customWidth="1"/>
    <col min="4354" max="4354" width="10.109375" style="2" bestFit="1" customWidth="1"/>
    <col min="4355" max="4593" width="9.109375" style="2"/>
    <col min="4594" max="4594" width="75.88671875" style="2" customWidth="1"/>
    <col min="4595" max="4596" width="7.6640625" style="2" customWidth="1"/>
    <col min="4597" max="4597" width="9.6640625" style="2" customWidth="1"/>
    <col min="4598" max="4598" width="7.6640625" style="2" customWidth="1"/>
    <col min="4599" max="4602" width="0" style="2" hidden="1" customWidth="1"/>
    <col min="4603" max="4603" width="14.33203125" style="2" customWidth="1"/>
    <col min="4604" max="4609" width="0" style="2" hidden="1" customWidth="1"/>
    <col min="4610" max="4610" width="10.109375" style="2" bestFit="1" customWidth="1"/>
    <col min="4611" max="4849" width="9.109375" style="2"/>
    <col min="4850" max="4850" width="75.88671875" style="2" customWidth="1"/>
    <col min="4851" max="4852" width="7.6640625" style="2" customWidth="1"/>
    <col min="4853" max="4853" width="9.6640625" style="2" customWidth="1"/>
    <col min="4854" max="4854" width="7.6640625" style="2" customWidth="1"/>
    <col min="4855" max="4858" width="0" style="2" hidden="1" customWidth="1"/>
    <col min="4859" max="4859" width="14.33203125" style="2" customWidth="1"/>
    <col min="4860" max="4865" width="0" style="2" hidden="1" customWidth="1"/>
    <col min="4866" max="4866" width="10.109375" style="2" bestFit="1" customWidth="1"/>
    <col min="4867" max="5105" width="9.109375" style="2"/>
    <col min="5106" max="5106" width="75.88671875" style="2" customWidth="1"/>
    <col min="5107" max="5108" width="7.6640625" style="2" customWidth="1"/>
    <col min="5109" max="5109" width="9.6640625" style="2" customWidth="1"/>
    <col min="5110" max="5110" width="7.6640625" style="2" customWidth="1"/>
    <col min="5111" max="5114" width="0" style="2" hidden="1" customWidth="1"/>
    <col min="5115" max="5115" width="14.33203125" style="2" customWidth="1"/>
    <col min="5116" max="5121" width="0" style="2" hidden="1" customWidth="1"/>
    <col min="5122" max="5122" width="10.109375" style="2" bestFit="1" customWidth="1"/>
    <col min="5123" max="5361" width="9.109375" style="2"/>
    <col min="5362" max="5362" width="75.88671875" style="2" customWidth="1"/>
    <col min="5363" max="5364" width="7.6640625" style="2" customWidth="1"/>
    <col min="5365" max="5365" width="9.6640625" style="2" customWidth="1"/>
    <col min="5366" max="5366" width="7.6640625" style="2" customWidth="1"/>
    <col min="5367" max="5370" width="0" style="2" hidden="1" customWidth="1"/>
    <col min="5371" max="5371" width="14.33203125" style="2" customWidth="1"/>
    <col min="5372" max="5377" width="0" style="2" hidden="1" customWidth="1"/>
    <col min="5378" max="5378" width="10.109375" style="2" bestFit="1" customWidth="1"/>
    <col min="5379" max="5617" width="9.109375" style="2"/>
    <col min="5618" max="5618" width="75.88671875" style="2" customWidth="1"/>
    <col min="5619" max="5620" width="7.6640625" style="2" customWidth="1"/>
    <col min="5621" max="5621" width="9.6640625" style="2" customWidth="1"/>
    <col min="5622" max="5622" width="7.6640625" style="2" customWidth="1"/>
    <col min="5623" max="5626" width="0" style="2" hidden="1" customWidth="1"/>
    <col min="5627" max="5627" width="14.33203125" style="2" customWidth="1"/>
    <col min="5628" max="5633" width="0" style="2" hidden="1" customWidth="1"/>
    <col min="5634" max="5634" width="10.109375" style="2" bestFit="1" customWidth="1"/>
    <col min="5635" max="5873" width="9.109375" style="2"/>
    <col min="5874" max="5874" width="75.88671875" style="2" customWidth="1"/>
    <col min="5875" max="5876" width="7.6640625" style="2" customWidth="1"/>
    <col min="5877" max="5877" width="9.6640625" style="2" customWidth="1"/>
    <col min="5878" max="5878" width="7.6640625" style="2" customWidth="1"/>
    <col min="5879" max="5882" width="0" style="2" hidden="1" customWidth="1"/>
    <col min="5883" max="5883" width="14.33203125" style="2" customWidth="1"/>
    <col min="5884" max="5889" width="0" style="2" hidden="1" customWidth="1"/>
    <col min="5890" max="5890" width="10.109375" style="2" bestFit="1" customWidth="1"/>
    <col min="5891" max="6129" width="9.109375" style="2"/>
    <col min="6130" max="6130" width="75.88671875" style="2" customWidth="1"/>
    <col min="6131" max="6132" width="7.6640625" style="2" customWidth="1"/>
    <col min="6133" max="6133" width="9.6640625" style="2" customWidth="1"/>
    <col min="6134" max="6134" width="7.6640625" style="2" customWidth="1"/>
    <col min="6135" max="6138" width="0" style="2" hidden="1" customWidth="1"/>
    <col min="6139" max="6139" width="14.33203125" style="2" customWidth="1"/>
    <col min="6140" max="6145" width="0" style="2" hidden="1" customWidth="1"/>
    <col min="6146" max="6146" width="10.109375" style="2" bestFit="1" customWidth="1"/>
    <col min="6147" max="6385" width="9.109375" style="2"/>
    <col min="6386" max="6386" width="75.88671875" style="2" customWidth="1"/>
    <col min="6387" max="6388" width="7.6640625" style="2" customWidth="1"/>
    <col min="6389" max="6389" width="9.6640625" style="2" customWidth="1"/>
    <col min="6390" max="6390" width="7.6640625" style="2" customWidth="1"/>
    <col min="6391" max="6394" width="0" style="2" hidden="1" customWidth="1"/>
    <col min="6395" max="6395" width="14.33203125" style="2" customWidth="1"/>
    <col min="6396" max="6401" width="0" style="2" hidden="1" customWidth="1"/>
    <col min="6402" max="6402" width="10.109375" style="2" bestFit="1" customWidth="1"/>
    <col min="6403" max="6641" width="9.109375" style="2"/>
    <col min="6642" max="6642" width="75.88671875" style="2" customWidth="1"/>
    <col min="6643" max="6644" width="7.6640625" style="2" customWidth="1"/>
    <col min="6645" max="6645" width="9.6640625" style="2" customWidth="1"/>
    <col min="6646" max="6646" width="7.6640625" style="2" customWidth="1"/>
    <col min="6647" max="6650" width="0" style="2" hidden="1" customWidth="1"/>
    <col min="6651" max="6651" width="14.33203125" style="2" customWidth="1"/>
    <col min="6652" max="6657" width="0" style="2" hidden="1" customWidth="1"/>
    <col min="6658" max="6658" width="10.109375" style="2" bestFit="1" customWidth="1"/>
    <col min="6659" max="6897" width="9.109375" style="2"/>
    <col min="6898" max="6898" width="75.88671875" style="2" customWidth="1"/>
    <col min="6899" max="6900" width="7.6640625" style="2" customWidth="1"/>
    <col min="6901" max="6901" width="9.6640625" style="2" customWidth="1"/>
    <col min="6902" max="6902" width="7.6640625" style="2" customWidth="1"/>
    <col min="6903" max="6906" width="0" style="2" hidden="1" customWidth="1"/>
    <col min="6907" max="6907" width="14.33203125" style="2" customWidth="1"/>
    <col min="6908" max="6913" width="0" style="2" hidden="1" customWidth="1"/>
    <col min="6914" max="6914" width="10.109375" style="2" bestFit="1" customWidth="1"/>
    <col min="6915" max="7153" width="9.109375" style="2"/>
    <col min="7154" max="7154" width="75.88671875" style="2" customWidth="1"/>
    <col min="7155" max="7156" width="7.6640625" style="2" customWidth="1"/>
    <col min="7157" max="7157" width="9.6640625" style="2" customWidth="1"/>
    <col min="7158" max="7158" width="7.6640625" style="2" customWidth="1"/>
    <col min="7159" max="7162" width="0" style="2" hidden="1" customWidth="1"/>
    <col min="7163" max="7163" width="14.33203125" style="2" customWidth="1"/>
    <col min="7164" max="7169" width="0" style="2" hidden="1" customWidth="1"/>
    <col min="7170" max="7170" width="10.109375" style="2" bestFit="1" customWidth="1"/>
    <col min="7171" max="7409" width="9.109375" style="2"/>
    <col min="7410" max="7410" width="75.88671875" style="2" customWidth="1"/>
    <col min="7411" max="7412" width="7.6640625" style="2" customWidth="1"/>
    <col min="7413" max="7413" width="9.6640625" style="2" customWidth="1"/>
    <col min="7414" max="7414" width="7.6640625" style="2" customWidth="1"/>
    <col min="7415" max="7418" width="0" style="2" hidden="1" customWidth="1"/>
    <col min="7419" max="7419" width="14.33203125" style="2" customWidth="1"/>
    <col min="7420" max="7425" width="0" style="2" hidden="1" customWidth="1"/>
    <col min="7426" max="7426" width="10.109375" style="2" bestFit="1" customWidth="1"/>
    <col min="7427" max="7665" width="9.109375" style="2"/>
    <col min="7666" max="7666" width="75.88671875" style="2" customWidth="1"/>
    <col min="7667" max="7668" width="7.6640625" style="2" customWidth="1"/>
    <col min="7669" max="7669" width="9.6640625" style="2" customWidth="1"/>
    <col min="7670" max="7670" width="7.6640625" style="2" customWidth="1"/>
    <col min="7671" max="7674" width="0" style="2" hidden="1" customWidth="1"/>
    <col min="7675" max="7675" width="14.33203125" style="2" customWidth="1"/>
    <col min="7676" max="7681" width="0" style="2" hidden="1" customWidth="1"/>
    <col min="7682" max="7682" width="10.109375" style="2" bestFit="1" customWidth="1"/>
    <col min="7683" max="7921" width="9.109375" style="2"/>
    <col min="7922" max="7922" width="75.88671875" style="2" customWidth="1"/>
    <col min="7923" max="7924" width="7.6640625" style="2" customWidth="1"/>
    <col min="7925" max="7925" width="9.6640625" style="2" customWidth="1"/>
    <col min="7926" max="7926" width="7.6640625" style="2" customWidth="1"/>
    <col min="7927" max="7930" width="0" style="2" hidden="1" customWidth="1"/>
    <col min="7931" max="7931" width="14.33203125" style="2" customWidth="1"/>
    <col min="7932" max="7937" width="0" style="2" hidden="1" customWidth="1"/>
    <col min="7938" max="7938" width="10.109375" style="2" bestFit="1" customWidth="1"/>
    <col min="7939" max="8177" width="9.109375" style="2"/>
    <col min="8178" max="8178" width="75.88671875" style="2" customWidth="1"/>
    <col min="8179" max="8180" width="7.6640625" style="2" customWidth="1"/>
    <col min="8181" max="8181" width="9.6640625" style="2" customWidth="1"/>
    <col min="8182" max="8182" width="7.6640625" style="2" customWidth="1"/>
    <col min="8183" max="8186" width="0" style="2" hidden="1" customWidth="1"/>
    <col min="8187" max="8187" width="14.33203125" style="2" customWidth="1"/>
    <col min="8188" max="8193" width="0" style="2" hidden="1" customWidth="1"/>
    <col min="8194" max="8194" width="10.109375" style="2" bestFit="1" customWidth="1"/>
    <col min="8195" max="8433" width="9.109375" style="2"/>
    <col min="8434" max="8434" width="75.88671875" style="2" customWidth="1"/>
    <col min="8435" max="8436" width="7.6640625" style="2" customWidth="1"/>
    <col min="8437" max="8437" width="9.6640625" style="2" customWidth="1"/>
    <col min="8438" max="8438" width="7.6640625" style="2" customWidth="1"/>
    <col min="8439" max="8442" width="0" style="2" hidden="1" customWidth="1"/>
    <col min="8443" max="8443" width="14.33203125" style="2" customWidth="1"/>
    <col min="8444" max="8449" width="0" style="2" hidden="1" customWidth="1"/>
    <col min="8450" max="8450" width="10.109375" style="2" bestFit="1" customWidth="1"/>
    <col min="8451" max="8689" width="9.109375" style="2"/>
    <col min="8690" max="8690" width="75.88671875" style="2" customWidth="1"/>
    <col min="8691" max="8692" width="7.6640625" style="2" customWidth="1"/>
    <col min="8693" max="8693" width="9.6640625" style="2" customWidth="1"/>
    <col min="8694" max="8694" width="7.6640625" style="2" customWidth="1"/>
    <col min="8695" max="8698" width="0" style="2" hidden="1" customWidth="1"/>
    <col min="8699" max="8699" width="14.33203125" style="2" customWidth="1"/>
    <col min="8700" max="8705" width="0" style="2" hidden="1" customWidth="1"/>
    <col min="8706" max="8706" width="10.109375" style="2" bestFit="1" customWidth="1"/>
    <col min="8707" max="8945" width="9.109375" style="2"/>
    <col min="8946" max="8946" width="75.88671875" style="2" customWidth="1"/>
    <col min="8947" max="8948" width="7.6640625" style="2" customWidth="1"/>
    <col min="8949" max="8949" width="9.6640625" style="2" customWidth="1"/>
    <col min="8950" max="8950" width="7.6640625" style="2" customWidth="1"/>
    <col min="8951" max="8954" width="0" style="2" hidden="1" customWidth="1"/>
    <col min="8955" max="8955" width="14.33203125" style="2" customWidth="1"/>
    <col min="8956" max="8961" width="0" style="2" hidden="1" customWidth="1"/>
    <col min="8962" max="8962" width="10.109375" style="2" bestFit="1" customWidth="1"/>
    <col min="8963" max="9201" width="9.109375" style="2"/>
    <col min="9202" max="9202" width="75.88671875" style="2" customWidth="1"/>
    <col min="9203" max="9204" width="7.6640625" style="2" customWidth="1"/>
    <col min="9205" max="9205" width="9.6640625" style="2" customWidth="1"/>
    <col min="9206" max="9206" width="7.6640625" style="2" customWidth="1"/>
    <col min="9207" max="9210" width="0" style="2" hidden="1" customWidth="1"/>
    <col min="9211" max="9211" width="14.33203125" style="2" customWidth="1"/>
    <col min="9212" max="9217" width="0" style="2" hidden="1" customWidth="1"/>
    <col min="9218" max="9218" width="10.109375" style="2" bestFit="1" customWidth="1"/>
    <col min="9219" max="9457" width="9.109375" style="2"/>
    <col min="9458" max="9458" width="75.88671875" style="2" customWidth="1"/>
    <col min="9459" max="9460" width="7.6640625" style="2" customWidth="1"/>
    <col min="9461" max="9461" width="9.6640625" style="2" customWidth="1"/>
    <col min="9462" max="9462" width="7.6640625" style="2" customWidth="1"/>
    <col min="9463" max="9466" width="0" style="2" hidden="1" customWidth="1"/>
    <col min="9467" max="9467" width="14.33203125" style="2" customWidth="1"/>
    <col min="9468" max="9473" width="0" style="2" hidden="1" customWidth="1"/>
    <col min="9474" max="9474" width="10.109375" style="2" bestFit="1" customWidth="1"/>
    <col min="9475" max="9713" width="9.109375" style="2"/>
    <col min="9714" max="9714" width="75.88671875" style="2" customWidth="1"/>
    <col min="9715" max="9716" width="7.6640625" style="2" customWidth="1"/>
    <col min="9717" max="9717" width="9.6640625" style="2" customWidth="1"/>
    <col min="9718" max="9718" width="7.6640625" style="2" customWidth="1"/>
    <col min="9719" max="9722" width="0" style="2" hidden="1" customWidth="1"/>
    <col min="9723" max="9723" width="14.33203125" style="2" customWidth="1"/>
    <col min="9724" max="9729" width="0" style="2" hidden="1" customWidth="1"/>
    <col min="9730" max="9730" width="10.109375" style="2" bestFit="1" customWidth="1"/>
    <col min="9731" max="9969" width="9.109375" style="2"/>
    <col min="9970" max="9970" width="75.88671875" style="2" customWidth="1"/>
    <col min="9971" max="9972" width="7.6640625" style="2" customWidth="1"/>
    <col min="9973" max="9973" width="9.6640625" style="2" customWidth="1"/>
    <col min="9974" max="9974" width="7.6640625" style="2" customWidth="1"/>
    <col min="9975" max="9978" width="0" style="2" hidden="1" customWidth="1"/>
    <col min="9979" max="9979" width="14.33203125" style="2" customWidth="1"/>
    <col min="9980" max="9985" width="0" style="2" hidden="1" customWidth="1"/>
    <col min="9986" max="9986" width="10.109375" style="2" bestFit="1" customWidth="1"/>
    <col min="9987" max="10225" width="9.109375" style="2"/>
    <col min="10226" max="10226" width="75.88671875" style="2" customWidth="1"/>
    <col min="10227" max="10228" width="7.6640625" style="2" customWidth="1"/>
    <col min="10229" max="10229" width="9.6640625" style="2" customWidth="1"/>
    <col min="10230" max="10230" width="7.6640625" style="2" customWidth="1"/>
    <col min="10231" max="10234" width="0" style="2" hidden="1" customWidth="1"/>
    <col min="10235" max="10235" width="14.33203125" style="2" customWidth="1"/>
    <col min="10236" max="10241" width="0" style="2" hidden="1" customWidth="1"/>
    <col min="10242" max="10242" width="10.109375" style="2" bestFit="1" customWidth="1"/>
    <col min="10243" max="10481" width="9.109375" style="2"/>
    <col min="10482" max="10482" width="75.88671875" style="2" customWidth="1"/>
    <col min="10483" max="10484" width="7.6640625" style="2" customWidth="1"/>
    <col min="10485" max="10485" width="9.6640625" style="2" customWidth="1"/>
    <col min="10486" max="10486" width="7.6640625" style="2" customWidth="1"/>
    <col min="10487" max="10490" width="0" style="2" hidden="1" customWidth="1"/>
    <col min="10491" max="10491" width="14.33203125" style="2" customWidth="1"/>
    <col min="10492" max="10497" width="0" style="2" hidden="1" customWidth="1"/>
    <col min="10498" max="10498" width="10.109375" style="2" bestFit="1" customWidth="1"/>
    <col min="10499" max="10737" width="9.109375" style="2"/>
    <col min="10738" max="10738" width="75.88671875" style="2" customWidth="1"/>
    <col min="10739" max="10740" width="7.6640625" style="2" customWidth="1"/>
    <col min="10741" max="10741" width="9.6640625" style="2" customWidth="1"/>
    <col min="10742" max="10742" width="7.6640625" style="2" customWidth="1"/>
    <col min="10743" max="10746" width="0" style="2" hidden="1" customWidth="1"/>
    <col min="10747" max="10747" width="14.33203125" style="2" customWidth="1"/>
    <col min="10748" max="10753" width="0" style="2" hidden="1" customWidth="1"/>
    <col min="10754" max="10754" width="10.109375" style="2" bestFit="1" customWidth="1"/>
    <col min="10755" max="10993" width="9.109375" style="2"/>
    <col min="10994" max="10994" width="75.88671875" style="2" customWidth="1"/>
    <col min="10995" max="10996" width="7.6640625" style="2" customWidth="1"/>
    <col min="10997" max="10997" width="9.6640625" style="2" customWidth="1"/>
    <col min="10998" max="10998" width="7.6640625" style="2" customWidth="1"/>
    <col min="10999" max="11002" width="0" style="2" hidden="1" customWidth="1"/>
    <col min="11003" max="11003" width="14.33203125" style="2" customWidth="1"/>
    <col min="11004" max="11009" width="0" style="2" hidden="1" customWidth="1"/>
    <col min="11010" max="11010" width="10.109375" style="2" bestFit="1" customWidth="1"/>
    <col min="11011" max="11249" width="9.109375" style="2"/>
    <col min="11250" max="11250" width="75.88671875" style="2" customWidth="1"/>
    <col min="11251" max="11252" width="7.6640625" style="2" customWidth="1"/>
    <col min="11253" max="11253" width="9.6640625" style="2" customWidth="1"/>
    <col min="11254" max="11254" width="7.6640625" style="2" customWidth="1"/>
    <col min="11255" max="11258" width="0" style="2" hidden="1" customWidth="1"/>
    <col min="11259" max="11259" width="14.33203125" style="2" customWidth="1"/>
    <col min="11260" max="11265" width="0" style="2" hidden="1" customWidth="1"/>
    <col min="11266" max="11266" width="10.109375" style="2" bestFit="1" customWidth="1"/>
    <col min="11267" max="11505" width="9.109375" style="2"/>
    <col min="11506" max="11506" width="75.88671875" style="2" customWidth="1"/>
    <col min="11507" max="11508" width="7.6640625" style="2" customWidth="1"/>
    <col min="11509" max="11509" width="9.6640625" style="2" customWidth="1"/>
    <col min="11510" max="11510" width="7.6640625" style="2" customWidth="1"/>
    <col min="11511" max="11514" width="0" style="2" hidden="1" customWidth="1"/>
    <col min="11515" max="11515" width="14.33203125" style="2" customWidth="1"/>
    <col min="11516" max="11521" width="0" style="2" hidden="1" customWidth="1"/>
    <col min="11522" max="11522" width="10.109375" style="2" bestFit="1" customWidth="1"/>
    <col min="11523" max="11761" width="9.109375" style="2"/>
    <col min="11762" max="11762" width="75.88671875" style="2" customWidth="1"/>
    <col min="11763" max="11764" width="7.6640625" style="2" customWidth="1"/>
    <col min="11765" max="11765" width="9.6640625" style="2" customWidth="1"/>
    <col min="11766" max="11766" width="7.6640625" style="2" customWidth="1"/>
    <col min="11767" max="11770" width="0" style="2" hidden="1" customWidth="1"/>
    <col min="11771" max="11771" width="14.33203125" style="2" customWidth="1"/>
    <col min="11772" max="11777" width="0" style="2" hidden="1" customWidth="1"/>
    <col min="11778" max="11778" width="10.109375" style="2" bestFit="1" customWidth="1"/>
    <col min="11779" max="12017" width="9.109375" style="2"/>
    <col min="12018" max="12018" width="75.88671875" style="2" customWidth="1"/>
    <col min="12019" max="12020" width="7.6640625" style="2" customWidth="1"/>
    <col min="12021" max="12021" width="9.6640625" style="2" customWidth="1"/>
    <col min="12022" max="12022" width="7.6640625" style="2" customWidth="1"/>
    <col min="12023" max="12026" width="0" style="2" hidden="1" customWidth="1"/>
    <col min="12027" max="12027" width="14.33203125" style="2" customWidth="1"/>
    <col min="12028" max="12033" width="0" style="2" hidden="1" customWidth="1"/>
    <col min="12034" max="12034" width="10.109375" style="2" bestFit="1" customWidth="1"/>
    <col min="12035" max="12273" width="9.109375" style="2"/>
    <col min="12274" max="12274" width="75.88671875" style="2" customWidth="1"/>
    <col min="12275" max="12276" width="7.6640625" style="2" customWidth="1"/>
    <col min="12277" max="12277" width="9.6640625" style="2" customWidth="1"/>
    <col min="12278" max="12278" width="7.6640625" style="2" customWidth="1"/>
    <col min="12279" max="12282" width="0" style="2" hidden="1" customWidth="1"/>
    <col min="12283" max="12283" width="14.33203125" style="2" customWidth="1"/>
    <col min="12284" max="12289" width="0" style="2" hidden="1" customWidth="1"/>
    <col min="12290" max="12290" width="10.109375" style="2" bestFit="1" customWidth="1"/>
    <col min="12291" max="12529" width="9.109375" style="2"/>
    <col min="12530" max="12530" width="75.88671875" style="2" customWidth="1"/>
    <col min="12531" max="12532" width="7.6640625" style="2" customWidth="1"/>
    <col min="12533" max="12533" width="9.6640625" style="2" customWidth="1"/>
    <col min="12534" max="12534" width="7.6640625" style="2" customWidth="1"/>
    <col min="12535" max="12538" width="0" style="2" hidden="1" customWidth="1"/>
    <col min="12539" max="12539" width="14.33203125" style="2" customWidth="1"/>
    <col min="12540" max="12545" width="0" style="2" hidden="1" customWidth="1"/>
    <col min="12546" max="12546" width="10.109375" style="2" bestFit="1" customWidth="1"/>
    <col min="12547" max="12785" width="9.109375" style="2"/>
    <col min="12786" max="12786" width="75.88671875" style="2" customWidth="1"/>
    <col min="12787" max="12788" width="7.6640625" style="2" customWidth="1"/>
    <col min="12789" max="12789" width="9.6640625" style="2" customWidth="1"/>
    <col min="12790" max="12790" width="7.6640625" style="2" customWidth="1"/>
    <col min="12791" max="12794" width="0" style="2" hidden="1" customWidth="1"/>
    <col min="12795" max="12795" width="14.33203125" style="2" customWidth="1"/>
    <col min="12796" max="12801" width="0" style="2" hidden="1" customWidth="1"/>
    <col min="12802" max="12802" width="10.109375" style="2" bestFit="1" customWidth="1"/>
    <col min="12803" max="13041" width="9.109375" style="2"/>
    <col min="13042" max="13042" width="75.88671875" style="2" customWidth="1"/>
    <col min="13043" max="13044" width="7.6640625" style="2" customWidth="1"/>
    <col min="13045" max="13045" width="9.6640625" style="2" customWidth="1"/>
    <col min="13046" max="13046" width="7.6640625" style="2" customWidth="1"/>
    <col min="13047" max="13050" width="0" style="2" hidden="1" customWidth="1"/>
    <col min="13051" max="13051" width="14.33203125" style="2" customWidth="1"/>
    <col min="13052" max="13057" width="0" style="2" hidden="1" customWidth="1"/>
    <col min="13058" max="13058" width="10.109375" style="2" bestFit="1" customWidth="1"/>
    <col min="13059" max="13297" width="9.109375" style="2"/>
    <col min="13298" max="13298" width="75.88671875" style="2" customWidth="1"/>
    <col min="13299" max="13300" width="7.6640625" style="2" customWidth="1"/>
    <col min="13301" max="13301" width="9.6640625" style="2" customWidth="1"/>
    <col min="13302" max="13302" width="7.6640625" style="2" customWidth="1"/>
    <col min="13303" max="13306" width="0" style="2" hidden="1" customWidth="1"/>
    <col min="13307" max="13307" width="14.33203125" style="2" customWidth="1"/>
    <col min="13308" max="13313" width="0" style="2" hidden="1" customWidth="1"/>
    <col min="13314" max="13314" width="10.109375" style="2" bestFit="1" customWidth="1"/>
    <col min="13315" max="13553" width="9.109375" style="2"/>
    <col min="13554" max="13554" width="75.88671875" style="2" customWidth="1"/>
    <col min="13555" max="13556" width="7.6640625" style="2" customWidth="1"/>
    <col min="13557" max="13557" width="9.6640625" style="2" customWidth="1"/>
    <col min="13558" max="13558" width="7.6640625" style="2" customWidth="1"/>
    <col min="13559" max="13562" width="0" style="2" hidden="1" customWidth="1"/>
    <col min="13563" max="13563" width="14.33203125" style="2" customWidth="1"/>
    <col min="13564" max="13569" width="0" style="2" hidden="1" customWidth="1"/>
    <col min="13570" max="13570" width="10.109375" style="2" bestFit="1" customWidth="1"/>
    <col min="13571" max="13809" width="9.109375" style="2"/>
    <col min="13810" max="13810" width="75.88671875" style="2" customWidth="1"/>
    <col min="13811" max="13812" width="7.6640625" style="2" customWidth="1"/>
    <col min="13813" max="13813" width="9.6640625" style="2" customWidth="1"/>
    <col min="13814" max="13814" width="7.6640625" style="2" customWidth="1"/>
    <col min="13815" max="13818" width="0" style="2" hidden="1" customWidth="1"/>
    <col min="13819" max="13819" width="14.33203125" style="2" customWidth="1"/>
    <col min="13820" max="13825" width="0" style="2" hidden="1" customWidth="1"/>
    <col min="13826" max="13826" width="10.109375" style="2" bestFit="1" customWidth="1"/>
    <col min="13827" max="14065" width="9.109375" style="2"/>
    <col min="14066" max="14066" width="75.88671875" style="2" customWidth="1"/>
    <col min="14067" max="14068" width="7.6640625" style="2" customWidth="1"/>
    <col min="14069" max="14069" width="9.6640625" style="2" customWidth="1"/>
    <col min="14070" max="14070" width="7.6640625" style="2" customWidth="1"/>
    <col min="14071" max="14074" width="0" style="2" hidden="1" customWidth="1"/>
    <col min="14075" max="14075" width="14.33203125" style="2" customWidth="1"/>
    <col min="14076" max="14081" width="0" style="2" hidden="1" customWidth="1"/>
    <col min="14082" max="14082" width="10.109375" style="2" bestFit="1" customWidth="1"/>
    <col min="14083" max="14321" width="9.109375" style="2"/>
    <col min="14322" max="14322" width="75.88671875" style="2" customWidth="1"/>
    <col min="14323" max="14324" width="7.6640625" style="2" customWidth="1"/>
    <col min="14325" max="14325" width="9.6640625" style="2" customWidth="1"/>
    <col min="14326" max="14326" width="7.6640625" style="2" customWidth="1"/>
    <col min="14327" max="14330" width="0" style="2" hidden="1" customWidth="1"/>
    <col min="14331" max="14331" width="14.33203125" style="2" customWidth="1"/>
    <col min="14332" max="14337" width="0" style="2" hidden="1" customWidth="1"/>
    <col min="14338" max="14338" width="10.109375" style="2" bestFit="1" customWidth="1"/>
    <col min="14339" max="14577" width="9.109375" style="2"/>
    <col min="14578" max="14578" width="75.88671875" style="2" customWidth="1"/>
    <col min="14579" max="14580" width="7.6640625" style="2" customWidth="1"/>
    <col min="14581" max="14581" width="9.6640625" style="2" customWidth="1"/>
    <col min="14582" max="14582" width="7.6640625" style="2" customWidth="1"/>
    <col min="14583" max="14586" width="0" style="2" hidden="1" customWidth="1"/>
    <col min="14587" max="14587" width="14.33203125" style="2" customWidth="1"/>
    <col min="14588" max="14593" width="0" style="2" hidden="1" customWidth="1"/>
    <col min="14594" max="14594" width="10.109375" style="2" bestFit="1" customWidth="1"/>
    <col min="14595" max="14833" width="9.109375" style="2"/>
    <col min="14834" max="14834" width="75.88671875" style="2" customWidth="1"/>
    <col min="14835" max="14836" width="7.6640625" style="2" customWidth="1"/>
    <col min="14837" max="14837" width="9.6640625" style="2" customWidth="1"/>
    <col min="14838" max="14838" width="7.6640625" style="2" customWidth="1"/>
    <col min="14839" max="14842" width="0" style="2" hidden="1" customWidth="1"/>
    <col min="14843" max="14843" width="14.33203125" style="2" customWidth="1"/>
    <col min="14844" max="14849" width="0" style="2" hidden="1" customWidth="1"/>
    <col min="14850" max="14850" width="10.109375" style="2" bestFit="1" customWidth="1"/>
    <col min="14851" max="15089" width="9.109375" style="2"/>
    <col min="15090" max="15090" width="75.88671875" style="2" customWidth="1"/>
    <col min="15091" max="15092" width="7.6640625" style="2" customWidth="1"/>
    <col min="15093" max="15093" width="9.6640625" style="2" customWidth="1"/>
    <col min="15094" max="15094" width="7.6640625" style="2" customWidth="1"/>
    <col min="15095" max="15098" width="0" style="2" hidden="1" customWidth="1"/>
    <col min="15099" max="15099" width="14.33203125" style="2" customWidth="1"/>
    <col min="15100" max="15105" width="0" style="2" hidden="1" customWidth="1"/>
    <col min="15106" max="15106" width="10.109375" style="2" bestFit="1" customWidth="1"/>
    <col min="15107" max="15345" width="9.109375" style="2"/>
    <col min="15346" max="15346" width="75.88671875" style="2" customWidth="1"/>
    <col min="15347" max="15348" width="7.6640625" style="2" customWidth="1"/>
    <col min="15349" max="15349" width="9.6640625" style="2" customWidth="1"/>
    <col min="15350" max="15350" width="7.6640625" style="2" customWidth="1"/>
    <col min="15351" max="15354" width="0" style="2" hidden="1" customWidth="1"/>
    <col min="15355" max="15355" width="14.33203125" style="2" customWidth="1"/>
    <col min="15356" max="15361" width="0" style="2" hidden="1" customWidth="1"/>
    <col min="15362" max="15362" width="10.109375" style="2" bestFit="1" customWidth="1"/>
    <col min="15363" max="15601" width="9.109375" style="2"/>
    <col min="15602" max="15602" width="75.88671875" style="2" customWidth="1"/>
    <col min="15603" max="15604" width="7.6640625" style="2" customWidth="1"/>
    <col min="15605" max="15605" width="9.6640625" style="2" customWidth="1"/>
    <col min="15606" max="15606" width="7.6640625" style="2" customWidth="1"/>
    <col min="15607" max="15610" width="0" style="2" hidden="1" customWidth="1"/>
    <col min="15611" max="15611" width="14.33203125" style="2" customWidth="1"/>
    <col min="15612" max="15617" width="0" style="2" hidden="1" customWidth="1"/>
    <col min="15618" max="15618" width="10.109375" style="2" bestFit="1" customWidth="1"/>
    <col min="15619" max="15857" width="9.109375" style="2"/>
    <col min="15858" max="15858" width="75.88671875" style="2" customWidth="1"/>
    <col min="15859" max="15860" width="7.6640625" style="2" customWidth="1"/>
    <col min="15861" max="15861" width="9.6640625" style="2" customWidth="1"/>
    <col min="15862" max="15862" width="7.6640625" style="2" customWidth="1"/>
    <col min="15863" max="15866" width="0" style="2" hidden="1" customWidth="1"/>
    <col min="15867" max="15867" width="14.33203125" style="2" customWidth="1"/>
    <col min="15868" max="15873" width="0" style="2" hidden="1" customWidth="1"/>
    <col min="15874" max="15874" width="10.109375" style="2" bestFit="1" customWidth="1"/>
    <col min="15875" max="16113" width="9.109375" style="2"/>
    <col min="16114" max="16114" width="75.88671875" style="2" customWidth="1"/>
    <col min="16115" max="16116" width="7.6640625" style="2" customWidth="1"/>
    <col min="16117" max="16117" width="9.6640625" style="2" customWidth="1"/>
    <col min="16118" max="16118" width="7.6640625" style="2" customWidth="1"/>
    <col min="16119" max="16122" width="0" style="2" hidden="1" customWidth="1"/>
    <col min="16123" max="16123" width="14.33203125" style="2" customWidth="1"/>
    <col min="16124" max="16129" width="0" style="2" hidden="1" customWidth="1"/>
    <col min="16130" max="16130" width="10.109375" style="2" bestFit="1" customWidth="1"/>
    <col min="16131" max="16384" width="9.109375" style="2"/>
  </cols>
  <sheetData>
    <row r="1" spans="1:11">
      <c r="F1" s="93" t="s">
        <v>596</v>
      </c>
    </row>
    <row r="2" spans="1:11">
      <c r="D2" s="204" t="s">
        <v>708</v>
      </c>
      <c r="E2" s="205"/>
      <c r="F2" s="205"/>
    </row>
    <row r="3" spans="1:11">
      <c r="F3" s="93" t="s">
        <v>410</v>
      </c>
    </row>
    <row r="4" spans="1:11">
      <c r="F4" s="93" t="s">
        <v>709</v>
      </c>
    </row>
    <row r="5" spans="1:11">
      <c r="F5" s="93" t="s">
        <v>302</v>
      </c>
    </row>
    <row r="6" spans="1:11">
      <c r="F6" s="93" t="s">
        <v>590</v>
      </c>
    </row>
    <row r="7" spans="1:11">
      <c r="F7" s="93" t="s">
        <v>591</v>
      </c>
    </row>
    <row r="8" spans="1:11">
      <c r="F8" s="93" t="s">
        <v>592</v>
      </c>
    </row>
    <row r="9" spans="1:11" s="1" customFormat="1">
      <c r="A9" s="209" t="s">
        <v>286</v>
      </c>
      <c r="B9" s="209"/>
      <c r="C9" s="209"/>
      <c r="D9" s="209"/>
      <c r="E9" s="209"/>
      <c r="F9" s="209"/>
      <c r="G9" s="87"/>
      <c r="H9" s="87"/>
      <c r="I9" s="87"/>
      <c r="J9" s="87"/>
      <c r="K9" s="87"/>
    </row>
    <row r="10" spans="1:11" s="1" customFormat="1">
      <c r="A10" s="208" t="s">
        <v>416</v>
      </c>
      <c r="B10" s="208"/>
      <c r="C10" s="208"/>
      <c r="D10" s="208"/>
      <c r="E10" s="208"/>
      <c r="F10" s="208"/>
      <c r="G10" s="87"/>
      <c r="H10" s="87"/>
      <c r="I10" s="87"/>
      <c r="J10" s="87"/>
      <c r="K10" s="87"/>
    </row>
    <row r="11" spans="1:11" s="1" customFormat="1">
      <c r="A11" s="44"/>
      <c r="B11" s="76"/>
      <c r="C11" s="76"/>
      <c r="D11" s="76"/>
      <c r="E11" s="76"/>
      <c r="F11" s="46" t="s">
        <v>528</v>
      </c>
      <c r="G11" s="87"/>
      <c r="H11" s="87"/>
      <c r="I11" s="87"/>
      <c r="J11" s="87"/>
      <c r="K11" s="87"/>
    </row>
    <row r="12" spans="1:11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03" t="s">
        <v>241</v>
      </c>
    </row>
    <row r="13" spans="1:11" s="3" customFormat="1" ht="34.799999999999997">
      <c r="A13" s="49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08">
        <f>F14+F35</f>
        <v>35424876</v>
      </c>
      <c r="G13" s="9"/>
      <c r="H13" s="9"/>
      <c r="I13" s="9"/>
      <c r="J13" s="9"/>
      <c r="K13" s="9"/>
    </row>
    <row r="14" spans="1:11" outlineLevel="1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04">
        <f t="shared" ref="F14" si="0">F15+F24</f>
        <v>7442861</v>
      </c>
    </row>
    <row r="15" spans="1:11" ht="36" outlineLevel="2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04">
        <f t="shared" ref="F15:F16" si="1">F16</f>
        <v>6897609</v>
      </c>
    </row>
    <row r="16" spans="1:11" outlineLevel="4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04">
        <f t="shared" si="1"/>
        <v>6897609</v>
      </c>
    </row>
    <row r="17" spans="1:11" ht="36" outlineLevel="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04">
        <f t="shared" ref="F17" si="2">F18+F20+F22</f>
        <v>6897609</v>
      </c>
    </row>
    <row r="18" spans="1:11" ht="54" outlineLevel="6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04">
        <f t="shared" ref="F18" si="3">F19</f>
        <v>6726209</v>
      </c>
    </row>
    <row r="19" spans="1:11" outlineLevel="7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05">
        <v>6726209</v>
      </c>
    </row>
    <row r="20" spans="1:11" outlineLevel="6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04">
        <f t="shared" ref="F20" si="4">F21</f>
        <v>170400</v>
      </c>
    </row>
    <row r="21" spans="1:11" outlineLevel="7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01">
        <v>170400</v>
      </c>
    </row>
    <row r="22" spans="1:11" outlineLevel="6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04">
        <f t="shared" ref="F22" si="5">F23</f>
        <v>1000</v>
      </c>
    </row>
    <row r="23" spans="1:11" outlineLevel="7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01">
        <v>1000</v>
      </c>
    </row>
    <row r="24" spans="1:11" outlineLevel="2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04">
        <f>F25+F30</f>
        <v>545252</v>
      </c>
    </row>
    <row r="25" spans="1:11" s="89" customFormat="1" ht="36" outlineLevel="3">
      <c r="A25" s="97" t="s">
        <v>560</v>
      </c>
      <c r="B25" s="72" t="s">
        <v>6</v>
      </c>
      <c r="C25" s="72" t="s">
        <v>27</v>
      </c>
      <c r="D25" s="72" t="s">
        <v>149</v>
      </c>
      <c r="E25" s="72" t="s">
        <v>8</v>
      </c>
      <c r="F25" s="106">
        <f t="shared" ref="F25:F28" si="6">F26</f>
        <v>30000</v>
      </c>
      <c r="G25" s="90"/>
      <c r="H25" s="90"/>
      <c r="I25" s="90"/>
      <c r="J25" s="90"/>
      <c r="K25" s="90"/>
    </row>
    <row r="26" spans="1:11" ht="36" outlineLevel="4">
      <c r="A26" s="51" t="s">
        <v>417</v>
      </c>
      <c r="B26" s="52" t="s">
        <v>6</v>
      </c>
      <c r="C26" s="52" t="s">
        <v>27</v>
      </c>
      <c r="D26" s="52" t="s">
        <v>418</v>
      </c>
      <c r="E26" s="52" t="s">
        <v>8</v>
      </c>
      <c r="F26" s="104">
        <f t="shared" si="6"/>
        <v>30000</v>
      </c>
    </row>
    <row r="27" spans="1:11" outlineLevel="5">
      <c r="A27" s="98" t="s">
        <v>430</v>
      </c>
      <c r="B27" s="52" t="s">
        <v>6</v>
      </c>
      <c r="C27" s="52" t="s">
        <v>27</v>
      </c>
      <c r="D27" s="52" t="s">
        <v>419</v>
      </c>
      <c r="E27" s="52" t="s">
        <v>8</v>
      </c>
      <c r="F27" s="104">
        <f t="shared" si="6"/>
        <v>30000</v>
      </c>
    </row>
    <row r="28" spans="1:11" outlineLevel="6">
      <c r="A28" s="51" t="s">
        <v>18</v>
      </c>
      <c r="B28" s="52" t="s">
        <v>6</v>
      </c>
      <c r="C28" s="52" t="s">
        <v>27</v>
      </c>
      <c r="D28" s="52" t="s">
        <v>419</v>
      </c>
      <c r="E28" s="52" t="s">
        <v>19</v>
      </c>
      <c r="F28" s="104">
        <f t="shared" si="6"/>
        <v>30000</v>
      </c>
    </row>
    <row r="29" spans="1:11" outlineLevel="7">
      <c r="A29" s="51" t="s">
        <v>20</v>
      </c>
      <c r="B29" s="52" t="s">
        <v>6</v>
      </c>
      <c r="C29" s="52" t="s">
        <v>27</v>
      </c>
      <c r="D29" s="52" t="s">
        <v>419</v>
      </c>
      <c r="E29" s="52" t="s">
        <v>21</v>
      </c>
      <c r="F29" s="104">
        <v>30000</v>
      </c>
    </row>
    <row r="30" spans="1:11" s="89" customFormat="1" ht="36" outlineLevel="7">
      <c r="A30" s="88" t="s">
        <v>575</v>
      </c>
      <c r="B30" s="52" t="s">
        <v>6</v>
      </c>
      <c r="C30" s="52" t="s">
        <v>27</v>
      </c>
      <c r="D30" s="72" t="s">
        <v>420</v>
      </c>
      <c r="E30" s="72" t="s">
        <v>8</v>
      </c>
      <c r="F30" s="107">
        <f t="shared" ref="F30:F33" si="7">F31</f>
        <v>515252</v>
      </c>
      <c r="G30" s="90"/>
      <c r="H30" s="90"/>
      <c r="I30" s="90"/>
      <c r="J30" s="90"/>
      <c r="K30" s="90"/>
    </row>
    <row r="31" spans="1:11" outlineLevel="7">
      <c r="A31" s="99" t="s">
        <v>421</v>
      </c>
      <c r="B31" s="52" t="s">
        <v>6</v>
      </c>
      <c r="C31" s="52" t="s">
        <v>27</v>
      </c>
      <c r="D31" s="52" t="s">
        <v>422</v>
      </c>
      <c r="E31" s="52" t="s">
        <v>8</v>
      </c>
      <c r="F31" s="101">
        <f t="shared" si="7"/>
        <v>515252</v>
      </c>
    </row>
    <row r="32" spans="1:11" ht="36" outlineLevel="5">
      <c r="A32" s="51" t="s">
        <v>28</v>
      </c>
      <c r="B32" s="52" t="s">
        <v>6</v>
      </c>
      <c r="C32" s="52" t="s">
        <v>27</v>
      </c>
      <c r="D32" s="52" t="s">
        <v>438</v>
      </c>
      <c r="E32" s="52" t="s">
        <v>8</v>
      </c>
      <c r="F32" s="104">
        <f t="shared" si="7"/>
        <v>515252</v>
      </c>
    </row>
    <row r="33" spans="1:11" outlineLevel="6">
      <c r="A33" s="51" t="s">
        <v>18</v>
      </c>
      <c r="B33" s="52" t="s">
        <v>6</v>
      </c>
      <c r="C33" s="52" t="s">
        <v>27</v>
      </c>
      <c r="D33" s="52" t="s">
        <v>438</v>
      </c>
      <c r="E33" s="52" t="s">
        <v>19</v>
      </c>
      <c r="F33" s="104">
        <f t="shared" si="7"/>
        <v>515252</v>
      </c>
    </row>
    <row r="34" spans="1:11" outlineLevel="7">
      <c r="A34" s="51" t="s">
        <v>20</v>
      </c>
      <c r="B34" s="52" t="s">
        <v>6</v>
      </c>
      <c r="C34" s="52" t="s">
        <v>27</v>
      </c>
      <c r="D34" s="52" t="s">
        <v>438</v>
      </c>
      <c r="E34" s="52" t="s">
        <v>21</v>
      </c>
      <c r="F34" s="101">
        <v>515252</v>
      </c>
    </row>
    <row r="35" spans="1:11" ht="36" outlineLevel="1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04">
        <f>F36+F45</f>
        <v>27982015</v>
      </c>
    </row>
    <row r="36" spans="1:11" ht="36" outlineLevel="2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04">
        <f t="shared" ref="F36:F37" si="8">F37</f>
        <v>20013312</v>
      </c>
    </row>
    <row r="37" spans="1:11" s="89" customFormat="1" ht="36" outlineLevel="3">
      <c r="A37" s="88" t="s">
        <v>565</v>
      </c>
      <c r="B37" s="72" t="s">
        <v>6</v>
      </c>
      <c r="C37" s="72" t="s">
        <v>35</v>
      </c>
      <c r="D37" s="72" t="s">
        <v>424</v>
      </c>
      <c r="E37" s="72" t="s">
        <v>8</v>
      </c>
      <c r="F37" s="106">
        <f t="shared" si="8"/>
        <v>20013312</v>
      </c>
      <c r="G37" s="90"/>
      <c r="H37" s="90"/>
      <c r="I37" s="90"/>
      <c r="J37" s="90"/>
      <c r="K37" s="90"/>
    </row>
    <row r="38" spans="1:11" ht="36" outlineLevel="3">
      <c r="A38" s="54" t="s">
        <v>258</v>
      </c>
      <c r="B38" s="52" t="s">
        <v>6</v>
      </c>
      <c r="C38" s="52" t="s">
        <v>35</v>
      </c>
      <c r="D38" s="52" t="s">
        <v>425</v>
      </c>
      <c r="E38" s="52" t="s">
        <v>8</v>
      </c>
      <c r="F38" s="104">
        <f t="shared" ref="F38" si="9">F39+F42</f>
        <v>20013312</v>
      </c>
    </row>
    <row r="39" spans="1:11" outlineLevel="5">
      <c r="A39" s="51" t="s">
        <v>426</v>
      </c>
      <c r="B39" s="52" t="s">
        <v>6</v>
      </c>
      <c r="C39" s="52" t="s">
        <v>35</v>
      </c>
      <c r="D39" s="52" t="s">
        <v>427</v>
      </c>
      <c r="E39" s="52" t="s">
        <v>8</v>
      </c>
      <c r="F39" s="104">
        <f t="shared" ref="F39:F40" si="10">F40</f>
        <v>1621862</v>
      </c>
    </row>
    <row r="40" spans="1:11" outlineLevel="6">
      <c r="A40" s="51" t="s">
        <v>30</v>
      </c>
      <c r="B40" s="52" t="s">
        <v>6</v>
      </c>
      <c r="C40" s="52" t="s">
        <v>35</v>
      </c>
      <c r="D40" s="52" t="s">
        <v>427</v>
      </c>
      <c r="E40" s="52" t="s">
        <v>31</v>
      </c>
      <c r="F40" s="104">
        <f t="shared" si="10"/>
        <v>1621862</v>
      </c>
    </row>
    <row r="41" spans="1:11" outlineLevel="7">
      <c r="A41" s="51" t="s">
        <v>36</v>
      </c>
      <c r="B41" s="52" t="s">
        <v>6</v>
      </c>
      <c r="C41" s="52" t="s">
        <v>35</v>
      </c>
      <c r="D41" s="52" t="s">
        <v>427</v>
      </c>
      <c r="E41" s="52" t="s">
        <v>37</v>
      </c>
      <c r="F41" s="101">
        <v>1621862</v>
      </c>
    </row>
    <row r="42" spans="1:11" ht="54" outlineLevel="7">
      <c r="A42" s="51" t="s">
        <v>428</v>
      </c>
      <c r="B42" s="52" t="s">
        <v>6</v>
      </c>
      <c r="C42" s="52" t="s">
        <v>35</v>
      </c>
      <c r="D42" s="52" t="s">
        <v>429</v>
      </c>
      <c r="E42" s="52" t="s">
        <v>8</v>
      </c>
      <c r="F42" s="101">
        <f t="shared" ref="F42:F43" si="11">F43</f>
        <v>18391450</v>
      </c>
    </row>
    <row r="43" spans="1:11" outlineLevel="7">
      <c r="A43" s="51" t="s">
        <v>30</v>
      </c>
      <c r="B43" s="52" t="s">
        <v>6</v>
      </c>
      <c r="C43" s="52" t="s">
        <v>35</v>
      </c>
      <c r="D43" s="52" t="s">
        <v>429</v>
      </c>
      <c r="E43" s="52" t="s">
        <v>31</v>
      </c>
      <c r="F43" s="101">
        <f t="shared" si="11"/>
        <v>18391450</v>
      </c>
    </row>
    <row r="44" spans="1:11" outlineLevel="7">
      <c r="A44" s="51" t="s">
        <v>36</v>
      </c>
      <c r="B44" s="52" t="s">
        <v>6</v>
      </c>
      <c r="C44" s="52" t="s">
        <v>35</v>
      </c>
      <c r="D44" s="52" t="s">
        <v>429</v>
      </c>
      <c r="E44" s="52" t="s">
        <v>37</v>
      </c>
      <c r="F44" s="101">
        <v>18391450</v>
      </c>
    </row>
    <row r="45" spans="1:11" ht="20.25" customHeight="1" outlineLevel="7">
      <c r="A45" s="51" t="s">
        <v>582</v>
      </c>
      <c r="B45" s="52" t="s">
        <v>6</v>
      </c>
      <c r="C45" s="52" t="s">
        <v>583</v>
      </c>
      <c r="D45" s="52" t="s">
        <v>146</v>
      </c>
      <c r="E45" s="52" t="s">
        <v>8</v>
      </c>
      <c r="F45" s="101">
        <f>F46</f>
        <v>7968703</v>
      </c>
    </row>
    <row r="46" spans="1:11" ht="36" outlineLevel="7">
      <c r="A46" s="88" t="s">
        <v>565</v>
      </c>
      <c r="B46" s="72" t="s">
        <v>6</v>
      </c>
      <c r="C46" s="72" t="s">
        <v>583</v>
      </c>
      <c r="D46" s="72" t="s">
        <v>424</v>
      </c>
      <c r="E46" s="72" t="s">
        <v>8</v>
      </c>
      <c r="F46" s="101">
        <f>F47</f>
        <v>7968703</v>
      </c>
    </row>
    <row r="47" spans="1:11" ht="36" outlineLevel="7">
      <c r="A47" s="54" t="s">
        <v>258</v>
      </c>
      <c r="B47" s="52" t="s">
        <v>6</v>
      </c>
      <c r="C47" s="52" t="s">
        <v>583</v>
      </c>
      <c r="D47" s="52" t="s">
        <v>425</v>
      </c>
      <c r="E47" s="52" t="s">
        <v>8</v>
      </c>
      <c r="F47" s="101">
        <f>F48</f>
        <v>7968703</v>
      </c>
    </row>
    <row r="48" spans="1:11" ht="38.25" customHeight="1" outlineLevel="7">
      <c r="A48" s="146" t="s">
        <v>584</v>
      </c>
      <c r="B48" s="52" t="s">
        <v>6</v>
      </c>
      <c r="C48" s="52" t="s">
        <v>583</v>
      </c>
      <c r="D48" s="52">
        <v>1695680110</v>
      </c>
      <c r="E48" s="52" t="s">
        <v>8</v>
      </c>
      <c r="F48" s="101">
        <f>F49</f>
        <v>7968703</v>
      </c>
    </row>
    <row r="49" spans="1:11" outlineLevel="7">
      <c r="A49" s="51" t="s">
        <v>30</v>
      </c>
      <c r="B49" s="52" t="s">
        <v>6</v>
      </c>
      <c r="C49" s="52" t="s">
        <v>583</v>
      </c>
      <c r="D49" s="147">
        <v>1695680110</v>
      </c>
      <c r="E49" s="52" t="s">
        <v>31</v>
      </c>
      <c r="F49" s="101">
        <f>F50</f>
        <v>7968703</v>
      </c>
    </row>
    <row r="50" spans="1:11" ht="20.25" customHeight="1" outlineLevel="7">
      <c r="A50" s="51" t="s">
        <v>585</v>
      </c>
      <c r="B50" s="52" t="s">
        <v>6</v>
      </c>
      <c r="C50" s="52" t="s">
        <v>583</v>
      </c>
      <c r="D50" s="147">
        <v>1695680110</v>
      </c>
      <c r="E50" s="52" t="s">
        <v>373</v>
      </c>
      <c r="F50" s="101">
        <v>7968703</v>
      </c>
    </row>
    <row r="51" spans="1:11" s="3" customFormat="1" ht="27" customHeight="1">
      <c r="A51" s="49" t="s">
        <v>38</v>
      </c>
      <c r="B51" s="50" t="s">
        <v>39</v>
      </c>
      <c r="C51" s="50" t="s">
        <v>7</v>
      </c>
      <c r="D51" s="50" t="s">
        <v>146</v>
      </c>
      <c r="E51" s="50" t="s">
        <v>8</v>
      </c>
      <c r="F51" s="108">
        <f>F52+F173+F214+F263+F279+F286+F304+F361+F340+F179</f>
        <v>262106649.27999997</v>
      </c>
      <c r="G51" s="9"/>
      <c r="H51" s="9"/>
      <c r="I51" s="9"/>
      <c r="J51" s="9"/>
      <c r="K51" s="9"/>
    </row>
    <row r="52" spans="1:11" s="89" customFormat="1" outlineLevel="1">
      <c r="A52" s="97" t="s">
        <v>9</v>
      </c>
      <c r="B52" s="72" t="s">
        <v>39</v>
      </c>
      <c r="C52" s="72" t="s">
        <v>10</v>
      </c>
      <c r="D52" s="72" t="s">
        <v>146</v>
      </c>
      <c r="E52" s="72" t="s">
        <v>8</v>
      </c>
      <c r="F52" s="106">
        <f>F53+F58+F65+F71+F76+F81</f>
        <v>84474746.599999994</v>
      </c>
      <c r="G52" s="90"/>
      <c r="H52" s="90"/>
      <c r="I52" s="90"/>
      <c r="J52" s="90"/>
      <c r="K52" s="90"/>
    </row>
    <row r="53" spans="1:11" ht="36" outlineLevel="2">
      <c r="A53" s="51" t="s">
        <v>40</v>
      </c>
      <c r="B53" s="52" t="s">
        <v>39</v>
      </c>
      <c r="C53" s="52" t="s">
        <v>41</v>
      </c>
      <c r="D53" s="52" t="s">
        <v>146</v>
      </c>
      <c r="E53" s="52" t="s">
        <v>8</v>
      </c>
      <c r="F53" s="104">
        <f>F54</f>
        <v>2449211</v>
      </c>
    </row>
    <row r="54" spans="1:11" outlineLevel="3">
      <c r="A54" s="51" t="s">
        <v>155</v>
      </c>
      <c r="B54" s="52" t="s">
        <v>39</v>
      </c>
      <c r="C54" s="52" t="s">
        <v>41</v>
      </c>
      <c r="D54" s="52" t="s">
        <v>147</v>
      </c>
      <c r="E54" s="52" t="s">
        <v>8</v>
      </c>
      <c r="F54" s="104">
        <f>F55</f>
        <v>2449211</v>
      </c>
    </row>
    <row r="55" spans="1:11" outlineLevel="5">
      <c r="A55" s="51" t="s">
        <v>42</v>
      </c>
      <c r="B55" s="52" t="s">
        <v>39</v>
      </c>
      <c r="C55" s="52" t="s">
        <v>41</v>
      </c>
      <c r="D55" s="52" t="s">
        <v>151</v>
      </c>
      <c r="E55" s="52" t="s">
        <v>8</v>
      </c>
      <c r="F55" s="104">
        <f t="shared" ref="F55:F56" si="12">F56</f>
        <v>2449211</v>
      </c>
    </row>
    <row r="56" spans="1:11" ht="54" outlineLevel="6">
      <c r="A56" s="51" t="s">
        <v>14</v>
      </c>
      <c r="B56" s="52" t="s">
        <v>39</v>
      </c>
      <c r="C56" s="52" t="s">
        <v>41</v>
      </c>
      <c r="D56" s="52" t="s">
        <v>151</v>
      </c>
      <c r="E56" s="52" t="s">
        <v>15</v>
      </c>
      <c r="F56" s="104">
        <f t="shared" si="12"/>
        <v>2449211</v>
      </c>
    </row>
    <row r="57" spans="1:11" outlineLevel="7">
      <c r="A57" s="51" t="s">
        <v>16</v>
      </c>
      <c r="B57" s="52" t="s">
        <v>39</v>
      </c>
      <c r="C57" s="52" t="s">
        <v>41</v>
      </c>
      <c r="D57" s="52" t="s">
        <v>151</v>
      </c>
      <c r="E57" s="52" t="s">
        <v>17</v>
      </c>
      <c r="F57" s="104">
        <v>2449211</v>
      </c>
    </row>
    <row r="58" spans="1:11" ht="36" outlineLevel="2">
      <c r="A58" s="51" t="s">
        <v>43</v>
      </c>
      <c r="B58" s="52" t="s">
        <v>39</v>
      </c>
      <c r="C58" s="52" t="s">
        <v>44</v>
      </c>
      <c r="D58" s="52" t="s">
        <v>146</v>
      </c>
      <c r="E58" s="52" t="s">
        <v>8</v>
      </c>
      <c r="F58" s="104">
        <f>F59</f>
        <v>14840600</v>
      </c>
    </row>
    <row r="59" spans="1:11" outlineLevel="3">
      <c r="A59" s="51" t="s">
        <v>155</v>
      </c>
      <c r="B59" s="52" t="s">
        <v>39</v>
      </c>
      <c r="C59" s="52" t="s">
        <v>44</v>
      </c>
      <c r="D59" s="52" t="s">
        <v>147</v>
      </c>
      <c r="E59" s="52" t="s">
        <v>8</v>
      </c>
      <c r="F59" s="104">
        <f>F60</f>
        <v>14840600</v>
      </c>
    </row>
    <row r="60" spans="1:11" ht="36" outlineLevel="5">
      <c r="A60" s="51" t="s">
        <v>13</v>
      </c>
      <c r="B60" s="52" t="s">
        <v>39</v>
      </c>
      <c r="C60" s="52" t="s">
        <v>44</v>
      </c>
      <c r="D60" s="52" t="s">
        <v>148</v>
      </c>
      <c r="E60" s="52" t="s">
        <v>8</v>
      </c>
      <c r="F60" s="104">
        <f>F61+F63</f>
        <v>14840600</v>
      </c>
    </row>
    <row r="61" spans="1:11" ht="54" outlineLevel="6">
      <c r="A61" s="51" t="s">
        <v>14</v>
      </c>
      <c r="B61" s="52" t="s">
        <v>39</v>
      </c>
      <c r="C61" s="52" t="s">
        <v>44</v>
      </c>
      <c r="D61" s="52" t="s">
        <v>148</v>
      </c>
      <c r="E61" s="52" t="s">
        <v>15</v>
      </c>
      <c r="F61" s="104">
        <f t="shared" ref="F61" si="13">F62</f>
        <v>14749600</v>
      </c>
    </row>
    <row r="62" spans="1:11" outlineLevel="7">
      <c r="A62" s="51" t="s">
        <v>16</v>
      </c>
      <c r="B62" s="52" t="s">
        <v>39</v>
      </c>
      <c r="C62" s="52" t="s">
        <v>44</v>
      </c>
      <c r="D62" s="52" t="s">
        <v>148</v>
      </c>
      <c r="E62" s="52" t="s">
        <v>17</v>
      </c>
      <c r="F62" s="104">
        <v>14749600</v>
      </c>
    </row>
    <row r="63" spans="1:11" outlineLevel="6">
      <c r="A63" s="51" t="s">
        <v>18</v>
      </c>
      <c r="B63" s="52" t="s">
        <v>39</v>
      </c>
      <c r="C63" s="52" t="s">
        <v>44</v>
      </c>
      <c r="D63" s="52" t="s">
        <v>148</v>
      </c>
      <c r="E63" s="52" t="s">
        <v>19</v>
      </c>
      <c r="F63" s="104">
        <f t="shared" ref="F63" si="14">F64</f>
        <v>91000</v>
      </c>
    </row>
    <row r="64" spans="1:11" outlineLevel="7">
      <c r="A64" s="51" t="s">
        <v>20</v>
      </c>
      <c r="B64" s="52" t="s">
        <v>39</v>
      </c>
      <c r="C64" s="52" t="s">
        <v>44</v>
      </c>
      <c r="D64" s="52" t="s">
        <v>148</v>
      </c>
      <c r="E64" s="52" t="s">
        <v>21</v>
      </c>
      <c r="F64" s="104">
        <v>91000</v>
      </c>
    </row>
    <row r="65" spans="1:6" outlineLevel="7">
      <c r="A65" s="51" t="s">
        <v>318</v>
      </c>
      <c r="B65" s="52" t="s">
        <v>39</v>
      </c>
      <c r="C65" s="52" t="s">
        <v>319</v>
      </c>
      <c r="D65" s="52" t="s">
        <v>146</v>
      </c>
      <c r="E65" s="52" t="s">
        <v>8</v>
      </c>
      <c r="F65" s="101">
        <f>F66</f>
        <v>21463</v>
      </c>
    </row>
    <row r="66" spans="1:6" outlineLevel="7">
      <c r="A66" s="51" t="s">
        <v>155</v>
      </c>
      <c r="B66" s="52" t="s">
        <v>39</v>
      </c>
      <c r="C66" s="52" t="s">
        <v>319</v>
      </c>
      <c r="D66" s="52" t="s">
        <v>147</v>
      </c>
      <c r="E66" s="52" t="s">
        <v>8</v>
      </c>
      <c r="F66" s="101">
        <f t="shared" ref="F66" si="15">F68</f>
        <v>21463</v>
      </c>
    </row>
    <row r="67" spans="1:6" outlineLevel="7">
      <c r="A67" s="51" t="s">
        <v>349</v>
      </c>
      <c r="B67" s="52" t="s">
        <v>39</v>
      </c>
      <c r="C67" s="52" t="s">
        <v>319</v>
      </c>
      <c r="D67" s="52" t="s">
        <v>348</v>
      </c>
      <c r="E67" s="52" t="s">
        <v>8</v>
      </c>
      <c r="F67" s="101">
        <f t="shared" ref="F67:F69" si="16">F68</f>
        <v>21463</v>
      </c>
    </row>
    <row r="68" spans="1:6" ht="72" outlineLevel="7">
      <c r="A68" s="51" t="s">
        <v>546</v>
      </c>
      <c r="B68" s="52" t="s">
        <v>39</v>
      </c>
      <c r="C68" s="52" t="s">
        <v>319</v>
      </c>
      <c r="D68" s="52" t="s">
        <v>359</v>
      </c>
      <c r="E68" s="52" t="s">
        <v>8</v>
      </c>
      <c r="F68" s="101">
        <f t="shared" si="16"/>
        <v>21463</v>
      </c>
    </row>
    <row r="69" spans="1:6" outlineLevel="7">
      <c r="A69" s="51" t="s">
        <v>18</v>
      </c>
      <c r="B69" s="52" t="s">
        <v>39</v>
      </c>
      <c r="C69" s="52" t="s">
        <v>319</v>
      </c>
      <c r="D69" s="52" t="s">
        <v>359</v>
      </c>
      <c r="E69" s="52" t="s">
        <v>19</v>
      </c>
      <c r="F69" s="101">
        <f t="shared" si="16"/>
        <v>21463</v>
      </c>
    </row>
    <row r="70" spans="1:6" outlineLevel="7">
      <c r="A70" s="51" t="s">
        <v>20</v>
      </c>
      <c r="B70" s="52" t="s">
        <v>39</v>
      </c>
      <c r="C70" s="52" t="s">
        <v>319</v>
      </c>
      <c r="D70" s="52" t="s">
        <v>359</v>
      </c>
      <c r="E70" s="52" t="s">
        <v>21</v>
      </c>
      <c r="F70" s="104">
        <v>21463</v>
      </c>
    </row>
    <row r="71" spans="1:6" ht="36" outlineLevel="2">
      <c r="A71" s="51" t="s">
        <v>11</v>
      </c>
      <c r="B71" s="52" t="s">
        <v>39</v>
      </c>
      <c r="C71" s="52" t="s">
        <v>12</v>
      </c>
      <c r="D71" s="52" t="s">
        <v>146</v>
      </c>
      <c r="E71" s="52" t="s">
        <v>8</v>
      </c>
      <c r="F71" s="104">
        <f>F72</f>
        <v>679719</v>
      </c>
    </row>
    <row r="72" spans="1:6" outlineLevel="4">
      <c r="A72" s="51" t="s">
        <v>155</v>
      </c>
      <c r="B72" s="52" t="s">
        <v>39</v>
      </c>
      <c r="C72" s="52" t="s">
        <v>12</v>
      </c>
      <c r="D72" s="52" t="s">
        <v>147</v>
      </c>
      <c r="E72" s="52" t="s">
        <v>8</v>
      </c>
      <c r="F72" s="104">
        <f t="shared" ref="F72:F74" si="17">F73</f>
        <v>679719</v>
      </c>
    </row>
    <row r="73" spans="1:6" outlineLevel="5">
      <c r="A73" s="51" t="s">
        <v>45</v>
      </c>
      <c r="B73" s="52" t="s">
        <v>39</v>
      </c>
      <c r="C73" s="52" t="s">
        <v>12</v>
      </c>
      <c r="D73" s="52" t="s">
        <v>152</v>
      </c>
      <c r="E73" s="52" t="s">
        <v>8</v>
      </c>
      <c r="F73" s="104">
        <f t="shared" si="17"/>
        <v>679719</v>
      </c>
    </row>
    <row r="74" spans="1:6" ht="54" outlineLevel="6">
      <c r="A74" s="51" t="s">
        <v>14</v>
      </c>
      <c r="B74" s="52" t="s">
        <v>39</v>
      </c>
      <c r="C74" s="52" t="s">
        <v>12</v>
      </c>
      <c r="D74" s="52" t="s">
        <v>152</v>
      </c>
      <c r="E74" s="52" t="s">
        <v>15</v>
      </c>
      <c r="F74" s="104">
        <f t="shared" si="17"/>
        <v>679719</v>
      </c>
    </row>
    <row r="75" spans="1:6" outlineLevel="7">
      <c r="A75" s="51" t="s">
        <v>16</v>
      </c>
      <c r="B75" s="52" t="s">
        <v>39</v>
      </c>
      <c r="C75" s="52" t="s">
        <v>12</v>
      </c>
      <c r="D75" s="52" t="s">
        <v>152</v>
      </c>
      <c r="E75" s="52" t="s">
        <v>17</v>
      </c>
      <c r="F75" s="104">
        <v>679719</v>
      </c>
    </row>
    <row r="76" spans="1:6" outlineLevel="7">
      <c r="A76" s="51" t="s">
        <v>680</v>
      </c>
      <c r="B76" s="52" t="s">
        <v>39</v>
      </c>
      <c r="C76" s="52" t="s">
        <v>681</v>
      </c>
      <c r="D76" s="52" t="s">
        <v>146</v>
      </c>
      <c r="E76" s="52" t="s">
        <v>8</v>
      </c>
      <c r="F76" s="104">
        <f>F77</f>
        <v>5406264.7999999998</v>
      </c>
    </row>
    <row r="77" spans="1:6" outlineLevel="7">
      <c r="A77" s="51" t="s">
        <v>155</v>
      </c>
      <c r="B77" s="52" t="s">
        <v>39</v>
      </c>
      <c r="C77" s="52" t="s">
        <v>681</v>
      </c>
      <c r="D77" s="52" t="s">
        <v>147</v>
      </c>
      <c r="E77" s="52" t="s">
        <v>8</v>
      </c>
      <c r="F77" s="104">
        <f>F78</f>
        <v>5406264.7999999998</v>
      </c>
    </row>
    <row r="78" spans="1:6" outlineLevel="7">
      <c r="A78" s="51" t="s">
        <v>393</v>
      </c>
      <c r="B78" s="52" t="s">
        <v>39</v>
      </c>
      <c r="C78" s="52" t="s">
        <v>681</v>
      </c>
      <c r="D78" s="52" t="s">
        <v>394</v>
      </c>
      <c r="E78" s="52" t="s">
        <v>8</v>
      </c>
      <c r="F78" s="104">
        <f>F79</f>
        <v>5406264.7999999998</v>
      </c>
    </row>
    <row r="79" spans="1:6" outlineLevel="7">
      <c r="A79" s="51" t="s">
        <v>22</v>
      </c>
      <c r="B79" s="52" t="s">
        <v>39</v>
      </c>
      <c r="C79" s="52" t="s">
        <v>681</v>
      </c>
      <c r="D79" s="52" t="s">
        <v>394</v>
      </c>
      <c r="E79" s="52" t="s">
        <v>23</v>
      </c>
      <c r="F79" s="104">
        <f>F80</f>
        <v>5406264.7999999998</v>
      </c>
    </row>
    <row r="80" spans="1:6" outlineLevel="7">
      <c r="A80" s="51" t="s">
        <v>682</v>
      </c>
      <c r="B80" s="52" t="s">
        <v>39</v>
      </c>
      <c r="C80" s="52" t="s">
        <v>681</v>
      </c>
      <c r="D80" s="52" t="s">
        <v>394</v>
      </c>
      <c r="E80" s="52" t="s">
        <v>683</v>
      </c>
      <c r="F80" s="104">
        <v>5406264.7999999998</v>
      </c>
    </row>
    <row r="81" spans="1:11" outlineLevel="2">
      <c r="A81" s="51" t="s">
        <v>26</v>
      </c>
      <c r="B81" s="52" t="s">
        <v>39</v>
      </c>
      <c r="C81" s="52" t="s">
        <v>27</v>
      </c>
      <c r="D81" s="52" t="s">
        <v>146</v>
      </c>
      <c r="E81" s="52" t="s">
        <v>8</v>
      </c>
      <c r="F81" s="104">
        <f>F82+F102+F115+F107+F122</f>
        <v>61077488.799999997</v>
      </c>
    </row>
    <row r="82" spans="1:11" s="89" customFormat="1" ht="36" outlineLevel="3">
      <c r="A82" s="97" t="s">
        <v>493</v>
      </c>
      <c r="B82" s="72" t="s">
        <v>39</v>
      </c>
      <c r="C82" s="72" t="s">
        <v>27</v>
      </c>
      <c r="D82" s="72" t="s">
        <v>149</v>
      </c>
      <c r="E82" s="72" t="s">
        <v>8</v>
      </c>
      <c r="F82" s="106">
        <f>F83+F90+F98</f>
        <v>18732764.740000002</v>
      </c>
      <c r="G82" s="90"/>
      <c r="H82" s="90"/>
      <c r="I82" s="90"/>
      <c r="J82" s="90"/>
      <c r="K82" s="90"/>
    </row>
    <row r="83" spans="1:11" ht="36" outlineLevel="7">
      <c r="A83" s="51" t="s">
        <v>259</v>
      </c>
      <c r="B83" s="52" t="s">
        <v>39</v>
      </c>
      <c r="C83" s="52" t="s">
        <v>27</v>
      </c>
      <c r="D83" s="52" t="s">
        <v>418</v>
      </c>
      <c r="E83" s="52" t="s">
        <v>8</v>
      </c>
      <c r="F83" s="101">
        <f>F84+F87</f>
        <v>262385</v>
      </c>
    </row>
    <row r="84" spans="1:11" outlineLevel="7">
      <c r="A84" s="51" t="s">
        <v>430</v>
      </c>
      <c r="B84" s="52" t="s">
        <v>39</v>
      </c>
      <c r="C84" s="52" t="s">
        <v>27</v>
      </c>
      <c r="D84" s="52" t="s">
        <v>419</v>
      </c>
      <c r="E84" s="52" t="s">
        <v>8</v>
      </c>
      <c r="F84" s="101">
        <f t="shared" ref="F84:F85" si="18">F85</f>
        <v>212385</v>
      </c>
    </row>
    <row r="85" spans="1:11" outlineLevel="7">
      <c r="A85" s="51" t="s">
        <v>18</v>
      </c>
      <c r="B85" s="52" t="s">
        <v>39</v>
      </c>
      <c r="C85" s="52" t="s">
        <v>27</v>
      </c>
      <c r="D85" s="52" t="s">
        <v>419</v>
      </c>
      <c r="E85" s="52" t="s">
        <v>19</v>
      </c>
      <c r="F85" s="104">
        <f t="shared" si="18"/>
        <v>212385</v>
      </c>
    </row>
    <row r="86" spans="1:11" outlineLevel="7">
      <c r="A86" s="51" t="s">
        <v>20</v>
      </c>
      <c r="B86" s="52" t="s">
        <v>39</v>
      </c>
      <c r="C86" s="52" t="s">
        <v>27</v>
      </c>
      <c r="D86" s="52" t="s">
        <v>419</v>
      </c>
      <c r="E86" s="52" t="s">
        <v>21</v>
      </c>
      <c r="F86" s="104">
        <v>212385</v>
      </c>
    </row>
    <row r="87" spans="1:11" outlineLevel="7">
      <c r="A87" s="51" t="s">
        <v>431</v>
      </c>
      <c r="B87" s="52" t="s">
        <v>39</v>
      </c>
      <c r="C87" s="52" t="s">
        <v>27</v>
      </c>
      <c r="D87" s="52" t="s">
        <v>432</v>
      </c>
      <c r="E87" s="52" t="s">
        <v>8</v>
      </c>
      <c r="F87" s="101">
        <f t="shared" ref="F87:F88" si="19">F88</f>
        <v>50000</v>
      </c>
    </row>
    <row r="88" spans="1:11" outlineLevel="7">
      <c r="A88" s="51" t="s">
        <v>18</v>
      </c>
      <c r="B88" s="52" t="s">
        <v>39</v>
      </c>
      <c r="C88" s="52" t="s">
        <v>27</v>
      </c>
      <c r="D88" s="52" t="s">
        <v>432</v>
      </c>
      <c r="E88" s="52" t="s">
        <v>19</v>
      </c>
      <c r="F88" s="104">
        <f t="shared" si="19"/>
        <v>50000</v>
      </c>
    </row>
    <row r="89" spans="1:11" outlineLevel="7">
      <c r="A89" s="51" t="s">
        <v>20</v>
      </c>
      <c r="B89" s="52" t="s">
        <v>39</v>
      </c>
      <c r="C89" s="52" t="s">
        <v>27</v>
      </c>
      <c r="D89" s="52" t="s">
        <v>432</v>
      </c>
      <c r="E89" s="52" t="s">
        <v>21</v>
      </c>
      <c r="F89" s="104">
        <v>50000</v>
      </c>
    </row>
    <row r="90" spans="1:11" ht="19.5" customHeight="1" outlineLevel="7">
      <c r="A90" s="51" t="s">
        <v>261</v>
      </c>
      <c r="B90" s="52" t="s">
        <v>39</v>
      </c>
      <c r="C90" s="52" t="s">
        <v>27</v>
      </c>
      <c r="D90" s="52" t="s">
        <v>277</v>
      </c>
      <c r="E90" s="52" t="s">
        <v>8</v>
      </c>
      <c r="F90" s="101">
        <f>F91</f>
        <v>16970379.740000002</v>
      </c>
    </row>
    <row r="91" spans="1:11" ht="36" outlineLevel="5">
      <c r="A91" s="51" t="s">
        <v>47</v>
      </c>
      <c r="B91" s="52" t="s">
        <v>39</v>
      </c>
      <c r="C91" s="52" t="s">
        <v>27</v>
      </c>
      <c r="D91" s="52" t="s">
        <v>153</v>
      </c>
      <c r="E91" s="52" t="s">
        <v>8</v>
      </c>
      <c r="F91" s="104">
        <f>F92+F94+F96</f>
        <v>16970379.740000002</v>
      </c>
    </row>
    <row r="92" spans="1:11" ht="54" outlineLevel="6">
      <c r="A92" s="51" t="s">
        <v>14</v>
      </c>
      <c r="B92" s="52" t="s">
        <v>39</v>
      </c>
      <c r="C92" s="52" t="s">
        <v>27</v>
      </c>
      <c r="D92" s="52" t="s">
        <v>153</v>
      </c>
      <c r="E92" s="52" t="s">
        <v>15</v>
      </c>
      <c r="F92" s="104">
        <f t="shared" ref="F92" si="20">F93</f>
        <v>7586287</v>
      </c>
    </row>
    <row r="93" spans="1:11" outlineLevel="7">
      <c r="A93" s="51" t="s">
        <v>48</v>
      </c>
      <c r="B93" s="52" t="s">
        <v>39</v>
      </c>
      <c r="C93" s="52" t="s">
        <v>27</v>
      </c>
      <c r="D93" s="52" t="s">
        <v>153</v>
      </c>
      <c r="E93" s="52" t="s">
        <v>49</v>
      </c>
      <c r="F93" s="104">
        <v>7586287</v>
      </c>
    </row>
    <row r="94" spans="1:11" outlineLevel="6">
      <c r="A94" s="51" t="s">
        <v>18</v>
      </c>
      <c r="B94" s="52" t="s">
        <v>39</v>
      </c>
      <c r="C94" s="52" t="s">
        <v>27</v>
      </c>
      <c r="D94" s="52" t="s">
        <v>153</v>
      </c>
      <c r="E94" s="52" t="s">
        <v>19</v>
      </c>
      <c r="F94" s="104">
        <f t="shared" ref="F94" si="21">F95</f>
        <v>8657922.7400000002</v>
      </c>
    </row>
    <row r="95" spans="1:11" outlineLevel="7">
      <c r="A95" s="51" t="s">
        <v>20</v>
      </c>
      <c r="B95" s="52" t="s">
        <v>39</v>
      </c>
      <c r="C95" s="52" t="s">
        <v>27</v>
      </c>
      <c r="D95" s="52" t="s">
        <v>153</v>
      </c>
      <c r="E95" s="52" t="s">
        <v>21</v>
      </c>
      <c r="F95" s="104">
        <v>8657922.7400000002</v>
      </c>
    </row>
    <row r="96" spans="1:11" outlineLevel="6">
      <c r="A96" s="51" t="s">
        <v>22</v>
      </c>
      <c r="B96" s="52" t="s">
        <v>39</v>
      </c>
      <c r="C96" s="52" t="s">
        <v>27</v>
      </c>
      <c r="D96" s="52" t="s">
        <v>153</v>
      </c>
      <c r="E96" s="52" t="s">
        <v>23</v>
      </c>
      <c r="F96" s="104">
        <f t="shared" ref="F96" si="22">F97</f>
        <v>726170</v>
      </c>
    </row>
    <row r="97" spans="1:11" outlineLevel="7">
      <c r="A97" s="51" t="s">
        <v>24</v>
      </c>
      <c r="B97" s="52" t="s">
        <v>39</v>
      </c>
      <c r="C97" s="52" t="s">
        <v>27</v>
      </c>
      <c r="D97" s="52" t="s">
        <v>153</v>
      </c>
      <c r="E97" s="52" t="s">
        <v>25</v>
      </c>
      <c r="F97" s="104">
        <v>726170</v>
      </c>
    </row>
    <row r="98" spans="1:11" outlineLevel="7">
      <c r="A98" s="53" t="s">
        <v>687</v>
      </c>
      <c r="B98" s="52" t="s">
        <v>39</v>
      </c>
      <c r="C98" s="52" t="s">
        <v>27</v>
      </c>
      <c r="D98" s="52" t="s">
        <v>330</v>
      </c>
      <c r="E98" s="52" t="s">
        <v>8</v>
      </c>
      <c r="F98" s="104">
        <f>F99</f>
        <v>1500000</v>
      </c>
    </row>
    <row r="99" spans="1:11" outlineLevel="7">
      <c r="A99" s="53" t="s">
        <v>688</v>
      </c>
      <c r="B99" s="52" t="s">
        <v>39</v>
      </c>
      <c r="C99" s="52" t="s">
        <v>27</v>
      </c>
      <c r="D99" s="52" t="s">
        <v>689</v>
      </c>
      <c r="E99" s="52" t="s">
        <v>8</v>
      </c>
      <c r="F99" s="104">
        <f>F100</f>
        <v>1500000</v>
      </c>
    </row>
    <row r="100" spans="1:11" outlineLevel="7">
      <c r="A100" s="51" t="s">
        <v>18</v>
      </c>
      <c r="B100" s="52" t="s">
        <v>39</v>
      </c>
      <c r="C100" s="52" t="s">
        <v>27</v>
      </c>
      <c r="D100" s="52" t="s">
        <v>689</v>
      </c>
      <c r="E100" s="52" t="s">
        <v>19</v>
      </c>
      <c r="F100" s="104">
        <f>F101</f>
        <v>1500000</v>
      </c>
    </row>
    <row r="101" spans="1:11" outlineLevel="7">
      <c r="A101" s="51" t="s">
        <v>20</v>
      </c>
      <c r="B101" s="52" t="s">
        <v>39</v>
      </c>
      <c r="C101" s="52" t="s">
        <v>27</v>
      </c>
      <c r="D101" s="52" t="s">
        <v>689</v>
      </c>
      <c r="E101" s="52" t="s">
        <v>21</v>
      </c>
      <c r="F101" s="104">
        <v>1500000</v>
      </c>
    </row>
    <row r="102" spans="1:11" s="89" customFormat="1" ht="36" outlineLevel="7">
      <c r="A102" s="97" t="s">
        <v>574</v>
      </c>
      <c r="B102" s="72" t="s">
        <v>39</v>
      </c>
      <c r="C102" s="72" t="s">
        <v>27</v>
      </c>
      <c r="D102" s="72" t="s">
        <v>154</v>
      </c>
      <c r="E102" s="72" t="s">
        <v>8</v>
      </c>
      <c r="F102" s="106">
        <f>F103</f>
        <v>215000</v>
      </c>
      <c r="G102" s="90"/>
      <c r="H102" s="90"/>
      <c r="I102" s="90"/>
      <c r="J102" s="90"/>
      <c r="K102" s="90"/>
    </row>
    <row r="103" spans="1:11" outlineLevel="7">
      <c r="A103" s="51" t="s">
        <v>433</v>
      </c>
      <c r="B103" s="52" t="s">
        <v>39</v>
      </c>
      <c r="C103" s="52" t="s">
        <v>27</v>
      </c>
      <c r="D103" s="52" t="s">
        <v>279</v>
      </c>
      <c r="E103" s="52" t="s">
        <v>8</v>
      </c>
      <c r="F103" s="104">
        <f>F104</f>
        <v>215000</v>
      </c>
    </row>
    <row r="104" spans="1:11" outlineLevel="7">
      <c r="A104" s="51" t="s">
        <v>434</v>
      </c>
      <c r="B104" s="52" t="s">
        <v>39</v>
      </c>
      <c r="C104" s="52" t="s">
        <v>27</v>
      </c>
      <c r="D104" s="52" t="s">
        <v>435</v>
      </c>
      <c r="E104" s="52" t="s">
        <v>8</v>
      </c>
      <c r="F104" s="104">
        <f>F105</f>
        <v>215000</v>
      </c>
    </row>
    <row r="105" spans="1:11" outlineLevel="7">
      <c r="A105" s="51" t="s">
        <v>18</v>
      </c>
      <c r="B105" s="52" t="s">
        <v>39</v>
      </c>
      <c r="C105" s="52" t="s">
        <v>27</v>
      </c>
      <c r="D105" s="52" t="s">
        <v>435</v>
      </c>
      <c r="E105" s="52" t="s">
        <v>19</v>
      </c>
      <c r="F105" s="104">
        <f>F106</f>
        <v>215000</v>
      </c>
    </row>
    <row r="106" spans="1:11" outlineLevel="7">
      <c r="A106" s="51" t="s">
        <v>20</v>
      </c>
      <c r="B106" s="52" t="s">
        <v>39</v>
      </c>
      <c r="C106" s="52" t="s">
        <v>27</v>
      </c>
      <c r="D106" s="52" t="s">
        <v>435</v>
      </c>
      <c r="E106" s="52" t="s">
        <v>21</v>
      </c>
      <c r="F106" s="104">
        <v>215000</v>
      </c>
    </row>
    <row r="107" spans="1:11" s="89" customFormat="1" ht="36" outlineLevel="7">
      <c r="A107" s="97" t="s">
        <v>575</v>
      </c>
      <c r="B107" s="72" t="s">
        <v>39</v>
      </c>
      <c r="C107" s="72" t="s">
        <v>27</v>
      </c>
      <c r="D107" s="72" t="s">
        <v>420</v>
      </c>
      <c r="E107" s="72" t="s">
        <v>8</v>
      </c>
      <c r="F107" s="106">
        <f>F108</f>
        <v>1253386</v>
      </c>
      <c r="G107" s="90"/>
      <c r="H107" s="90"/>
      <c r="I107" s="90"/>
      <c r="J107" s="90"/>
      <c r="K107" s="90"/>
    </row>
    <row r="108" spans="1:11" outlineLevel="7">
      <c r="A108" s="54" t="s">
        <v>436</v>
      </c>
      <c r="B108" s="52" t="s">
        <v>39</v>
      </c>
      <c r="C108" s="52" t="s">
        <v>27</v>
      </c>
      <c r="D108" s="52" t="s">
        <v>422</v>
      </c>
      <c r="E108" s="52" t="s">
        <v>8</v>
      </c>
      <c r="F108" s="104">
        <f>F109+F112</f>
        <v>1253386</v>
      </c>
    </row>
    <row r="109" spans="1:11" ht="36" outlineLevel="7">
      <c r="A109" s="54" t="s">
        <v>437</v>
      </c>
      <c r="B109" s="52" t="s">
        <v>39</v>
      </c>
      <c r="C109" s="52" t="s">
        <v>27</v>
      </c>
      <c r="D109" s="52" t="s">
        <v>438</v>
      </c>
      <c r="E109" s="52" t="s">
        <v>8</v>
      </c>
      <c r="F109" s="104">
        <f>F110</f>
        <v>1210886</v>
      </c>
    </row>
    <row r="110" spans="1:11" outlineLevel="7">
      <c r="A110" s="51" t="s">
        <v>18</v>
      </c>
      <c r="B110" s="52" t="s">
        <v>39</v>
      </c>
      <c r="C110" s="52" t="s">
        <v>27</v>
      </c>
      <c r="D110" s="52" t="s">
        <v>438</v>
      </c>
      <c r="E110" s="52" t="s">
        <v>19</v>
      </c>
      <c r="F110" s="104">
        <f>F111</f>
        <v>1210886</v>
      </c>
    </row>
    <row r="111" spans="1:11" outlineLevel="7">
      <c r="A111" s="51" t="s">
        <v>20</v>
      </c>
      <c r="B111" s="52" t="s">
        <v>39</v>
      </c>
      <c r="C111" s="52" t="s">
        <v>27</v>
      </c>
      <c r="D111" s="52" t="s">
        <v>438</v>
      </c>
      <c r="E111" s="52" t="s">
        <v>21</v>
      </c>
      <c r="F111" s="104">
        <v>1210886</v>
      </c>
    </row>
    <row r="112" spans="1:11" outlineLevel="7">
      <c r="A112" s="54" t="s">
        <v>439</v>
      </c>
      <c r="B112" s="52" t="s">
        <v>39</v>
      </c>
      <c r="C112" s="52" t="s">
        <v>27</v>
      </c>
      <c r="D112" s="52" t="s">
        <v>423</v>
      </c>
      <c r="E112" s="52" t="s">
        <v>8</v>
      </c>
      <c r="F112" s="104">
        <f>F113</f>
        <v>42500</v>
      </c>
    </row>
    <row r="113" spans="1:11" outlineLevel="7">
      <c r="A113" s="51" t="s">
        <v>18</v>
      </c>
      <c r="B113" s="52" t="s">
        <v>39</v>
      </c>
      <c r="C113" s="52" t="s">
        <v>27</v>
      </c>
      <c r="D113" s="52" t="s">
        <v>423</v>
      </c>
      <c r="E113" s="52" t="s">
        <v>19</v>
      </c>
      <c r="F113" s="104">
        <f>F114</f>
        <v>42500</v>
      </c>
    </row>
    <row r="114" spans="1:11" outlineLevel="7">
      <c r="A114" s="51" t="s">
        <v>20</v>
      </c>
      <c r="B114" s="52" t="s">
        <v>39</v>
      </c>
      <c r="C114" s="52" t="s">
        <v>27</v>
      </c>
      <c r="D114" s="52" t="s">
        <v>423</v>
      </c>
      <c r="E114" s="52" t="s">
        <v>21</v>
      </c>
      <c r="F114" s="104">
        <v>42500</v>
      </c>
    </row>
    <row r="115" spans="1:11" s="89" customFormat="1" ht="36" outlineLevel="7">
      <c r="A115" s="97" t="s">
        <v>494</v>
      </c>
      <c r="B115" s="72" t="s">
        <v>39</v>
      </c>
      <c r="C115" s="72" t="s">
        <v>27</v>
      </c>
      <c r="D115" s="72" t="s">
        <v>440</v>
      </c>
      <c r="E115" s="72" t="s">
        <v>8</v>
      </c>
      <c r="F115" s="106">
        <f>F116</f>
        <v>9912780</v>
      </c>
      <c r="G115" s="90"/>
      <c r="H115" s="90"/>
      <c r="I115" s="90"/>
      <c r="J115" s="90"/>
      <c r="K115" s="90"/>
    </row>
    <row r="116" spans="1:11" outlineLevel="7">
      <c r="A116" s="51" t="s">
        <v>260</v>
      </c>
      <c r="B116" s="52" t="s">
        <v>39</v>
      </c>
      <c r="C116" s="52" t="s">
        <v>27</v>
      </c>
      <c r="D116" s="52" t="s">
        <v>441</v>
      </c>
      <c r="E116" s="52" t="s">
        <v>8</v>
      </c>
      <c r="F116" s="104">
        <f>F117</f>
        <v>9912780</v>
      </c>
    </row>
    <row r="117" spans="1:11" ht="36" outlineLevel="5">
      <c r="A117" s="51" t="s">
        <v>46</v>
      </c>
      <c r="B117" s="52" t="s">
        <v>39</v>
      </c>
      <c r="C117" s="52" t="s">
        <v>27</v>
      </c>
      <c r="D117" s="52" t="s">
        <v>442</v>
      </c>
      <c r="E117" s="52" t="s">
        <v>8</v>
      </c>
      <c r="F117" s="104">
        <f t="shared" ref="F117" si="23">F118+F120</f>
        <v>9912780</v>
      </c>
    </row>
    <row r="118" spans="1:11" outlineLevel="6">
      <c r="A118" s="51" t="s">
        <v>18</v>
      </c>
      <c r="B118" s="52" t="s">
        <v>39</v>
      </c>
      <c r="C118" s="52" t="s">
        <v>27</v>
      </c>
      <c r="D118" s="52" t="s">
        <v>442</v>
      </c>
      <c r="E118" s="52" t="s">
        <v>19</v>
      </c>
      <c r="F118" s="104">
        <f t="shared" ref="F118" si="24">F119</f>
        <v>9755000</v>
      </c>
    </row>
    <row r="119" spans="1:11" outlineLevel="7">
      <c r="A119" s="51" t="s">
        <v>20</v>
      </c>
      <c r="B119" s="52" t="s">
        <v>39</v>
      </c>
      <c r="C119" s="52" t="s">
        <v>27</v>
      </c>
      <c r="D119" s="52" t="s">
        <v>442</v>
      </c>
      <c r="E119" s="52" t="s">
        <v>21</v>
      </c>
      <c r="F119" s="104">
        <v>9755000</v>
      </c>
    </row>
    <row r="120" spans="1:11" outlineLevel="6">
      <c r="A120" s="51" t="s">
        <v>22</v>
      </c>
      <c r="B120" s="52" t="s">
        <v>39</v>
      </c>
      <c r="C120" s="52" t="s">
        <v>27</v>
      </c>
      <c r="D120" s="52" t="s">
        <v>442</v>
      </c>
      <c r="E120" s="52" t="s">
        <v>23</v>
      </c>
      <c r="F120" s="104">
        <f>F121</f>
        <v>157780</v>
      </c>
    </row>
    <row r="121" spans="1:11" outlineLevel="7">
      <c r="A121" s="51" t="s">
        <v>24</v>
      </c>
      <c r="B121" s="52" t="s">
        <v>39</v>
      </c>
      <c r="C121" s="52" t="s">
        <v>27</v>
      </c>
      <c r="D121" s="52" t="s">
        <v>442</v>
      </c>
      <c r="E121" s="52" t="s">
        <v>25</v>
      </c>
      <c r="F121" s="104">
        <v>157780</v>
      </c>
    </row>
    <row r="122" spans="1:11" outlineLevel="3">
      <c r="A122" s="51" t="s">
        <v>155</v>
      </c>
      <c r="B122" s="52" t="s">
        <v>39</v>
      </c>
      <c r="C122" s="52" t="s">
        <v>27</v>
      </c>
      <c r="D122" s="52" t="s">
        <v>147</v>
      </c>
      <c r="E122" s="52" t="s">
        <v>8</v>
      </c>
      <c r="F122" s="104">
        <f>F123+F138+F126+F131+F134</f>
        <v>30963558.059999999</v>
      </c>
    </row>
    <row r="123" spans="1:11" outlineLevel="3">
      <c r="A123" s="51" t="s">
        <v>393</v>
      </c>
      <c r="B123" s="52" t="s">
        <v>39</v>
      </c>
      <c r="C123" s="52" t="s">
        <v>27</v>
      </c>
      <c r="D123" s="52" t="s">
        <v>394</v>
      </c>
      <c r="E123" s="52" t="s">
        <v>8</v>
      </c>
      <c r="F123" s="104">
        <f>F124</f>
        <v>10841.2</v>
      </c>
    </row>
    <row r="124" spans="1:11" outlineLevel="3">
      <c r="A124" s="51" t="s">
        <v>18</v>
      </c>
      <c r="B124" s="52" t="s">
        <v>39</v>
      </c>
      <c r="C124" s="52" t="s">
        <v>27</v>
      </c>
      <c r="D124" s="52" t="s">
        <v>394</v>
      </c>
      <c r="E124" s="52" t="s">
        <v>19</v>
      </c>
      <c r="F124" s="104">
        <f>F125</f>
        <v>10841.2</v>
      </c>
    </row>
    <row r="125" spans="1:11" outlineLevel="3">
      <c r="A125" s="51" t="s">
        <v>20</v>
      </c>
      <c r="B125" s="52" t="s">
        <v>39</v>
      </c>
      <c r="C125" s="52" t="s">
        <v>27</v>
      </c>
      <c r="D125" s="52" t="s">
        <v>394</v>
      </c>
      <c r="E125" s="52" t="s">
        <v>21</v>
      </c>
      <c r="F125" s="104">
        <v>10841.2</v>
      </c>
    </row>
    <row r="126" spans="1:11" ht="36" outlineLevel="5">
      <c r="A126" s="51" t="s">
        <v>13</v>
      </c>
      <c r="B126" s="52" t="s">
        <v>39</v>
      </c>
      <c r="C126" s="52" t="s">
        <v>27</v>
      </c>
      <c r="D126" s="52" t="s">
        <v>148</v>
      </c>
      <c r="E126" s="52" t="s">
        <v>8</v>
      </c>
      <c r="F126" s="104">
        <f>F127+F129</f>
        <v>19688578</v>
      </c>
    </row>
    <row r="127" spans="1:11" ht="54" outlineLevel="6">
      <c r="A127" s="51" t="s">
        <v>14</v>
      </c>
      <c r="B127" s="52" t="s">
        <v>39</v>
      </c>
      <c r="C127" s="52" t="s">
        <v>27</v>
      </c>
      <c r="D127" s="52" t="s">
        <v>148</v>
      </c>
      <c r="E127" s="52" t="s">
        <v>15</v>
      </c>
      <c r="F127" s="104">
        <f t="shared" ref="F127" si="25">F128</f>
        <v>19668578</v>
      </c>
    </row>
    <row r="128" spans="1:11" outlineLevel="7">
      <c r="A128" s="51" t="s">
        <v>16</v>
      </c>
      <c r="B128" s="52" t="s">
        <v>39</v>
      </c>
      <c r="C128" s="52" t="s">
        <v>27</v>
      </c>
      <c r="D128" s="52" t="s">
        <v>148</v>
      </c>
      <c r="E128" s="52" t="s">
        <v>17</v>
      </c>
      <c r="F128" s="104">
        <v>19668578</v>
      </c>
    </row>
    <row r="129" spans="1:6" outlineLevel="7">
      <c r="A129" s="51" t="s">
        <v>18</v>
      </c>
      <c r="B129" s="52" t="s">
        <v>39</v>
      </c>
      <c r="C129" s="52" t="s">
        <v>27</v>
      </c>
      <c r="D129" s="52" t="s">
        <v>148</v>
      </c>
      <c r="E129" s="52" t="s">
        <v>19</v>
      </c>
      <c r="F129" s="101">
        <f t="shared" ref="F129" si="26">F130</f>
        <v>20000</v>
      </c>
    </row>
    <row r="130" spans="1:6" outlineLevel="7">
      <c r="A130" s="51" t="s">
        <v>20</v>
      </c>
      <c r="B130" s="52" t="s">
        <v>39</v>
      </c>
      <c r="C130" s="52" t="s">
        <v>27</v>
      </c>
      <c r="D130" s="52" t="s">
        <v>148</v>
      </c>
      <c r="E130" s="52" t="s">
        <v>21</v>
      </c>
      <c r="F130" s="104">
        <v>20000</v>
      </c>
    </row>
    <row r="131" spans="1:6" ht="19.5" customHeight="1" outlineLevel="7">
      <c r="A131" s="51" t="s">
        <v>298</v>
      </c>
      <c r="B131" s="52" t="s">
        <v>39</v>
      </c>
      <c r="C131" s="52" t="s">
        <v>27</v>
      </c>
      <c r="D131" s="52" t="s">
        <v>297</v>
      </c>
      <c r="E131" s="52" t="s">
        <v>8</v>
      </c>
      <c r="F131" s="101">
        <f t="shared" ref="F131:F132" si="27">F132</f>
        <v>212000</v>
      </c>
    </row>
    <row r="132" spans="1:6" outlineLevel="7">
      <c r="A132" s="51" t="s">
        <v>18</v>
      </c>
      <c r="B132" s="52" t="s">
        <v>39</v>
      </c>
      <c r="C132" s="52" t="s">
        <v>27</v>
      </c>
      <c r="D132" s="52" t="s">
        <v>297</v>
      </c>
      <c r="E132" s="52" t="s">
        <v>19</v>
      </c>
      <c r="F132" s="101">
        <f t="shared" si="27"/>
        <v>212000</v>
      </c>
    </row>
    <row r="133" spans="1:6" outlineLevel="7">
      <c r="A133" s="51" t="s">
        <v>20</v>
      </c>
      <c r="B133" s="52" t="s">
        <v>39</v>
      </c>
      <c r="C133" s="52" t="s">
        <v>27</v>
      </c>
      <c r="D133" s="52" t="s">
        <v>297</v>
      </c>
      <c r="E133" s="52" t="s">
        <v>21</v>
      </c>
      <c r="F133" s="104">
        <v>212000</v>
      </c>
    </row>
    <row r="134" spans="1:6" ht="21.75" customHeight="1" outlineLevel="7">
      <c r="A134" s="51" t="s">
        <v>664</v>
      </c>
      <c r="B134" s="52" t="s">
        <v>39</v>
      </c>
      <c r="C134" s="52" t="s">
        <v>27</v>
      </c>
      <c r="D134" s="52" t="s">
        <v>665</v>
      </c>
      <c r="E134" s="52" t="s">
        <v>8</v>
      </c>
      <c r="F134" s="104">
        <f>F135</f>
        <v>318792.86</v>
      </c>
    </row>
    <row r="135" spans="1:6" ht="21.75" customHeight="1" outlineLevel="7">
      <c r="A135" s="51" t="s">
        <v>22</v>
      </c>
      <c r="B135" s="52" t="s">
        <v>39</v>
      </c>
      <c r="C135" s="52" t="s">
        <v>27</v>
      </c>
      <c r="D135" s="52" t="s">
        <v>665</v>
      </c>
      <c r="E135" s="52" t="s">
        <v>23</v>
      </c>
      <c r="F135" s="104">
        <f>F136+F137</f>
        <v>318792.86</v>
      </c>
    </row>
    <row r="136" spans="1:6" ht="21.75" customHeight="1" outlineLevel="7">
      <c r="A136" s="51" t="s">
        <v>666</v>
      </c>
      <c r="B136" s="52" t="s">
        <v>39</v>
      </c>
      <c r="C136" s="52" t="s">
        <v>27</v>
      </c>
      <c r="D136" s="52" t="s">
        <v>665</v>
      </c>
      <c r="E136" s="52" t="s">
        <v>667</v>
      </c>
      <c r="F136" s="104">
        <f>318792.86-169109</f>
        <v>149683.85999999999</v>
      </c>
    </row>
    <row r="137" spans="1:6" ht="21.75" customHeight="1" outlineLevel="7">
      <c r="A137" s="51" t="s">
        <v>684</v>
      </c>
      <c r="B137" s="52" t="s">
        <v>39</v>
      </c>
      <c r="C137" s="52" t="s">
        <v>27</v>
      </c>
      <c r="D137" s="52" t="s">
        <v>665</v>
      </c>
      <c r="E137" s="52" t="s">
        <v>25</v>
      </c>
      <c r="F137" s="104">
        <v>169109</v>
      </c>
    </row>
    <row r="138" spans="1:6" outlineLevel="3">
      <c r="A138" s="51" t="s">
        <v>349</v>
      </c>
      <c r="B138" s="52" t="s">
        <v>39</v>
      </c>
      <c r="C138" s="52" t="s">
        <v>27</v>
      </c>
      <c r="D138" s="52" t="s">
        <v>348</v>
      </c>
      <c r="E138" s="52" t="s">
        <v>8</v>
      </c>
      <c r="F138" s="104">
        <f>F139+F142+F147+F152+F155+F160+F165+F170</f>
        <v>10733346</v>
      </c>
    </row>
    <row r="139" spans="1:6" ht="36" outlineLevel="3">
      <c r="A139" s="32" t="s">
        <v>495</v>
      </c>
      <c r="B139" s="52" t="s">
        <v>39</v>
      </c>
      <c r="C139" s="52" t="s">
        <v>27</v>
      </c>
      <c r="D139" s="52" t="s">
        <v>388</v>
      </c>
      <c r="E139" s="52" t="s">
        <v>8</v>
      </c>
      <c r="F139" s="104">
        <f t="shared" ref="F139:F140" si="28">F140</f>
        <v>453524</v>
      </c>
    </row>
    <row r="140" spans="1:6" ht="54" outlineLevel="3">
      <c r="A140" s="51" t="s">
        <v>14</v>
      </c>
      <c r="B140" s="52" t="s">
        <v>39</v>
      </c>
      <c r="C140" s="52" t="s">
        <v>27</v>
      </c>
      <c r="D140" s="52" t="s">
        <v>388</v>
      </c>
      <c r="E140" s="52" t="s">
        <v>15</v>
      </c>
      <c r="F140" s="104">
        <f t="shared" si="28"/>
        <v>453524</v>
      </c>
    </row>
    <row r="141" spans="1:6" outlineLevel="3">
      <c r="A141" s="51" t="s">
        <v>16</v>
      </c>
      <c r="B141" s="52" t="s">
        <v>39</v>
      </c>
      <c r="C141" s="52" t="s">
        <v>27</v>
      </c>
      <c r="D141" s="52" t="s">
        <v>388</v>
      </c>
      <c r="E141" s="52" t="s">
        <v>17</v>
      </c>
      <c r="F141" s="104">
        <v>453524</v>
      </c>
    </row>
    <row r="142" spans="1:6" ht="54" outlineLevel="7">
      <c r="A142" s="32" t="s">
        <v>547</v>
      </c>
      <c r="B142" s="52" t="s">
        <v>39</v>
      </c>
      <c r="C142" s="52" t="s">
        <v>27</v>
      </c>
      <c r="D142" s="52" t="s">
        <v>350</v>
      </c>
      <c r="E142" s="52" t="s">
        <v>8</v>
      </c>
      <c r="F142" s="104">
        <f t="shared" ref="F142" si="29">F143+F145</f>
        <v>2400990</v>
      </c>
    </row>
    <row r="143" spans="1:6" ht="54" outlineLevel="7">
      <c r="A143" s="51" t="s">
        <v>14</v>
      </c>
      <c r="B143" s="52" t="s">
        <v>39</v>
      </c>
      <c r="C143" s="52" t="s">
        <v>27</v>
      </c>
      <c r="D143" s="52" t="s">
        <v>350</v>
      </c>
      <c r="E143" s="52" t="s">
        <v>15</v>
      </c>
      <c r="F143" s="104">
        <f t="shared" ref="F143" si="30">F144</f>
        <v>2321550</v>
      </c>
    </row>
    <row r="144" spans="1:6" outlineLevel="7">
      <c r="A144" s="51" t="s">
        <v>16</v>
      </c>
      <c r="B144" s="52" t="s">
        <v>39</v>
      </c>
      <c r="C144" s="52" t="s">
        <v>27</v>
      </c>
      <c r="D144" s="52" t="s">
        <v>350</v>
      </c>
      <c r="E144" s="52" t="s">
        <v>17</v>
      </c>
      <c r="F144" s="104">
        <v>2321550</v>
      </c>
    </row>
    <row r="145" spans="1:6" outlineLevel="7">
      <c r="A145" s="51" t="s">
        <v>18</v>
      </c>
      <c r="B145" s="52" t="s">
        <v>39</v>
      </c>
      <c r="C145" s="52" t="s">
        <v>27</v>
      </c>
      <c r="D145" s="52" t="s">
        <v>350</v>
      </c>
      <c r="E145" s="52" t="s">
        <v>19</v>
      </c>
      <c r="F145" s="104">
        <f t="shared" ref="F145" si="31">F146</f>
        <v>79440</v>
      </c>
    </row>
    <row r="146" spans="1:6" outlineLevel="7">
      <c r="A146" s="51" t="s">
        <v>20</v>
      </c>
      <c r="B146" s="52" t="s">
        <v>39</v>
      </c>
      <c r="C146" s="52" t="s">
        <v>27</v>
      </c>
      <c r="D146" s="52" t="s">
        <v>350</v>
      </c>
      <c r="E146" s="52" t="s">
        <v>21</v>
      </c>
      <c r="F146" s="104">
        <v>79440</v>
      </c>
    </row>
    <row r="147" spans="1:6" ht="54" outlineLevel="7">
      <c r="A147" s="32" t="s">
        <v>498</v>
      </c>
      <c r="B147" s="52" t="s">
        <v>39</v>
      </c>
      <c r="C147" s="52" t="s">
        <v>27</v>
      </c>
      <c r="D147" s="52" t="s">
        <v>351</v>
      </c>
      <c r="E147" s="52" t="s">
        <v>8</v>
      </c>
      <c r="F147" s="104">
        <f t="shared" ref="F147" si="32">F148+F150</f>
        <v>1181384</v>
      </c>
    </row>
    <row r="148" spans="1:6" ht="54" outlineLevel="7">
      <c r="A148" s="51" t="s">
        <v>14</v>
      </c>
      <c r="B148" s="52" t="s">
        <v>39</v>
      </c>
      <c r="C148" s="52" t="s">
        <v>27</v>
      </c>
      <c r="D148" s="52" t="s">
        <v>351</v>
      </c>
      <c r="E148" s="52" t="s">
        <v>15</v>
      </c>
      <c r="F148" s="104">
        <f t="shared" ref="F148" si="33">F149</f>
        <v>1166384</v>
      </c>
    </row>
    <row r="149" spans="1:6" outlineLevel="7">
      <c r="A149" s="51" t="s">
        <v>16</v>
      </c>
      <c r="B149" s="52" t="s">
        <v>39</v>
      </c>
      <c r="C149" s="52" t="s">
        <v>27</v>
      </c>
      <c r="D149" s="52" t="s">
        <v>351</v>
      </c>
      <c r="E149" s="52" t="s">
        <v>17</v>
      </c>
      <c r="F149" s="104">
        <v>1166384</v>
      </c>
    </row>
    <row r="150" spans="1:6" outlineLevel="7">
      <c r="A150" s="51" t="s">
        <v>18</v>
      </c>
      <c r="B150" s="52" t="s">
        <v>39</v>
      </c>
      <c r="C150" s="52" t="s">
        <v>27</v>
      </c>
      <c r="D150" s="52" t="s">
        <v>351</v>
      </c>
      <c r="E150" s="52" t="s">
        <v>19</v>
      </c>
      <c r="F150" s="104">
        <f t="shared" ref="F150" si="34">F151</f>
        <v>15000</v>
      </c>
    </row>
    <row r="151" spans="1:6" outlineLevel="7">
      <c r="A151" s="51" t="s">
        <v>20</v>
      </c>
      <c r="B151" s="52" t="s">
        <v>39</v>
      </c>
      <c r="C151" s="52" t="s">
        <v>27</v>
      </c>
      <c r="D151" s="52" t="s">
        <v>351</v>
      </c>
      <c r="E151" s="52" t="s">
        <v>21</v>
      </c>
      <c r="F151" s="104">
        <v>15000</v>
      </c>
    </row>
    <row r="152" spans="1:6" ht="36" outlineLevel="7">
      <c r="A152" s="32" t="s">
        <v>497</v>
      </c>
      <c r="B152" s="52" t="s">
        <v>39</v>
      </c>
      <c r="C152" s="52" t="s">
        <v>27</v>
      </c>
      <c r="D152" s="52" t="s">
        <v>352</v>
      </c>
      <c r="E152" s="52" t="s">
        <v>8</v>
      </c>
      <c r="F152" s="104">
        <f>F153</f>
        <v>765954</v>
      </c>
    </row>
    <row r="153" spans="1:6" ht="54" outlineLevel="7">
      <c r="A153" s="51" t="s">
        <v>14</v>
      </c>
      <c r="B153" s="52" t="s">
        <v>39</v>
      </c>
      <c r="C153" s="52" t="s">
        <v>27</v>
      </c>
      <c r="D153" s="52" t="s">
        <v>352</v>
      </c>
      <c r="E153" s="52" t="s">
        <v>15</v>
      </c>
      <c r="F153" s="104">
        <f t="shared" ref="F153" si="35">F154</f>
        <v>765954</v>
      </c>
    </row>
    <row r="154" spans="1:6" outlineLevel="7">
      <c r="A154" s="51" t="s">
        <v>16</v>
      </c>
      <c r="B154" s="52" t="s">
        <v>39</v>
      </c>
      <c r="C154" s="52" t="s">
        <v>27</v>
      </c>
      <c r="D154" s="52" t="s">
        <v>352</v>
      </c>
      <c r="E154" s="52" t="s">
        <v>17</v>
      </c>
      <c r="F154" s="104">
        <v>765954</v>
      </c>
    </row>
    <row r="155" spans="1:6" ht="36" outlineLevel="7">
      <c r="A155" s="32" t="s">
        <v>496</v>
      </c>
      <c r="B155" s="52" t="s">
        <v>39</v>
      </c>
      <c r="C155" s="52" t="s">
        <v>27</v>
      </c>
      <c r="D155" s="52" t="s">
        <v>353</v>
      </c>
      <c r="E155" s="52" t="s">
        <v>8</v>
      </c>
      <c r="F155" s="104">
        <f t="shared" ref="F155" si="36">F156+F158</f>
        <v>774981</v>
      </c>
    </row>
    <row r="156" spans="1:6" ht="54" outlineLevel="7">
      <c r="A156" s="51" t="s">
        <v>14</v>
      </c>
      <c r="B156" s="52" t="s">
        <v>39</v>
      </c>
      <c r="C156" s="52" t="s">
        <v>27</v>
      </c>
      <c r="D156" s="52" t="s">
        <v>353</v>
      </c>
      <c r="E156" s="52" t="s">
        <v>15</v>
      </c>
      <c r="F156" s="104">
        <f t="shared" ref="F156" si="37">F157</f>
        <v>729981</v>
      </c>
    </row>
    <row r="157" spans="1:6" outlineLevel="7">
      <c r="A157" s="51" t="s">
        <v>16</v>
      </c>
      <c r="B157" s="52" t="s">
        <v>39</v>
      </c>
      <c r="C157" s="52" t="s">
        <v>27</v>
      </c>
      <c r="D157" s="52" t="s">
        <v>353</v>
      </c>
      <c r="E157" s="52" t="s">
        <v>17</v>
      </c>
      <c r="F157" s="104">
        <v>729981</v>
      </c>
    </row>
    <row r="158" spans="1:6" outlineLevel="7">
      <c r="A158" s="51" t="s">
        <v>18</v>
      </c>
      <c r="B158" s="52" t="s">
        <v>39</v>
      </c>
      <c r="C158" s="52" t="s">
        <v>27</v>
      </c>
      <c r="D158" s="52" t="s">
        <v>353</v>
      </c>
      <c r="E158" s="52" t="s">
        <v>19</v>
      </c>
      <c r="F158" s="104">
        <f t="shared" ref="F158" si="38">F159</f>
        <v>45000</v>
      </c>
    </row>
    <row r="159" spans="1:6" outlineLevel="7">
      <c r="A159" s="51" t="s">
        <v>20</v>
      </c>
      <c r="B159" s="52" t="s">
        <v>39</v>
      </c>
      <c r="C159" s="52" t="s">
        <v>27</v>
      </c>
      <c r="D159" s="52" t="s">
        <v>353</v>
      </c>
      <c r="E159" s="52" t="s">
        <v>21</v>
      </c>
      <c r="F159" s="104">
        <v>45000</v>
      </c>
    </row>
    <row r="160" spans="1:6" ht="36" outlineLevel="7">
      <c r="A160" s="51" t="s">
        <v>526</v>
      </c>
      <c r="B160" s="52" t="s">
        <v>39</v>
      </c>
      <c r="C160" s="52" t="s">
        <v>27</v>
      </c>
      <c r="D160" s="52" t="s">
        <v>527</v>
      </c>
      <c r="E160" s="52" t="s">
        <v>8</v>
      </c>
      <c r="F160" s="104">
        <f>F161+F163</f>
        <v>1819318</v>
      </c>
    </row>
    <row r="161" spans="1:11" ht="54" outlineLevel="7">
      <c r="A161" s="51" t="s">
        <v>14</v>
      </c>
      <c r="B161" s="52" t="s">
        <v>39</v>
      </c>
      <c r="C161" s="52" t="s">
        <v>27</v>
      </c>
      <c r="D161" s="52" t="s">
        <v>527</v>
      </c>
      <c r="E161" s="52" t="s">
        <v>15</v>
      </c>
      <c r="F161" s="104">
        <f>F162</f>
        <v>1661718</v>
      </c>
    </row>
    <row r="162" spans="1:11" outlineLevel="7">
      <c r="A162" s="51" t="s">
        <v>16</v>
      </c>
      <c r="B162" s="52" t="s">
        <v>39</v>
      </c>
      <c r="C162" s="52" t="s">
        <v>27</v>
      </c>
      <c r="D162" s="52" t="s">
        <v>527</v>
      </c>
      <c r="E162" s="52" t="s">
        <v>17</v>
      </c>
      <c r="F162" s="104">
        <v>1661718</v>
      </c>
    </row>
    <row r="163" spans="1:11" outlineLevel="7">
      <c r="A163" s="51" t="s">
        <v>18</v>
      </c>
      <c r="B163" s="52" t="s">
        <v>39</v>
      </c>
      <c r="C163" s="52" t="s">
        <v>27</v>
      </c>
      <c r="D163" s="52" t="s">
        <v>527</v>
      </c>
      <c r="E163" s="52" t="s">
        <v>19</v>
      </c>
      <c r="F163" s="104">
        <f>F164</f>
        <v>157600</v>
      </c>
    </row>
    <row r="164" spans="1:11" outlineLevel="7">
      <c r="A164" s="51" t="s">
        <v>20</v>
      </c>
      <c r="B164" s="52" t="s">
        <v>39</v>
      </c>
      <c r="C164" s="52" t="s">
        <v>27</v>
      </c>
      <c r="D164" s="52" t="s">
        <v>527</v>
      </c>
      <c r="E164" s="52" t="s">
        <v>21</v>
      </c>
      <c r="F164" s="104">
        <v>157600</v>
      </c>
    </row>
    <row r="165" spans="1:11" ht="54" outlineLevel="7">
      <c r="A165" s="51" t="s">
        <v>679</v>
      </c>
      <c r="B165" s="52" t="s">
        <v>39</v>
      </c>
      <c r="C165" s="52" t="s">
        <v>27</v>
      </c>
      <c r="D165" s="52" t="s">
        <v>685</v>
      </c>
      <c r="E165" s="52" t="s">
        <v>8</v>
      </c>
      <c r="F165" s="104">
        <f>F166+F168</f>
        <v>2692195</v>
      </c>
    </row>
    <row r="166" spans="1:11" ht="54" outlineLevel="7">
      <c r="A166" s="51" t="s">
        <v>14</v>
      </c>
      <c r="B166" s="52" t="s">
        <v>39</v>
      </c>
      <c r="C166" s="52" t="s">
        <v>27</v>
      </c>
      <c r="D166" s="52" t="s">
        <v>685</v>
      </c>
      <c r="E166" s="52" t="s">
        <v>15</v>
      </c>
      <c r="F166" s="104">
        <f>F167</f>
        <v>1929040</v>
      </c>
    </row>
    <row r="167" spans="1:11" outlineLevel="7">
      <c r="A167" s="51" t="s">
        <v>16</v>
      </c>
      <c r="B167" s="52" t="s">
        <v>39</v>
      </c>
      <c r="C167" s="52" t="s">
        <v>27</v>
      </c>
      <c r="D167" s="52" t="s">
        <v>685</v>
      </c>
      <c r="E167" s="52" t="s">
        <v>17</v>
      </c>
      <c r="F167" s="104">
        <v>1929040</v>
      </c>
    </row>
    <row r="168" spans="1:11" outlineLevel="7">
      <c r="A168" s="51" t="s">
        <v>18</v>
      </c>
      <c r="B168" s="52" t="s">
        <v>39</v>
      </c>
      <c r="C168" s="52" t="s">
        <v>27</v>
      </c>
      <c r="D168" s="52" t="s">
        <v>685</v>
      </c>
      <c r="E168" s="52" t="s">
        <v>19</v>
      </c>
      <c r="F168" s="104">
        <f>F169</f>
        <v>763155</v>
      </c>
    </row>
    <row r="169" spans="1:11" outlineLevel="7">
      <c r="A169" s="51" t="s">
        <v>20</v>
      </c>
      <c r="B169" s="52" t="s">
        <v>39</v>
      </c>
      <c r="C169" s="52" t="s">
        <v>27</v>
      </c>
      <c r="D169" s="52" t="s">
        <v>685</v>
      </c>
      <c r="E169" s="52" t="s">
        <v>21</v>
      </c>
      <c r="F169" s="104">
        <v>763155</v>
      </c>
    </row>
    <row r="170" spans="1:11" ht="72" outlineLevel="7">
      <c r="A170" s="51" t="s">
        <v>694</v>
      </c>
      <c r="B170" s="52" t="s">
        <v>39</v>
      </c>
      <c r="C170" s="52" t="s">
        <v>27</v>
      </c>
      <c r="D170" s="52" t="s">
        <v>695</v>
      </c>
      <c r="E170" s="52" t="s">
        <v>8</v>
      </c>
      <c r="F170" s="104">
        <f>F171</f>
        <v>645000</v>
      </c>
    </row>
    <row r="171" spans="1:11" outlineLevel="7">
      <c r="A171" s="51" t="s">
        <v>18</v>
      </c>
      <c r="B171" s="52" t="s">
        <v>39</v>
      </c>
      <c r="C171" s="52" t="s">
        <v>27</v>
      </c>
      <c r="D171" s="52" t="s">
        <v>695</v>
      </c>
      <c r="E171" s="52" t="s">
        <v>19</v>
      </c>
      <c r="F171" s="104">
        <f>F172</f>
        <v>645000</v>
      </c>
    </row>
    <row r="172" spans="1:11" outlineLevel="7">
      <c r="A172" s="51" t="s">
        <v>20</v>
      </c>
      <c r="B172" s="52" t="s">
        <v>39</v>
      </c>
      <c r="C172" s="52" t="s">
        <v>27</v>
      </c>
      <c r="D172" s="52" t="s">
        <v>695</v>
      </c>
      <c r="E172" s="52" t="s">
        <v>21</v>
      </c>
      <c r="F172" s="104">
        <v>645000</v>
      </c>
    </row>
    <row r="173" spans="1:11" s="89" customFormat="1" outlineLevel="1">
      <c r="A173" s="97" t="s">
        <v>55</v>
      </c>
      <c r="B173" s="72" t="s">
        <v>39</v>
      </c>
      <c r="C173" s="72" t="s">
        <v>56</v>
      </c>
      <c r="D173" s="72" t="s">
        <v>146</v>
      </c>
      <c r="E173" s="72" t="s">
        <v>8</v>
      </c>
      <c r="F173" s="106">
        <f t="shared" ref="F173:F177" si="39">F174</f>
        <v>200000</v>
      </c>
      <c r="G173" s="90"/>
      <c r="H173" s="90"/>
      <c r="I173" s="90"/>
      <c r="J173" s="90"/>
      <c r="K173" s="90"/>
    </row>
    <row r="174" spans="1:11" ht="36" outlineLevel="2">
      <c r="A174" s="51" t="s">
        <v>57</v>
      </c>
      <c r="B174" s="52" t="s">
        <v>39</v>
      </c>
      <c r="C174" s="52" t="s">
        <v>58</v>
      </c>
      <c r="D174" s="52" t="s">
        <v>146</v>
      </c>
      <c r="E174" s="52" t="s">
        <v>8</v>
      </c>
      <c r="F174" s="104">
        <f t="shared" si="39"/>
        <v>200000</v>
      </c>
    </row>
    <row r="175" spans="1:11" outlineLevel="4">
      <c r="A175" s="51" t="s">
        <v>155</v>
      </c>
      <c r="B175" s="52" t="s">
        <v>39</v>
      </c>
      <c r="C175" s="52" t="s">
        <v>58</v>
      </c>
      <c r="D175" s="52" t="s">
        <v>147</v>
      </c>
      <c r="E175" s="52" t="s">
        <v>8</v>
      </c>
      <c r="F175" s="104">
        <f t="shared" si="39"/>
        <v>200000</v>
      </c>
    </row>
    <row r="176" spans="1:11" ht="23.25" customHeight="1" outlineLevel="5">
      <c r="A176" s="51" t="s">
        <v>59</v>
      </c>
      <c r="B176" s="52" t="s">
        <v>39</v>
      </c>
      <c r="C176" s="52" t="s">
        <v>58</v>
      </c>
      <c r="D176" s="52" t="s">
        <v>156</v>
      </c>
      <c r="E176" s="52" t="s">
        <v>8</v>
      </c>
      <c r="F176" s="104">
        <f t="shared" si="39"/>
        <v>200000</v>
      </c>
    </row>
    <row r="177" spans="1:11" outlineLevel="6">
      <c r="A177" s="51" t="s">
        <v>18</v>
      </c>
      <c r="B177" s="52" t="s">
        <v>39</v>
      </c>
      <c r="C177" s="52" t="s">
        <v>58</v>
      </c>
      <c r="D177" s="52" t="s">
        <v>156</v>
      </c>
      <c r="E177" s="52" t="s">
        <v>19</v>
      </c>
      <c r="F177" s="104">
        <f t="shared" si="39"/>
        <v>200000</v>
      </c>
    </row>
    <row r="178" spans="1:11" outlineLevel="7">
      <c r="A178" s="51" t="s">
        <v>20</v>
      </c>
      <c r="B178" s="52" t="s">
        <v>39</v>
      </c>
      <c r="C178" s="52" t="s">
        <v>58</v>
      </c>
      <c r="D178" s="52" t="s">
        <v>156</v>
      </c>
      <c r="E178" s="52" t="s">
        <v>21</v>
      </c>
      <c r="F178" s="104">
        <v>200000</v>
      </c>
    </row>
    <row r="179" spans="1:11" s="89" customFormat="1" outlineLevel="7">
      <c r="A179" s="97" t="s">
        <v>139</v>
      </c>
      <c r="B179" s="72" t="s">
        <v>39</v>
      </c>
      <c r="C179" s="72" t="s">
        <v>60</v>
      </c>
      <c r="D179" s="72" t="s">
        <v>146</v>
      </c>
      <c r="E179" s="72" t="s">
        <v>8</v>
      </c>
      <c r="F179" s="106">
        <f>F192+F186+F204+F180</f>
        <v>25533663</v>
      </c>
      <c r="G179" s="90"/>
      <c r="H179" s="90"/>
      <c r="I179" s="90"/>
      <c r="J179" s="90"/>
      <c r="K179" s="90"/>
    </row>
    <row r="180" spans="1:11" outlineLevel="7">
      <c r="A180" s="51" t="s">
        <v>141</v>
      </c>
      <c r="B180" s="52" t="s">
        <v>39</v>
      </c>
      <c r="C180" s="52" t="s">
        <v>142</v>
      </c>
      <c r="D180" s="52" t="s">
        <v>146</v>
      </c>
      <c r="E180" s="52" t="s">
        <v>8</v>
      </c>
      <c r="F180" s="104">
        <f t="shared" ref="F180" si="40">F181</f>
        <v>316850</v>
      </c>
    </row>
    <row r="181" spans="1:11" outlineLevel="7">
      <c r="A181" s="51" t="s">
        <v>155</v>
      </c>
      <c r="B181" s="52" t="s">
        <v>39</v>
      </c>
      <c r="C181" s="52" t="s">
        <v>142</v>
      </c>
      <c r="D181" s="52" t="s">
        <v>147</v>
      </c>
      <c r="E181" s="52" t="s">
        <v>8</v>
      </c>
      <c r="F181" s="104">
        <f t="shared" ref="F181" si="41">F183</f>
        <v>316850</v>
      </c>
    </row>
    <row r="182" spans="1:11" outlineLevel="7">
      <c r="A182" s="51" t="s">
        <v>349</v>
      </c>
      <c r="B182" s="52" t="s">
        <v>39</v>
      </c>
      <c r="C182" s="52" t="s">
        <v>142</v>
      </c>
      <c r="D182" s="52" t="s">
        <v>348</v>
      </c>
      <c r="E182" s="52" t="s">
        <v>8</v>
      </c>
      <c r="F182" s="104">
        <f t="shared" ref="F182:F184" si="42">F183</f>
        <v>316850</v>
      </c>
    </row>
    <row r="183" spans="1:11" ht="54" outlineLevel="7">
      <c r="A183" s="54" t="s">
        <v>499</v>
      </c>
      <c r="B183" s="52" t="s">
        <v>39</v>
      </c>
      <c r="C183" s="52" t="s">
        <v>142</v>
      </c>
      <c r="D183" s="52" t="s">
        <v>360</v>
      </c>
      <c r="E183" s="52" t="s">
        <v>8</v>
      </c>
      <c r="F183" s="104">
        <f t="shared" si="42"/>
        <v>316850</v>
      </c>
    </row>
    <row r="184" spans="1:11" outlineLevel="7">
      <c r="A184" s="51" t="s">
        <v>18</v>
      </c>
      <c r="B184" s="52" t="s">
        <v>39</v>
      </c>
      <c r="C184" s="52" t="s">
        <v>142</v>
      </c>
      <c r="D184" s="52" t="s">
        <v>360</v>
      </c>
      <c r="E184" s="52" t="s">
        <v>19</v>
      </c>
      <c r="F184" s="104">
        <f t="shared" si="42"/>
        <v>316850</v>
      </c>
    </row>
    <row r="185" spans="1:11" outlineLevel="7">
      <c r="A185" s="51" t="s">
        <v>20</v>
      </c>
      <c r="B185" s="52" t="s">
        <v>39</v>
      </c>
      <c r="C185" s="52" t="s">
        <v>142</v>
      </c>
      <c r="D185" s="52" t="s">
        <v>360</v>
      </c>
      <c r="E185" s="52" t="s">
        <v>21</v>
      </c>
      <c r="F185" s="104">
        <v>316850</v>
      </c>
    </row>
    <row r="186" spans="1:11" outlineLevel="7">
      <c r="A186" s="51" t="s">
        <v>377</v>
      </c>
      <c r="B186" s="52" t="s">
        <v>39</v>
      </c>
      <c r="C186" s="52" t="s">
        <v>378</v>
      </c>
      <c r="D186" s="52" t="s">
        <v>146</v>
      </c>
      <c r="E186" s="52" t="s">
        <v>8</v>
      </c>
      <c r="F186" s="104">
        <f>F187</f>
        <v>3223</v>
      </c>
    </row>
    <row r="187" spans="1:11" outlineLevel="7">
      <c r="A187" s="51" t="s">
        <v>155</v>
      </c>
      <c r="B187" s="52" t="s">
        <v>39</v>
      </c>
      <c r="C187" s="52" t="s">
        <v>378</v>
      </c>
      <c r="D187" s="52" t="s">
        <v>147</v>
      </c>
      <c r="E187" s="52" t="s">
        <v>8</v>
      </c>
      <c r="F187" s="104">
        <f>F189</f>
        <v>3223</v>
      </c>
    </row>
    <row r="188" spans="1:11" s="89" customFormat="1" outlineLevel="7">
      <c r="A188" s="51" t="s">
        <v>349</v>
      </c>
      <c r="B188" s="52" t="s">
        <v>39</v>
      </c>
      <c r="C188" s="52" t="s">
        <v>378</v>
      </c>
      <c r="D188" s="52" t="s">
        <v>348</v>
      </c>
      <c r="E188" s="52" t="s">
        <v>8</v>
      </c>
      <c r="F188" s="104">
        <f>F189</f>
        <v>3223</v>
      </c>
      <c r="G188" s="90"/>
      <c r="H188" s="90"/>
      <c r="I188" s="90"/>
      <c r="J188" s="90"/>
      <c r="K188" s="90"/>
    </row>
    <row r="189" spans="1:11" ht="76.5" customHeight="1" outlineLevel="7">
      <c r="A189" s="32" t="s">
        <v>501</v>
      </c>
      <c r="B189" s="52" t="s">
        <v>39</v>
      </c>
      <c r="C189" s="52" t="s">
        <v>378</v>
      </c>
      <c r="D189" s="52" t="s">
        <v>500</v>
      </c>
      <c r="E189" s="52" t="s">
        <v>8</v>
      </c>
      <c r="F189" s="104">
        <f t="shared" ref="F189:F190" si="43">F190</f>
        <v>3223</v>
      </c>
    </row>
    <row r="190" spans="1:11" outlineLevel="7">
      <c r="A190" s="51" t="s">
        <v>18</v>
      </c>
      <c r="B190" s="52" t="s">
        <v>39</v>
      </c>
      <c r="C190" s="52" t="s">
        <v>378</v>
      </c>
      <c r="D190" s="52" t="s">
        <v>500</v>
      </c>
      <c r="E190" s="52" t="s">
        <v>19</v>
      </c>
      <c r="F190" s="104">
        <f t="shared" si="43"/>
        <v>3223</v>
      </c>
    </row>
    <row r="191" spans="1:11" outlineLevel="7">
      <c r="A191" s="51" t="s">
        <v>20</v>
      </c>
      <c r="B191" s="52" t="s">
        <v>39</v>
      </c>
      <c r="C191" s="52" t="s">
        <v>378</v>
      </c>
      <c r="D191" s="52" t="s">
        <v>500</v>
      </c>
      <c r="E191" s="52" t="s">
        <v>21</v>
      </c>
      <c r="F191" s="104">
        <v>3223</v>
      </c>
    </row>
    <row r="192" spans="1:11" outlineLevel="7">
      <c r="A192" s="51" t="s">
        <v>63</v>
      </c>
      <c r="B192" s="52" t="s">
        <v>39</v>
      </c>
      <c r="C192" s="52" t="s">
        <v>64</v>
      </c>
      <c r="D192" s="52" t="s">
        <v>146</v>
      </c>
      <c r="E192" s="52" t="s">
        <v>8</v>
      </c>
      <c r="F192" s="104">
        <f>F193</f>
        <v>23150590</v>
      </c>
    </row>
    <row r="193" spans="1:11" s="89" customFormat="1" ht="36" outlineLevel="7">
      <c r="A193" s="97" t="s">
        <v>443</v>
      </c>
      <c r="B193" s="72" t="s">
        <v>39</v>
      </c>
      <c r="C193" s="72" t="s">
        <v>64</v>
      </c>
      <c r="D193" s="72" t="s">
        <v>444</v>
      </c>
      <c r="E193" s="72" t="s">
        <v>8</v>
      </c>
      <c r="F193" s="106">
        <f t="shared" ref="F193" si="44">F194</f>
        <v>23150590</v>
      </c>
      <c r="G193" s="90"/>
      <c r="H193" s="90"/>
      <c r="I193" s="90"/>
      <c r="J193" s="90"/>
      <c r="K193" s="90"/>
    </row>
    <row r="194" spans="1:11" ht="18.75" customHeight="1" outlineLevel="7">
      <c r="A194" s="51" t="s">
        <v>445</v>
      </c>
      <c r="B194" s="52" t="s">
        <v>39</v>
      </c>
      <c r="C194" s="52" t="s">
        <v>64</v>
      </c>
      <c r="D194" s="52" t="s">
        <v>446</v>
      </c>
      <c r="E194" s="52" t="s">
        <v>8</v>
      </c>
      <c r="F194" s="104">
        <f>F195+F198+F201</f>
        <v>23150590</v>
      </c>
    </row>
    <row r="195" spans="1:11" ht="36" outlineLevel="7">
      <c r="A195" s="100" t="s">
        <v>447</v>
      </c>
      <c r="B195" s="52" t="s">
        <v>39</v>
      </c>
      <c r="C195" s="52" t="s">
        <v>64</v>
      </c>
      <c r="D195" s="52" t="s">
        <v>448</v>
      </c>
      <c r="E195" s="52" t="s">
        <v>8</v>
      </c>
      <c r="F195" s="104">
        <f t="shared" ref="F195:F196" si="45">F196</f>
        <v>13153880</v>
      </c>
    </row>
    <row r="196" spans="1:11" outlineLevel="7">
      <c r="A196" s="51" t="s">
        <v>18</v>
      </c>
      <c r="B196" s="52" t="s">
        <v>39</v>
      </c>
      <c r="C196" s="52" t="s">
        <v>64</v>
      </c>
      <c r="D196" s="52" t="s">
        <v>448</v>
      </c>
      <c r="E196" s="52" t="s">
        <v>19</v>
      </c>
      <c r="F196" s="104">
        <f t="shared" si="45"/>
        <v>13153880</v>
      </c>
    </row>
    <row r="197" spans="1:11" outlineLevel="7">
      <c r="A197" s="51" t="s">
        <v>20</v>
      </c>
      <c r="B197" s="52" t="s">
        <v>39</v>
      </c>
      <c r="C197" s="52" t="s">
        <v>64</v>
      </c>
      <c r="D197" s="52" t="s">
        <v>448</v>
      </c>
      <c r="E197" s="52" t="s">
        <v>21</v>
      </c>
      <c r="F197" s="104">
        <v>13153880</v>
      </c>
    </row>
    <row r="198" spans="1:11" ht="36" outlineLevel="7">
      <c r="A198" s="51" t="s">
        <v>354</v>
      </c>
      <c r="B198" s="52" t="s">
        <v>39</v>
      </c>
      <c r="C198" s="52" t="s">
        <v>64</v>
      </c>
      <c r="D198" s="52" t="s">
        <v>533</v>
      </c>
      <c r="E198" s="52" t="s">
        <v>8</v>
      </c>
      <c r="F198" s="101">
        <f t="shared" ref="F198:F199" si="46">F199</f>
        <v>100000</v>
      </c>
    </row>
    <row r="199" spans="1:11" outlineLevel="7">
      <c r="A199" s="51" t="s">
        <v>18</v>
      </c>
      <c r="B199" s="52" t="s">
        <v>39</v>
      </c>
      <c r="C199" s="52" t="s">
        <v>64</v>
      </c>
      <c r="D199" s="52" t="s">
        <v>533</v>
      </c>
      <c r="E199" s="52" t="s">
        <v>19</v>
      </c>
      <c r="F199" s="101">
        <f t="shared" si="46"/>
        <v>100000</v>
      </c>
    </row>
    <row r="200" spans="1:11" outlineLevel="7">
      <c r="A200" s="51" t="s">
        <v>20</v>
      </c>
      <c r="B200" s="52" t="s">
        <v>39</v>
      </c>
      <c r="C200" s="52" t="s">
        <v>64</v>
      </c>
      <c r="D200" s="52" t="s">
        <v>533</v>
      </c>
      <c r="E200" s="52" t="s">
        <v>21</v>
      </c>
      <c r="F200" s="104">
        <v>100000</v>
      </c>
    </row>
    <row r="201" spans="1:11" ht="54" outlineLevel="7">
      <c r="A201" s="32" t="s">
        <v>502</v>
      </c>
      <c r="B201" s="52" t="s">
        <v>39</v>
      </c>
      <c r="C201" s="52" t="s">
        <v>64</v>
      </c>
      <c r="D201" s="52" t="s">
        <v>534</v>
      </c>
      <c r="E201" s="52" t="s">
        <v>8</v>
      </c>
      <c r="F201" s="101">
        <f t="shared" ref="F201:F202" si="47">F202</f>
        <v>9896710</v>
      </c>
    </row>
    <row r="202" spans="1:11" outlineLevel="7">
      <c r="A202" s="51" t="s">
        <v>18</v>
      </c>
      <c r="B202" s="52" t="s">
        <v>39</v>
      </c>
      <c r="C202" s="52" t="s">
        <v>64</v>
      </c>
      <c r="D202" s="52" t="s">
        <v>534</v>
      </c>
      <c r="E202" s="52" t="s">
        <v>19</v>
      </c>
      <c r="F202" s="101">
        <f t="shared" si="47"/>
        <v>9896710</v>
      </c>
    </row>
    <row r="203" spans="1:11" outlineLevel="7">
      <c r="A203" s="51" t="s">
        <v>20</v>
      </c>
      <c r="B203" s="52" t="s">
        <v>39</v>
      </c>
      <c r="C203" s="52" t="s">
        <v>64</v>
      </c>
      <c r="D203" s="52" t="s">
        <v>534</v>
      </c>
      <c r="E203" s="52" t="s">
        <v>21</v>
      </c>
      <c r="F203" s="104">
        <v>9896710</v>
      </c>
    </row>
    <row r="204" spans="1:11" outlineLevel="2">
      <c r="A204" s="51" t="s">
        <v>66</v>
      </c>
      <c r="B204" s="52" t="s">
        <v>39</v>
      </c>
      <c r="C204" s="52" t="s">
        <v>67</v>
      </c>
      <c r="D204" s="52" t="s">
        <v>146</v>
      </c>
      <c r="E204" s="52" t="s">
        <v>8</v>
      </c>
      <c r="F204" s="104">
        <f>F205</f>
        <v>2063000</v>
      </c>
    </row>
    <row r="205" spans="1:11" s="89" customFormat="1" ht="36" outlineLevel="3">
      <c r="A205" s="97" t="s">
        <v>506</v>
      </c>
      <c r="B205" s="72" t="s">
        <v>39</v>
      </c>
      <c r="C205" s="72" t="s">
        <v>67</v>
      </c>
      <c r="D205" s="72" t="s">
        <v>449</v>
      </c>
      <c r="E205" s="72" t="s">
        <v>8</v>
      </c>
      <c r="F205" s="106">
        <f>F206+F210</f>
        <v>2063000</v>
      </c>
      <c r="G205" s="90"/>
      <c r="H205" s="90"/>
      <c r="I205" s="90"/>
      <c r="J205" s="90"/>
      <c r="K205" s="90"/>
    </row>
    <row r="206" spans="1:11" outlineLevel="3">
      <c r="A206" s="51" t="s">
        <v>503</v>
      </c>
      <c r="B206" s="52" t="s">
        <v>39</v>
      </c>
      <c r="C206" s="52" t="s">
        <v>67</v>
      </c>
      <c r="D206" s="52" t="s">
        <v>450</v>
      </c>
      <c r="E206" s="52" t="s">
        <v>8</v>
      </c>
      <c r="F206" s="101">
        <f>F207</f>
        <v>1663000</v>
      </c>
    </row>
    <row r="207" spans="1:11" outlineLevel="3">
      <c r="A207" s="51" t="s">
        <v>451</v>
      </c>
      <c r="B207" s="52" t="s">
        <v>39</v>
      </c>
      <c r="C207" s="52" t="s">
        <v>67</v>
      </c>
      <c r="D207" s="52" t="s">
        <v>452</v>
      </c>
      <c r="E207" s="52" t="s">
        <v>8</v>
      </c>
      <c r="F207" s="101">
        <f t="shared" ref="F207:F208" si="48">F208</f>
        <v>1663000</v>
      </c>
    </row>
    <row r="208" spans="1:11" outlineLevel="3">
      <c r="A208" s="51" t="s">
        <v>18</v>
      </c>
      <c r="B208" s="52" t="s">
        <v>39</v>
      </c>
      <c r="C208" s="52" t="s">
        <v>67</v>
      </c>
      <c r="D208" s="52" t="s">
        <v>452</v>
      </c>
      <c r="E208" s="52" t="s">
        <v>19</v>
      </c>
      <c r="F208" s="101">
        <f t="shared" si="48"/>
        <v>1663000</v>
      </c>
    </row>
    <row r="209" spans="1:11" outlineLevel="3">
      <c r="A209" s="51" t="s">
        <v>20</v>
      </c>
      <c r="B209" s="52" t="s">
        <v>39</v>
      </c>
      <c r="C209" s="52" t="s">
        <v>67</v>
      </c>
      <c r="D209" s="52" t="s">
        <v>452</v>
      </c>
      <c r="E209" s="52" t="s">
        <v>21</v>
      </c>
      <c r="F209" s="104">
        <v>1663000</v>
      </c>
    </row>
    <row r="210" spans="1:11" ht="19.5" customHeight="1" outlineLevel="3">
      <c r="A210" s="54" t="s">
        <v>505</v>
      </c>
      <c r="B210" s="52" t="s">
        <v>39</v>
      </c>
      <c r="C210" s="52" t="s">
        <v>67</v>
      </c>
      <c r="D210" s="52" t="s">
        <v>504</v>
      </c>
      <c r="E210" s="52" t="s">
        <v>8</v>
      </c>
      <c r="F210" s="104">
        <f>F211</f>
        <v>400000</v>
      </c>
    </row>
    <row r="211" spans="1:11" outlineLevel="5">
      <c r="A211" s="51" t="s">
        <v>453</v>
      </c>
      <c r="B211" s="52" t="s">
        <v>39</v>
      </c>
      <c r="C211" s="52" t="s">
        <v>67</v>
      </c>
      <c r="D211" s="52" t="s">
        <v>553</v>
      </c>
      <c r="E211" s="52" t="s">
        <v>8</v>
      </c>
      <c r="F211" s="104">
        <f t="shared" ref="F211:F212" si="49">F212</f>
        <v>400000</v>
      </c>
    </row>
    <row r="212" spans="1:11" outlineLevel="6">
      <c r="A212" s="51" t="s">
        <v>18</v>
      </c>
      <c r="B212" s="52" t="s">
        <v>39</v>
      </c>
      <c r="C212" s="52" t="s">
        <v>67</v>
      </c>
      <c r="D212" s="52" t="s">
        <v>553</v>
      </c>
      <c r="E212" s="52" t="s">
        <v>19</v>
      </c>
      <c r="F212" s="104">
        <f t="shared" si="49"/>
        <v>400000</v>
      </c>
    </row>
    <row r="213" spans="1:11" outlineLevel="7">
      <c r="A213" s="51" t="s">
        <v>20</v>
      </c>
      <c r="B213" s="52" t="s">
        <v>39</v>
      </c>
      <c r="C213" s="52" t="s">
        <v>67</v>
      </c>
      <c r="D213" s="52" t="s">
        <v>553</v>
      </c>
      <c r="E213" s="52" t="s">
        <v>21</v>
      </c>
      <c r="F213" s="104">
        <v>400000</v>
      </c>
    </row>
    <row r="214" spans="1:11" s="89" customFormat="1" outlineLevel="1">
      <c r="A214" s="97" t="s">
        <v>68</v>
      </c>
      <c r="B214" s="72" t="s">
        <v>39</v>
      </c>
      <c r="C214" s="72" t="s">
        <v>69</v>
      </c>
      <c r="D214" s="72" t="s">
        <v>146</v>
      </c>
      <c r="E214" s="72" t="s">
        <v>8</v>
      </c>
      <c r="F214" s="109">
        <f>F215+F221+F241+F254</f>
        <v>69605562.420000002</v>
      </c>
      <c r="G214" s="90"/>
      <c r="H214" s="90"/>
      <c r="I214" s="90"/>
      <c r="J214" s="90"/>
      <c r="K214" s="90"/>
    </row>
    <row r="215" spans="1:11" outlineLevel="1">
      <c r="A215" s="51" t="s">
        <v>70</v>
      </c>
      <c r="B215" s="52" t="s">
        <v>39</v>
      </c>
      <c r="C215" s="52" t="s">
        <v>71</v>
      </c>
      <c r="D215" s="52" t="s">
        <v>146</v>
      </c>
      <c r="E215" s="52" t="s">
        <v>8</v>
      </c>
      <c r="F215" s="104">
        <f t="shared" ref="F215" si="50">F216</f>
        <v>1000000</v>
      </c>
    </row>
    <row r="216" spans="1:11" s="89" customFormat="1" ht="36" outlineLevel="1">
      <c r="A216" s="97" t="s">
        <v>454</v>
      </c>
      <c r="B216" s="72" t="s">
        <v>39</v>
      </c>
      <c r="C216" s="72" t="s">
        <v>71</v>
      </c>
      <c r="D216" s="72" t="s">
        <v>440</v>
      </c>
      <c r="E216" s="72" t="s">
        <v>8</v>
      </c>
      <c r="F216" s="106">
        <f>F217</f>
        <v>1000000</v>
      </c>
      <c r="G216" s="90"/>
      <c r="H216" s="90"/>
      <c r="I216" s="90"/>
      <c r="J216" s="90"/>
      <c r="K216" s="90"/>
    </row>
    <row r="217" spans="1:11" outlineLevel="1">
      <c r="A217" s="51" t="s">
        <v>455</v>
      </c>
      <c r="B217" s="52" t="s">
        <v>39</v>
      </c>
      <c r="C217" s="52" t="s">
        <v>71</v>
      </c>
      <c r="D217" s="52" t="s">
        <v>441</v>
      </c>
      <c r="E217" s="52" t="s">
        <v>8</v>
      </c>
      <c r="F217" s="104">
        <f t="shared" ref="F217:F219" si="51">F218</f>
        <v>1000000</v>
      </c>
    </row>
    <row r="218" spans="1:11" outlineLevel="5">
      <c r="A218" s="51" t="s">
        <v>456</v>
      </c>
      <c r="B218" s="52" t="s">
        <v>39</v>
      </c>
      <c r="C218" s="52" t="s">
        <v>71</v>
      </c>
      <c r="D218" s="52" t="s">
        <v>457</v>
      </c>
      <c r="E218" s="52" t="s">
        <v>8</v>
      </c>
      <c r="F218" s="104">
        <f t="shared" si="51"/>
        <v>1000000</v>
      </c>
    </row>
    <row r="219" spans="1:11" outlineLevel="6">
      <c r="A219" s="51" t="s">
        <v>18</v>
      </c>
      <c r="B219" s="52" t="s">
        <v>39</v>
      </c>
      <c r="C219" s="52" t="s">
        <v>71</v>
      </c>
      <c r="D219" s="52" t="s">
        <v>457</v>
      </c>
      <c r="E219" s="52" t="s">
        <v>19</v>
      </c>
      <c r="F219" s="104">
        <f t="shared" si="51"/>
        <v>1000000</v>
      </c>
    </row>
    <row r="220" spans="1:11" outlineLevel="7">
      <c r="A220" s="51" t="s">
        <v>20</v>
      </c>
      <c r="B220" s="52" t="s">
        <v>39</v>
      </c>
      <c r="C220" s="52" t="s">
        <v>71</v>
      </c>
      <c r="D220" s="52" t="s">
        <v>457</v>
      </c>
      <c r="E220" s="52" t="s">
        <v>21</v>
      </c>
      <c r="F220" s="104">
        <v>1000000</v>
      </c>
    </row>
    <row r="221" spans="1:11" outlineLevel="1">
      <c r="A221" s="51" t="s">
        <v>72</v>
      </c>
      <c r="B221" s="52" t="s">
        <v>39</v>
      </c>
      <c r="C221" s="52" t="s">
        <v>73</v>
      </c>
      <c r="D221" s="52" t="s">
        <v>146</v>
      </c>
      <c r="E221" s="52" t="s">
        <v>8</v>
      </c>
      <c r="F221" s="104">
        <f t="shared" ref="F221" si="52">F222</f>
        <v>56161376.619999997</v>
      </c>
    </row>
    <row r="222" spans="1:11" s="89" customFormat="1" ht="36" outlineLevel="1">
      <c r="A222" s="97" t="s">
        <v>458</v>
      </c>
      <c r="B222" s="72" t="s">
        <v>39</v>
      </c>
      <c r="C222" s="72" t="s">
        <v>73</v>
      </c>
      <c r="D222" s="72" t="s">
        <v>157</v>
      </c>
      <c r="E222" s="72" t="s">
        <v>8</v>
      </c>
      <c r="F222" s="106">
        <f>F223+F237</f>
        <v>56161376.619999997</v>
      </c>
      <c r="G222" s="90"/>
      <c r="H222" s="90"/>
      <c r="I222" s="90"/>
      <c r="J222" s="90"/>
      <c r="K222" s="90"/>
    </row>
    <row r="223" spans="1:11" ht="36" outlineLevel="1">
      <c r="A223" s="51" t="s">
        <v>459</v>
      </c>
      <c r="B223" s="52" t="s">
        <v>39</v>
      </c>
      <c r="C223" s="52" t="s">
        <v>73</v>
      </c>
      <c r="D223" s="52" t="s">
        <v>460</v>
      </c>
      <c r="E223" s="52" t="s">
        <v>8</v>
      </c>
      <c r="F223" s="104">
        <f>F224+F231+F234</f>
        <v>23500050.079999998</v>
      </c>
    </row>
    <row r="224" spans="1:11" ht="56.25" customHeight="1" outlineLevel="1">
      <c r="A224" s="55" t="s">
        <v>74</v>
      </c>
      <c r="B224" s="52" t="s">
        <v>39</v>
      </c>
      <c r="C224" s="52" t="s">
        <v>73</v>
      </c>
      <c r="D224" s="52" t="s">
        <v>461</v>
      </c>
      <c r="E224" s="52" t="s">
        <v>8</v>
      </c>
      <c r="F224" s="104">
        <f>F225+F227+F229</f>
        <v>13066994.969999999</v>
      </c>
    </row>
    <row r="225" spans="1:6" outlineLevel="1">
      <c r="A225" s="51" t="s">
        <v>18</v>
      </c>
      <c r="B225" s="52" t="s">
        <v>39</v>
      </c>
      <c r="C225" s="52" t="s">
        <v>73</v>
      </c>
      <c r="D225" s="52" t="s">
        <v>461</v>
      </c>
      <c r="E225" s="52" t="s">
        <v>19</v>
      </c>
      <c r="F225" s="104">
        <f t="shared" ref="F225" si="53">F226</f>
        <v>4529507</v>
      </c>
    </row>
    <row r="226" spans="1:6" outlineLevel="1">
      <c r="A226" s="51" t="s">
        <v>20</v>
      </c>
      <c r="B226" s="52" t="s">
        <v>39</v>
      </c>
      <c r="C226" s="52" t="s">
        <v>73</v>
      </c>
      <c r="D226" s="52" t="s">
        <v>461</v>
      </c>
      <c r="E226" s="52" t="s">
        <v>21</v>
      </c>
      <c r="F226" s="104">
        <v>4529507</v>
      </c>
    </row>
    <row r="227" spans="1:6" ht="36" outlineLevel="1">
      <c r="A227" s="51" t="s">
        <v>322</v>
      </c>
      <c r="B227" s="52" t="s">
        <v>39</v>
      </c>
      <c r="C227" s="52" t="s">
        <v>73</v>
      </c>
      <c r="D227" s="52" t="s">
        <v>461</v>
      </c>
      <c r="E227" s="52" t="s">
        <v>323</v>
      </c>
      <c r="F227" s="104">
        <f>F228</f>
        <v>3410000</v>
      </c>
    </row>
    <row r="228" spans="1:6" outlineLevel="1">
      <c r="A228" s="51" t="s">
        <v>324</v>
      </c>
      <c r="B228" s="52" t="s">
        <v>39</v>
      </c>
      <c r="C228" s="52" t="s">
        <v>73</v>
      </c>
      <c r="D228" s="52" t="s">
        <v>461</v>
      </c>
      <c r="E228" s="52" t="s">
        <v>325</v>
      </c>
      <c r="F228" s="104">
        <v>3410000</v>
      </c>
    </row>
    <row r="229" spans="1:6" outlineLevel="1">
      <c r="A229" s="51" t="s">
        <v>22</v>
      </c>
      <c r="B229" s="52" t="s">
        <v>39</v>
      </c>
      <c r="C229" s="52" t="s">
        <v>73</v>
      </c>
      <c r="D229" s="52" t="s">
        <v>461</v>
      </c>
      <c r="E229" s="52" t="s">
        <v>23</v>
      </c>
      <c r="F229" s="104">
        <f>F230</f>
        <v>5127487.97</v>
      </c>
    </row>
    <row r="230" spans="1:6" ht="36" outlineLevel="1">
      <c r="A230" s="51" t="s">
        <v>686</v>
      </c>
      <c r="B230" s="52" t="s">
        <v>39</v>
      </c>
      <c r="C230" s="52" t="s">
        <v>73</v>
      </c>
      <c r="D230" s="52" t="s">
        <v>461</v>
      </c>
      <c r="E230" s="52" t="s">
        <v>62</v>
      </c>
      <c r="F230" s="104">
        <v>5127487.97</v>
      </c>
    </row>
    <row r="231" spans="1:6" ht="36" outlineLevel="1">
      <c r="A231" s="51" t="s">
        <v>299</v>
      </c>
      <c r="B231" s="52" t="s">
        <v>39</v>
      </c>
      <c r="C231" s="52" t="s">
        <v>73</v>
      </c>
      <c r="D231" s="52" t="s">
        <v>462</v>
      </c>
      <c r="E231" s="52" t="s">
        <v>8</v>
      </c>
      <c r="F231" s="101">
        <f t="shared" ref="F231:F232" si="54">F232</f>
        <v>1390004.14</v>
      </c>
    </row>
    <row r="232" spans="1:6" outlineLevel="1">
      <c r="A232" s="51" t="s">
        <v>22</v>
      </c>
      <c r="B232" s="52" t="s">
        <v>39</v>
      </c>
      <c r="C232" s="52" t="s">
        <v>73</v>
      </c>
      <c r="D232" s="52" t="s">
        <v>462</v>
      </c>
      <c r="E232" s="52" t="s">
        <v>23</v>
      </c>
      <c r="F232" s="101">
        <f t="shared" si="54"/>
        <v>1390004.14</v>
      </c>
    </row>
    <row r="233" spans="1:6" ht="36" outlineLevel="1">
      <c r="A233" s="51" t="s">
        <v>61</v>
      </c>
      <c r="B233" s="52" t="s">
        <v>39</v>
      </c>
      <c r="C233" s="52" t="s">
        <v>73</v>
      </c>
      <c r="D233" s="52" t="s">
        <v>462</v>
      </c>
      <c r="E233" s="52" t="s">
        <v>62</v>
      </c>
      <c r="F233" s="104">
        <v>1390004.14</v>
      </c>
    </row>
    <row r="234" spans="1:6" ht="36" outlineLevel="1">
      <c r="A234" s="51" t="s">
        <v>320</v>
      </c>
      <c r="B234" s="52" t="s">
        <v>39</v>
      </c>
      <c r="C234" s="52" t="s">
        <v>73</v>
      </c>
      <c r="D234" s="52" t="s">
        <v>463</v>
      </c>
      <c r="E234" s="52" t="s">
        <v>8</v>
      </c>
      <c r="F234" s="101">
        <f t="shared" ref="F234:F235" si="55">F235</f>
        <v>9043050.9700000007</v>
      </c>
    </row>
    <row r="235" spans="1:6" outlineLevel="1">
      <c r="A235" s="51" t="s">
        <v>22</v>
      </c>
      <c r="B235" s="52" t="s">
        <v>39</v>
      </c>
      <c r="C235" s="52" t="s">
        <v>73</v>
      </c>
      <c r="D235" s="52" t="s">
        <v>463</v>
      </c>
      <c r="E235" s="52" t="s">
        <v>23</v>
      </c>
      <c r="F235" s="101">
        <f t="shared" si="55"/>
        <v>9043050.9700000007</v>
      </c>
    </row>
    <row r="236" spans="1:6" ht="36" outlineLevel="1">
      <c r="A236" s="51" t="s">
        <v>61</v>
      </c>
      <c r="B236" s="52" t="s">
        <v>39</v>
      </c>
      <c r="C236" s="52" t="s">
        <v>73</v>
      </c>
      <c r="D236" s="52" t="s">
        <v>463</v>
      </c>
      <c r="E236" s="52" t="s">
        <v>62</v>
      </c>
      <c r="F236" s="104">
        <v>9043050.9700000007</v>
      </c>
    </row>
    <row r="237" spans="1:6" outlineLevel="1">
      <c r="A237" s="54" t="s">
        <v>657</v>
      </c>
      <c r="B237" s="52" t="s">
        <v>39</v>
      </c>
      <c r="C237" s="52" t="s">
        <v>73</v>
      </c>
      <c r="D237" s="52" t="s">
        <v>658</v>
      </c>
      <c r="E237" s="52" t="s">
        <v>8</v>
      </c>
      <c r="F237" s="104">
        <f>F238</f>
        <v>32661326.539999999</v>
      </c>
    </row>
    <row r="238" spans="1:6" ht="36" outlineLevel="1">
      <c r="A238" s="51" t="s">
        <v>674</v>
      </c>
      <c r="B238" s="52" t="s">
        <v>39</v>
      </c>
      <c r="C238" s="52" t="s">
        <v>73</v>
      </c>
      <c r="D238" s="52" t="s">
        <v>671</v>
      </c>
      <c r="E238" s="52" t="s">
        <v>8</v>
      </c>
      <c r="F238" s="104">
        <f>F239</f>
        <v>32661326.539999999</v>
      </c>
    </row>
    <row r="239" spans="1:6" ht="36" outlineLevel="1">
      <c r="A239" s="51" t="s">
        <v>322</v>
      </c>
      <c r="B239" s="52" t="s">
        <v>39</v>
      </c>
      <c r="C239" s="52" t="s">
        <v>73</v>
      </c>
      <c r="D239" s="52" t="s">
        <v>671</v>
      </c>
      <c r="E239" s="52" t="s">
        <v>323</v>
      </c>
      <c r="F239" s="104">
        <f>F240</f>
        <v>32661326.539999999</v>
      </c>
    </row>
    <row r="240" spans="1:6" outlineLevel="1">
      <c r="A240" s="51" t="s">
        <v>324</v>
      </c>
      <c r="B240" s="52" t="s">
        <v>39</v>
      </c>
      <c r="C240" s="52" t="s">
        <v>73</v>
      </c>
      <c r="D240" s="52" t="s">
        <v>671</v>
      </c>
      <c r="E240" s="52" t="s">
        <v>325</v>
      </c>
      <c r="F240" s="104">
        <v>32661326.539999999</v>
      </c>
    </row>
    <row r="241" spans="1:11" outlineLevel="1">
      <c r="A241" s="51" t="s">
        <v>75</v>
      </c>
      <c r="B241" s="52" t="s">
        <v>39</v>
      </c>
      <c r="C241" s="52" t="s">
        <v>76</v>
      </c>
      <c r="D241" s="52" t="s">
        <v>146</v>
      </c>
      <c r="E241" s="52" t="s">
        <v>8</v>
      </c>
      <c r="F241" s="104">
        <f>F242+F250</f>
        <v>2750000</v>
      </c>
    </row>
    <row r="242" spans="1:11" s="89" customFormat="1" ht="36" outlineLevel="1">
      <c r="A242" s="97" t="s">
        <v>458</v>
      </c>
      <c r="B242" s="72" t="s">
        <v>39</v>
      </c>
      <c r="C242" s="72" t="s">
        <v>76</v>
      </c>
      <c r="D242" s="72" t="s">
        <v>157</v>
      </c>
      <c r="E242" s="72" t="s">
        <v>8</v>
      </c>
      <c r="F242" s="106">
        <f>F243</f>
        <v>2731000</v>
      </c>
      <c r="G242" s="90"/>
      <c r="H242" s="90"/>
      <c r="I242" s="90"/>
      <c r="J242" s="90"/>
      <c r="K242" s="90"/>
    </row>
    <row r="243" spans="1:11" outlineLevel="1">
      <c r="A243" s="51" t="s">
        <v>464</v>
      </c>
      <c r="B243" s="52" t="s">
        <v>39</v>
      </c>
      <c r="C243" s="52" t="s">
        <v>76</v>
      </c>
      <c r="D243" s="52" t="s">
        <v>278</v>
      </c>
      <c r="E243" s="52" t="s">
        <v>8</v>
      </c>
      <c r="F243" s="104">
        <f>F244+F247</f>
        <v>2731000</v>
      </c>
    </row>
    <row r="244" spans="1:11" outlineLevel="1">
      <c r="A244" s="55" t="s">
        <v>77</v>
      </c>
      <c r="B244" s="52" t="s">
        <v>39</v>
      </c>
      <c r="C244" s="52" t="s">
        <v>76</v>
      </c>
      <c r="D244" s="52" t="s">
        <v>465</v>
      </c>
      <c r="E244" s="52" t="s">
        <v>8</v>
      </c>
      <c r="F244" s="104">
        <f>F245</f>
        <v>2500000</v>
      </c>
    </row>
    <row r="245" spans="1:11" outlineLevel="1">
      <c r="A245" s="51" t="s">
        <v>18</v>
      </c>
      <c r="B245" s="52" t="s">
        <v>39</v>
      </c>
      <c r="C245" s="52" t="s">
        <v>76</v>
      </c>
      <c r="D245" s="52" t="s">
        <v>465</v>
      </c>
      <c r="E245" s="52" t="s">
        <v>19</v>
      </c>
      <c r="F245" s="104">
        <f>F246</f>
        <v>2500000</v>
      </c>
    </row>
    <row r="246" spans="1:11" outlineLevel="1">
      <c r="A246" s="51" t="s">
        <v>20</v>
      </c>
      <c r="B246" s="52" t="s">
        <v>39</v>
      </c>
      <c r="C246" s="52" t="s">
        <v>76</v>
      </c>
      <c r="D246" s="52" t="s">
        <v>465</v>
      </c>
      <c r="E246" s="52" t="s">
        <v>21</v>
      </c>
      <c r="F246" s="104">
        <v>2500000</v>
      </c>
    </row>
    <row r="247" spans="1:11" outlineLevel="1">
      <c r="A247" s="55" t="s">
        <v>77</v>
      </c>
      <c r="B247" s="52" t="s">
        <v>39</v>
      </c>
      <c r="C247" s="52" t="s">
        <v>76</v>
      </c>
      <c r="D247" s="52" t="s">
        <v>465</v>
      </c>
      <c r="E247" s="52" t="s">
        <v>8</v>
      </c>
      <c r="F247" s="104">
        <f t="shared" ref="F247:F248" si="56">F248</f>
        <v>231000</v>
      </c>
    </row>
    <row r="248" spans="1:11" outlineLevel="1">
      <c r="A248" s="51" t="s">
        <v>18</v>
      </c>
      <c r="B248" s="52" t="s">
        <v>39</v>
      </c>
      <c r="C248" s="52" t="s">
        <v>76</v>
      </c>
      <c r="D248" s="52" t="s">
        <v>465</v>
      </c>
      <c r="E248" s="52" t="s">
        <v>19</v>
      </c>
      <c r="F248" s="104">
        <f t="shared" si="56"/>
        <v>231000</v>
      </c>
    </row>
    <row r="249" spans="1:11" outlineLevel="1">
      <c r="A249" s="51" t="s">
        <v>20</v>
      </c>
      <c r="B249" s="52" t="s">
        <v>39</v>
      </c>
      <c r="C249" s="52" t="s">
        <v>76</v>
      </c>
      <c r="D249" s="52" t="s">
        <v>465</v>
      </c>
      <c r="E249" s="52" t="s">
        <v>21</v>
      </c>
      <c r="F249" s="104">
        <v>231000</v>
      </c>
    </row>
    <row r="250" spans="1:11" s="89" customFormat="1" outlineLevel="1">
      <c r="A250" s="97" t="s">
        <v>155</v>
      </c>
      <c r="B250" s="72" t="s">
        <v>39</v>
      </c>
      <c r="C250" s="72" t="s">
        <v>76</v>
      </c>
      <c r="D250" s="72" t="s">
        <v>147</v>
      </c>
      <c r="E250" s="72" t="s">
        <v>8</v>
      </c>
      <c r="F250" s="107">
        <f t="shared" ref="F250:F252" si="57">F251</f>
        <v>19000</v>
      </c>
      <c r="G250" s="90"/>
      <c r="H250" s="90"/>
      <c r="I250" s="90"/>
      <c r="J250" s="90"/>
      <c r="K250" s="90"/>
    </row>
    <row r="251" spans="1:11" ht="36" outlineLevel="1">
      <c r="A251" s="56" t="s">
        <v>371</v>
      </c>
      <c r="B251" s="52" t="s">
        <v>39</v>
      </c>
      <c r="C251" s="52" t="s">
        <v>76</v>
      </c>
      <c r="D251" s="52" t="s">
        <v>379</v>
      </c>
      <c r="E251" s="52" t="s">
        <v>8</v>
      </c>
      <c r="F251" s="101">
        <f t="shared" si="57"/>
        <v>19000</v>
      </c>
    </row>
    <row r="252" spans="1:11" outlineLevel="1">
      <c r="A252" s="51" t="s">
        <v>30</v>
      </c>
      <c r="B252" s="52" t="s">
        <v>39</v>
      </c>
      <c r="C252" s="52" t="s">
        <v>76</v>
      </c>
      <c r="D252" s="52" t="s">
        <v>379</v>
      </c>
      <c r="E252" s="52" t="s">
        <v>31</v>
      </c>
      <c r="F252" s="101">
        <f t="shared" si="57"/>
        <v>19000</v>
      </c>
    </row>
    <row r="253" spans="1:11" outlineLevel="1">
      <c r="A253" s="51" t="s">
        <v>372</v>
      </c>
      <c r="B253" s="52" t="s">
        <v>39</v>
      </c>
      <c r="C253" s="52" t="s">
        <v>76</v>
      </c>
      <c r="D253" s="52" t="s">
        <v>379</v>
      </c>
      <c r="E253" s="52" t="s">
        <v>373</v>
      </c>
      <c r="F253" s="104">
        <v>19000</v>
      </c>
    </row>
    <row r="254" spans="1:11" outlineLevel="1">
      <c r="A254" s="51" t="s">
        <v>380</v>
      </c>
      <c r="B254" s="52" t="s">
        <v>39</v>
      </c>
      <c r="C254" s="52" t="s">
        <v>381</v>
      </c>
      <c r="D254" s="52" t="s">
        <v>146</v>
      </c>
      <c r="E254" s="52" t="s">
        <v>8</v>
      </c>
      <c r="F254" s="101">
        <f t="shared" ref="F254:F261" si="58">F255</f>
        <v>9694185.7999999989</v>
      </c>
    </row>
    <row r="255" spans="1:11" s="89" customFormat="1" ht="36" outlineLevel="1">
      <c r="A255" s="97" t="s">
        <v>561</v>
      </c>
      <c r="B255" s="72" t="s">
        <v>39</v>
      </c>
      <c r="C255" s="72" t="s">
        <v>381</v>
      </c>
      <c r="D255" s="72" t="s">
        <v>157</v>
      </c>
      <c r="E255" s="72" t="s">
        <v>8</v>
      </c>
      <c r="F255" s="107">
        <f>F256</f>
        <v>9694185.7999999989</v>
      </c>
      <c r="G255" s="90"/>
      <c r="H255" s="90"/>
      <c r="I255" s="90"/>
      <c r="J255" s="90"/>
      <c r="K255" s="90"/>
    </row>
    <row r="256" spans="1:11" ht="36" outlineLevel="1">
      <c r="A256" s="51" t="s">
        <v>466</v>
      </c>
      <c r="B256" s="52" t="s">
        <v>39</v>
      </c>
      <c r="C256" s="52" t="s">
        <v>381</v>
      </c>
      <c r="D256" s="52" t="s">
        <v>460</v>
      </c>
      <c r="E256" s="52" t="s">
        <v>8</v>
      </c>
      <c r="F256" s="101">
        <f t="shared" ref="F256" si="59">F257+F260</f>
        <v>9694185.7999999989</v>
      </c>
    </row>
    <row r="257" spans="1:11" ht="36" outlineLevel="1">
      <c r="A257" s="51" t="s">
        <v>403</v>
      </c>
      <c r="B257" s="52" t="s">
        <v>39</v>
      </c>
      <c r="C257" s="52" t="s">
        <v>381</v>
      </c>
      <c r="D257" s="52" t="s">
        <v>467</v>
      </c>
      <c r="E257" s="52" t="s">
        <v>8</v>
      </c>
      <c r="F257" s="101">
        <f t="shared" ref="F257:F258" si="60">F258</f>
        <v>130208.29</v>
      </c>
    </row>
    <row r="258" spans="1:11" outlineLevel="1">
      <c r="A258" s="51" t="s">
        <v>22</v>
      </c>
      <c r="B258" s="52" t="s">
        <v>39</v>
      </c>
      <c r="C258" s="52" t="s">
        <v>381</v>
      </c>
      <c r="D258" s="52" t="s">
        <v>467</v>
      </c>
      <c r="E258" s="52" t="s">
        <v>23</v>
      </c>
      <c r="F258" s="101">
        <f t="shared" si="60"/>
        <v>130208.29</v>
      </c>
    </row>
    <row r="259" spans="1:11" ht="36" outlineLevel="1">
      <c r="A259" s="51" t="s">
        <v>61</v>
      </c>
      <c r="B259" s="52" t="s">
        <v>39</v>
      </c>
      <c r="C259" s="52" t="s">
        <v>381</v>
      </c>
      <c r="D259" s="52" t="s">
        <v>467</v>
      </c>
      <c r="E259" s="52" t="s">
        <v>62</v>
      </c>
      <c r="F259" s="104">
        <v>130208.29</v>
      </c>
    </row>
    <row r="260" spans="1:11" ht="36" outlineLevel="1">
      <c r="A260" s="32" t="s">
        <v>509</v>
      </c>
      <c r="B260" s="52" t="s">
        <v>39</v>
      </c>
      <c r="C260" s="52" t="s">
        <v>381</v>
      </c>
      <c r="D260" s="52" t="s">
        <v>468</v>
      </c>
      <c r="E260" s="52" t="s">
        <v>8</v>
      </c>
      <c r="F260" s="101">
        <f t="shared" si="58"/>
        <v>9563977.5099999998</v>
      </c>
    </row>
    <row r="261" spans="1:11" outlineLevel="1">
      <c r="A261" s="51" t="s">
        <v>22</v>
      </c>
      <c r="B261" s="52" t="s">
        <v>39</v>
      </c>
      <c r="C261" s="52" t="s">
        <v>381</v>
      </c>
      <c r="D261" s="52" t="s">
        <v>468</v>
      </c>
      <c r="E261" s="52" t="s">
        <v>23</v>
      </c>
      <c r="F261" s="101">
        <f t="shared" si="58"/>
        <v>9563977.5099999998</v>
      </c>
    </row>
    <row r="262" spans="1:11" ht="36" outlineLevel="1">
      <c r="A262" s="51" t="s">
        <v>61</v>
      </c>
      <c r="B262" s="52" t="s">
        <v>39</v>
      </c>
      <c r="C262" s="52" t="s">
        <v>381</v>
      </c>
      <c r="D262" s="52" t="s">
        <v>468</v>
      </c>
      <c r="E262" s="52" t="s">
        <v>62</v>
      </c>
      <c r="F262" s="104">
        <v>9563977.5099999998</v>
      </c>
    </row>
    <row r="263" spans="1:11" s="89" customFormat="1" ht="27" customHeight="1" outlineLevel="1">
      <c r="A263" s="97" t="s">
        <v>78</v>
      </c>
      <c r="B263" s="72" t="s">
        <v>39</v>
      </c>
      <c r="C263" s="72" t="s">
        <v>79</v>
      </c>
      <c r="D263" s="72" t="s">
        <v>146</v>
      </c>
      <c r="E263" s="72" t="s">
        <v>8</v>
      </c>
      <c r="F263" s="106">
        <f t="shared" ref="F263" si="61">F264</f>
        <v>515000</v>
      </c>
      <c r="G263" s="90"/>
      <c r="H263" s="90"/>
      <c r="I263" s="90"/>
      <c r="J263" s="90"/>
      <c r="K263" s="90"/>
    </row>
    <row r="264" spans="1:11" outlineLevel="2">
      <c r="A264" s="51" t="s">
        <v>80</v>
      </c>
      <c r="B264" s="52" t="s">
        <v>39</v>
      </c>
      <c r="C264" s="52" t="s">
        <v>81</v>
      </c>
      <c r="D264" s="52" t="s">
        <v>146</v>
      </c>
      <c r="E264" s="52" t="s">
        <v>8</v>
      </c>
      <c r="F264" s="104">
        <f>F265+F274</f>
        <v>515000</v>
      </c>
    </row>
    <row r="265" spans="1:11" s="89" customFormat="1" ht="41.25" customHeight="1" outlineLevel="3">
      <c r="A265" s="97" t="s">
        <v>469</v>
      </c>
      <c r="B265" s="72" t="s">
        <v>39</v>
      </c>
      <c r="C265" s="72" t="s">
        <v>81</v>
      </c>
      <c r="D265" s="72" t="s">
        <v>158</v>
      </c>
      <c r="E265" s="72" t="s">
        <v>8</v>
      </c>
      <c r="F265" s="106">
        <f>F266+F270</f>
        <v>470000</v>
      </c>
      <c r="G265" s="90"/>
      <c r="H265" s="90"/>
      <c r="I265" s="90"/>
      <c r="J265" s="90"/>
      <c r="K265" s="90"/>
    </row>
    <row r="266" spans="1:11" ht="42.75" customHeight="1" outlineLevel="3">
      <c r="A266" s="51" t="s">
        <v>470</v>
      </c>
      <c r="B266" s="52" t="s">
        <v>39</v>
      </c>
      <c r="C266" s="52" t="s">
        <v>81</v>
      </c>
      <c r="D266" s="52" t="s">
        <v>510</v>
      </c>
      <c r="E266" s="52" t="s">
        <v>8</v>
      </c>
      <c r="F266" s="104">
        <f>F267</f>
        <v>440000</v>
      </c>
    </row>
    <row r="267" spans="1:11" ht="23.25" customHeight="1" outlineLevel="3">
      <c r="A267" s="51" t="s">
        <v>290</v>
      </c>
      <c r="B267" s="52" t="s">
        <v>39</v>
      </c>
      <c r="C267" s="52" t="s">
        <v>81</v>
      </c>
      <c r="D267" s="52" t="s">
        <v>472</v>
      </c>
      <c r="E267" s="52" t="s">
        <v>8</v>
      </c>
      <c r="F267" s="104">
        <f t="shared" ref="F267:F268" si="62">F268</f>
        <v>440000</v>
      </c>
    </row>
    <row r="268" spans="1:11" ht="23.25" customHeight="1" outlineLevel="3">
      <c r="A268" s="51" t="s">
        <v>18</v>
      </c>
      <c r="B268" s="52" t="s">
        <v>39</v>
      </c>
      <c r="C268" s="52" t="s">
        <v>81</v>
      </c>
      <c r="D268" s="52" t="s">
        <v>472</v>
      </c>
      <c r="E268" s="52" t="s">
        <v>19</v>
      </c>
      <c r="F268" s="104">
        <f t="shared" si="62"/>
        <v>440000</v>
      </c>
    </row>
    <row r="269" spans="1:11" outlineLevel="3">
      <c r="A269" s="51" t="s">
        <v>20</v>
      </c>
      <c r="B269" s="52" t="s">
        <v>39</v>
      </c>
      <c r="C269" s="52" t="s">
        <v>81</v>
      </c>
      <c r="D269" s="52" t="s">
        <v>472</v>
      </c>
      <c r="E269" s="52" t="s">
        <v>21</v>
      </c>
      <c r="F269" s="104">
        <v>440000</v>
      </c>
    </row>
    <row r="270" spans="1:11" ht="24" customHeight="1" outlineLevel="7">
      <c r="A270" s="51" t="s">
        <v>473</v>
      </c>
      <c r="B270" s="52" t="s">
        <v>474</v>
      </c>
      <c r="C270" s="52" t="s">
        <v>81</v>
      </c>
      <c r="D270" s="52" t="s">
        <v>292</v>
      </c>
      <c r="E270" s="52" t="s">
        <v>8</v>
      </c>
      <c r="F270" s="101">
        <f>F271</f>
        <v>30000</v>
      </c>
    </row>
    <row r="271" spans="1:11" ht="25.5" customHeight="1" outlineLevel="5">
      <c r="A271" s="51" t="s">
        <v>82</v>
      </c>
      <c r="B271" s="52" t="s">
        <v>39</v>
      </c>
      <c r="C271" s="52" t="s">
        <v>81</v>
      </c>
      <c r="D271" s="52" t="s">
        <v>291</v>
      </c>
      <c r="E271" s="52" t="s">
        <v>8</v>
      </c>
      <c r="F271" s="104">
        <f t="shared" ref="F271:F272" si="63">F272</f>
        <v>30000</v>
      </c>
    </row>
    <row r="272" spans="1:11" ht="25.5" customHeight="1" outlineLevel="6">
      <c r="A272" s="51" t="s">
        <v>18</v>
      </c>
      <c r="B272" s="52" t="s">
        <v>39</v>
      </c>
      <c r="C272" s="52" t="s">
        <v>81</v>
      </c>
      <c r="D272" s="52" t="s">
        <v>291</v>
      </c>
      <c r="E272" s="52" t="s">
        <v>19</v>
      </c>
      <c r="F272" s="104">
        <f t="shared" si="63"/>
        <v>30000</v>
      </c>
    </row>
    <row r="273" spans="1:11" outlineLevel="7">
      <c r="A273" s="51" t="s">
        <v>20</v>
      </c>
      <c r="B273" s="52" t="s">
        <v>39</v>
      </c>
      <c r="C273" s="52" t="s">
        <v>81</v>
      </c>
      <c r="D273" s="52" t="s">
        <v>291</v>
      </c>
      <c r="E273" s="52" t="s">
        <v>21</v>
      </c>
      <c r="F273" s="104">
        <v>30000</v>
      </c>
    </row>
    <row r="274" spans="1:11" s="89" customFormat="1" ht="54" outlineLevel="3">
      <c r="A274" s="97" t="s">
        <v>577</v>
      </c>
      <c r="B274" s="72" t="s">
        <v>39</v>
      </c>
      <c r="C274" s="72" t="s">
        <v>81</v>
      </c>
      <c r="D274" s="72" t="s">
        <v>475</v>
      </c>
      <c r="E274" s="72" t="s">
        <v>8</v>
      </c>
      <c r="F274" s="106">
        <f>F275</f>
        <v>45000</v>
      </c>
      <c r="G274" s="90"/>
      <c r="H274" s="90"/>
      <c r="I274" s="90"/>
      <c r="J274" s="90"/>
      <c r="K274" s="90"/>
    </row>
    <row r="275" spans="1:11" ht="21" customHeight="1" outlineLevel="5">
      <c r="A275" s="51" t="s">
        <v>476</v>
      </c>
      <c r="B275" s="52" t="s">
        <v>39</v>
      </c>
      <c r="C275" s="52" t="s">
        <v>81</v>
      </c>
      <c r="D275" s="52" t="s">
        <v>477</v>
      </c>
      <c r="E275" s="52" t="s">
        <v>8</v>
      </c>
      <c r="F275" s="104">
        <f>F277</f>
        <v>45000</v>
      </c>
    </row>
    <row r="276" spans="1:11" outlineLevel="5">
      <c r="A276" s="51" t="s">
        <v>478</v>
      </c>
      <c r="B276" s="52" t="s">
        <v>39</v>
      </c>
      <c r="C276" s="52" t="s">
        <v>81</v>
      </c>
      <c r="D276" s="52" t="s">
        <v>479</v>
      </c>
      <c r="E276" s="52" t="s">
        <v>8</v>
      </c>
      <c r="F276" s="104">
        <f>F277</f>
        <v>45000</v>
      </c>
    </row>
    <row r="277" spans="1:11" outlineLevel="6">
      <c r="A277" s="51" t="s">
        <v>18</v>
      </c>
      <c r="B277" s="52" t="s">
        <v>39</v>
      </c>
      <c r="C277" s="52" t="s">
        <v>81</v>
      </c>
      <c r="D277" s="52" t="s">
        <v>479</v>
      </c>
      <c r="E277" s="52" t="s">
        <v>19</v>
      </c>
      <c r="F277" s="104">
        <f t="shared" ref="F277" si="64">F278</f>
        <v>45000</v>
      </c>
    </row>
    <row r="278" spans="1:11" outlineLevel="7">
      <c r="A278" s="51" t="s">
        <v>20</v>
      </c>
      <c r="B278" s="52" t="s">
        <v>39</v>
      </c>
      <c r="C278" s="52" t="s">
        <v>81</v>
      </c>
      <c r="D278" s="52" t="s">
        <v>479</v>
      </c>
      <c r="E278" s="52" t="s">
        <v>21</v>
      </c>
      <c r="F278" s="104">
        <v>45000</v>
      </c>
    </row>
    <row r="279" spans="1:11" s="89" customFormat="1" outlineLevel="1">
      <c r="A279" s="97" t="s">
        <v>83</v>
      </c>
      <c r="B279" s="72" t="s">
        <v>39</v>
      </c>
      <c r="C279" s="72" t="s">
        <v>84</v>
      </c>
      <c r="D279" s="72" t="s">
        <v>146</v>
      </c>
      <c r="E279" s="72" t="s">
        <v>8</v>
      </c>
      <c r="F279" s="106">
        <f t="shared" ref="F279:F284" si="65">F280</f>
        <v>15309945</v>
      </c>
      <c r="G279" s="90"/>
      <c r="H279" s="90"/>
      <c r="I279" s="90"/>
      <c r="J279" s="90"/>
      <c r="K279" s="90"/>
    </row>
    <row r="280" spans="1:11" outlineLevel="2">
      <c r="A280" s="51" t="s">
        <v>306</v>
      </c>
      <c r="B280" s="52" t="s">
        <v>39</v>
      </c>
      <c r="C280" s="52" t="s">
        <v>305</v>
      </c>
      <c r="D280" s="52" t="s">
        <v>146</v>
      </c>
      <c r="E280" s="52" t="s">
        <v>8</v>
      </c>
      <c r="F280" s="104">
        <f t="shared" si="65"/>
        <v>15309945</v>
      </c>
    </row>
    <row r="281" spans="1:11" s="89" customFormat="1" ht="36" outlineLevel="3">
      <c r="A281" s="97" t="s">
        <v>482</v>
      </c>
      <c r="B281" s="72" t="s">
        <v>39</v>
      </c>
      <c r="C281" s="72" t="s">
        <v>305</v>
      </c>
      <c r="D281" s="72" t="s">
        <v>159</v>
      </c>
      <c r="E281" s="72" t="s">
        <v>8</v>
      </c>
      <c r="F281" s="106">
        <f t="shared" si="65"/>
        <v>15309945</v>
      </c>
      <c r="G281" s="90"/>
      <c r="H281" s="90"/>
      <c r="I281" s="90"/>
      <c r="J281" s="90"/>
      <c r="K281" s="90"/>
    </row>
    <row r="282" spans="1:11" outlineLevel="3">
      <c r="A282" s="51" t="s">
        <v>481</v>
      </c>
      <c r="B282" s="52" t="s">
        <v>39</v>
      </c>
      <c r="C282" s="52" t="s">
        <v>305</v>
      </c>
      <c r="D282" s="52" t="s">
        <v>274</v>
      </c>
      <c r="E282" s="52" t="s">
        <v>8</v>
      </c>
      <c r="F282" s="104">
        <f>F283</f>
        <v>15309945</v>
      </c>
    </row>
    <row r="283" spans="1:11" ht="36" outlineLevel="5">
      <c r="A283" s="51" t="s">
        <v>87</v>
      </c>
      <c r="B283" s="52" t="s">
        <v>39</v>
      </c>
      <c r="C283" s="52" t="s">
        <v>305</v>
      </c>
      <c r="D283" s="52" t="s">
        <v>160</v>
      </c>
      <c r="E283" s="52" t="s">
        <v>8</v>
      </c>
      <c r="F283" s="104">
        <f t="shared" si="65"/>
        <v>15309945</v>
      </c>
    </row>
    <row r="284" spans="1:11" ht="36" outlineLevel="6">
      <c r="A284" s="51" t="s">
        <v>51</v>
      </c>
      <c r="B284" s="52" t="s">
        <v>39</v>
      </c>
      <c r="C284" s="52" t="s">
        <v>305</v>
      </c>
      <c r="D284" s="52" t="s">
        <v>160</v>
      </c>
      <c r="E284" s="52" t="s">
        <v>52</v>
      </c>
      <c r="F284" s="104">
        <f t="shared" si="65"/>
        <v>15309945</v>
      </c>
    </row>
    <row r="285" spans="1:11" outlineLevel="7">
      <c r="A285" s="51" t="s">
        <v>88</v>
      </c>
      <c r="B285" s="52" t="s">
        <v>39</v>
      </c>
      <c r="C285" s="52" t="s">
        <v>305</v>
      </c>
      <c r="D285" s="52" t="s">
        <v>160</v>
      </c>
      <c r="E285" s="52" t="s">
        <v>89</v>
      </c>
      <c r="F285" s="104">
        <v>15309945</v>
      </c>
    </row>
    <row r="286" spans="1:11" s="89" customFormat="1" outlineLevel="1">
      <c r="A286" s="97" t="s">
        <v>93</v>
      </c>
      <c r="B286" s="72" t="s">
        <v>39</v>
      </c>
      <c r="C286" s="72" t="s">
        <v>94</v>
      </c>
      <c r="D286" s="72" t="s">
        <v>146</v>
      </c>
      <c r="E286" s="72" t="s">
        <v>8</v>
      </c>
      <c r="F286" s="106">
        <f>F287</f>
        <v>9352277.4499999993</v>
      </c>
      <c r="G286" s="90"/>
      <c r="H286" s="90"/>
      <c r="I286" s="90"/>
      <c r="J286" s="90"/>
      <c r="K286" s="90"/>
    </row>
    <row r="287" spans="1:11" outlineLevel="2">
      <c r="A287" s="51" t="s">
        <v>95</v>
      </c>
      <c r="B287" s="52" t="s">
        <v>39</v>
      </c>
      <c r="C287" s="52" t="s">
        <v>96</v>
      </c>
      <c r="D287" s="52" t="s">
        <v>146</v>
      </c>
      <c r="E287" s="52" t="s">
        <v>8</v>
      </c>
      <c r="F287" s="104">
        <f>F288</f>
        <v>9352277.4499999993</v>
      </c>
    </row>
    <row r="288" spans="1:11" s="89" customFormat="1" ht="36" outlineLevel="3">
      <c r="A288" s="97" t="s">
        <v>482</v>
      </c>
      <c r="B288" s="72" t="s">
        <v>39</v>
      </c>
      <c r="C288" s="72" t="s">
        <v>96</v>
      </c>
      <c r="D288" s="72" t="s">
        <v>159</v>
      </c>
      <c r="E288" s="72" t="s">
        <v>8</v>
      </c>
      <c r="F288" s="106">
        <f>F289+F299</f>
        <v>9352277.4499999993</v>
      </c>
      <c r="G288" s="90"/>
      <c r="H288" s="90"/>
      <c r="I288" s="90"/>
      <c r="J288" s="90"/>
      <c r="K288" s="90"/>
    </row>
    <row r="289" spans="1:11" outlineLevel="3">
      <c r="A289" s="51" t="s">
        <v>483</v>
      </c>
      <c r="B289" s="52" t="s">
        <v>39</v>
      </c>
      <c r="C289" s="52" t="s">
        <v>96</v>
      </c>
      <c r="D289" s="52" t="s">
        <v>273</v>
      </c>
      <c r="E289" s="52" t="s">
        <v>8</v>
      </c>
      <c r="F289" s="104">
        <f>F290+F293+F296</f>
        <v>7891277.4500000002</v>
      </c>
    </row>
    <row r="290" spans="1:11" ht="36" outlineLevel="3">
      <c r="A290" s="51" t="s">
        <v>404</v>
      </c>
      <c r="B290" s="52" t="s">
        <v>39</v>
      </c>
      <c r="C290" s="52" t="s">
        <v>96</v>
      </c>
      <c r="D290" s="52" t="s">
        <v>405</v>
      </c>
      <c r="E290" s="52" t="s">
        <v>8</v>
      </c>
      <c r="F290" s="104">
        <f t="shared" ref="F290:F291" si="66">F291</f>
        <v>1530</v>
      </c>
    </row>
    <row r="291" spans="1:11" ht="36" outlineLevel="3">
      <c r="A291" s="51" t="s">
        <v>51</v>
      </c>
      <c r="B291" s="52" t="s">
        <v>39</v>
      </c>
      <c r="C291" s="52" t="s">
        <v>96</v>
      </c>
      <c r="D291" s="52" t="s">
        <v>405</v>
      </c>
      <c r="E291" s="52" t="s">
        <v>52</v>
      </c>
      <c r="F291" s="104">
        <f t="shared" si="66"/>
        <v>1530</v>
      </c>
    </row>
    <row r="292" spans="1:11" outlineLevel="3">
      <c r="A292" s="51" t="s">
        <v>88</v>
      </c>
      <c r="B292" s="52" t="s">
        <v>39</v>
      </c>
      <c r="C292" s="52" t="s">
        <v>96</v>
      </c>
      <c r="D292" s="52" t="s">
        <v>405</v>
      </c>
      <c r="E292" s="52" t="s">
        <v>89</v>
      </c>
      <c r="F292" s="104">
        <v>1530</v>
      </c>
    </row>
    <row r="293" spans="1:11" ht="36" outlineLevel="7">
      <c r="A293" s="57" t="s">
        <v>98</v>
      </c>
      <c r="B293" s="52" t="s">
        <v>39</v>
      </c>
      <c r="C293" s="52" t="s">
        <v>96</v>
      </c>
      <c r="D293" s="52" t="s">
        <v>164</v>
      </c>
      <c r="E293" s="52" t="s">
        <v>8</v>
      </c>
      <c r="F293" s="104">
        <f t="shared" ref="F293:F294" si="67">F294</f>
        <v>7740500</v>
      </c>
    </row>
    <row r="294" spans="1:11" ht="36" outlineLevel="7">
      <c r="A294" s="51" t="s">
        <v>51</v>
      </c>
      <c r="B294" s="52" t="s">
        <v>39</v>
      </c>
      <c r="C294" s="52" t="s">
        <v>96</v>
      </c>
      <c r="D294" s="52" t="s">
        <v>164</v>
      </c>
      <c r="E294" s="52" t="s">
        <v>52</v>
      </c>
      <c r="F294" s="104">
        <f t="shared" si="67"/>
        <v>7740500</v>
      </c>
    </row>
    <row r="295" spans="1:11" outlineLevel="7">
      <c r="A295" s="51" t="s">
        <v>88</v>
      </c>
      <c r="B295" s="52" t="s">
        <v>39</v>
      </c>
      <c r="C295" s="52" t="s">
        <v>96</v>
      </c>
      <c r="D295" s="52" t="s">
        <v>164</v>
      </c>
      <c r="E295" s="52" t="s">
        <v>89</v>
      </c>
      <c r="F295" s="104">
        <v>7740500</v>
      </c>
    </row>
    <row r="296" spans="1:11" ht="54" outlineLevel="7">
      <c r="A296" s="32" t="s">
        <v>511</v>
      </c>
      <c r="B296" s="52" t="s">
        <v>39</v>
      </c>
      <c r="C296" s="52" t="s">
        <v>96</v>
      </c>
      <c r="D296" s="52" t="s">
        <v>382</v>
      </c>
      <c r="E296" s="52" t="s">
        <v>8</v>
      </c>
      <c r="F296" s="101">
        <f t="shared" ref="F296:F297" si="68">F297</f>
        <v>149247.45000000001</v>
      </c>
    </row>
    <row r="297" spans="1:11" ht="36" outlineLevel="7">
      <c r="A297" s="51" t="s">
        <v>51</v>
      </c>
      <c r="B297" s="52" t="s">
        <v>39</v>
      </c>
      <c r="C297" s="52" t="s">
        <v>96</v>
      </c>
      <c r="D297" s="52" t="s">
        <v>382</v>
      </c>
      <c r="E297" s="52" t="s">
        <v>52</v>
      </c>
      <c r="F297" s="101">
        <f t="shared" si="68"/>
        <v>149247.45000000001</v>
      </c>
    </row>
    <row r="298" spans="1:11" outlineLevel="7">
      <c r="A298" s="51" t="s">
        <v>88</v>
      </c>
      <c r="B298" s="52" t="s">
        <v>39</v>
      </c>
      <c r="C298" s="52" t="s">
        <v>96</v>
      </c>
      <c r="D298" s="52" t="s">
        <v>382</v>
      </c>
      <c r="E298" s="52" t="s">
        <v>89</v>
      </c>
      <c r="F298" s="104">
        <v>149247.45000000001</v>
      </c>
    </row>
    <row r="299" spans="1:11" outlineLevel="7">
      <c r="A299" s="51" t="s">
        <v>255</v>
      </c>
      <c r="B299" s="52" t="s">
        <v>39</v>
      </c>
      <c r="C299" s="52" t="s">
        <v>96</v>
      </c>
      <c r="D299" s="52" t="s">
        <v>275</v>
      </c>
      <c r="E299" s="52" t="s">
        <v>8</v>
      </c>
      <c r="F299" s="101">
        <f>F300</f>
        <v>1461000</v>
      </c>
    </row>
    <row r="300" spans="1:11" outlineLevel="5">
      <c r="A300" s="51" t="s">
        <v>97</v>
      </c>
      <c r="B300" s="52" t="s">
        <v>39</v>
      </c>
      <c r="C300" s="52" t="s">
        <v>96</v>
      </c>
      <c r="D300" s="52" t="s">
        <v>163</v>
      </c>
      <c r="E300" s="52" t="s">
        <v>8</v>
      </c>
      <c r="F300" s="104">
        <f t="shared" ref="F300" si="69">F301</f>
        <v>1461000</v>
      </c>
    </row>
    <row r="301" spans="1:11" ht="36" outlineLevel="6">
      <c r="A301" s="51" t="s">
        <v>51</v>
      </c>
      <c r="B301" s="52" t="s">
        <v>39</v>
      </c>
      <c r="C301" s="52" t="s">
        <v>96</v>
      </c>
      <c r="D301" s="52" t="s">
        <v>163</v>
      </c>
      <c r="E301" s="52" t="s">
        <v>52</v>
      </c>
      <c r="F301" s="104">
        <f t="shared" ref="F301" si="70">F302+F303</f>
        <v>1461000</v>
      </c>
    </row>
    <row r="302" spans="1:11" outlineLevel="7">
      <c r="A302" s="51" t="s">
        <v>88</v>
      </c>
      <c r="B302" s="52" t="s">
        <v>39</v>
      </c>
      <c r="C302" s="52" t="s">
        <v>96</v>
      </c>
      <c r="D302" s="52" t="s">
        <v>163</v>
      </c>
      <c r="E302" s="52" t="s">
        <v>89</v>
      </c>
      <c r="F302" s="104">
        <v>1347000</v>
      </c>
    </row>
    <row r="303" spans="1:11" ht="36" outlineLevel="7">
      <c r="A303" s="51" t="s">
        <v>484</v>
      </c>
      <c r="B303" s="52" t="s">
        <v>39</v>
      </c>
      <c r="C303" s="52" t="s">
        <v>96</v>
      </c>
      <c r="D303" s="52" t="s">
        <v>163</v>
      </c>
      <c r="E303" s="52" t="s">
        <v>301</v>
      </c>
      <c r="F303" s="104">
        <v>114000</v>
      </c>
    </row>
    <row r="304" spans="1:11" s="89" customFormat="1" outlineLevel="1">
      <c r="A304" s="97" t="s">
        <v>99</v>
      </c>
      <c r="B304" s="72" t="s">
        <v>39</v>
      </c>
      <c r="C304" s="72" t="s">
        <v>100</v>
      </c>
      <c r="D304" s="72" t="s">
        <v>146</v>
      </c>
      <c r="E304" s="72" t="s">
        <v>8</v>
      </c>
      <c r="F304" s="106">
        <f>F305+F310+F325</f>
        <v>41145485.619999997</v>
      </c>
      <c r="G304" s="90"/>
      <c r="H304" s="90"/>
      <c r="I304" s="90"/>
      <c r="J304" s="90"/>
      <c r="K304" s="90"/>
    </row>
    <row r="305" spans="1:11" outlineLevel="2">
      <c r="A305" s="51" t="s">
        <v>101</v>
      </c>
      <c r="B305" s="52" t="s">
        <v>39</v>
      </c>
      <c r="C305" s="52" t="s">
        <v>102</v>
      </c>
      <c r="D305" s="52" t="s">
        <v>146</v>
      </c>
      <c r="E305" s="52" t="s">
        <v>8</v>
      </c>
      <c r="F305" s="104">
        <f>F306</f>
        <v>3713124</v>
      </c>
    </row>
    <row r="306" spans="1:11" outlineLevel="4">
      <c r="A306" s="51" t="s">
        <v>155</v>
      </c>
      <c r="B306" s="52" t="s">
        <v>39</v>
      </c>
      <c r="C306" s="52" t="s">
        <v>102</v>
      </c>
      <c r="D306" s="52" t="s">
        <v>147</v>
      </c>
      <c r="E306" s="52" t="s">
        <v>8</v>
      </c>
      <c r="F306" s="104">
        <f t="shared" ref="F306:F308" si="71">F307</f>
        <v>3713124</v>
      </c>
    </row>
    <row r="307" spans="1:11" outlineLevel="5">
      <c r="A307" s="51" t="s">
        <v>103</v>
      </c>
      <c r="B307" s="52" t="s">
        <v>39</v>
      </c>
      <c r="C307" s="52" t="s">
        <v>102</v>
      </c>
      <c r="D307" s="52" t="s">
        <v>165</v>
      </c>
      <c r="E307" s="52" t="s">
        <v>8</v>
      </c>
      <c r="F307" s="104">
        <f t="shared" si="71"/>
        <v>3713124</v>
      </c>
    </row>
    <row r="308" spans="1:11" outlineLevel="6">
      <c r="A308" s="51" t="s">
        <v>104</v>
      </c>
      <c r="B308" s="52" t="s">
        <v>39</v>
      </c>
      <c r="C308" s="52" t="s">
        <v>102</v>
      </c>
      <c r="D308" s="52" t="s">
        <v>165</v>
      </c>
      <c r="E308" s="52" t="s">
        <v>105</v>
      </c>
      <c r="F308" s="104">
        <f t="shared" si="71"/>
        <v>3713124</v>
      </c>
    </row>
    <row r="309" spans="1:11" outlineLevel="7">
      <c r="A309" s="51" t="s">
        <v>106</v>
      </c>
      <c r="B309" s="52" t="s">
        <v>39</v>
      </c>
      <c r="C309" s="52" t="s">
        <v>102</v>
      </c>
      <c r="D309" s="52" t="s">
        <v>165</v>
      </c>
      <c r="E309" s="52" t="s">
        <v>107</v>
      </c>
      <c r="F309" s="104">
        <v>3713124</v>
      </c>
    </row>
    <row r="310" spans="1:11" outlineLevel="7">
      <c r="A310" s="51" t="s">
        <v>108</v>
      </c>
      <c r="B310" s="52" t="s">
        <v>39</v>
      </c>
      <c r="C310" s="52" t="s">
        <v>109</v>
      </c>
      <c r="D310" s="52" t="s">
        <v>146</v>
      </c>
      <c r="E310" s="52" t="s">
        <v>8</v>
      </c>
      <c r="F310" s="104">
        <f>F311+F321+F316</f>
        <v>713660</v>
      </c>
    </row>
    <row r="311" spans="1:11" s="89" customFormat="1" ht="36" outlineLevel="7">
      <c r="A311" s="97" t="s">
        <v>485</v>
      </c>
      <c r="B311" s="72" t="s">
        <v>39</v>
      </c>
      <c r="C311" s="72" t="s">
        <v>109</v>
      </c>
      <c r="D311" s="72" t="s">
        <v>150</v>
      </c>
      <c r="E311" s="72" t="s">
        <v>8</v>
      </c>
      <c r="F311" s="106">
        <f>F312</f>
        <v>440160</v>
      </c>
      <c r="G311" s="90"/>
      <c r="H311" s="90"/>
      <c r="I311" s="90"/>
      <c r="J311" s="90"/>
      <c r="K311" s="90"/>
    </row>
    <row r="312" spans="1:11" outlineLevel="7">
      <c r="A312" s="51" t="s">
        <v>486</v>
      </c>
      <c r="B312" s="52" t="s">
        <v>39</v>
      </c>
      <c r="C312" s="52" t="s">
        <v>109</v>
      </c>
      <c r="D312" s="52" t="s">
        <v>549</v>
      </c>
      <c r="E312" s="52" t="s">
        <v>8</v>
      </c>
      <c r="F312" s="104">
        <f>F313</f>
        <v>440160</v>
      </c>
    </row>
    <row r="313" spans="1:11" outlineLevel="7">
      <c r="A313" s="51" t="s">
        <v>113</v>
      </c>
      <c r="B313" s="52" t="s">
        <v>39</v>
      </c>
      <c r="C313" s="52" t="s">
        <v>109</v>
      </c>
      <c r="D313" s="52" t="s">
        <v>552</v>
      </c>
      <c r="E313" s="52" t="s">
        <v>8</v>
      </c>
      <c r="F313" s="104">
        <f t="shared" ref="F313:F314" si="72">F314</f>
        <v>440160</v>
      </c>
    </row>
    <row r="314" spans="1:11" outlineLevel="7">
      <c r="A314" s="51" t="s">
        <v>104</v>
      </c>
      <c r="B314" s="52" t="s">
        <v>39</v>
      </c>
      <c r="C314" s="52" t="s">
        <v>109</v>
      </c>
      <c r="D314" s="52" t="s">
        <v>552</v>
      </c>
      <c r="E314" s="52" t="s">
        <v>105</v>
      </c>
      <c r="F314" s="104">
        <f t="shared" si="72"/>
        <v>440160</v>
      </c>
    </row>
    <row r="315" spans="1:11" outlineLevel="7">
      <c r="A315" s="51" t="s">
        <v>111</v>
      </c>
      <c r="B315" s="52" t="s">
        <v>39</v>
      </c>
      <c r="C315" s="52" t="s">
        <v>109</v>
      </c>
      <c r="D315" s="52" t="s">
        <v>552</v>
      </c>
      <c r="E315" s="52" t="s">
        <v>112</v>
      </c>
      <c r="F315" s="104">
        <v>440160</v>
      </c>
    </row>
    <row r="316" spans="1:11" s="89" customFormat="1" ht="36" outlineLevel="7">
      <c r="A316" s="97" t="s">
        <v>487</v>
      </c>
      <c r="B316" s="72" t="s">
        <v>39</v>
      </c>
      <c r="C316" s="72" t="s">
        <v>109</v>
      </c>
      <c r="D316" s="72" t="s">
        <v>488</v>
      </c>
      <c r="E316" s="72" t="s">
        <v>8</v>
      </c>
      <c r="F316" s="107">
        <f>F317</f>
        <v>173500</v>
      </c>
      <c r="G316" s="90"/>
      <c r="H316" s="90"/>
      <c r="I316" s="90"/>
      <c r="J316" s="90"/>
      <c r="K316" s="90"/>
    </row>
    <row r="317" spans="1:11" ht="36" outlineLevel="7">
      <c r="A317" s="51" t="s">
        <v>512</v>
      </c>
      <c r="B317" s="52" t="s">
        <v>39</v>
      </c>
      <c r="C317" s="52" t="s">
        <v>109</v>
      </c>
      <c r="D317" s="52" t="s">
        <v>489</v>
      </c>
      <c r="E317" s="52" t="s">
        <v>8</v>
      </c>
      <c r="F317" s="101">
        <f>F318</f>
        <v>173500</v>
      </c>
    </row>
    <row r="318" spans="1:11" outlineLevel="7">
      <c r="A318" s="51" t="s">
        <v>110</v>
      </c>
      <c r="B318" s="52" t="s">
        <v>39</v>
      </c>
      <c r="C318" s="52" t="s">
        <v>109</v>
      </c>
      <c r="D318" s="52" t="s">
        <v>490</v>
      </c>
      <c r="E318" s="52" t="s">
        <v>8</v>
      </c>
      <c r="F318" s="104">
        <f>F319</f>
        <v>173500</v>
      </c>
    </row>
    <row r="319" spans="1:11" outlineLevel="7">
      <c r="A319" s="51" t="s">
        <v>104</v>
      </c>
      <c r="B319" s="52" t="s">
        <v>39</v>
      </c>
      <c r="C319" s="52" t="s">
        <v>109</v>
      </c>
      <c r="D319" s="52" t="s">
        <v>490</v>
      </c>
      <c r="E319" s="52" t="s">
        <v>105</v>
      </c>
      <c r="F319" s="101">
        <f t="shared" ref="F319" si="73">F320</f>
        <v>173500</v>
      </c>
    </row>
    <row r="320" spans="1:11" outlineLevel="7">
      <c r="A320" s="51" t="s">
        <v>111</v>
      </c>
      <c r="B320" s="52" t="s">
        <v>39</v>
      </c>
      <c r="C320" s="52" t="s">
        <v>109</v>
      </c>
      <c r="D320" s="52" t="s">
        <v>490</v>
      </c>
      <c r="E320" s="52" t="s">
        <v>112</v>
      </c>
      <c r="F320" s="104">
        <v>173500</v>
      </c>
    </row>
    <row r="321" spans="1:6" outlineLevel="7">
      <c r="A321" s="51" t="s">
        <v>155</v>
      </c>
      <c r="B321" s="52" t="s">
        <v>39</v>
      </c>
      <c r="C321" s="52" t="s">
        <v>109</v>
      </c>
      <c r="D321" s="52" t="s">
        <v>147</v>
      </c>
      <c r="E321" s="52" t="s">
        <v>8</v>
      </c>
      <c r="F321" s="101">
        <f>F322</f>
        <v>100000</v>
      </c>
    </row>
    <row r="322" spans="1:6" outlineLevel="7">
      <c r="A322" s="51" t="s">
        <v>393</v>
      </c>
      <c r="B322" s="52" t="s">
        <v>39</v>
      </c>
      <c r="C322" s="52" t="s">
        <v>109</v>
      </c>
      <c r="D322" s="52" t="s">
        <v>394</v>
      </c>
      <c r="E322" s="52" t="s">
        <v>8</v>
      </c>
      <c r="F322" s="101">
        <f t="shared" ref="F322:F323" si="74">F323</f>
        <v>100000</v>
      </c>
    </row>
    <row r="323" spans="1:6" outlineLevel="7">
      <c r="A323" s="51" t="s">
        <v>104</v>
      </c>
      <c r="B323" s="52" t="s">
        <v>39</v>
      </c>
      <c r="C323" s="52" t="s">
        <v>109</v>
      </c>
      <c r="D323" s="52" t="s">
        <v>394</v>
      </c>
      <c r="E323" s="52" t="s">
        <v>105</v>
      </c>
      <c r="F323" s="101">
        <f t="shared" si="74"/>
        <v>100000</v>
      </c>
    </row>
    <row r="324" spans="1:6" outlineLevel="7">
      <c r="A324" s="51" t="s">
        <v>406</v>
      </c>
      <c r="B324" s="52" t="s">
        <v>39</v>
      </c>
      <c r="C324" s="52" t="s">
        <v>109</v>
      </c>
      <c r="D324" s="52" t="s">
        <v>394</v>
      </c>
      <c r="E324" s="52" t="s">
        <v>407</v>
      </c>
      <c r="F324" s="104">
        <v>100000</v>
      </c>
    </row>
    <row r="325" spans="1:6" outlineLevel="1">
      <c r="A325" s="51" t="s">
        <v>143</v>
      </c>
      <c r="B325" s="52" t="s">
        <v>39</v>
      </c>
      <c r="C325" s="52" t="s">
        <v>144</v>
      </c>
      <c r="D325" s="52" t="s">
        <v>146</v>
      </c>
      <c r="E325" s="52" t="s">
        <v>8</v>
      </c>
      <c r="F325" s="101">
        <f t="shared" ref="F325:F329" si="75">F326</f>
        <v>36718701.619999997</v>
      </c>
    </row>
    <row r="326" spans="1:6" outlineLevel="1">
      <c r="A326" s="51" t="s">
        <v>155</v>
      </c>
      <c r="B326" s="52" t="s">
        <v>39</v>
      </c>
      <c r="C326" s="52" t="s">
        <v>144</v>
      </c>
      <c r="D326" s="52" t="s">
        <v>147</v>
      </c>
      <c r="E326" s="52" t="s">
        <v>8</v>
      </c>
      <c r="F326" s="101">
        <f t="shared" si="75"/>
        <v>36718701.619999997</v>
      </c>
    </row>
    <row r="327" spans="1:6" outlineLevel="1">
      <c r="A327" s="51" t="s">
        <v>349</v>
      </c>
      <c r="B327" s="52" t="s">
        <v>39</v>
      </c>
      <c r="C327" s="52" t="s">
        <v>144</v>
      </c>
      <c r="D327" s="52" t="s">
        <v>348</v>
      </c>
      <c r="E327" s="52" t="s">
        <v>8</v>
      </c>
      <c r="F327" s="101">
        <f>F328+F331+F334</f>
        <v>36718701.619999997</v>
      </c>
    </row>
    <row r="328" spans="1:6" ht="36" outlineLevel="1">
      <c r="A328" s="32" t="s">
        <v>495</v>
      </c>
      <c r="B328" s="52" t="s">
        <v>39</v>
      </c>
      <c r="C328" s="52" t="s">
        <v>144</v>
      </c>
      <c r="D328" s="52" t="s">
        <v>388</v>
      </c>
      <c r="E328" s="52" t="s">
        <v>8</v>
      </c>
      <c r="F328" s="101">
        <f t="shared" si="75"/>
        <v>14951424.619999999</v>
      </c>
    </row>
    <row r="329" spans="1:6" ht="36" outlineLevel="1">
      <c r="A329" s="51" t="s">
        <v>322</v>
      </c>
      <c r="B329" s="52" t="s">
        <v>39</v>
      </c>
      <c r="C329" s="52" t="s">
        <v>144</v>
      </c>
      <c r="D329" s="52" t="s">
        <v>388</v>
      </c>
      <c r="E329" s="52" t="s">
        <v>323</v>
      </c>
      <c r="F329" s="101">
        <f t="shared" si="75"/>
        <v>14951424.619999999</v>
      </c>
    </row>
    <row r="330" spans="1:6" outlineLevel="1">
      <c r="A330" s="51" t="s">
        <v>324</v>
      </c>
      <c r="B330" s="52" t="s">
        <v>39</v>
      </c>
      <c r="C330" s="52" t="s">
        <v>144</v>
      </c>
      <c r="D330" s="52" t="s">
        <v>388</v>
      </c>
      <c r="E330" s="52" t="s">
        <v>325</v>
      </c>
      <c r="F330" s="104">
        <v>14951424.619999999</v>
      </c>
    </row>
    <row r="331" spans="1:6" ht="55.5" customHeight="1" outlineLevel="1">
      <c r="A331" s="51" t="s">
        <v>586</v>
      </c>
      <c r="B331" s="52" t="s">
        <v>39</v>
      </c>
      <c r="C331" s="52" t="s">
        <v>144</v>
      </c>
      <c r="D331" s="52" t="s">
        <v>587</v>
      </c>
      <c r="E331" s="52" t="s">
        <v>8</v>
      </c>
      <c r="F331" s="104">
        <f>F332</f>
        <v>769864</v>
      </c>
    </row>
    <row r="332" spans="1:6" outlineLevel="1">
      <c r="A332" s="51" t="s">
        <v>104</v>
      </c>
      <c r="B332" s="52" t="s">
        <v>39</v>
      </c>
      <c r="C332" s="52" t="s">
        <v>144</v>
      </c>
      <c r="D332" s="52" t="s">
        <v>587</v>
      </c>
      <c r="E332" s="52" t="s">
        <v>105</v>
      </c>
      <c r="F332" s="104">
        <f>F333</f>
        <v>769864</v>
      </c>
    </row>
    <row r="333" spans="1:6" outlineLevel="1">
      <c r="A333" s="51" t="s">
        <v>106</v>
      </c>
      <c r="B333" s="52" t="s">
        <v>39</v>
      </c>
      <c r="C333" s="52" t="s">
        <v>144</v>
      </c>
      <c r="D333" s="52" t="s">
        <v>587</v>
      </c>
      <c r="E333" s="52" t="s">
        <v>107</v>
      </c>
      <c r="F333" s="104">
        <v>769864</v>
      </c>
    </row>
    <row r="334" spans="1:6" ht="54" outlineLevel="1">
      <c r="A334" s="32" t="s">
        <v>588</v>
      </c>
      <c r="B334" s="52" t="s">
        <v>39</v>
      </c>
      <c r="C334" s="52" t="s">
        <v>144</v>
      </c>
      <c r="D334" s="52" t="s">
        <v>589</v>
      </c>
      <c r="E334" s="52" t="s">
        <v>8</v>
      </c>
      <c r="F334" s="104">
        <f>F335+F337</f>
        <v>20997413</v>
      </c>
    </row>
    <row r="335" spans="1:6" outlineLevel="1">
      <c r="A335" s="51" t="s">
        <v>18</v>
      </c>
      <c r="B335" s="52" t="s">
        <v>39</v>
      </c>
      <c r="C335" s="52" t="s">
        <v>144</v>
      </c>
      <c r="D335" s="52" t="s">
        <v>589</v>
      </c>
      <c r="E335" s="52" t="s">
        <v>19</v>
      </c>
      <c r="F335" s="104">
        <f>F336</f>
        <v>130000</v>
      </c>
    </row>
    <row r="336" spans="1:6" outlineLevel="1">
      <c r="A336" s="51" t="s">
        <v>20</v>
      </c>
      <c r="B336" s="52" t="s">
        <v>39</v>
      </c>
      <c r="C336" s="52" t="s">
        <v>144</v>
      </c>
      <c r="D336" s="52" t="s">
        <v>589</v>
      </c>
      <c r="E336" s="52" t="s">
        <v>21</v>
      </c>
      <c r="F336" s="104">
        <v>130000</v>
      </c>
    </row>
    <row r="337" spans="1:11" outlineLevel="1">
      <c r="A337" s="51" t="s">
        <v>104</v>
      </c>
      <c r="B337" s="52" t="s">
        <v>39</v>
      </c>
      <c r="C337" s="52" t="s">
        <v>144</v>
      </c>
      <c r="D337" s="52" t="s">
        <v>589</v>
      </c>
      <c r="E337" s="52" t="s">
        <v>105</v>
      </c>
      <c r="F337" s="104">
        <f>F338+F339</f>
        <v>20867413</v>
      </c>
    </row>
    <row r="338" spans="1:11" outlineLevel="1">
      <c r="A338" s="51" t="s">
        <v>106</v>
      </c>
      <c r="B338" s="52" t="s">
        <v>39</v>
      </c>
      <c r="C338" s="52" t="s">
        <v>144</v>
      </c>
      <c r="D338" s="52" t="s">
        <v>589</v>
      </c>
      <c r="E338" s="52" t="s">
        <v>107</v>
      </c>
      <c r="F338" s="104">
        <v>18867413</v>
      </c>
    </row>
    <row r="339" spans="1:11" outlineLevel="1">
      <c r="A339" s="51" t="s">
        <v>111</v>
      </c>
      <c r="B339" s="52" t="s">
        <v>39</v>
      </c>
      <c r="C339" s="52" t="s">
        <v>144</v>
      </c>
      <c r="D339" s="52" t="s">
        <v>589</v>
      </c>
      <c r="E339" s="52" t="s">
        <v>112</v>
      </c>
      <c r="F339" s="104">
        <v>2000000</v>
      </c>
    </row>
    <row r="340" spans="1:11" s="89" customFormat="1" outlineLevel="1">
      <c r="A340" s="97" t="s">
        <v>114</v>
      </c>
      <c r="B340" s="72" t="s">
        <v>39</v>
      </c>
      <c r="C340" s="72" t="s">
        <v>115</v>
      </c>
      <c r="D340" s="72" t="s">
        <v>146</v>
      </c>
      <c r="E340" s="72" t="s">
        <v>8</v>
      </c>
      <c r="F340" s="107">
        <f>F341</f>
        <v>13969969.189999999</v>
      </c>
      <c r="G340" s="90"/>
      <c r="H340" s="90"/>
      <c r="I340" s="90"/>
      <c r="J340" s="90"/>
      <c r="K340" s="90"/>
    </row>
    <row r="341" spans="1:11" outlineLevel="1">
      <c r="A341" s="51" t="s">
        <v>397</v>
      </c>
      <c r="B341" s="52" t="s">
        <v>39</v>
      </c>
      <c r="C341" s="52" t="s">
        <v>396</v>
      </c>
      <c r="D341" s="52" t="s">
        <v>146</v>
      </c>
      <c r="E341" s="52" t="s">
        <v>8</v>
      </c>
      <c r="F341" s="101">
        <f>F342+F356</f>
        <v>13969969.189999999</v>
      </c>
    </row>
    <row r="342" spans="1:11" s="89" customFormat="1" ht="36" outlineLevel="1">
      <c r="A342" s="97" t="s">
        <v>491</v>
      </c>
      <c r="B342" s="72" t="s">
        <v>39</v>
      </c>
      <c r="C342" s="72" t="s">
        <v>396</v>
      </c>
      <c r="D342" s="72" t="s">
        <v>244</v>
      </c>
      <c r="E342" s="72" t="s">
        <v>8</v>
      </c>
      <c r="F342" s="107">
        <f>F343+F350</f>
        <v>13919969.189999999</v>
      </c>
      <c r="G342" s="90"/>
      <c r="H342" s="90"/>
      <c r="I342" s="90"/>
      <c r="J342" s="90"/>
      <c r="K342" s="90"/>
    </row>
    <row r="343" spans="1:11" outlineLevel="1">
      <c r="A343" s="51" t="s">
        <v>492</v>
      </c>
      <c r="B343" s="52" t="s">
        <v>39</v>
      </c>
      <c r="C343" s="52" t="s">
        <v>396</v>
      </c>
      <c r="D343" s="52" t="s">
        <v>400</v>
      </c>
      <c r="E343" s="52" t="s">
        <v>8</v>
      </c>
      <c r="F343" s="101">
        <f>F344+F347</f>
        <v>13358969.189999999</v>
      </c>
    </row>
    <row r="344" spans="1:11" outlineLevel="1">
      <c r="A344" s="51" t="s">
        <v>355</v>
      </c>
      <c r="B344" s="52" t="s">
        <v>39</v>
      </c>
      <c r="C344" s="52" t="s">
        <v>396</v>
      </c>
      <c r="D344" s="52" t="s">
        <v>398</v>
      </c>
      <c r="E344" s="52" t="s">
        <v>8</v>
      </c>
      <c r="F344" s="101">
        <f t="shared" ref="F344:F345" si="76">F345</f>
        <v>3275966</v>
      </c>
    </row>
    <row r="345" spans="1:11" ht="36" outlineLevel="1">
      <c r="A345" s="51" t="s">
        <v>322</v>
      </c>
      <c r="B345" s="52" t="s">
        <v>39</v>
      </c>
      <c r="C345" s="52" t="s">
        <v>396</v>
      </c>
      <c r="D345" s="52" t="s">
        <v>398</v>
      </c>
      <c r="E345" s="52" t="s">
        <v>323</v>
      </c>
      <c r="F345" s="101">
        <f t="shared" si="76"/>
        <v>3275966</v>
      </c>
    </row>
    <row r="346" spans="1:11" outlineLevel="1">
      <c r="A346" s="51" t="s">
        <v>324</v>
      </c>
      <c r="B346" s="52" t="s">
        <v>39</v>
      </c>
      <c r="C346" s="52" t="s">
        <v>396</v>
      </c>
      <c r="D346" s="52" t="s">
        <v>398</v>
      </c>
      <c r="E346" s="52" t="s">
        <v>325</v>
      </c>
      <c r="F346" s="104">
        <v>3275966</v>
      </c>
    </row>
    <row r="347" spans="1:11" ht="38.25" customHeight="1" outlineLevel="1">
      <c r="A347" s="32" t="s">
        <v>573</v>
      </c>
      <c r="B347" s="52" t="s">
        <v>39</v>
      </c>
      <c r="C347" s="52" t="s">
        <v>396</v>
      </c>
      <c r="D347" s="52" t="s">
        <v>399</v>
      </c>
      <c r="E347" s="52" t="s">
        <v>8</v>
      </c>
      <c r="F347" s="101">
        <f t="shared" ref="F347:F348" si="77">F348</f>
        <v>10083003.189999999</v>
      </c>
    </row>
    <row r="348" spans="1:11" ht="36" outlineLevel="1">
      <c r="A348" s="51" t="s">
        <v>322</v>
      </c>
      <c r="B348" s="52" t="s">
        <v>39</v>
      </c>
      <c r="C348" s="52" t="s">
        <v>396</v>
      </c>
      <c r="D348" s="52" t="s">
        <v>399</v>
      </c>
      <c r="E348" s="52" t="s">
        <v>323</v>
      </c>
      <c r="F348" s="101">
        <f t="shared" si="77"/>
        <v>10083003.189999999</v>
      </c>
    </row>
    <row r="349" spans="1:11" outlineLevel="1">
      <c r="A349" s="51" t="s">
        <v>324</v>
      </c>
      <c r="B349" s="52" t="s">
        <v>39</v>
      </c>
      <c r="C349" s="52" t="s">
        <v>396</v>
      </c>
      <c r="D349" s="52" t="s">
        <v>399</v>
      </c>
      <c r="E349" s="52" t="s">
        <v>325</v>
      </c>
      <c r="F349" s="104">
        <v>10083003.189999999</v>
      </c>
    </row>
    <row r="350" spans="1:11" ht="36" outlineLevel="1">
      <c r="A350" s="51" t="s">
        <v>257</v>
      </c>
      <c r="B350" s="52" t="s">
        <v>39</v>
      </c>
      <c r="C350" s="52" t="s">
        <v>396</v>
      </c>
      <c r="D350" s="52" t="s">
        <v>276</v>
      </c>
      <c r="E350" s="52" t="s">
        <v>8</v>
      </c>
      <c r="F350" s="101">
        <f t="shared" ref="F350" si="78">F351</f>
        <v>561000</v>
      </c>
    </row>
    <row r="351" spans="1:11" outlineLevel="1">
      <c r="A351" s="51" t="s">
        <v>116</v>
      </c>
      <c r="B351" s="52" t="s">
        <v>39</v>
      </c>
      <c r="C351" s="52" t="s">
        <v>396</v>
      </c>
      <c r="D351" s="52" t="s">
        <v>245</v>
      </c>
      <c r="E351" s="52" t="s">
        <v>8</v>
      </c>
      <c r="F351" s="101">
        <f t="shared" ref="F351" si="79">F352+F354</f>
        <v>561000</v>
      </c>
    </row>
    <row r="352" spans="1:11" outlineLevel="1">
      <c r="A352" s="51" t="s">
        <v>18</v>
      </c>
      <c r="B352" s="52" t="s">
        <v>39</v>
      </c>
      <c r="C352" s="52" t="s">
        <v>396</v>
      </c>
      <c r="D352" s="52" t="s">
        <v>245</v>
      </c>
      <c r="E352" s="52" t="s">
        <v>19</v>
      </c>
      <c r="F352" s="101">
        <f t="shared" ref="F352" si="80">F353</f>
        <v>531000</v>
      </c>
    </row>
    <row r="353" spans="1:11" outlineLevel="1">
      <c r="A353" s="51" t="s">
        <v>20</v>
      </c>
      <c r="B353" s="52" t="s">
        <v>39</v>
      </c>
      <c r="C353" s="52" t="s">
        <v>396</v>
      </c>
      <c r="D353" s="52" t="s">
        <v>245</v>
      </c>
      <c r="E353" s="52" t="s">
        <v>21</v>
      </c>
      <c r="F353" s="104">
        <v>531000</v>
      </c>
    </row>
    <row r="354" spans="1:11" ht="18" customHeight="1" outlineLevel="1">
      <c r="A354" s="51" t="s">
        <v>331</v>
      </c>
      <c r="B354" s="52" t="s">
        <v>39</v>
      </c>
      <c r="C354" s="52" t="s">
        <v>396</v>
      </c>
      <c r="D354" s="52" t="s">
        <v>245</v>
      </c>
      <c r="E354" s="52" t="s">
        <v>23</v>
      </c>
      <c r="F354" s="101">
        <f t="shared" ref="F354" si="81">F355</f>
        <v>30000</v>
      </c>
    </row>
    <row r="355" spans="1:11" ht="18" customHeight="1" outlineLevel="1">
      <c r="A355" s="51" t="s">
        <v>332</v>
      </c>
      <c r="B355" s="52" t="s">
        <v>39</v>
      </c>
      <c r="C355" s="52" t="s">
        <v>396</v>
      </c>
      <c r="D355" s="52" t="s">
        <v>245</v>
      </c>
      <c r="E355" s="52" t="s">
        <v>25</v>
      </c>
      <c r="F355" s="104">
        <v>30000</v>
      </c>
    </row>
    <row r="356" spans="1:11" ht="36" outlineLevel="1">
      <c r="A356" s="88" t="s">
        <v>696</v>
      </c>
      <c r="B356" s="72" t="s">
        <v>39</v>
      </c>
      <c r="C356" s="72" t="s">
        <v>396</v>
      </c>
      <c r="D356" s="72" t="s">
        <v>697</v>
      </c>
      <c r="E356" s="72" t="s">
        <v>8</v>
      </c>
      <c r="F356" s="104">
        <f>F357</f>
        <v>50000</v>
      </c>
    </row>
    <row r="357" spans="1:11" ht="20.25" customHeight="1" outlineLevel="1">
      <c r="A357" s="193" t="s">
        <v>698</v>
      </c>
      <c r="B357" s="52" t="s">
        <v>39</v>
      </c>
      <c r="C357" s="52" t="s">
        <v>396</v>
      </c>
      <c r="D357" s="52" t="s">
        <v>699</v>
      </c>
      <c r="E357" s="52" t="s">
        <v>8</v>
      </c>
      <c r="F357" s="104">
        <f>F358</f>
        <v>50000</v>
      </c>
    </row>
    <row r="358" spans="1:11" ht="36" outlineLevel="1">
      <c r="A358" s="51" t="s">
        <v>700</v>
      </c>
      <c r="B358" s="52" t="s">
        <v>39</v>
      </c>
      <c r="C358" s="52" t="s">
        <v>396</v>
      </c>
      <c r="D358" s="52" t="s">
        <v>701</v>
      </c>
      <c r="E358" s="52" t="s">
        <v>8</v>
      </c>
      <c r="F358" s="104">
        <f>F359</f>
        <v>50000</v>
      </c>
    </row>
    <row r="359" spans="1:11" ht="20.25" customHeight="1" outlineLevel="1">
      <c r="A359" s="51" t="s">
        <v>18</v>
      </c>
      <c r="B359" s="52" t="s">
        <v>39</v>
      </c>
      <c r="C359" s="52" t="s">
        <v>396</v>
      </c>
      <c r="D359" s="52" t="s">
        <v>701</v>
      </c>
      <c r="E359" s="52" t="s">
        <v>19</v>
      </c>
      <c r="F359" s="104">
        <f>F360</f>
        <v>50000</v>
      </c>
    </row>
    <row r="360" spans="1:11" outlineLevel="1">
      <c r="A360" s="51" t="s">
        <v>20</v>
      </c>
      <c r="B360" s="52" t="s">
        <v>39</v>
      </c>
      <c r="C360" s="52" t="s">
        <v>396</v>
      </c>
      <c r="D360" s="52" t="s">
        <v>701</v>
      </c>
      <c r="E360" s="52" t="s">
        <v>21</v>
      </c>
      <c r="F360" s="104">
        <v>50000</v>
      </c>
    </row>
    <row r="361" spans="1:11" s="89" customFormat="1" outlineLevel="1">
      <c r="A361" s="97" t="s">
        <v>117</v>
      </c>
      <c r="B361" s="72" t="s">
        <v>39</v>
      </c>
      <c r="C361" s="72" t="s">
        <v>118</v>
      </c>
      <c r="D361" s="72" t="s">
        <v>146</v>
      </c>
      <c r="E361" s="72" t="s">
        <v>8</v>
      </c>
      <c r="F361" s="106">
        <f>F362</f>
        <v>2000000</v>
      </c>
      <c r="G361" s="90"/>
      <c r="H361" s="90"/>
      <c r="I361" s="90"/>
      <c r="J361" s="90"/>
      <c r="K361" s="90"/>
    </row>
    <row r="362" spans="1:11" outlineLevel="2">
      <c r="A362" s="51" t="s">
        <v>119</v>
      </c>
      <c r="B362" s="52" t="s">
        <v>39</v>
      </c>
      <c r="C362" s="52" t="s">
        <v>120</v>
      </c>
      <c r="D362" s="52" t="s">
        <v>146</v>
      </c>
      <c r="E362" s="52" t="s">
        <v>8</v>
      </c>
      <c r="F362" s="104">
        <f t="shared" ref="F362:F366" si="82">F363</f>
        <v>2000000</v>
      </c>
    </row>
    <row r="363" spans="1:11" s="89" customFormat="1" ht="36" outlineLevel="3">
      <c r="A363" s="97" t="s">
        <v>575</v>
      </c>
      <c r="B363" s="72" t="s">
        <v>39</v>
      </c>
      <c r="C363" s="72" t="s">
        <v>120</v>
      </c>
      <c r="D363" s="72" t="s">
        <v>420</v>
      </c>
      <c r="E363" s="72" t="s">
        <v>8</v>
      </c>
      <c r="F363" s="106">
        <f>F364</f>
        <v>2000000</v>
      </c>
      <c r="G363" s="90"/>
      <c r="H363" s="90"/>
      <c r="I363" s="90"/>
      <c r="J363" s="90"/>
      <c r="K363" s="90"/>
    </row>
    <row r="364" spans="1:11" outlineLevel="4">
      <c r="A364" s="54" t="s">
        <v>436</v>
      </c>
      <c r="B364" s="52" t="s">
        <v>39</v>
      </c>
      <c r="C364" s="52" t="s">
        <v>120</v>
      </c>
      <c r="D364" s="52" t="s">
        <v>422</v>
      </c>
      <c r="E364" s="52" t="s">
        <v>8</v>
      </c>
      <c r="F364" s="104">
        <f t="shared" si="82"/>
        <v>2000000</v>
      </c>
    </row>
    <row r="365" spans="1:11" ht="36" outlineLevel="5">
      <c r="A365" s="51" t="s">
        <v>121</v>
      </c>
      <c r="B365" s="52" t="s">
        <v>39</v>
      </c>
      <c r="C365" s="52" t="s">
        <v>120</v>
      </c>
      <c r="D365" s="52" t="s">
        <v>423</v>
      </c>
      <c r="E365" s="52" t="s">
        <v>8</v>
      </c>
      <c r="F365" s="104">
        <f t="shared" si="82"/>
        <v>2000000</v>
      </c>
    </row>
    <row r="366" spans="1:11" ht="36" outlineLevel="6">
      <c r="A366" s="51" t="s">
        <v>51</v>
      </c>
      <c r="B366" s="52" t="s">
        <v>39</v>
      </c>
      <c r="C366" s="52" t="s">
        <v>120</v>
      </c>
      <c r="D366" s="52" t="s">
        <v>423</v>
      </c>
      <c r="E366" s="52" t="s">
        <v>52</v>
      </c>
      <c r="F366" s="104">
        <f t="shared" si="82"/>
        <v>2000000</v>
      </c>
    </row>
    <row r="367" spans="1:11" outlineLevel="7">
      <c r="A367" s="51" t="s">
        <v>53</v>
      </c>
      <c r="B367" s="52" t="s">
        <v>39</v>
      </c>
      <c r="C367" s="52" t="s">
        <v>120</v>
      </c>
      <c r="D367" s="52" t="s">
        <v>423</v>
      </c>
      <c r="E367" s="52" t="s">
        <v>54</v>
      </c>
      <c r="F367" s="104">
        <v>2000000</v>
      </c>
    </row>
    <row r="368" spans="1:11" s="3" customFormat="1" ht="17.399999999999999">
      <c r="A368" s="49" t="s">
        <v>122</v>
      </c>
      <c r="B368" s="50" t="s">
        <v>123</v>
      </c>
      <c r="C368" s="50" t="s">
        <v>7</v>
      </c>
      <c r="D368" s="50" t="s">
        <v>146</v>
      </c>
      <c r="E368" s="50" t="s">
        <v>8</v>
      </c>
      <c r="F368" s="108">
        <f t="shared" ref="F368" si="83">F369</f>
        <v>6284771</v>
      </c>
      <c r="G368" s="9"/>
      <c r="H368" s="9"/>
      <c r="I368" s="9"/>
      <c r="J368" s="9"/>
      <c r="K368" s="9"/>
    </row>
    <row r="369" spans="1:6" outlineLevel="1">
      <c r="A369" s="51" t="s">
        <v>9</v>
      </c>
      <c r="B369" s="52" t="s">
        <v>123</v>
      </c>
      <c r="C369" s="52" t="s">
        <v>10</v>
      </c>
      <c r="D369" s="52" t="s">
        <v>146</v>
      </c>
      <c r="E369" s="52" t="s">
        <v>8</v>
      </c>
      <c r="F369" s="104">
        <f t="shared" ref="F369" si="84">F370+F385+F390</f>
        <v>6284771</v>
      </c>
    </row>
    <row r="370" spans="1:6" ht="37.5" customHeight="1" outlineLevel="2">
      <c r="A370" s="51" t="s">
        <v>124</v>
      </c>
      <c r="B370" s="52" t="s">
        <v>123</v>
      </c>
      <c r="C370" s="52" t="s">
        <v>125</v>
      </c>
      <c r="D370" s="52" t="s">
        <v>146</v>
      </c>
      <c r="E370" s="52" t="s">
        <v>8</v>
      </c>
      <c r="F370" s="104">
        <f t="shared" ref="F370" si="85">F371</f>
        <v>4693092</v>
      </c>
    </row>
    <row r="371" spans="1:6" outlineLevel="4">
      <c r="A371" s="51" t="s">
        <v>155</v>
      </c>
      <c r="B371" s="52" t="s">
        <v>123</v>
      </c>
      <c r="C371" s="52" t="s">
        <v>125</v>
      </c>
      <c r="D371" s="52" t="s">
        <v>147</v>
      </c>
      <c r="E371" s="52" t="s">
        <v>8</v>
      </c>
      <c r="F371" s="104">
        <f t="shared" ref="F371" si="86">F372+F375+F382</f>
        <v>4693092</v>
      </c>
    </row>
    <row r="372" spans="1:6" outlineLevel="5">
      <c r="A372" s="51" t="s">
        <v>126</v>
      </c>
      <c r="B372" s="52" t="s">
        <v>123</v>
      </c>
      <c r="C372" s="52" t="s">
        <v>125</v>
      </c>
      <c r="D372" s="52" t="s">
        <v>166</v>
      </c>
      <c r="E372" s="52" t="s">
        <v>8</v>
      </c>
      <c r="F372" s="104">
        <f t="shared" ref="F372:F373" si="87">F373</f>
        <v>2121202</v>
      </c>
    </row>
    <row r="373" spans="1:6" ht="54" outlineLevel="6">
      <c r="A373" s="51" t="s">
        <v>14</v>
      </c>
      <c r="B373" s="52" t="s">
        <v>123</v>
      </c>
      <c r="C373" s="52" t="s">
        <v>125</v>
      </c>
      <c r="D373" s="52" t="s">
        <v>166</v>
      </c>
      <c r="E373" s="52" t="s">
        <v>15</v>
      </c>
      <c r="F373" s="104">
        <f t="shared" si="87"/>
        <v>2121202</v>
      </c>
    </row>
    <row r="374" spans="1:6" outlineLevel="7">
      <c r="A374" s="51" t="s">
        <v>16</v>
      </c>
      <c r="B374" s="52" t="s">
        <v>123</v>
      </c>
      <c r="C374" s="52" t="s">
        <v>125</v>
      </c>
      <c r="D374" s="52" t="s">
        <v>166</v>
      </c>
      <c r="E374" s="52" t="s">
        <v>17</v>
      </c>
      <c r="F374" s="101">
        <v>2121202</v>
      </c>
    </row>
    <row r="375" spans="1:6" ht="36" outlineLevel="5">
      <c r="A375" s="51" t="s">
        <v>13</v>
      </c>
      <c r="B375" s="52" t="s">
        <v>123</v>
      </c>
      <c r="C375" s="52" t="s">
        <v>125</v>
      </c>
      <c r="D375" s="52" t="s">
        <v>148</v>
      </c>
      <c r="E375" s="52" t="s">
        <v>8</v>
      </c>
      <c r="F375" s="104">
        <f t="shared" ref="F375" si="88">F376+F378+F380</f>
        <v>2391890</v>
      </c>
    </row>
    <row r="376" spans="1:6" ht="54" outlineLevel="6">
      <c r="A376" s="51" t="s">
        <v>14</v>
      </c>
      <c r="B376" s="52" t="s">
        <v>123</v>
      </c>
      <c r="C376" s="52" t="s">
        <v>125</v>
      </c>
      <c r="D376" s="52" t="s">
        <v>148</v>
      </c>
      <c r="E376" s="52" t="s">
        <v>15</v>
      </c>
      <c r="F376" s="104">
        <f t="shared" ref="F376" si="89">F377</f>
        <v>2243390</v>
      </c>
    </row>
    <row r="377" spans="1:6" outlineLevel="7">
      <c r="A377" s="51" t="s">
        <v>16</v>
      </c>
      <c r="B377" s="52" t="s">
        <v>123</v>
      </c>
      <c r="C377" s="52" t="s">
        <v>125</v>
      </c>
      <c r="D377" s="52" t="s">
        <v>148</v>
      </c>
      <c r="E377" s="52" t="s">
        <v>17</v>
      </c>
      <c r="F377" s="101">
        <v>2243390</v>
      </c>
    </row>
    <row r="378" spans="1:6" outlineLevel="6">
      <c r="A378" s="51" t="s">
        <v>18</v>
      </c>
      <c r="B378" s="52" t="s">
        <v>123</v>
      </c>
      <c r="C378" s="52" t="s">
        <v>125</v>
      </c>
      <c r="D378" s="52" t="s">
        <v>148</v>
      </c>
      <c r="E378" s="52" t="s">
        <v>19</v>
      </c>
      <c r="F378" s="104">
        <f t="shared" ref="F378" si="90">F379</f>
        <v>143000</v>
      </c>
    </row>
    <row r="379" spans="1:6" outlineLevel="7">
      <c r="A379" s="51" t="s">
        <v>20</v>
      </c>
      <c r="B379" s="52" t="s">
        <v>123</v>
      </c>
      <c r="C379" s="52" t="s">
        <v>125</v>
      </c>
      <c r="D379" s="52" t="s">
        <v>148</v>
      </c>
      <c r="E379" s="52" t="s">
        <v>21</v>
      </c>
      <c r="F379" s="101">
        <v>143000</v>
      </c>
    </row>
    <row r="380" spans="1:6" outlineLevel="6">
      <c r="A380" s="51" t="s">
        <v>22</v>
      </c>
      <c r="B380" s="52" t="s">
        <v>123</v>
      </c>
      <c r="C380" s="52" t="s">
        <v>125</v>
      </c>
      <c r="D380" s="52" t="s">
        <v>148</v>
      </c>
      <c r="E380" s="52" t="s">
        <v>23</v>
      </c>
      <c r="F380" s="104">
        <f t="shared" ref="F380" si="91">F381</f>
        <v>5500</v>
      </c>
    </row>
    <row r="381" spans="1:6" outlineLevel="7">
      <c r="A381" s="51" t="s">
        <v>24</v>
      </c>
      <c r="B381" s="52" t="s">
        <v>123</v>
      </c>
      <c r="C381" s="52" t="s">
        <v>125</v>
      </c>
      <c r="D381" s="52" t="s">
        <v>148</v>
      </c>
      <c r="E381" s="52" t="s">
        <v>25</v>
      </c>
      <c r="F381" s="101">
        <v>5500</v>
      </c>
    </row>
    <row r="382" spans="1:6" outlineLevel="5">
      <c r="A382" s="51" t="s">
        <v>127</v>
      </c>
      <c r="B382" s="52" t="s">
        <v>123</v>
      </c>
      <c r="C382" s="52" t="s">
        <v>125</v>
      </c>
      <c r="D382" s="52" t="s">
        <v>167</v>
      </c>
      <c r="E382" s="52" t="s">
        <v>8</v>
      </c>
      <c r="F382" s="104">
        <f t="shared" ref="F382:F383" si="92">F383</f>
        <v>180000</v>
      </c>
    </row>
    <row r="383" spans="1:6" ht="54" outlineLevel="6">
      <c r="A383" s="51" t="s">
        <v>14</v>
      </c>
      <c r="B383" s="52" t="s">
        <v>123</v>
      </c>
      <c r="C383" s="52" t="s">
        <v>125</v>
      </c>
      <c r="D383" s="52" t="s">
        <v>167</v>
      </c>
      <c r="E383" s="52" t="s">
        <v>15</v>
      </c>
      <c r="F383" s="104">
        <f t="shared" si="92"/>
        <v>180000</v>
      </c>
    </row>
    <row r="384" spans="1:6" outlineLevel="7">
      <c r="A384" s="51" t="s">
        <v>16</v>
      </c>
      <c r="B384" s="52" t="s">
        <v>123</v>
      </c>
      <c r="C384" s="52" t="s">
        <v>125</v>
      </c>
      <c r="D384" s="52" t="s">
        <v>167</v>
      </c>
      <c r="E384" s="52" t="s">
        <v>17</v>
      </c>
      <c r="F384" s="101">
        <v>180000</v>
      </c>
    </row>
    <row r="385" spans="1:11" ht="36" outlineLevel="2">
      <c r="A385" s="51" t="s">
        <v>11</v>
      </c>
      <c r="B385" s="52" t="s">
        <v>123</v>
      </c>
      <c r="C385" s="52" t="s">
        <v>12</v>
      </c>
      <c r="D385" s="52" t="s">
        <v>146</v>
      </c>
      <c r="E385" s="52" t="s">
        <v>8</v>
      </c>
      <c r="F385" s="104">
        <f t="shared" ref="F385:F388" si="93">F386</f>
        <v>1472679</v>
      </c>
    </row>
    <row r="386" spans="1:11" outlineLevel="4">
      <c r="A386" s="51" t="s">
        <v>155</v>
      </c>
      <c r="B386" s="52" t="s">
        <v>123</v>
      </c>
      <c r="C386" s="52" t="s">
        <v>12</v>
      </c>
      <c r="D386" s="52" t="s">
        <v>147</v>
      </c>
      <c r="E386" s="52" t="s">
        <v>8</v>
      </c>
      <c r="F386" s="104">
        <f t="shared" si="93"/>
        <v>1472679</v>
      </c>
    </row>
    <row r="387" spans="1:11" outlineLevel="5">
      <c r="A387" s="51" t="s">
        <v>140</v>
      </c>
      <c r="B387" s="52" t="s">
        <v>123</v>
      </c>
      <c r="C387" s="52" t="s">
        <v>12</v>
      </c>
      <c r="D387" s="52" t="s">
        <v>168</v>
      </c>
      <c r="E387" s="52" t="s">
        <v>8</v>
      </c>
      <c r="F387" s="104">
        <f t="shared" si="93"/>
        <v>1472679</v>
      </c>
    </row>
    <row r="388" spans="1:11" ht="54" outlineLevel="6">
      <c r="A388" s="51" t="s">
        <v>14</v>
      </c>
      <c r="B388" s="52" t="s">
        <v>123</v>
      </c>
      <c r="C388" s="52" t="s">
        <v>12</v>
      </c>
      <c r="D388" s="52" t="s">
        <v>168</v>
      </c>
      <c r="E388" s="52" t="s">
        <v>15</v>
      </c>
      <c r="F388" s="104">
        <f t="shared" si="93"/>
        <v>1472679</v>
      </c>
    </row>
    <row r="389" spans="1:11" outlineLevel="7">
      <c r="A389" s="51" t="s">
        <v>16</v>
      </c>
      <c r="B389" s="52" t="s">
        <v>123</v>
      </c>
      <c r="C389" s="52" t="s">
        <v>12</v>
      </c>
      <c r="D389" s="52" t="s">
        <v>168</v>
      </c>
      <c r="E389" s="52" t="s">
        <v>17</v>
      </c>
      <c r="F389" s="101">
        <v>1472679</v>
      </c>
    </row>
    <row r="390" spans="1:11" outlineLevel="2">
      <c r="A390" s="51" t="s">
        <v>26</v>
      </c>
      <c r="B390" s="52" t="s">
        <v>123</v>
      </c>
      <c r="C390" s="52" t="s">
        <v>27</v>
      </c>
      <c r="D390" s="52" t="s">
        <v>146</v>
      </c>
      <c r="E390" s="52" t="s">
        <v>8</v>
      </c>
      <c r="F390" s="104">
        <f t="shared" ref="F390" si="94">F391+F396</f>
        <v>119000</v>
      </c>
    </row>
    <row r="391" spans="1:11" s="89" customFormat="1" ht="36" outlineLevel="3">
      <c r="A391" s="97" t="s">
        <v>560</v>
      </c>
      <c r="B391" s="72" t="s">
        <v>123</v>
      </c>
      <c r="C391" s="72" t="s">
        <v>27</v>
      </c>
      <c r="D391" s="72" t="s">
        <v>149</v>
      </c>
      <c r="E391" s="72" t="s">
        <v>8</v>
      </c>
      <c r="F391" s="106">
        <f t="shared" ref="F391:F394" si="95">F392</f>
        <v>19000</v>
      </c>
      <c r="G391" s="90"/>
      <c r="H391" s="90"/>
      <c r="I391" s="90"/>
      <c r="J391" s="90"/>
      <c r="K391" s="90"/>
    </row>
    <row r="392" spans="1:11" ht="36" outlineLevel="4">
      <c r="A392" s="98" t="s">
        <v>259</v>
      </c>
      <c r="B392" s="52" t="s">
        <v>123</v>
      </c>
      <c r="C392" s="52" t="s">
        <v>27</v>
      </c>
      <c r="D392" s="52" t="s">
        <v>418</v>
      </c>
      <c r="E392" s="52" t="s">
        <v>8</v>
      </c>
      <c r="F392" s="104">
        <f t="shared" si="95"/>
        <v>19000</v>
      </c>
    </row>
    <row r="393" spans="1:11" outlineLevel="5">
      <c r="A393" s="98" t="s">
        <v>430</v>
      </c>
      <c r="B393" s="52" t="s">
        <v>123</v>
      </c>
      <c r="C393" s="52" t="s">
        <v>27</v>
      </c>
      <c r="D393" s="52" t="s">
        <v>419</v>
      </c>
      <c r="E393" s="52" t="s">
        <v>8</v>
      </c>
      <c r="F393" s="104">
        <f t="shared" si="95"/>
        <v>19000</v>
      </c>
    </row>
    <row r="394" spans="1:11" outlineLevel="6">
      <c r="A394" s="51" t="s">
        <v>18</v>
      </c>
      <c r="B394" s="52" t="s">
        <v>123</v>
      </c>
      <c r="C394" s="52" t="s">
        <v>27</v>
      </c>
      <c r="D394" s="52" t="s">
        <v>419</v>
      </c>
      <c r="E394" s="52" t="s">
        <v>19</v>
      </c>
      <c r="F394" s="104">
        <f t="shared" si="95"/>
        <v>19000</v>
      </c>
    </row>
    <row r="395" spans="1:11" outlineLevel="7">
      <c r="A395" s="51" t="s">
        <v>20</v>
      </c>
      <c r="B395" s="52" t="s">
        <v>123</v>
      </c>
      <c r="C395" s="52" t="s">
        <v>27</v>
      </c>
      <c r="D395" s="52" t="s">
        <v>419</v>
      </c>
      <c r="E395" s="52" t="s">
        <v>21</v>
      </c>
      <c r="F395" s="101">
        <v>19000</v>
      </c>
    </row>
    <row r="396" spans="1:11" s="89" customFormat="1" outlineLevel="7">
      <c r="A396" s="97" t="s">
        <v>155</v>
      </c>
      <c r="B396" s="72" t="s">
        <v>123</v>
      </c>
      <c r="C396" s="72" t="s">
        <v>27</v>
      </c>
      <c r="D396" s="72" t="s">
        <v>147</v>
      </c>
      <c r="E396" s="72" t="s">
        <v>8</v>
      </c>
      <c r="F396" s="110">
        <f t="shared" ref="F396:F398" si="96">F397</f>
        <v>100000</v>
      </c>
      <c r="G396" s="90"/>
      <c r="H396" s="90"/>
      <c r="I396" s="90"/>
      <c r="J396" s="90"/>
      <c r="K396" s="90"/>
    </row>
    <row r="397" spans="1:11" outlineLevel="7">
      <c r="A397" s="51" t="s">
        <v>326</v>
      </c>
      <c r="B397" s="52" t="s">
        <v>123</v>
      </c>
      <c r="C397" s="52" t="s">
        <v>27</v>
      </c>
      <c r="D397" s="86">
        <v>9909970200</v>
      </c>
      <c r="E397" s="52" t="s">
        <v>8</v>
      </c>
      <c r="F397" s="111">
        <f t="shared" si="96"/>
        <v>100000</v>
      </c>
    </row>
    <row r="398" spans="1:11" outlineLevel="7">
      <c r="A398" s="51" t="s">
        <v>18</v>
      </c>
      <c r="B398" s="52" t="s">
        <v>123</v>
      </c>
      <c r="C398" s="52" t="s">
        <v>27</v>
      </c>
      <c r="D398" s="86">
        <v>9909970200</v>
      </c>
      <c r="E398" s="52" t="s">
        <v>19</v>
      </c>
      <c r="F398" s="111">
        <f t="shared" si="96"/>
        <v>100000</v>
      </c>
    </row>
    <row r="399" spans="1:11" outlineLevel="7">
      <c r="A399" s="51" t="s">
        <v>20</v>
      </c>
      <c r="B399" s="52" t="s">
        <v>123</v>
      </c>
      <c r="C399" s="52" t="s">
        <v>27</v>
      </c>
      <c r="D399" s="86">
        <v>9909970200</v>
      </c>
      <c r="E399" s="52" t="s">
        <v>21</v>
      </c>
      <c r="F399" s="101">
        <v>100000</v>
      </c>
    </row>
    <row r="400" spans="1:11" s="3" customFormat="1" ht="17.399999999999999">
      <c r="A400" s="49" t="s">
        <v>128</v>
      </c>
      <c r="B400" s="50" t="s">
        <v>129</v>
      </c>
      <c r="C400" s="50" t="s">
        <v>7</v>
      </c>
      <c r="D400" s="50" t="s">
        <v>146</v>
      </c>
      <c r="E400" s="50" t="s">
        <v>8</v>
      </c>
      <c r="F400" s="108">
        <f>F401+F512</f>
        <v>492780114.33999997</v>
      </c>
      <c r="G400" s="115"/>
      <c r="H400" s="115"/>
      <c r="I400" s="9"/>
      <c r="J400" s="9"/>
      <c r="K400" s="9"/>
    </row>
    <row r="401" spans="1:11" s="89" customFormat="1" outlineLevel="1">
      <c r="A401" s="97" t="s">
        <v>83</v>
      </c>
      <c r="B401" s="72" t="s">
        <v>129</v>
      </c>
      <c r="C401" s="72" t="s">
        <v>84</v>
      </c>
      <c r="D401" s="72" t="s">
        <v>146</v>
      </c>
      <c r="E401" s="72" t="s">
        <v>8</v>
      </c>
      <c r="F401" s="106">
        <f>F402+F428+F473+F492+F452</f>
        <v>485793823.33999997</v>
      </c>
      <c r="G401" s="90"/>
      <c r="H401" s="90"/>
      <c r="I401" s="90"/>
      <c r="J401" s="90"/>
      <c r="K401" s="90"/>
    </row>
    <row r="402" spans="1:11" outlineLevel="2">
      <c r="A402" s="51" t="s">
        <v>130</v>
      </c>
      <c r="B402" s="52" t="s">
        <v>129</v>
      </c>
      <c r="C402" s="52" t="s">
        <v>131</v>
      </c>
      <c r="D402" s="52" t="s">
        <v>146</v>
      </c>
      <c r="E402" s="52" t="s">
        <v>8</v>
      </c>
      <c r="F402" s="104">
        <f t="shared" ref="F402" si="97">F403</f>
        <v>111537315</v>
      </c>
    </row>
    <row r="403" spans="1:11" s="89" customFormat="1" ht="36" outlineLevel="3">
      <c r="A403" s="97" t="s">
        <v>513</v>
      </c>
      <c r="B403" s="72" t="s">
        <v>129</v>
      </c>
      <c r="C403" s="72" t="s">
        <v>131</v>
      </c>
      <c r="D403" s="72" t="s">
        <v>161</v>
      </c>
      <c r="E403" s="72" t="s">
        <v>8</v>
      </c>
      <c r="F403" s="106">
        <f>F404</f>
        <v>111537315</v>
      </c>
      <c r="G403" s="90"/>
      <c r="H403" s="90"/>
      <c r="I403" s="90"/>
      <c r="J403" s="90"/>
      <c r="K403" s="90"/>
    </row>
    <row r="404" spans="1:11" ht="36" outlineLevel="4">
      <c r="A404" s="51" t="s">
        <v>514</v>
      </c>
      <c r="B404" s="52" t="s">
        <v>129</v>
      </c>
      <c r="C404" s="52" t="s">
        <v>131</v>
      </c>
      <c r="D404" s="52" t="s">
        <v>162</v>
      </c>
      <c r="E404" s="52" t="s">
        <v>8</v>
      </c>
      <c r="F404" s="104">
        <f>F405+F412</f>
        <v>111537315</v>
      </c>
    </row>
    <row r="405" spans="1:11" ht="36" outlineLevel="4">
      <c r="A405" s="54" t="s">
        <v>246</v>
      </c>
      <c r="B405" s="52" t="s">
        <v>129</v>
      </c>
      <c r="C405" s="52" t="s">
        <v>131</v>
      </c>
      <c r="D405" s="52" t="s">
        <v>265</v>
      </c>
      <c r="E405" s="52" t="s">
        <v>8</v>
      </c>
      <c r="F405" s="104">
        <f>F406+F409</f>
        <v>109800383</v>
      </c>
    </row>
    <row r="406" spans="1:11" ht="36" outlineLevel="5">
      <c r="A406" s="51" t="s">
        <v>133</v>
      </c>
      <c r="B406" s="52" t="s">
        <v>129</v>
      </c>
      <c r="C406" s="52" t="s">
        <v>131</v>
      </c>
      <c r="D406" s="52" t="s">
        <v>169</v>
      </c>
      <c r="E406" s="52" t="s">
        <v>8</v>
      </c>
      <c r="F406" s="104">
        <f t="shared" ref="F406:F407" si="98">F407</f>
        <v>43297154</v>
      </c>
    </row>
    <row r="407" spans="1:11" ht="36" outlineLevel="6">
      <c r="A407" s="51" t="s">
        <v>51</v>
      </c>
      <c r="B407" s="52" t="s">
        <v>129</v>
      </c>
      <c r="C407" s="52" t="s">
        <v>131</v>
      </c>
      <c r="D407" s="52" t="s">
        <v>169</v>
      </c>
      <c r="E407" s="52" t="s">
        <v>52</v>
      </c>
      <c r="F407" s="104">
        <f t="shared" si="98"/>
        <v>43297154</v>
      </c>
    </row>
    <row r="408" spans="1:11" outlineLevel="7">
      <c r="A408" s="51" t="s">
        <v>88</v>
      </c>
      <c r="B408" s="52" t="s">
        <v>129</v>
      </c>
      <c r="C408" s="52" t="s">
        <v>131</v>
      </c>
      <c r="D408" s="52" t="s">
        <v>169</v>
      </c>
      <c r="E408" s="52" t="s">
        <v>89</v>
      </c>
      <c r="F408" s="101">
        <v>43297154</v>
      </c>
    </row>
    <row r="409" spans="1:11" ht="54" outlineLevel="7">
      <c r="A409" s="54" t="s">
        <v>515</v>
      </c>
      <c r="B409" s="52" t="s">
        <v>129</v>
      </c>
      <c r="C409" s="52" t="s">
        <v>131</v>
      </c>
      <c r="D409" s="52" t="s">
        <v>170</v>
      </c>
      <c r="E409" s="52" t="s">
        <v>8</v>
      </c>
      <c r="F409" s="104">
        <f t="shared" ref="F409:F410" si="99">F410</f>
        <v>66503229</v>
      </c>
    </row>
    <row r="410" spans="1:11" ht="36" outlineLevel="7">
      <c r="A410" s="51" t="s">
        <v>51</v>
      </c>
      <c r="B410" s="52" t="s">
        <v>129</v>
      </c>
      <c r="C410" s="52" t="s">
        <v>131</v>
      </c>
      <c r="D410" s="52" t="s">
        <v>170</v>
      </c>
      <c r="E410" s="52" t="s">
        <v>52</v>
      </c>
      <c r="F410" s="104">
        <f t="shared" si="99"/>
        <v>66503229</v>
      </c>
    </row>
    <row r="411" spans="1:11" outlineLevel="7">
      <c r="A411" s="51" t="s">
        <v>88</v>
      </c>
      <c r="B411" s="52" t="s">
        <v>129</v>
      </c>
      <c r="C411" s="52" t="s">
        <v>131</v>
      </c>
      <c r="D411" s="52" t="s">
        <v>170</v>
      </c>
      <c r="E411" s="52" t="s">
        <v>89</v>
      </c>
      <c r="F411" s="101">
        <v>66503229</v>
      </c>
    </row>
    <row r="412" spans="1:11" ht="18.75" customHeight="1" outlineLevel="7">
      <c r="A412" s="54" t="s">
        <v>247</v>
      </c>
      <c r="B412" s="52" t="s">
        <v>129</v>
      </c>
      <c r="C412" s="52" t="s">
        <v>131</v>
      </c>
      <c r="D412" s="52" t="s">
        <v>267</v>
      </c>
      <c r="E412" s="52" t="s">
        <v>8</v>
      </c>
      <c r="F412" s="101">
        <f>F422+F413+F419+F416+F425</f>
        <v>1736932</v>
      </c>
    </row>
    <row r="413" spans="1:11" outlineLevel="7">
      <c r="A413" s="51" t="s">
        <v>356</v>
      </c>
      <c r="B413" s="52" t="s">
        <v>129</v>
      </c>
      <c r="C413" s="52" t="s">
        <v>131</v>
      </c>
      <c r="D413" s="52" t="s">
        <v>357</v>
      </c>
      <c r="E413" s="52" t="s">
        <v>8</v>
      </c>
      <c r="F413" s="101">
        <f>F414</f>
        <v>100000</v>
      </c>
    </row>
    <row r="414" spans="1:11" ht="36" outlineLevel="7">
      <c r="A414" s="51" t="s">
        <v>51</v>
      </c>
      <c r="B414" s="52" t="s">
        <v>129</v>
      </c>
      <c r="C414" s="52" t="s">
        <v>131</v>
      </c>
      <c r="D414" s="52" t="s">
        <v>357</v>
      </c>
      <c r="E414" s="52" t="s">
        <v>52</v>
      </c>
      <c r="F414" s="101">
        <f>F415</f>
        <v>100000</v>
      </c>
    </row>
    <row r="415" spans="1:11" outlineLevel="7">
      <c r="A415" s="51" t="s">
        <v>88</v>
      </c>
      <c r="B415" s="52" t="s">
        <v>129</v>
      </c>
      <c r="C415" s="52" t="s">
        <v>131</v>
      </c>
      <c r="D415" s="52" t="s">
        <v>357</v>
      </c>
      <c r="E415" s="52" t="s">
        <v>89</v>
      </c>
      <c r="F415" s="101">
        <v>100000</v>
      </c>
    </row>
    <row r="416" spans="1:11" outlineLevel="7">
      <c r="A416" s="51" t="s">
        <v>327</v>
      </c>
      <c r="B416" s="52" t="s">
        <v>129</v>
      </c>
      <c r="C416" s="52" t="s">
        <v>131</v>
      </c>
      <c r="D416" s="52" t="s">
        <v>358</v>
      </c>
      <c r="E416" s="52" t="s">
        <v>8</v>
      </c>
      <c r="F416" s="111">
        <f t="shared" ref="F416:F417" si="100">F417</f>
        <v>45000</v>
      </c>
    </row>
    <row r="417" spans="1:11" ht="36" outlineLevel="7">
      <c r="A417" s="51" t="s">
        <v>51</v>
      </c>
      <c r="B417" s="52" t="s">
        <v>129</v>
      </c>
      <c r="C417" s="52" t="s">
        <v>131</v>
      </c>
      <c r="D417" s="52" t="s">
        <v>358</v>
      </c>
      <c r="E417" s="52" t="s">
        <v>52</v>
      </c>
      <c r="F417" s="111">
        <f t="shared" si="100"/>
        <v>45000</v>
      </c>
    </row>
    <row r="418" spans="1:11" outlineLevel="7">
      <c r="A418" s="51" t="s">
        <v>88</v>
      </c>
      <c r="B418" s="52" t="s">
        <v>129</v>
      </c>
      <c r="C418" s="52" t="s">
        <v>131</v>
      </c>
      <c r="D418" s="52" t="s">
        <v>358</v>
      </c>
      <c r="E418" s="52" t="s">
        <v>89</v>
      </c>
      <c r="F418" s="101">
        <v>45000</v>
      </c>
    </row>
    <row r="419" spans="1:11" ht="36" outlineLevel="7">
      <c r="A419" s="98" t="s">
        <v>672</v>
      </c>
      <c r="B419" s="52" t="s">
        <v>129</v>
      </c>
      <c r="C419" s="52" t="s">
        <v>131</v>
      </c>
      <c r="D419" s="52" t="s">
        <v>673</v>
      </c>
      <c r="E419" s="52" t="s">
        <v>8</v>
      </c>
      <c r="F419" s="101">
        <f>F420</f>
        <v>140600</v>
      </c>
    </row>
    <row r="420" spans="1:11" ht="36" outlineLevel="7">
      <c r="A420" s="51" t="s">
        <v>51</v>
      </c>
      <c r="B420" s="52" t="s">
        <v>129</v>
      </c>
      <c r="C420" s="52" t="s">
        <v>131</v>
      </c>
      <c r="D420" s="52" t="s">
        <v>673</v>
      </c>
      <c r="E420" s="52" t="s">
        <v>52</v>
      </c>
      <c r="F420" s="101">
        <f>F421</f>
        <v>140600</v>
      </c>
    </row>
    <row r="421" spans="1:11" outlineLevel="7">
      <c r="A421" s="51" t="s">
        <v>88</v>
      </c>
      <c r="B421" s="52" t="s">
        <v>129</v>
      </c>
      <c r="C421" s="52" t="s">
        <v>131</v>
      </c>
      <c r="D421" s="52" t="s">
        <v>673</v>
      </c>
      <c r="E421" s="52" t="s">
        <v>89</v>
      </c>
      <c r="F421" s="101">
        <v>140600</v>
      </c>
    </row>
    <row r="422" spans="1:11" ht="54" outlineLevel="7">
      <c r="A422" s="32" t="s">
        <v>389</v>
      </c>
      <c r="B422" s="52" t="s">
        <v>129</v>
      </c>
      <c r="C422" s="52" t="s">
        <v>131</v>
      </c>
      <c r="D422" s="52" t="s">
        <v>390</v>
      </c>
      <c r="E422" s="52" t="s">
        <v>8</v>
      </c>
      <c r="F422" s="111">
        <f t="shared" ref="F422:F423" si="101">F423</f>
        <v>1447332</v>
      </c>
    </row>
    <row r="423" spans="1:11" ht="36" outlineLevel="7">
      <c r="A423" s="51" t="s">
        <v>322</v>
      </c>
      <c r="B423" s="52" t="s">
        <v>129</v>
      </c>
      <c r="C423" s="52" t="s">
        <v>131</v>
      </c>
      <c r="D423" s="52" t="s">
        <v>390</v>
      </c>
      <c r="E423" s="52" t="s">
        <v>323</v>
      </c>
      <c r="F423" s="111">
        <f t="shared" si="101"/>
        <v>1447332</v>
      </c>
    </row>
    <row r="424" spans="1:11" outlineLevel="7">
      <c r="A424" s="51" t="s">
        <v>324</v>
      </c>
      <c r="B424" s="52" t="s">
        <v>129</v>
      </c>
      <c r="C424" s="52" t="s">
        <v>131</v>
      </c>
      <c r="D424" s="52" t="s">
        <v>390</v>
      </c>
      <c r="E424" s="52" t="s">
        <v>325</v>
      </c>
      <c r="F424" s="101">
        <v>1447332</v>
      </c>
    </row>
    <row r="425" spans="1:11" ht="36">
      <c r="A425" s="51" t="s">
        <v>639</v>
      </c>
      <c r="B425" s="52" t="s">
        <v>129</v>
      </c>
      <c r="C425" s="52" t="s">
        <v>131</v>
      </c>
      <c r="D425" s="52" t="s">
        <v>640</v>
      </c>
      <c r="E425" s="52" t="s">
        <v>8</v>
      </c>
      <c r="F425" s="111">
        <f>F426</f>
        <v>4000</v>
      </c>
    </row>
    <row r="426" spans="1:11" ht="36">
      <c r="A426" s="51" t="s">
        <v>51</v>
      </c>
      <c r="B426" s="52" t="s">
        <v>129</v>
      </c>
      <c r="C426" s="52" t="s">
        <v>131</v>
      </c>
      <c r="D426" s="52" t="s">
        <v>640</v>
      </c>
      <c r="E426" s="52" t="s">
        <v>52</v>
      </c>
      <c r="F426" s="111">
        <f>F427</f>
        <v>4000</v>
      </c>
    </row>
    <row r="427" spans="1:11">
      <c r="A427" s="51" t="s">
        <v>88</v>
      </c>
      <c r="B427" s="52" t="s">
        <v>129</v>
      </c>
      <c r="C427" s="52" t="s">
        <v>131</v>
      </c>
      <c r="D427" s="52" t="s">
        <v>640</v>
      </c>
      <c r="E427" s="52" t="s">
        <v>89</v>
      </c>
      <c r="F427" s="111">
        <v>4000</v>
      </c>
    </row>
    <row r="428" spans="1:11" outlineLevel="2">
      <c r="A428" s="51" t="s">
        <v>85</v>
      </c>
      <c r="B428" s="52" t="s">
        <v>129</v>
      </c>
      <c r="C428" s="52" t="s">
        <v>86</v>
      </c>
      <c r="D428" s="52" t="s">
        <v>146</v>
      </c>
      <c r="E428" s="52" t="s">
        <v>8</v>
      </c>
      <c r="F428" s="104">
        <f>F429</f>
        <v>321800365.95999998</v>
      </c>
    </row>
    <row r="429" spans="1:11" s="89" customFormat="1" ht="36" outlineLevel="3">
      <c r="A429" s="97" t="s">
        <v>513</v>
      </c>
      <c r="B429" s="72" t="s">
        <v>129</v>
      </c>
      <c r="C429" s="72" t="s">
        <v>86</v>
      </c>
      <c r="D429" s="72" t="s">
        <v>161</v>
      </c>
      <c r="E429" s="72" t="s">
        <v>8</v>
      </c>
      <c r="F429" s="106">
        <f t="shared" ref="F429" si="102">F430</f>
        <v>321800365.95999998</v>
      </c>
      <c r="G429" s="90"/>
      <c r="H429" s="90"/>
      <c r="I429" s="90"/>
      <c r="J429" s="90"/>
      <c r="K429" s="90"/>
    </row>
    <row r="430" spans="1:11" ht="36" outlineLevel="4">
      <c r="A430" s="51" t="s">
        <v>517</v>
      </c>
      <c r="B430" s="52" t="s">
        <v>129</v>
      </c>
      <c r="C430" s="52" t="s">
        <v>86</v>
      </c>
      <c r="D430" s="52" t="s">
        <v>171</v>
      </c>
      <c r="E430" s="52" t="s">
        <v>8</v>
      </c>
      <c r="F430" s="104">
        <f>F431+F438+F448</f>
        <v>321800365.95999998</v>
      </c>
    </row>
    <row r="431" spans="1:11" ht="36" outlineLevel="4">
      <c r="A431" s="54" t="s">
        <v>249</v>
      </c>
      <c r="B431" s="52" t="s">
        <v>129</v>
      </c>
      <c r="C431" s="52" t="s">
        <v>86</v>
      </c>
      <c r="D431" s="52" t="s">
        <v>268</v>
      </c>
      <c r="E431" s="52" t="s">
        <v>8</v>
      </c>
      <c r="F431" s="104">
        <f>F432+F435</f>
        <v>305770039.95999998</v>
      </c>
    </row>
    <row r="432" spans="1:11" ht="36" outlineLevel="5">
      <c r="A432" s="51" t="s">
        <v>134</v>
      </c>
      <c r="B432" s="52" t="s">
        <v>129</v>
      </c>
      <c r="C432" s="52" t="s">
        <v>86</v>
      </c>
      <c r="D432" s="52" t="s">
        <v>172</v>
      </c>
      <c r="E432" s="52" t="s">
        <v>8</v>
      </c>
      <c r="F432" s="104">
        <f t="shared" ref="F432:F433" si="103">F433</f>
        <v>88577267.959999993</v>
      </c>
    </row>
    <row r="433" spans="1:6" ht="36" outlineLevel="6">
      <c r="A433" s="51" t="s">
        <v>51</v>
      </c>
      <c r="B433" s="52" t="s">
        <v>129</v>
      </c>
      <c r="C433" s="52" t="s">
        <v>86</v>
      </c>
      <c r="D433" s="52" t="s">
        <v>172</v>
      </c>
      <c r="E433" s="52" t="s">
        <v>52</v>
      </c>
      <c r="F433" s="104">
        <f t="shared" si="103"/>
        <v>88577267.959999993</v>
      </c>
    </row>
    <row r="434" spans="1:6" outlineLevel="7">
      <c r="A434" s="51" t="s">
        <v>88</v>
      </c>
      <c r="B434" s="52" t="s">
        <v>129</v>
      </c>
      <c r="C434" s="52" t="s">
        <v>86</v>
      </c>
      <c r="D434" s="52" t="s">
        <v>172</v>
      </c>
      <c r="E434" s="52" t="s">
        <v>89</v>
      </c>
      <c r="F434" s="101">
        <v>88577267.959999993</v>
      </c>
    </row>
    <row r="435" spans="1:6" ht="72" outlineLevel="5">
      <c r="A435" s="54" t="s">
        <v>518</v>
      </c>
      <c r="B435" s="52" t="s">
        <v>129</v>
      </c>
      <c r="C435" s="52" t="s">
        <v>86</v>
      </c>
      <c r="D435" s="52" t="s">
        <v>173</v>
      </c>
      <c r="E435" s="52" t="s">
        <v>8</v>
      </c>
      <c r="F435" s="104">
        <f t="shared" ref="F435:F436" si="104">F436</f>
        <v>217192772</v>
      </c>
    </row>
    <row r="436" spans="1:6" ht="36" outlineLevel="5">
      <c r="A436" s="51" t="s">
        <v>51</v>
      </c>
      <c r="B436" s="52" t="s">
        <v>129</v>
      </c>
      <c r="C436" s="52" t="s">
        <v>86</v>
      </c>
      <c r="D436" s="52" t="s">
        <v>173</v>
      </c>
      <c r="E436" s="52" t="s">
        <v>52</v>
      </c>
      <c r="F436" s="104">
        <f t="shared" si="104"/>
        <v>217192772</v>
      </c>
    </row>
    <row r="437" spans="1:6" outlineLevel="5">
      <c r="A437" s="51" t="s">
        <v>88</v>
      </c>
      <c r="B437" s="52" t="s">
        <v>129</v>
      </c>
      <c r="C437" s="52" t="s">
        <v>86</v>
      </c>
      <c r="D437" s="52" t="s">
        <v>173</v>
      </c>
      <c r="E437" s="52" t="s">
        <v>89</v>
      </c>
      <c r="F437" s="101">
        <v>217192772</v>
      </c>
    </row>
    <row r="438" spans="1:6" ht="18" customHeight="1" outlineLevel="5">
      <c r="A438" s="98" t="s">
        <v>250</v>
      </c>
      <c r="B438" s="52" t="s">
        <v>129</v>
      </c>
      <c r="C438" s="52" t="s">
        <v>86</v>
      </c>
      <c r="D438" s="52" t="s">
        <v>266</v>
      </c>
      <c r="E438" s="52" t="s">
        <v>8</v>
      </c>
      <c r="F438" s="101">
        <f>F439+F442+F445</f>
        <v>3091383</v>
      </c>
    </row>
    <row r="439" spans="1:6" outlineLevel="5">
      <c r="A439" s="51" t="s">
        <v>327</v>
      </c>
      <c r="B439" s="52" t="s">
        <v>129</v>
      </c>
      <c r="C439" s="52" t="s">
        <v>86</v>
      </c>
      <c r="D439" s="52" t="s">
        <v>328</v>
      </c>
      <c r="E439" s="52" t="s">
        <v>8</v>
      </c>
      <c r="F439" s="111">
        <f t="shared" ref="F439:F440" si="105">F440</f>
        <v>235600</v>
      </c>
    </row>
    <row r="440" spans="1:6" ht="36" outlineLevel="5">
      <c r="A440" s="51" t="s">
        <v>51</v>
      </c>
      <c r="B440" s="52" t="s">
        <v>129</v>
      </c>
      <c r="C440" s="52" t="s">
        <v>86</v>
      </c>
      <c r="D440" s="52" t="s">
        <v>328</v>
      </c>
      <c r="E440" s="52" t="s">
        <v>52</v>
      </c>
      <c r="F440" s="111">
        <f t="shared" si="105"/>
        <v>235600</v>
      </c>
    </row>
    <row r="441" spans="1:6" outlineLevel="5">
      <c r="A441" s="51" t="s">
        <v>88</v>
      </c>
      <c r="B441" s="52" t="s">
        <v>129</v>
      </c>
      <c r="C441" s="52" t="s">
        <v>86</v>
      </c>
      <c r="D441" s="52" t="s">
        <v>328</v>
      </c>
      <c r="E441" s="52" t="s">
        <v>89</v>
      </c>
      <c r="F441" s="101">
        <v>235600</v>
      </c>
    </row>
    <row r="442" spans="1:6" outlineLevel="5">
      <c r="A442" s="96" t="s">
        <v>408</v>
      </c>
      <c r="B442" s="52" t="s">
        <v>129</v>
      </c>
      <c r="C442" s="52" t="s">
        <v>86</v>
      </c>
      <c r="D442" s="52" t="s">
        <v>409</v>
      </c>
      <c r="E442" s="52" t="s">
        <v>8</v>
      </c>
      <c r="F442" s="111">
        <f t="shared" ref="F442:F443" si="106">F443</f>
        <v>2832710</v>
      </c>
    </row>
    <row r="443" spans="1:6" ht="36" outlineLevel="5">
      <c r="A443" s="51" t="s">
        <v>51</v>
      </c>
      <c r="B443" s="52" t="s">
        <v>129</v>
      </c>
      <c r="C443" s="52" t="s">
        <v>86</v>
      </c>
      <c r="D443" s="52" t="s">
        <v>409</v>
      </c>
      <c r="E443" s="52" t="s">
        <v>52</v>
      </c>
      <c r="F443" s="111">
        <f t="shared" si="106"/>
        <v>2832710</v>
      </c>
    </row>
    <row r="444" spans="1:6" outlineLevel="5">
      <c r="A444" s="51" t="s">
        <v>88</v>
      </c>
      <c r="B444" s="52" t="s">
        <v>129</v>
      </c>
      <c r="C444" s="52" t="s">
        <v>86</v>
      </c>
      <c r="D444" s="52" t="s">
        <v>409</v>
      </c>
      <c r="E444" s="52" t="s">
        <v>89</v>
      </c>
      <c r="F444" s="101">
        <v>2832710</v>
      </c>
    </row>
    <row r="445" spans="1:6" outlineLevel="5">
      <c r="A445" s="51" t="s">
        <v>641</v>
      </c>
      <c r="B445" s="52" t="s">
        <v>129</v>
      </c>
      <c r="C445" s="52" t="s">
        <v>86</v>
      </c>
      <c r="D445" s="52" t="s">
        <v>642</v>
      </c>
      <c r="E445" s="52" t="s">
        <v>8</v>
      </c>
      <c r="F445" s="101">
        <f>F446</f>
        <v>23073</v>
      </c>
    </row>
    <row r="446" spans="1:6" ht="36" outlineLevel="5">
      <c r="A446" s="51" t="s">
        <v>51</v>
      </c>
      <c r="B446" s="52" t="s">
        <v>129</v>
      </c>
      <c r="C446" s="52" t="s">
        <v>86</v>
      </c>
      <c r="D446" s="52" t="s">
        <v>642</v>
      </c>
      <c r="E446" s="52" t="s">
        <v>52</v>
      </c>
      <c r="F446" s="101">
        <f>F447</f>
        <v>23073</v>
      </c>
    </row>
    <row r="447" spans="1:6" outlineLevel="5">
      <c r="A447" s="51" t="s">
        <v>88</v>
      </c>
      <c r="B447" s="52" t="s">
        <v>129</v>
      </c>
      <c r="C447" s="52" t="s">
        <v>86</v>
      </c>
      <c r="D447" s="52" t="s">
        <v>642</v>
      </c>
      <c r="E447" s="52" t="s">
        <v>89</v>
      </c>
      <c r="F447" s="101">
        <v>23073</v>
      </c>
    </row>
    <row r="448" spans="1:6" outlineLevel="5">
      <c r="A448" s="98" t="s">
        <v>347</v>
      </c>
      <c r="B448" s="52" t="s">
        <v>129</v>
      </c>
      <c r="C448" s="52" t="s">
        <v>86</v>
      </c>
      <c r="D448" s="52" t="s">
        <v>269</v>
      </c>
      <c r="E448" s="52" t="s">
        <v>8</v>
      </c>
      <c r="F448" s="101">
        <f>F449</f>
        <v>12938943</v>
      </c>
    </row>
    <row r="449" spans="1:11" ht="54" outlineLevel="5">
      <c r="A449" s="56" t="s">
        <v>383</v>
      </c>
      <c r="B449" s="52" t="s">
        <v>129</v>
      </c>
      <c r="C449" s="52" t="s">
        <v>86</v>
      </c>
      <c r="D449" s="52" t="s">
        <v>384</v>
      </c>
      <c r="E449" s="52" t="s">
        <v>8</v>
      </c>
      <c r="F449" s="104">
        <f t="shared" ref="F449:F450" si="107">F450</f>
        <v>12938943</v>
      </c>
    </row>
    <row r="450" spans="1:11" ht="36" outlineLevel="5">
      <c r="A450" s="51" t="s">
        <v>51</v>
      </c>
      <c r="B450" s="52" t="s">
        <v>129</v>
      </c>
      <c r="C450" s="52" t="s">
        <v>86</v>
      </c>
      <c r="D450" s="52" t="s">
        <v>384</v>
      </c>
      <c r="E450" s="52" t="s">
        <v>52</v>
      </c>
      <c r="F450" s="104">
        <f t="shared" si="107"/>
        <v>12938943</v>
      </c>
    </row>
    <row r="451" spans="1:11" outlineLevel="5">
      <c r="A451" s="51" t="s">
        <v>88</v>
      </c>
      <c r="B451" s="52" t="s">
        <v>129</v>
      </c>
      <c r="C451" s="52" t="s">
        <v>86</v>
      </c>
      <c r="D451" s="52" t="s">
        <v>384</v>
      </c>
      <c r="E451" s="52" t="s">
        <v>89</v>
      </c>
      <c r="F451" s="101">
        <v>12938943</v>
      </c>
    </row>
    <row r="452" spans="1:11" outlineLevel="5">
      <c r="A452" s="51" t="s">
        <v>306</v>
      </c>
      <c r="B452" s="52" t="s">
        <v>129</v>
      </c>
      <c r="C452" s="52" t="s">
        <v>305</v>
      </c>
      <c r="D452" s="52" t="s">
        <v>146</v>
      </c>
      <c r="E452" s="52" t="s">
        <v>8</v>
      </c>
      <c r="F452" s="111">
        <f t="shared" ref="F452:F453" si="108">F453</f>
        <v>29717319.379999999</v>
      </c>
    </row>
    <row r="453" spans="1:11" s="89" customFormat="1" ht="36" outlineLevel="5">
      <c r="A453" s="97" t="s">
        <v>513</v>
      </c>
      <c r="B453" s="72" t="s">
        <v>129</v>
      </c>
      <c r="C453" s="72" t="s">
        <v>305</v>
      </c>
      <c r="D453" s="72" t="s">
        <v>161</v>
      </c>
      <c r="E453" s="72" t="s">
        <v>8</v>
      </c>
      <c r="F453" s="110">
        <f t="shared" si="108"/>
        <v>29717319.379999999</v>
      </c>
      <c r="G453" s="90"/>
      <c r="H453" s="90"/>
      <c r="I453" s="90"/>
      <c r="J453" s="90"/>
      <c r="K453" s="90"/>
    </row>
    <row r="454" spans="1:11" ht="36" outlineLevel="4">
      <c r="A454" s="51" t="s">
        <v>519</v>
      </c>
      <c r="B454" s="52" t="s">
        <v>129</v>
      </c>
      <c r="C454" s="52" t="s">
        <v>305</v>
      </c>
      <c r="D454" s="52" t="s">
        <v>174</v>
      </c>
      <c r="E454" s="52" t="s">
        <v>8</v>
      </c>
      <c r="F454" s="104">
        <f>F455+F459+F466</f>
        <v>29717319.379999999</v>
      </c>
    </row>
    <row r="455" spans="1:11" outlineLevel="4">
      <c r="A455" s="99" t="s">
        <v>251</v>
      </c>
      <c r="B455" s="52" t="s">
        <v>129</v>
      </c>
      <c r="C455" s="52" t="s">
        <v>305</v>
      </c>
      <c r="D455" s="52" t="s">
        <v>270</v>
      </c>
      <c r="E455" s="52" t="s">
        <v>8</v>
      </c>
      <c r="F455" s="104">
        <f>F456</f>
        <v>22467505</v>
      </c>
    </row>
    <row r="456" spans="1:11" ht="36" outlineLevel="5">
      <c r="A456" s="51" t="s">
        <v>135</v>
      </c>
      <c r="B456" s="52" t="s">
        <v>129</v>
      </c>
      <c r="C456" s="52" t="s">
        <v>305</v>
      </c>
      <c r="D456" s="52" t="s">
        <v>176</v>
      </c>
      <c r="E456" s="52" t="s">
        <v>8</v>
      </c>
      <c r="F456" s="104">
        <f t="shared" ref="F456:F457" si="109">F457</f>
        <v>22467505</v>
      </c>
    </row>
    <row r="457" spans="1:11" ht="36" outlineLevel="6">
      <c r="A457" s="51" t="s">
        <v>51</v>
      </c>
      <c r="B457" s="52" t="s">
        <v>129</v>
      </c>
      <c r="C457" s="52" t="s">
        <v>305</v>
      </c>
      <c r="D457" s="52" t="s">
        <v>176</v>
      </c>
      <c r="E457" s="52" t="s">
        <v>52</v>
      </c>
      <c r="F457" s="104">
        <f t="shared" si="109"/>
        <v>22467505</v>
      </c>
    </row>
    <row r="458" spans="1:11" outlineLevel="7">
      <c r="A458" s="51" t="s">
        <v>88</v>
      </c>
      <c r="B458" s="52" t="s">
        <v>129</v>
      </c>
      <c r="C458" s="52" t="s">
        <v>305</v>
      </c>
      <c r="D458" s="52" t="s">
        <v>176</v>
      </c>
      <c r="E458" s="52" t="s">
        <v>89</v>
      </c>
      <c r="F458" s="101">
        <v>22467505</v>
      </c>
    </row>
    <row r="459" spans="1:11" ht="36" outlineLevel="7">
      <c r="A459" s="54" t="s">
        <v>520</v>
      </c>
      <c r="B459" s="52" t="s">
        <v>129</v>
      </c>
      <c r="C459" s="52" t="s">
        <v>305</v>
      </c>
      <c r="D459" s="52" t="s">
        <v>271</v>
      </c>
      <c r="E459" s="52" t="s">
        <v>8</v>
      </c>
      <c r="F459" s="101">
        <f>F460+F463</f>
        <v>220500</v>
      </c>
    </row>
    <row r="460" spans="1:11" outlineLevel="7">
      <c r="A460" s="51" t="s">
        <v>327</v>
      </c>
      <c r="B460" s="52" t="s">
        <v>129</v>
      </c>
      <c r="C460" s="52" t="s">
        <v>305</v>
      </c>
      <c r="D460" s="52" t="s">
        <v>374</v>
      </c>
      <c r="E460" s="52" t="s">
        <v>8</v>
      </c>
      <c r="F460" s="111">
        <f t="shared" ref="F460:F461" si="110">F461</f>
        <v>135000</v>
      </c>
    </row>
    <row r="461" spans="1:11" ht="36" outlineLevel="7">
      <c r="A461" s="51" t="s">
        <v>51</v>
      </c>
      <c r="B461" s="52" t="s">
        <v>129</v>
      </c>
      <c r="C461" s="52" t="s">
        <v>305</v>
      </c>
      <c r="D461" s="52" t="s">
        <v>374</v>
      </c>
      <c r="E461" s="52" t="s">
        <v>52</v>
      </c>
      <c r="F461" s="111">
        <f t="shared" si="110"/>
        <v>135000</v>
      </c>
    </row>
    <row r="462" spans="1:11" outlineLevel="7">
      <c r="A462" s="51" t="s">
        <v>88</v>
      </c>
      <c r="B462" s="52" t="s">
        <v>129</v>
      </c>
      <c r="C462" s="52" t="s">
        <v>305</v>
      </c>
      <c r="D462" s="52" t="s">
        <v>374</v>
      </c>
      <c r="E462" s="52" t="s">
        <v>89</v>
      </c>
      <c r="F462" s="101">
        <f>50000+85000</f>
        <v>135000</v>
      </c>
    </row>
    <row r="463" spans="1:11" outlineLevel="5">
      <c r="A463" s="51" t="s">
        <v>132</v>
      </c>
      <c r="B463" s="52" t="s">
        <v>129</v>
      </c>
      <c r="C463" s="52" t="s">
        <v>305</v>
      </c>
      <c r="D463" s="52" t="s">
        <v>175</v>
      </c>
      <c r="E463" s="52" t="s">
        <v>8</v>
      </c>
      <c r="F463" s="104">
        <f t="shared" ref="F463:F464" si="111">F464</f>
        <v>85500</v>
      </c>
    </row>
    <row r="464" spans="1:11" ht="36" outlineLevel="6">
      <c r="A464" s="51" t="s">
        <v>51</v>
      </c>
      <c r="B464" s="52" t="s">
        <v>129</v>
      </c>
      <c r="C464" s="52" t="s">
        <v>305</v>
      </c>
      <c r="D464" s="52" t="s">
        <v>175</v>
      </c>
      <c r="E464" s="52" t="s">
        <v>52</v>
      </c>
      <c r="F464" s="104">
        <f t="shared" si="111"/>
        <v>85500</v>
      </c>
    </row>
    <row r="465" spans="1:11" outlineLevel="7">
      <c r="A465" s="51" t="s">
        <v>88</v>
      </c>
      <c r="B465" s="52" t="s">
        <v>129</v>
      </c>
      <c r="C465" s="52" t="s">
        <v>305</v>
      </c>
      <c r="D465" s="52" t="s">
        <v>175</v>
      </c>
      <c r="E465" s="52" t="s">
        <v>89</v>
      </c>
      <c r="F465" s="101">
        <v>85500</v>
      </c>
    </row>
    <row r="466" spans="1:11" outlineLevel="7">
      <c r="A466" s="51" t="s">
        <v>492</v>
      </c>
      <c r="B466" s="52" t="s">
        <v>129</v>
      </c>
      <c r="C466" s="52" t="s">
        <v>305</v>
      </c>
      <c r="D466" s="52" t="s">
        <v>401</v>
      </c>
      <c r="E466" s="52" t="s">
        <v>8</v>
      </c>
      <c r="F466" s="101">
        <f>F467+F470</f>
        <v>7029314.3799999999</v>
      </c>
    </row>
    <row r="467" spans="1:11" ht="36" outlineLevel="7">
      <c r="A467" s="32" t="s">
        <v>573</v>
      </c>
      <c r="B467" s="52" t="s">
        <v>129</v>
      </c>
      <c r="C467" s="52" t="s">
        <v>305</v>
      </c>
      <c r="D467" s="52" t="s">
        <v>659</v>
      </c>
      <c r="E467" s="52" t="s">
        <v>8</v>
      </c>
      <c r="F467" s="101">
        <f>F468</f>
        <v>6929314.3799999999</v>
      </c>
    </row>
    <row r="468" spans="1:11" ht="36" outlineLevel="7">
      <c r="A468" s="51" t="s">
        <v>51</v>
      </c>
      <c r="B468" s="52" t="s">
        <v>129</v>
      </c>
      <c r="C468" s="52" t="s">
        <v>305</v>
      </c>
      <c r="D468" s="52" t="s">
        <v>659</v>
      </c>
      <c r="E468" s="52" t="s">
        <v>52</v>
      </c>
      <c r="F468" s="101">
        <f>F469</f>
        <v>6929314.3799999999</v>
      </c>
    </row>
    <row r="469" spans="1:11" outlineLevel="7">
      <c r="A469" s="51" t="s">
        <v>88</v>
      </c>
      <c r="B469" s="52" t="s">
        <v>129</v>
      </c>
      <c r="C469" s="52" t="s">
        <v>305</v>
      </c>
      <c r="D469" s="52" t="s">
        <v>659</v>
      </c>
      <c r="E469" s="52" t="s">
        <v>89</v>
      </c>
      <c r="F469" s="101">
        <v>6929314.3799999999</v>
      </c>
    </row>
    <row r="470" spans="1:11" outlineLevel="7">
      <c r="A470" s="32" t="s">
        <v>355</v>
      </c>
      <c r="B470" s="52" t="s">
        <v>129</v>
      </c>
      <c r="C470" s="52" t="s">
        <v>305</v>
      </c>
      <c r="D470" s="52" t="s">
        <v>660</v>
      </c>
      <c r="E470" s="52" t="s">
        <v>8</v>
      </c>
      <c r="F470" s="101">
        <f>F471</f>
        <v>100000</v>
      </c>
    </row>
    <row r="471" spans="1:11" ht="36" outlineLevel="7">
      <c r="A471" s="51" t="s">
        <v>51</v>
      </c>
      <c r="B471" s="52" t="s">
        <v>129</v>
      </c>
      <c r="C471" s="52" t="s">
        <v>305</v>
      </c>
      <c r="D471" s="52" t="s">
        <v>660</v>
      </c>
      <c r="E471" s="52" t="s">
        <v>52</v>
      </c>
      <c r="F471" s="101">
        <f>F472</f>
        <v>100000</v>
      </c>
    </row>
    <row r="472" spans="1:11" outlineLevel="7">
      <c r="A472" s="51" t="s">
        <v>88</v>
      </c>
      <c r="B472" s="52" t="s">
        <v>129</v>
      </c>
      <c r="C472" s="52" t="s">
        <v>305</v>
      </c>
      <c r="D472" s="52" t="s">
        <v>660</v>
      </c>
      <c r="E472" s="52" t="s">
        <v>89</v>
      </c>
      <c r="F472" s="101">
        <v>100000</v>
      </c>
    </row>
    <row r="473" spans="1:11" outlineLevel="2">
      <c r="A473" s="51" t="s">
        <v>90</v>
      </c>
      <c r="B473" s="52" t="s">
        <v>129</v>
      </c>
      <c r="C473" s="52" t="s">
        <v>91</v>
      </c>
      <c r="D473" s="52" t="s">
        <v>146</v>
      </c>
      <c r="E473" s="52" t="s">
        <v>8</v>
      </c>
      <c r="F473" s="104">
        <f t="shared" ref="F473" si="112">F474</f>
        <v>3731245</v>
      </c>
    </row>
    <row r="474" spans="1:11" s="89" customFormat="1" ht="36" outlineLevel="3">
      <c r="A474" s="97" t="s">
        <v>513</v>
      </c>
      <c r="B474" s="72" t="s">
        <v>129</v>
      </c>
      <c r="C474" s="72" t="s">
        <v>91</v>
      </c>
      <c r="D474" s="72" t="s">
        <v>161</v>
      </c>
      <c r="E474" s="72" t="s">
        <v>8</v>
      </c>
      <c r="F474" s="106">
        <f>F475</f>
        <v>3731245</v>
      </c>
      <c r="G474" s="90"/>
      <c r="H474" s="90"/>
      <c r="I474" s="90"/>
      <c r="J474" s="90"/>
      <c r="K474" s="90"/>
    </row>
    <row r="475" spans="1:11" ht="36" outlineLevel="3">
      <c r="A475" s="51" t="s">
        <v>516</v>
      </c>
      <c r="B475" s="52" t="s">
        <v>129</v>
      </c>
      <c r="C475" s="52" t="s">
        <v>91</v>
      </c>
      <c r="D475" s="52" t="s">
        <v>171</v>
      </c>
      <c r="E475" s="52" t="s">
        <v>8</v>
      </c>
      <c r="F475" s="104">
        <f>F476+F480+F488</f>
        <v>3731245</v>
      </c>
    </row>
    <row r="476" spans="1:11" ht="19.5" customHeight="1" outlineLevel="3">
      <c r="A476" s="98" t="s">
        <v>250</v>
      </c>
      <c r="B476" s="52" t="s">
        <v>129</v>
      </c>
      <c r="C476" s="52" t="s">
        <v>91</v>
      </c>
      <c r="D476" s="52" t="s">
        <v>266</v>
      </c>
      <c r="E476" s="52" t="s">
        <v>8</v>
      </c>
      <c r="F476" s="104">
        <f>F477</f>
        <v>70000</v>
      </c>
    </row>
    <row r="477" spans="1:11" outlineLevel="3">
      <c r="A477" s="51" t="s">
        <v>566</v>
      </c>
      <c r="B477" s="52" t="s">
        <v>129</v>
      </c>
      <c r="C477" s="52" t="s">
        <v>91</v>
      </c>
      <c r="D477" s="52" t="s">
        <v>281</v>
      </c>
      <c r="E477" s="52" t="s">
        <v>8</v>
      </c>
      <c r="F477" s="104">
        <f t="shared" ref="F477:F478" si="113">F478</f>
        <v>70000</v>
      </c>
    </row>
    <row r="478" spans="1:11" outlineLevel="3">
      <c r="A478" s="51" t="s">
        <v>18</v>
      </c>
      <c r="B478" s="52" t="s">
        <v>129</v>
      </c>
      <c r="C478" s="52" t="s">
        <v>91</v>
      </c>
      <c r="D478" s="52" t="s">
        <v>281</v>
      </c>
      <c r="E478" s="52" t="s">
        <v>19</v>
      </c>
      <c r="F478" s="104">
        <f t="shared" si="113"/>
        <v>70000</v>
      </c>
    </row>
    <row r="479" spans="1:11" outlineLevel="3">
      <c r="A479" s="51" t="s">
        <v>20</v>
      </c>
      <c r="B479" s="52" t="s">
        <v>129</v>
      </c>
      <c r="C479" s="52" t="s">
        <v>91</v>
      </c>
      <c r="D479" s="52" t="s">
        <v>281</v>
      </c>
      <c r="E479" s="52" t="s">
        <v>21</v>
      </c>
      <c r="F479" s="101">
        <v>70000</v>
      </c>
    </row>
    <row r="480" spans="1:11" outlineLevel="3">
      <c r="A480" s="98" t="s">
        <v>347</v>
      </c>
      <c r="B480" s="52" t="s">
        <v>129</v>
      </c>
      <c r="C480" s="52" t="s">
        <v>91</v>
      </c>
      <c r="D480" s="52" t="s">
        <v>269</v>
      </c>
      <c r="E480" s="52" t="s">
        <v>8</v>
      </c>
      <c r="F480" s="101">
        <f>F481</f>
        <v>3587245</v>
      </c>
    </row>
    <row r="481" spans="1:11" ht="54" outlineLevel="3">
      <c r="A481" s="32" t="s">
        <v>521</v>
      </c>
      <c r="B481" s="52" t="s">
        <v>129</v>
      </c>
      <c r="C481" s="52" t="s">
        <v>91</v>
      </c>
      <c r="D481" s="52" t="s">
        <v>177</v>
      </c>
      <c r="E481" s="52" t="s">
        <v>8</v>
      </c>
      <c r="F481" s="104">
        <f>F482+F486+F484</f>
        <v>3587245</v>
      </c>
    </row>
    <row r="482" spans="1:11" outlineLevel="3">
      <c r="A482" s="51" t="s">
        <v>20</v>
      </c>
      <c r="B482" s="52" t="s">
        <v>129</v>
      </c>
      <c r="C482" s="52" t="s">
        <v>91</v>
      </c>
      <c r="D482" s="52" t="s">
        <v>177</v>
      </c>
      <c r="E482" s="52" t="s">
        <v>19</v>
      </c>
      <c r="F482" s="104">
        <f>F483</f>
        <v>2000</v>
      </c>
    </row>
    <row r="483" spans="1:11" outlineLevel="3">
      <c r="A483" s="98" t="s">
        <v>347</v>
      </c>
      <c r="B483" s="52" t="s">
        <v>129</v>
      </c>
      <c r="C483" s="52" t="s">
        <v>91</v>
      </c>
      <c r="D483" s="52" t="s">
        <v>177</v>
      </c>
      <c r="E483" s="52" t="s">
        <v>21</v>
      </c>
      <c r="F483" s="104">
        <v>2000</v>
      </c>
    </row>
    <row r="484" spans="1:11" outlineLevel="3">
      <c r="A484" s="51" t="s">
        <v>104</v>
      </c>
      <c r="B484" s="52" t="s">
        <v>129</v>
      </c>
      <c r="C484" s="52" t="s">
        <v>91</v>
      </c>
      <c r="D484" s="52" t="s">
        <v>177</v>
      </c>
      <c r="E484" s="52" t="s">
        <v>105</v>
      </c>
      <c r="F484" s="104">
        <f t="shared" ref="F484" si="114">F485</f>
        <v>356058</v>
      </c>
    </row>
    <row r="485" spans="1:11" outlineLevel="3">
      <c r="A485" s="51" t="s">
        <v>111</v>
      </c>
      <c r="B485" s="52" t="s">
        <v>129</v>
      </c>
      <c r="C485" s="52" t="s">
        <v>91</v>
      </c>
      <c r="D485" s="52" t="s">
        <v>177</v>
      </c>
      <c r="E485" s="52" t="s">
        <v>112</v>
      </c>
      <c r="F485" s="101">
        <v>356058</v>
      </c>
    </row>
    <row r="486" spans="1:11" ht="36" outlineLevel="3">
      <c r="A486" s="51" t="s">
        <v>51</v>
      </c>
      <c r="B486" s="52" t="s">
        <v>129</v>
      </c>
      <c r="C486" s="52" t="s">
        <v>91</v>
      </c>
      <c r="D486" s="52" t="s">
        <v>177</v>
      </c>
      <c r="E486" s="52" t="s">
        <v>52</v>
      </c>
      <c r="F486" s="104">
        <f t="shared" ref="F486" si="115">F487</f>
        <v>3229187</v>
      </c>
    </row>
    <row r="487" spans="1:11" outlineLevel="3">
      <c r="A487" s="51" t="s">
        <v>88</v>
      </c>
      <c r="B487" s="52" t="s">
        <v>129</v>
      </c>
      <c r="C487" s="52" t="s">
        <v>91</v>
      </c>
      <c r="D487" s="52" t="s">
        <v>177</v>
      </c>
      <c r="E487" s="52" t="s">
        <v>89</v>
      </c>
      <c r="F487" s="101">
        <v>3229187</v>
      </c>
    </row>
    <row r="488" spans="1:11" outlineLevel="3">
      <c r="A488" s="57" t="s">
        <v>284</v>
      </c>
      <c r="B488" s="52" t="s">
        <v>129</v>
      </c>
      <c r="C488" s="52" t="s">
        <v>91</v>
      </c>
      <c r="D488" s="52" t="s">
        <v>283</v>
      </c>
      <c r="E488" s="52" t="s">
        <v>8</v>
      </c>
      <c r="F488" s="101">
        <f>F489</f>
        <v>74000</v>
      </c>
    </row>
    <row r="489" spans="1:11" outlineLevel="7">
      <c r="A489" s="51" t="s">
        <v>92</v>
      </c>
      <c r="B489" s="52" t="s">
        <v>129</v>
      </c>
      <c r="C489" s="52" t="s">
        <v>91</v>
      </c>
      <c r="D489" s="52" t="s">
        <v>178</v>
      </c>
      <c r="E489" s="52" t="s">
        <v>8</v>
      </c>
      <c r="F489" s="104">
        <f t="shared" ref="F489:F490" si="116">F490</f>
        <v>74000</v>
      </c>
    </row>
    <row r="490" spans="1:11" outlineLevel="7">
      <c r="A490" s="51" t="s">
        <v>18</v>
      </c>
      <c r="B490" s="52" t="s">
        <v>129</v>
      </c>
      <c r="C490" s="52" t="s">
        <v>91</v>
      </c>
      <c r="D490" s="52" t="s">
        <v>178</v>
      </c>
      <c r="E490" s="52" t="s">
        <v>19</v>
      </c>
      <c r="F490" s="104">
        <f t="shared" si="116"/>
        <v>74000</v>
      </c>
    </row>
    <row r="491" spans="1:11" outlineLevel="7">
      <c r="A491" s="51" t="s">
        <v>20</v>
      </c>
      <c r="B491" s="52" t="s">
        <v>129</v>
      </c>
      <c r="C491" s="52" t="s">
        <v>91</v>
      </c>
      <c r="D491" s="52" t="s">
        <v>178</v>
      </c>
      <c r="E491" s="52" t="s">
        <v>21</v>
      </c>
      <c r="F491" s="101">
        <v>74000</v>
      </c>
    </row>
    <row r="492" spans="1:11" outlineLevel="2">
      <c r="A492" s="51" t="s">
        <v>136</v>
      </c>
      <c r="B492" s="52" t="s">
        <v>129</v>
      </c>
      <c r="C492" s="52" t="s">
        <v>137</v>
      </c>
      <c r="D492" s="52" t="s">
        <v>146</v>
      </c>
      <c r="E492" s="52" t="s">
        <v>8</v>
      </c>
      <c r="F492" s="104">
        <f>F493</f>
        <v>19007578</v>
      </c>
    </row>
    <row r="493" spans="1:11" s="89" customFormat="1" ht="36" outlineLevel="3">
      <c r="A493" s="97" t="s">
        <v>522</v>
      </c>
      <c r="B493" s="72" t="s">
        <v>129</v>
      </c>
      <c r="C493" s="72" t="s">
        <v>137</v>
      </c>
      <c r="D493" s="72" t="s">
        <v>161</v>
      </c>
      <c r="E493" s="72" t="s">
        <v>8</v>
      </c>
      <c r="F493" s="112">
        <f>F494</f>
        <v>19007578</v>
      </c>
      <c r="G493" s="90"/>
      <c r="H493" s="90"/>
      <c r="I493" s="90"/>
      <c r="J493" s="90"/>
      <c r="K493" s="90"/>
    </row>
    <row r="494" spans="1:11" s="89" customFormat="1" ht="36" outlineLevel="3">
      <c r="A494" s="54" t="s">
        <v>253</v>
      </c>
      <c r="B494" s="52" t="s">
        <v>129</v>
      </c>
      <c r="C494" s="52" t="s">
        <v>137</v>
      </c>
      <c r="D494" s="52" t="s">
        <v>272</v>
      </c>
      <c r="E494" s="52" t="s">
        <v>8</v>
      </c>
      <c r="F494" s="106">
        <f>F495+F502+F509</f>
        <v>19007578</v>
      </c>
      <c r="G494" s="90"/>
      <c r="H494" s="90"/>
      <c r="I494" s="90"/>
      <c r="J494" s="90"/>
      <c r="K494" s="90"/>
    </row>
    <row r="495" spans="1:11" ht="36" outlineLevel="5">
      <c r="A495" s="51" t="s">
        <v>13</v>
      </c>
      <c r="B495" s="52" t="s">
        <v>129</v>
      </c>
      <c r="C495" s="52" t="s">
        <v>137</v>
      </c>
      <c r="D495" s="52" t="s">
        <v>179</v>
      </c>
      <c r="E495" s="52" t="s">
        <v>8</v>
      </c>
      <c r="F495" s="104">
        <f t="shared" ref="F495" si="117">F496+F498+F500</f>
        <v>3523840</v>
      </c>
    </row>
    <row r="496" spans="1:11" ht="54" outlineLevel="6">
      <c r="A496" s="51" t="s">
        <v>14</v>
      </c>
      <c r="B496" s="52" t="s">
        <v>129</v>
      </c>
      <c r="C496" s="52" t="s">
        <v>137</v>
      </c>
      <c r="D496" s="52" t="s">
        <v>179</v>
      </c>
      <c r="E496" s="52" t="s">
        <v>15</v>
      </c>
      <c r="F496" s="104">
        <f t="shared" ref="F496" si="118">F497</f>
        <v>3230000</v>
      </c>
    </row>
    <row r="497" spans="1:11" outlineLevel="7">
      <c r="A497" s="51" t="s">
        <v>16</v>
      </c>
      <c r="B497" s="52" t="s">
        <v>129</v>
      </c>
      <c r="C497" s="52" t="s">
        <v>137</v>
      </c>
      <c r="D497" s="52" t="s">
        <v>179</v>
      </c>
      <c r="E497" s="52" t="s">
        <v>17</v>
      </c>
      <c r="F497" s="101">
        <v>3230000</v>
      </c>
    </row>
    <row r="498" spans="1:11" outlineLevel="6">
      <c r="A498" s="51" t="s">
        <v>18</v>
      </c>
      <c r="B498" s="52" t="s">
        <v>129</v>
      </c>
      <c r="C498" s="52" t="s">
        <v>137</v>
      </c>
      <c r="D498" s="52" t="s">
        <v>179</v>
      </c>
      <c r="E498" s="52" t="s">
        <v>19</v>
      </c>
      <c r="F498" s="104">
        <f t="shared" ref="F498" si="119">F499</f>
        <v>106340</v>
      </c>
    </row>
    <row r="499" spans="1:11" outlineLevel="7">
      <c r="A499" s="51" t="s">
        <v>20</v>
      </c>
      <c r="B499" s="52" t="s">
        <v>129</v>
      </c>
      <c r="C499" s="52" t="s">
        <v>137</v>
      </c>
      <c r="D499" s="52" t="s">
        <v>179</v>
      </c>
      <c r="E499" s="52" t="s">
        <v>21</v>
      </c>
      <c r="F499" s="101">
        <v>106340</v>
      </c>
    </row>
    <row r="500" spans="1:11" outlineLevel="7">
      <c r="A500" s="51" t="s">
        <v>22</v>
      </c>
      <c r="B500" s="52" t="s">
        <v>129</v>
      </c>
      <c r="C500" s="52" t="s">
        <v>137</v>
      </c>
      <c r="D500" s="52" t="s">
        <v>179</v>
      </c>
      <c r="E500" s="52" t="s">
        <v>23</v>
      </c>
      <c r="F500" s="111">
        <f t="shared" ref="F500" si="120">F501</f>
        <v>187500</v>
      </c>
    </row>
    <row r="501" spans="1:11" outlineLevel="7">
      <c r="A501" s="51" t="s">
        <v>24</v>
      </c>
      <c r="B501" s="52" t="s">
        <v>129</v>
      </c>
      <c r="C501" s="52" t="s">
        <v>137</v>
      </c>
      <c r="D501" s="52" t="s">
        <v>179</v>
      </c>
      <c r="E501" s="52" t="s">
        <v>25</v>
      </c>
      <c r="F501" s="101">
        <v>187500</v>
      </c>
    </row>
    <row r="502" spans="1:11" ht="36" outlineLevel="5">
      <c r="A502" s="51" t="s">
        <v>47</v>
      </c>
      <c r="B502" s="52" t="s">
        <v>129</v>
      </c>
      <c r="C502" s="52" t="s">
        <v>137</v>
      </c>
      <c r="D502" s="52" t="s">
        <v>180</v>
      </c>
      <c r="E502" s="52" t="s">
        <v>8</v>
      </c>
      <c r="F502" s="104">
        <f>F503+F505+F507</f>
        <v>13456839</v>
      </c>
    </row>
    <row r="503" spans="1:11" ht="54" outlineLevel="6">
      <c r="A503" s="51" t="s">
        <v>14</v>
      </c>
      <c r="B503" s="52" t="s">
        <v>129</v>
      </c>
      <c r="C503" s="52" t="s">
        <v>137</v>
      </c>
      <c r="D503" s="52" t="s">
        <v>180</v>
      </c>
      <c r="E503" s="52" t="s">
        <v>15</v>
      </c>
      <c r="F503" s="104">
        <f t="shared" ref="F503" si="121">F504</f>
        <v>10683139</v>
      </c>
    </row>
    <row r="504" spans="1:11" outlineLevel="7">
      <c r="A504" s="51" t="s">
        <v>48</v>
      </c>
      <c r="B504" s="52" t="s">
        <v>129</v>
      </c>
      <c r="C504" s="52" t="s">
        <v>137</v>
      </c>
      <c r="D504" s="52" t="s">
        <v>180</v>
      </c>
      <c r="E504" s="52" t="s">
        <v>49</v>
      </c>
      <c r="F504" s="101">
        <v>10683139</v>
      </c>
    </row>
    <row r="505" spans="1:11" outlineLevel="6">
      <c r="A505" s="51" t="s">
        <v>18</v>
      </c>
      <c r="B505" s="52" t="s">
        <v>129</v>
      </c>
      <c r="C505" s="52" t="s">
        <v>137</v>
      </c>
      <c r="D505" s="52" t="s">
        <v>180</v>
      </c>
      <c r="E505" s="52" t="s">
        <v>19</v>
      </c>
      <c r="F505" s="104">
        <f t="shared" ref="F505" si="122">F506</f>
        <v>2726700</v>
      </c>
    </row>
    <row r="506" spans="1:11" outlineLevel="7">
      <c r="A506" s="51" t="s">
        <v>20</v>
      </c>
      <c r="B506" s="52" t="s">
        <v>129</v>
      </c>
      <c r="C506" s="52" t="s">
        <v>137</v>
      </c>
      <c r="D506" s="52" t="s">
        <v>180</v>
      </c>
      <c r="E506" s="52" t="s">
        <v>21</v>
      </c>
      <c r="F506" s="101">
        <v>2726700</v>
      </c>
    </row>
    <row r="507" spans="1:11" outlineLevel="6">
      <c r="A507" s="51" t="s">
        <v>22</v>
      </c>
      <c r="B507" s="52" t="s">
        <v>129</v>
      </c>
      <c r="C507" s="52" t="s">
        <v>137</v>
      </c>
      <c r="D507" s="52" t="s">
        <v>180</v>
      </c>
      <c r="E507" s="52" t="s">
        <v>23</v>
      </c>
      <c r="F507" s="104">
        <f t="shared" ref="F507" si="123">F508</f>
        <v>47000</v>
      </c>
    </row>
    <row r="508" spans="1:11" outlineLevel="7">
      <c r="A508" s="51" t="s">
        <v>24</v>
      </c>
      <c r="B508" s="52" t="s">
        <v>129</v>
      </c>
      <c r="C508" s="52" t="s">
        <v>137</v>
      </c>
      <c r="D508" s="52" t="s">
        <v>180</v>
      </c>
      <c r="E508" s="52" t="s">
        <v>25</v>
      </c>
      <c r="F508" s="101">
        <v>47000</v>
      </c>
    </row>
    <row r="509" spans="1:11" ht="36" outlineLevel="3">
      <c r="A509" s="57" t="s">
        <v>50</v>
      </c>
      <c r="B509" s="52" t="s">
        <v>129</v>
      </c>
      <c r="C509" s="52" t="s">
        <v>137</v>
      </c>
      <c r="D509" s="52" t="s">
        <v>181</v>
      </c>
      <c r="E509" s="52" t="s">
        <v>8</v>
      </c>
      <c r="F509" s="104">
        <f t="shared" ref="F509:F510" si="124">F510</f>
        <v>2026899</v>
      </c>
    </row>
    <row r="510" spans="1:11" ht="36" outlineLevel="3">
      <c r="A510" s="51" t="s">
        <v>51</v>
      </c>
      <c r="B510" s="52" t="s">
        <v>129</v>
      </c>
      <c r="C510" s="52" t="s">
        <v>137</v>
      </c>
      <c r="D510" s="52" t="s">
        <v>181</v>
      </c>
      <c r="E510" s="52" t="s">
        <v>52</v>
      </c>
      <c r="F510" s="104">
        <f t="shared" si="124"/>
        <v>2026899</v>
      </c>
    </row>
    <row r="511" spans="1:11" outlineLevel="3">
      <c r="A511" s="51" t="s">
        <v>53</v>
      </c>
      <c r="B511" s="52" t="s">
        <v>129</v>
      </c>
      <c r="C511" s="52" t="s">
        <v>137</v>
      </c>
      <c r="D511" s="52" t="s">
        <v>181</v>
      </c>
      <c r="E511" s="52" t="s">
        <v>54</v>
      </c>
      <c r="F511" s="101">
        <v>2026899</v>
      </c>
    </row>
    <row r="512" spans="1:11" s="89" customFormat="1" outlineLevel="3">
      <c r="A512" s="97" t="s">
        <v>99</v>
      </c>
      <c r="B512" s="72" t="s">
        <v>129</v>
      </c>
      <c r="C512" s="72" t="s">
        <v>100</v>
      </c>
      <c r="D512" s="72" t="s">
        <v>146</v>
      </c>
      <c r="E512" s="72" t="s">
        <v>8</v>
      </c>
      <c r="F512" s="106">
        <f t="shared" ref="F512" si="125">F513+F519</f>
        <v>6986291</v>
      </c>
      <c r="G512" s="90"/>
      <c r="H512" s="90"/>
      <c r="I512" s="90"/>
      <c r="J512" s="90"/>
      <c r="K512" s="90"/>
    </row>
    <row r="513" spans="1:11" outlineLevel="3">
      <c r="A513" s="51" t="s">
        <v>108</v>
      </c>
      <c r="B513" s="52" t="s">
        <v>129</v>
      </c>
      <c r="C513" s="52" t="s">
        <v>109</v>
      </c>
      <c r="D513" s="52" t="s">
        <v>146</v>
      </c>
      <c r="E513" s="52" t="s">
        <v>8</v>
      </c>
      <c r="F513" s="104">
        <f t="shared" ref="F513:F517" si="126">F514</f>
        <v>2840000</v>
      </c>
    </row>
    <row r="514" spans="1:11" s="89" customFormat="1" ht="36" outlineLevel="3">
      <c r="A514" s="97" t="s">
        <v>513</v>
      </c>
      <c r="B514" s="72" t="s">
        <v>129</v>
      </c>
      <c r="C514" s="72" t="s">
        <v>109</v>
      </c>
      <c r="D514" s="72" t="s">
        <v>161</v>
      </c>
      <c r="E514" s="72" t="s">
        <v>8</v>
      </c>
      <c r="F514" s="106">
        <f>F515</f>
        <v>2840000</v>
      </c>
      <c r="G514" s="90"/>
      <c r="H514" s="90"/>
      <c r="I514" s="90"/>
      <c r="J514" s="90"/>
      <c r="K514" s="90"/>
    </row>
    <row r="515" spans="1:11" outlineLevel="3">
      <c r="A515" s="54" t="s">
        <v>661</v>
      </c>
      <c r="B515" s="52" t="s">
        <v>129</v>
      </c>
      <c r="C515" s="52" t="s">
        <v>109</v>
      </c>
      <c r="D515" s="52" t="s">
        <v>662</v>
      </c>
      <c r="E515" s="52" t="s">
        <v>8</v>
      </c>
      <c r="F515" s="104">
        <f>F516</f>
        <v>2840000</v>
      </c>
    </row>
    <row r="516" spans="1:11" ht="54" outlineLevel="3">
      <c r="A516" s="32" t="s">
        <v>523</v>
      </c>
      <c r="B516" s="52" t="s">
        <v>129</v>
      </c>
      <c r="C516" s="52" t="s">
        <v>109</v>
      </c>
      <c r="D516" s="52" t="s">
        <v>663</v>
      </c>
      <c r="E516" s="52" t="s">
        <v>8</v>
      </c>
      <c r="F516" s="104">
        <f t="shared" si="126"/>
        <v>2840000</v>
      </c>
    </row>
    <row r="517" spans="1:11" outlineLevel="3">
      <c r="A517" s="51" t="s">
        <v>104</v>
      </c>
      <c r="B517" s="52" t="s">
        <v>129</v>
      </c>
      <c r="C517" s="52" t="s">
        <v>109</v>
      </c>
      <c r="D517" s="52" t="s">
        <v>663</v>
      </c>
      <c r="E517" s="52" t="s">
        <v>105</v>
      </c>
      <c r="F517" s="104">
        <f t="shared" si="126"/>
        <v>2840000</v>
      </c>
    </row>
    <row r="518" spans="1:11" outlineLevel="3">
      <c r="A518" s="51" t="s">
        <v>111</v>
      </c>
      <c r="B518" s="52" t="s">
        <v>129</v>
      </c>
      <c r="C518" s="52" t="s">
        <v>109</v>
      </c>
      <c r="D518" s="52" t="s">
        <v>663</v>
      </c>
      <c r="E518" s="52" t="s">
        <v>112</v>
      </c>
      <c r="F518" s="101">
        <v>2840000</v>
      </c>
    </row>
    <row r="519" spans="1:11" outlineLevel="3">
      <c r="A519" s="51" t="s">
        <v>143</v>
      </c>
      <c r="B519" s="52" t="s">
        <v>129</v>
      </c>
      <c r="C519" s="52" t="s">
        <v>144</v>
      </c>
      <c r="D519" s="52" t="s">
        <v>146</v>
      </c>
      <c r="E519" s="52" t="s">
        <v>8</v>
      </c>
      <c r="F519" s="104">
        <f t="shared" ref="F519:F520" si="127">F520</f>
        <v>4146291</v>
      </c>
    </row>
    <row r="520" spans="1:11" s="89" customFormat="1" ht="36" outlineLevel="3">
      <c r="A520" s="97" t="s">
        <v>522</v>
      </c>
      <c r="B520" s="72" t="s">
        <v>129</v>
      </c>
      <c r="C520" s="72" t="s">
        <v>144</v>
      </c>
      <c r="D520" s="72" t="s">
        <v>161</v>
      </c>
      <c r="E520" s="72" t="s">
        <v>8</v>
      </c>
      <c r="F520" s="106">
        <f t="shared" si="127"/>
        <v>4146291</v>
      </c>
      <c r="G520" s="90"/>
      <c r="H520" s="90"/>
      <c r="I520" s="90"/>
      <c r="J520" s="90"/>
      <c r="K520" s="90"/>
    </row>
    <row r="521" spans="1:11" ht="36" outlineLevel="3">
      <c r="A521" s="51" t="s">
        <v>514</v>
      </c>
      <c r="B521" s="52" t="s">
        <v>129</v>
      </c>
      <c r="C521" s="52" t="s">
        <v>144</v>
      </c>
      <c r="D521" s="52" t="s">
        <v>162</v>
      </c>
      <c r="E521" s="52" t="s">
        <v>8</v>
      </c>
      <c r="F521" s="104">
        <f>F522</f>
        <v>4146291</v>
      </c>
    </row>
    <row r="522" spans="1:11" outlineLevel="3">
      <c r="A522" s="98" t="s">
        <v>248</v>
      </c>
      <c r="B522" s="52" t="s">
        <v>129</v>
      </c>
      <c r="C522" s="52" t="s">
        <v>144</v>
      </c>
      <c r="D522" s="52" t="s">
        <v>280</v>
      </c>
      <c r="E522" s="52" t="s">
        <v>8</v>
      </c>
      <c r="F522" s="104">
        <f>F523</f>
        <v>4146291</v>
      </c>
    </row>
    <row r="523" spans="1:11" ht="93" customHeight="1" outlineLevel="3">
      <c r="A523" s="51" t="s">
        <v>524</v>
      </c>
      <c r="B523" s="52" t="s">
        <v>129</v>
      </c>
      <c r="C523" s="52" t="s">
        <v>144</v>
      </c>
      <c r="D523" s="52" t="s">
        <v>182</v>
      </c>
      <c r="E523" s="52" t="s">
        <v>8</v>
      </c>
      <c r="F523" s="104">
        <f t="shared" ref="F523" si="128">F524+F526</f>
        <v>4146291</v>
      </c>
    </row>
    <row r="524" spans="1:11" outlineLevel="3">
      <c r="A524" s="51" t="s">
        <v>18</v>
      </c>
      <c r="B524" s="52" t="s">
        <v>129</v>
      </c>
      <c r="C524" s="52" t="s">
        <v>144</v>
      </c>
      <c r="D524" s="52" t="s">
        <v>182</v>
      </c>
      <c r="E524" s="52" t="s">
        <v>19</v>
      </c>
      <c r="F524" s="104">
        <f t="shared" ref="F524" si="129">F525</f>
        <v>24000</v>
      </c>
    </row>
    <row r="525" spans="1:11" outlineLevel="3">
      <c r="A525" s="51" t="s">
        <v>20</v>
      </c>
      <c r="B525" s="52" t="s">
        <v>129</v>
      </c>
      <c r="C525" s="52" t="s">
        <v>144</v>
      </c>
      <c r="D525" s="52" t="s">
        <v>182</v>
      </c>
      <c r="E525" s="52" t="s">
        <v>21</v>
      </c>
      <c r="F525" s="101">
        <v>24000</v>
      </c>
    </row>
    <row r="526" spans="1:11" outlineLevel="3">
      <c r="A526" s="51" t="s">
        <v>104</v>
      </c>
      <c r="B526" s="52" t="s">
        <v>129</v>
      </c>
      <c r="C526" s="52" t="s">
        <v>144</v>
      </c>
      <c r="D526" s="52" t="s">
        <v>182</v>
      </c>
      <c r="E526" s="52" t="s">
        <v>105</v>
      </c>
      <c r="F526" s="104">
        <f t="shared" ref="F526" si="130">F527</f>
        <v>4122291</v>
      </c>
    </row>
    <row r="527" spans="1:11" outlineLevel="3">
      <c r="A527" s="51" t="s">
        <v>111</v>
      </c>
      <c r="B527" s="52" t="s">
        <v>129</v>
      </c>
      <c r="C527" s="52" t="s">
        <v>144</v>
      </c>
      <c r="D527" s="52" t="s">
        <v>182</v>
      </c>
      <c r="E527" s="52" t="s">
        <v>112</v>
      </c>
      <c r="F527" s="101">
        <v>4122291</v>
      </c>
    </row>
    <row r="528" spans="1:11" s="3" customFormat="1" ht="17.399999999999999">
      <c r="A528" s="210" t="s">
        <v>138</v>
      </c>
      <c r="B528" s="210"/>
      <c r="C528" s="210"/>
      <c r="D528" s="210"/>
      <c r="E528" s="210"/>
      <c r="F528" s="113">
        <f>F13+F51+F368+F400</f>
        <v>796596410.61999989</v>
      </c>
      <c r="G528" s="9"/>
      <c r="H528" s="9"/>
      <c r="I528" s="9"/>
      <c r="J528" s="9"/>
      <c r="K528" s="9"/>
    </row>
    <row r="529" spans="1:11" s="3" customFormat="1" ht="17.399999999999999">
      <c r="A529" s="58"/>
      <c r="B529" s="58"/>
      <c r="C529" s="58"/>
      <c r="D529" s="58"/>
      <c r="E529" s="58"/>
      <c r="F529" s="113"/>
      <c r="G529" s="9"/>
      <c r="H529" s="9"/>
      <c r="I529" s="9"/>
      <c r="J529" s="9"/>
      <c r="K529" s="9"/>
    </row>
    <row r="530" spans="1:11" s="3" customFormat="1" ht="17.399999999999999">
      <c r="A530" s="58"/>
      <c r="B530" s="58"/>
      <c r="C530" s="58"/>
      <c r="D530" s="58" t="s">
        <v>525</v>
      </c>
      <c r="E530" s="58"/>
      <c r="F530" s="113">
        <f>'прил 7 '!C13+'прил 7 '!C38+19417804</f>
        <v>796596410.62</v>
      </c>
      <c r="G530" s="9"/>
      <c r="H530" s="9"/>
      <c r="I530" s="9"/>
      <c r="J530" s="9"/>
      <c r="K530" s="9"/>
    </row>
    <row r="531" spans="1:11" s="3" customFormat="1" ht="17.399999999999999">
      <c r="A531" s="58"/>
      <c r="B531" s="58"/>
      <c r="C531" s="58"/>
      <c r="D531" s="58"/>
      <c r="E531" s="58"/>
      <c r="F531" s="113"/>
      <c r="G531" s="9"/>
      <c r="H531" s="9"/>
      <c r="I531" s="9"/>
      <c r="J531" s="9"/>
      <c r="K531" s="9"/>
    </row>
    <row r="532" spans="1:11" s="3" customFormat="1" ht="17.399999999999999">
      <c r="A532" s="58"/>
      <c r="B532" s="58"/>
      <c r="C532" s="58"/>
      <c r="D532" s="58"/>
      <c r="E532" s="58"/>
      <c r="F532" s="113">
        <f>F528-F530</f>
        <v>0</v>
      </c>
      <c r="G532" s="9"/>
      <c r="H532" s="9"/>
      <c r="I532" s="9"/>
      <c r="J532" s="9"/>
      <c r="K532" s="9"/>
    </row>
    <row r="533" spans="1:11" s="3" customFormat="1" ht="17.399999999999999">
      <c r="A533" s="58"/>
      <c r="B533" s="58"/>
      <c r="C533" s="58"/>
      <c r="D533" s="58"/>
      <c r="E533" s="58"/>
      <c r="F533" s="113">
        <f>'прил 7 '!C54-'прил 11'!F528</f>
        <v>-19417803.999999881</v>
      </c>
      <c r="G533" s="9"/>
      <c r="H533" s="9"/>
      <c r="I533" s="9"/>
      <c r="J533" s="9"/>
      <c r="K533" s="9"/>
    </row>
    <row r="534" spans="1:11">
      <c r="C534" s="59"/>
      <c r="D534" s="59" t="s">
        <v>365</v>
      </c>
      <c r="E534" s="59"/>
      <c r="F534" s="60">
        <f>('прил 7 '!C13-185707817.4)*5/100</f>
        <v>4158527.6285000015</v>
      </c>
    </row>
    <row r="535" spans="1:11">
      <c r="C535" s="61" t="s">
        <v>10</v>
      </c>
      <c r="F535" s="114">
        <f>F14+F52+F369</f>
        <v>98202378.599999994</v>
      </c>
    </row>
    <row r="536" spans="1:11">
      <c r="C536" s="61" t="s">
        <v>29</v>
      </c>
      <c r="F536" s="114"/>
    </row>
    <row r="537" spans="1:11">
      <c r="C537" s="61" t="s">
        <v>56</v>
      </c>
      <c r="F537" s="114">
        <f>F173</f>
        <v>200000</v>
      </c>
    </row>
    <row r="538" spans="1:11">
      <c r="C538" s="61" t="s">
        <v>60</v>
      </c>
      <c r="F538" s="114">
        <f>F179</f>
        <v>25533663</v>
      </c>
    </row>
    <row r="539" spans="1:11">
      <c r="C539" s="61" t="s">
        <v>69</v>
      </c>
      <c r="F539" s="114">
        <f>F214</f>
        <v>69605562.420000002</v>
      </c>
    </row>
    <row r="540" spans="1:11">
      <c r="C540" s="61" t="s">
        <v>79</v>
      </c>
      <c r="F540" s="114">
        <f>F263</f>
        <v>515000</v>
      </c>
    </row>
    <row r="541" spans="1:11">
      <c r="C541" s="61" t="s">
        <v>84</v>
      </c>
      <c r="F541" s="114">
        <f>F279+F401</f>
        <v>501103768.33999997</v>
      </c>
    </row>
    <row r="542" spans="1:11">
      <c r="C542" s="61" t="s">
        <v>94</v>
      </c>
      <c r="F542" s="114">
        <f>F286</f>
        <v>9352277.4499999993</v>
      </c>
    </row>
    <row r="543" spans="1:11">
      <c r="C543" s="61" t="s">
        <v>100</v>
      </c>
      <c r="F543" s="114">
        <f>F304+F512</f>
        <v>48131776.619999997</v>
      </c>
    </row>
    <row r="544" spans="1:11">
      <c r="C544" s="61" t="s">
        <v>115</v>
      </c>
      <c r="F544" s="114">
        <f>F340</f>
        <v>13969969.189999999</v>
      </c>
    </row>
    <row r="545" spans="3:7">
      <c r="C545" s="61" t="s">
        <v>118</v>
      </c>
      <c r="F545" s="114">
        <f>F361</f>
        <v>2000000</v>
      </c>
    </row>
    <row r="546" spans="3:7">
      <c r="C546" s="61" t="s">
        <v>33</v>
      </c>
      <c r="F546" s="114">
        <f>F35</f>
        <v>27982015</v>
      </c>
    </row>
    <row r="547" spans="3:7">
      <c r="C547" s="61"/>
      <c r="F547" s="114">
        <f>SUM(F535:F546)</f>
        <v>796596410.62</v>
      </c>
      <c r="G547" s="4">
        <f>F528-F547</f>
        <v>0</v>
      </c>
    </row>
    <row r="548" spans="3:7">
      <c r="C548" s="61"/>
    </row>
    <row r="549" spans="3:7">
      <c r="D549" s="61" t="s">
        <v>335</v>
      </c>
      <c r="F549" s="114">
        <f>F403+F429+F453+F474+F493+F514+F520</f>
        <v>492780114.33999997</v>
      </c>
    </row>
    <row r="550" spans="3:7">
      <c r="D550" s="61" t="s">
        <v>336</v>
      </c>
      <c r="F550" s="114">
        <f>F281+F288</f>
        <v>24662222.449999999</v>
      </c>
    </row>
    <row r="551" spans="3:7">
      <c r="D551" s="61" t="s">
        <v>337</v>
      </c>
      <c r="F551" s="114">
        <f>F265</f>
        <v>470000</v>
      </c>
    </row>
    <row r="552" spans="3:7">
      <c r="D552" s="61" t="s">
        <v>338</v>
      </c>
      <c r="F552" s="114">
        <f>F342</f>
        <v>13919969.189999999</v>
      </c>
    </row>
    <row r="553" spans="3:7">
      <c r="D553" s="61" t="s">
        <v>339</v>
      </c>
      <c r="F553" s="114">
        <f>F311</f>
        <v>440160</v>
      </c>
    </row>
    <row r="554" spans="3:7">
      <c r="D554" s="61" t="s">
        <v>340</v>
      </c>
      <c r="F554" s="114">
        <f>F25+F82++F391</f>
        <v>18781764.740000002</v>
      </c>
    </row>
    <row r="555" spans="3:7">
      <c r="D555" s="61" t="s">
        <v>341</v>
      </c>
      <c r="F555" s="114">
        <f>F222+F242+F255</f>
        <v>68586562.420000002</v>
      </c>
    </row>
    <row r="556" spans="3:7">
      <c r="D556" s="61" t="s">
        <v>342</v>
      </c>
      <c r="F556" s="114">
        <f>F102</f>
        <v>215000</v>
      </c>
    </row>
    <row r="557" spans="3:7">
      <c r="D557" s="61" t="s">
        <v>535</v>
      </c>
      <c r="F557" s="114">
        <v>0</v>
      </c>
    </row>
    <row r="558" spans="3:7">
      <c r="D558" s="61" t="s">
        <v>536</v>
      </c>
      <c r="F558" s="114">
        <f>F316</f>
        <v>173500</v>
      </c>
    </row>
    <row r="559" spans="3:7">
      <c r="D559" s="61" t="s">
        <v>537</v>
      </c>
      <c r="F559" s="114">
        <f>F30+F107+F363</f>
        <v>3768638</v>
      </c>
    </row>
    <row r="560" spans="3:7">
      <c r="D560" s="61" t="s">
        <v>538</v>
      </c>
      <c r="F560" s="114">
        <f>F193</f>
        <v>23150590</v>
      </c>
    </row>
    <row r="561" spans="4:7">
      <c r="D561" s="61" t="s">
        <v>539</v>
      </c>
      <c r="F561" s="114">
        <f>F274</f>
        <v>45000</v>
      </c>
    </row>
    <row r="562" spans="4:7">
      <c r="D562" s="61" t="s">
        <v>540</v>
      </c>
      <c r="F562" s="114">
        <f>F205</f>
        <v>2063000</v>
      </c>
    </row>
    <row r="563" spans="4:7">
      <c r="D563" s="61" t="s">
        <v>541</v>
      </c>
      <c r="F563" s="114">
        <f>F115+F216</f>
        <v>10912780</v>
      </c>
    </row>
    <row r="564" spans="4:7">
      <c r="D564" s="61" t="s">
        <v>542</v>
      </c>
      <c r="F564" s="114">
        <f>F37+F46</f>
        <v>27982015</v>
      </c>
    </row>
    <row r="565" spans="4:7">
      <c r="D565" s="61" t="s">
        <v>702</v>
      </c>
      <c r="F565" s="114">
        <f>F356</f>
        <v>50000</v>
      </c>
    </row>
    <row r="566" spans="4:7">
      <c r="D566" s="61" t="s">
        <v>343</v>
      </c>
      <c r="F566" s="114">
        <f>F16+F54+F59+F66+F72+F122+F175+F181+F187+F250+F306+F321+F326+F371+F386+F396+F77</f>
        <v>108595094.48</v>
      </c>
    </row>
    <row r="567" spans="4:7">
      <c r="D567" s="61"/>
      <c r="F567" s="114">
        <f>SUM(F549:F566)</f>
        <v>796596410.61999989</v>
      </c>
      <c r="G567" s="4">
        <f>F528-F567</f>
        <v>0</v>
      </c>
    </row>
    <row r="568" spans="4:7">
      <c r="D568" s="61"/>
    </row>
    <row r="569" spans="4:7">
      <c r="D569" s="61" t="s">
        <v>344</v>
      </c>
      <c r="F569" s="60">
        <f>F309+F333+F338</f>
        <v>23350401</v>
      </c>
    </row>
    <row r="570" spans="4:7">
      <c r="D570" s="61" t="s">
        <v>345</v>
      </c>
      <c r="F570" s="114">
        <f>F17+F55+F60+F73+F126+F372+F375+F382+F387+F495</f>
        <v>54245328</v>
      </c>
    </row>
    <row r="572" spans="4:7">
      <c r="D572" s="26" t="s">
        <v>346</v>
      </c>
      <c r="E572" s="26">
        <v>22.25</v>
      </c>
      <c r="F572" s="60">
        <f>'прил 7 '!C13*22.25/100</f>
        <v>59825437.318325005</v>
      </c>
    </row>
    <row r="574" spans="4:7">
      <c r="F574" s="60">
        <f>F572-F570</f>
        <v>5580109.3183250055</v>
      </c>
    </row>
    <row r="575" spans="4:7">
      <c r="F575" s="81"/>
    </row>
    <row r="576" spans="4:7">
      <c r="F576" s="81"/>
    </row>
  </sheetData>
  <autoFilter ref="A12:K528"/>
  <mergeCells count="4">
    <mergeCell ref="A10:F10"/>
    <mergeCell ref="A9:F9"/>
    <mergeCell ref="A528:E528"/>
    <mergeCell ref="D2:F2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5"/>
  <sheetViews>
    <sheetView view="pageBreakPreview" zoomScale="50" zoomScaleNormal="100" zoomScaleSheetLayoutView="50" workbookViewId="0">
      <selection activeCell="G4" sqref="G4"/>
    </sheetView>
  </sheetViews>
  <sheetFormatPr defaultRowHeight="18" outlineLevelRow="7"/>
  <cols>
    <col min="1" max="1" width="88.6640625" style="43" customWidth="1"/>
    <col min="2" max="3" width="7.6640625" style="26" customWidth="1"/>
    <col min="4" max="4" width="16.109375" style="26" customWidth="1"/>
    <col min="5" max="5" width="7.109375" style="26" customWidth="1"/>
    <col min="6" max="6" width="19.88671875" style="60" customWidth="1"/>
    <col min="7" max="7" width="19.88671875" style="170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G1" s="93" t="s">
        <v>303</v>
      </c>
    </row>
    <row r="2" spans="1:8">
      <c r="F2" s="211" t="s">
        <v>708</v>
      </c>
      <c r="G2" s="212"/>
    </row>
    <row r="3" spans="1:8">
      <c r="G3" s="93" t="s">
        <v>410</v>
      </c>
    </row>
    <row r="4" spans="1:8">
      <c r="G4" s="170" t="s">
        <v>709</v>
      </c>
    </row>
    <row r="5" spans="1:8">
      <c r="G5" s="93" t="s">
        <v>630</v>
      </c>
    </row>
    <row r="6" spans="1:8">
      <c r="G6" s="93" t="s">
        <v>590</v>
      </c>
    </row>
    <row r="7" spans="1:8">
      <c r="G7" s="93" t="s">
        <v>591</v>
      </c>
    </row>
    <row r="8" spans="1:8">
      <c r="G8" s="93" t="s">
        <v>592</v>
      </c>
    </row>
    <row r="9" spans="1:8" s="1" customFormat="1">
      <c r="A9" s="209" t="s">
        <v>286</v>
      </c>
      <c r="B9" s="209"/>
      <c r="C9" s="209"/>
      <c r="D9" s="209"/>
      <c r="E9" s="209"/>
      <c r="F9" s="209"/>
      <c r="G9" s="209"/>
    </row>
    <row r="10" spans="1:8" s="1" customFormat="1">
      <c r="A10" s="208" t="s">
        <v>631</v>
      </c>
      <c r="B10" s="208"/>
      <c r="C10" s="208"/>
      <c r="D10" s="208"/>
      <c r="E10" s="208"/>
      <c r="F10" s="208"/>
      <c r="G10" s="208"/>
    </row>
    <row r="11" spans="1:8" s="1" customFormat="1">
      <c r="A11" s="44"/>
      <c r="B11" s="149"/>
      <c r="C11" s="149"/>
      <c r="D11" s="149"/>
      <c r="E11" s="149"/>
      <c r="F11" s="62"/>
      <c r="G11" s="77" t="s">
        <v>528</v>
      </c>
    </row>
    <row r="12" spans="1:8" ht="36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65" t="s">
        <v>598</v>
      </c>
      <c r="G12" s="165" t="s">
        <v>599</v>
      </c>
    </row>
    <row r="13" spans="1:8" s="3" customFormat="1" ht="36">
      <c r="A13" s="51" t="s">
        <v>5</v>
      </c>
      <c r="B13" s="50" t="s">
        <v>6</v>
      </c>
      <c r="C13" s="50" t="s">
        <v>7</v>
      </c>
      <c r="D13" s="50" t="s">
        <v>146</v>
      </c>
      <c r="E13" s="50" t="s">
        <v>8</v>
      </c>
      <c r="F13" s="108">
        <f>F14+F35</f>
        <v>26921260</v>
      </c>
      <c r="G13" s="108">
        <f>G14+G35</f>
        <v>26074860</v>
      </c>
      <c r="H13" s="166"/>
    </row>
    <row r="14" spans="1:8" outlineLevel="1">
      <c r="A14" s="51" t="s">
        <v>9</v>
      </c>
      <c r="B14" s="52" t="s">
        <v>6</v>
      </c>
      <c r="C14" s="52" t="s">
        <v>10</v>
      </c>
      <c r="D14" s="52" t="s">
        <v>146</v>
      </c>
      <c r="E14" s="52" t="s">
        <v>8</v>
      </c>
      <c r="F14" s="104">
        <f t="shared" ref="F14:G14" si="0">F15+F24</f>
        <v>7074860</v>
      </c>
      <c r="G14" s="104">
        <f t="shared" si="0"/>
        <v>7074860</v>
      </c>
      <c r="H14" s="167"/>
    </row>
    <row r="15" spans="1:8" ht="36" outlineLevel="2">
      <c r="A15" s="51" t="s">
        <v>11</v>
      </c>
      <c r="B15" s="52" t="s">
        <v>6</v>
      </c>
      <c r="C15" s="52" t="s">
        <v>12</v>
      </c>
      <c r="D15" s="52" t="s">
        <v>146</v>
      </c>
      <c r="E15" s="52" t="s">
        <v>8</v>
      </c>
      <c r="F15" s="104">
        <f t="shared" ref="F15:G16" si="1">F16</f>
        <v>6529609</v>
      </c>
      <c r="G15" s="104">
        <f t="shared" si="1"/>
        <v>6529609</v>
      </c>
      <c r="H15" s="167"/>
    </row>
    <row r="16" spans="1:8" outlineLevel="4">
      <c r="A16" s="51" t="s">
        <v>155</v>
      </c>
      <c r="B16" s="52" t="s">
        <v>6</v>
      </c>
      <c r="C16" s="52" t="s">
        <v>12</v>
      </c>
      <c r="D16" s="52" t="s">
        <v>147</v>
      </c>
      <c r="E16" s="52" t="s">
        <v>8</v>
      </c>
      <c r="F16" s="104">
        <f t="shared" si="1"/>
        <v>6529609</v>
      </c>
      <c r="G16" s="104">
        <f t="shared" si="1"/>
        <v>6529609</v>
      </c>
      <c r="H16" s="167"/>
    </row>
    <row r="17" spans="1:8" ht="36" outlineLevel="5">
      <c r="A17" s="51" t="s">
        <v>13</v>
      </c>
      <c r="B17" s="52" t="s">
        <v>6</v>
      </c>
      <c r="C17" s="52" t="s">
        <v>12</v>
      </c>
      <c r="D17" s="52" t="s">
        <v>148</v>
      </c>
      <c r="E17" s="52" t="s">
        <v>8</v>
      </c>
      <c r="F17" s="104">
        <f t="shared" ref="F17:G17" si="2">F18+F20+F22</f>
        <v>6529609</v>
      </c>
      <c r="G17" s="104">
        <f t="shared" si="2"/>
        <v>6529609</v>
      </c>
      <c r="H17" s="167"/>
    </row>
    <row r="18" spans="1:8" ht="57.75" customHeight="1" outlineLevel="6">
      <c r="A18" s="51" t="s">
        <v>14</v>
      </c>
      <c r="B18" s="52" t="s">
        <v>6</v>
      </c>
      <c r="C18" s="52" t="s">
        <v>12</v>
      </c>
      <c r="D18" s="52" t="s">
        <v>148</v>
      </c>
      <c r="E18" s="52" t="s">
        <v>15</v>
      </c>
      <c r="F18" s="104">
        <f t="shared" ref="F18:G18" si="3">F19</f>
        <v>6358209</v>
      </c>
      <c r="G18" s="104">
        <f t="shared" si="3"/>
        <v>6358209</v>
      </c>
      <c r="H18" s="167"/>
    </row>
    <row r="19" spans="1:8" ht="18.75" customHeight="1" outlineLevel="7">
      <c r="A19" s="51" t="s">
        <v>16</v>
      </c>
      <c r="B19" s="52" t="s">
        <v>6</v>
      </c>
      <c r="C19" s="52" t="s">
        <v>12</v>
      </c>
      <c r="D19" s="52" t="s">
        <v>148</v>
      </c>
      <c r="E19" s="52" t="s">
        <v>17</v>
      </c>
      <c r="F19" s="105">
        <v>6358209</v>
      </c>
      <c r="G19" s="101">
        <v>6358209</v>
      </c>
      <c r="H19" s="167"/>
    </row>
    <row r="20" spans="1:8" ht="19.5" customHeight="1" outlineLevel="6">
      <c r="A20" s="51" t="s">
        <v>18</v>
      </c>
      <c r="B20" s="52" t="s">
        <v>6</v>
      </c>
      <c r="C20" s="52" t="s">
        <v>12</v>
      </c>
      <c r="D20" s="52" t="s">
        <v>148</v>
      </c>
      <c r="E20" s="52" t="s">
        <v>19</v>
      </c>
      <c r="F20" s="104">
        <f t="shared" ref="F20:G20" si="4">F21</f>
        <v>170400</v>
      </c>
      <c r="G20" s="104">
        <f t="shared" si="4"/>
        <v>170400</v>
      </c>
      <c r="H20" s="167"/>
    </row>
    <row r="21" spans="1:8" ht="36" outlineLevel="7">
      <c r="A21" s="51" t="s">
        <v>20</v>
      </c>
      <c r="B21" s="52" t="s">
        <v>6</v>
      </c>
      <c r="C21" s="52" t="s">
        <v>12</v>
      </c>
      <c r="D21" s="52" t="s">
        <v>148</v>
      </c>
      <c r="E21" s="52" t="s">
        <v>21</v>
      </c>
      <c r="F21" s="101">
        <v>170400</v>
      </c>
      <c r="G21" s="101">
        <v>170400</v>
      </c>
      <c r="H21" s="167"/>
    </row>
    <row r="22" spans="1:8" outlineLevel="6">
      <c r="A22" s="51" t="s">
        <v>22</v>
      </c>
      <c r="B22" s="52" t="s">
        <v>6</v>
      </c>
      <c r="C22" s="52" t="s">
        <v>12</v>
      </c>
      <c r="D22" s="52" t="s">
        <v>148</v>
      </c>
      <c r="E22" s="52" t="s">
        <v>23</v>
      </c>
      <c r="F22" s="104">
        <f t="shared" ref="F22" si="5">F23</f>
        <v>1000</v>
      </c>
      <c r="G22" s="104">
        <f>G23</f>
        <v>1000</v>
      </c>
      <c r="H22" s="167"/>
    </row>
    <row r="23" spans="1:8" outlineLevel="7">
      <c r="A23" s="51" t="s">
        <v>24</v>
      </c>
      <c r="B23" s="52" t="s">
        <v>6</v>
      </c>
      <c r="C23" s="52" t="s">
        <v>12</v>
      </c>
      <c r="D23" s="52" t="s">
        <v>148</v>
      </c>
      <c r="E23" s="52" t="s">
        <v>25</v>
      </c>
      <c r="F23" s="101">
        <v>1000</v>
      </c>
      <c r="G23" s="101">
        <v>1000</v>
      </c>
      <c r="H23" s="167"/>
    </row>
    <row r="24" spans="1:8" outlineLevel="2">
      <c r="A24" s="51" t="s">
        <v>26</v>
      </c>
      <c r="B24" s="52" t="s">
        <v>6</v>
      </c>
      <c r="C24" s="52" t="s">
        <v>27</v>
      </c>
      <c r="D24" s="52" t="s">
        <v>146</v>
      </c>
      <c r="E24" s="52" t="s">
        <v>8</v>
      </c>
      <c r="F24" s="104">
        <f t="shared" ref="F24:G24" si="6">F25+F30</f>
        <v>545251</v>
      </c>
      <c r="G24" s="104">
        <f t="shared" si="6"/>
        <v>545251</v>
      </c>
      <c r="H24" s="167"/>
    </row>
    <row r="25" spans="1:8" ht="36" outlineLevel="3">
      <c r="A25" s="97" t="s">
        <v>560</v>
      </c>
      <c r="B25" s="72" t="s">
        <v>6</v>
      </c>
      <c r="C25" s="72" t="s">
        <v>27</v>
      </c>
      <c r="D25" s="72" t="s">
        <v>149</v>
      </c>
      <c r="E25" s="72" t="s">
        <v>8</v>
      </c>
      <c r="F25" s="106">
        <f t="shared" ref="F25:G28" si="7">F26</f>
        <v>30000</v>
      </c>
      <c r="G25" s="106">
        <f t="shared" si="7"/>
        <v>30000</v>
      </c>
      <c r="H25" s="167"/>
    </row>
    <row r="26" spans="1:8" ht="36" outlineLevel="4">
      <c r="A26" s="51" t="s">
        <v>417</v>
      </c>
      <c r="B26" s="52" t="s">
        <v>6</v>
      </c>
      <c r="C26" s="52" t="s">
        <v>27</v>
      </c>
      <c r="D26" s="52" t="s">
        <v>418</v>
      </c>
      <c r="E26" s="52" t="s">
        <v>8</v>
      </c>
      <c r="F26" s="104">
        <f t="shared" si="7"/>
        <v>30000</v>
      </c>
      <c r="G26" s="104">
        <f t="shared" si="7"/>
        <v>30000</v>
      </c>
      <c r="H26" s="167"/>
    </row>
    <row r="27" spans="1:8" outlineLevel="5">
      <c r="A27" s="98" t="s">
        <v>430</v>
      </c>
      <c r="B27" s="52" t="s">
        <v>6</v>
      </c>
      <c r="C27" s="52" t="s">
        <v>27</v>
      </c>
      <c r="D27" s="52" t="s">
        <v>419</v>
      </c>
      <c r="E27" s="52" t="s">
        <v>8</v>
      </c>
      <c r="F27" s="104">
        <f t="shared" si="7"/>
        <v>30000</v>
      </c>
      <c r="G27" s="104">
        <f t="shared" si="7"/>
        <v>30000</v>
      </c>
      <c r="H27" s="167"/>
    </row>
    <row r="28" spans="1:8" ht="20.25" customHeight="1" outlineLevel="6">
      <c r="A28" s="51" t="s">
        <v>18</v>
      </c>
      <c r="B28" s="52" t="s">
        <v>6</v>
      </c>
      <c r="C28" s="52" t="s">
        <v>27</v>
      </c>
      <c r="D28" s="52" t="s">
        <v>419</v>
      </c>
      <c r="E28" s="52" t="s">
        <v>19</v>
      </c>
      <c r="F28" s="104">
        <f t="shared" si="7"/>
        <v>30000</v>
      </c>
      <c r="G28" s="104">
        <f t="shared" si="7"/>
        <v>30000</v>
      </c>
      <c r="H28" s="167"/>
    </row>
    <row r="29" spans="1:8" ht="36" outlineLevel="7">
      <c r="A29" s="51" t="s">
        <v>20</v>
      </c>
      <c r="B29" s="52" t="s">
        <v>6</v>
      </c>
      <c r="C29" s="52" t="s">
        <v>27</v>
      </c>
      <c r="D29" s="52" t="s">
        <v>419</v>
      </c>
      <c r="E29" s="52" t="s">
        <v>21</v>
      </c>
      <c r="F29" s="104">
        <v>30000</v>
      </c>
      <c r="G29" s="101">
        <v>30000</v>
      </c>
      <c r="H29" s="167"/>
    </row>
    <row r="30" spans="1:8" ht="41.25" customHeight="1" outlineLevel="5">
      <c r="A30" s="88" t="s">
        <v>575</v>
      </c>
      <c r="B30" s="52" t="s">
        <v>6</v>
      </c>
      <c r="C30" s="52" t="s">
        <v>27</v>
      </c>
      <c r="D30" s="72" t="s">
        <v>420</v>
      </c>
      <c r="E30" s="72" t="s">
        <v>8</v>
      </c>
      <c r="F30" s="107">
        <f t="shared" ref="F30:G33" si="8">F31</f>
        <v>515251</v>
      </c>
      <c r="G30" s="107">
        <f t="shared" si="8"/>
        <v>515251</v>
      </c>
      <c r="H30" s="167"/>
    </row>
    <row r="31" spans="1:8" ht="36" outlineLevel="6">
      <c r="A31" s="99" t="s">
        <v>295</v>
      </c>
      <c r="B31" s="52" t="s">
        <v>6</v>
      </c>
      <c r="C31" s="52" t="s">
        <v>27</v>
      </c>
      <c r="D31" s="52" t="s">
        <v>422</v>
      </c>
      <c r="E31" s="52" t="s">
        <v>8</v>
      </c>
      <c r="F31" s="101">
        <f t="shared" si="8"/>
        <v>515251</v>
      </c>
      <c r="G31" s="101">
        <f t="shared" si="8"/>
        <v>515251</v>
      </c>
      <c r="H31" s="167"/>
    </row>
    <row r="32" spans="1:8" ht="36" outlineLevel="7">
      <c r="A32" s="51" t="s">
        <v>28</v>
      </c>
      <c r="B32" s="52" t="s">
        <v>6</v>
      </c>
      <c r="C32" s="52" t="s">
        <v>27</v>
      </c>
      <c r="D32" s="52" t="s">
        <v>438</v>
      </c>
      <c r="E32" s="52" t="s">
        <v>8</v>
      </c>
      <c r="F32" s="104">
        <f t="shared" si="8"/>
        <v>515251</v>
      </c>
      <c r="G32" s="104">
        <f t="shared" si="8"/>
        <v>515251</v>
      </c>
      <c r="H32" s="167"/>
    </row>
    <row r="33" spans="1:9" ht="18.75" customHeight="1" outlineLevel="7">
      <c r="A33" s="51" t="s">
        <v>18</v>
      </c>
      <c r="B33" s="52" t="s">
        <v>6</v>
      </c>
      <c r="C33" s="52" t="s">
        <v>27</v>
      </c>
      <c r="D33" s="52" t="s">
        <v>438</v>
      </c>
      <c r="E33" s="52" t="s">
        <v>19</v>
      </c>
      <c r="F33" s="104">
        <f t="shared" si="8"/>
        <v>515251</v>
      </c>
      <c r="G33" s="104">
        <f t="shared" si="8"/>
        <v>515251</v>
      </c>
      <c r="H33" s="167"/>
    </row>
    <row r="34" spans="1:9" ht="36" outlineLevel="7">
      <c r="A34" s="51" t="s">
        <v>20</v>
      </c>
      <c r="B34" s="52" t="s">
        <v>6</v>
      </c>
      <c r="C34" s="52" t="s">
        <v>27</v>
      </c>
      <c r="D34" s="52" t="s">
        <v>438</v>
      </c>
      <c r="E34" s="52" t="s">
        <v>21</v>
      </c>
      <c r="F34" s="101">
        <v>515251</v>
      </c>
      <c r="G34" s="104">
        <v>515251</v>
      </c>
      <c r="H34" s="167"/>
    </row>
    <row r="35" spans="1:9" ht="54" outlineLevel="3">
      <c r="A35" s="51" t="s">
        <v>32</v>
      </c>
      <c r="B35" s="52" t="s">
        <v>6</v>
      </c>
      <c r="C35" s="52" t="s">
        <v>33</v>
      </c>
      <c r="D35" s="52" t="s">
        <v>146</v>
      </c>
      <c r="E35" s="52" t="s">
        <v>8</v>
      </c>
      <c r="F35" s="104">
        <f t="shared" ref="F35:G37" si="9">F36</f>
        <v>19846400</v>
      </c>
      <c r="G35" s="104">
        <f t="shared" si="9"/>
        <v>19000000</v>
      </c>
      <c r="H35" s="167"/>
    </row>
    <row r="36" spans="1:9" ht="36" outlineLevel="5">
      <c r="A36" s="51" t="s">
        <v>34</v>
      </c>
      <c r="B36" s="52" t="s">
        <v>6</v>
      </c>
      <c r="C36" s="52" t="s">
        <v>35</v>
      </c>
      <c r="D36" s="52" t="s">
        <v>146</v>
      </c>
      <c r="E36" s="52" t="s">
        <v>8</v>
      </c>
      <c r="F36" s="104">
        <f t="shared" si="9"/>
        <v>19846400</v>
      </c>
      <c r="G36" s="104">
        <f t="shared" si="9"/>
        <v>19000000</v>
      </c>
      <c r="H36" s="167"/>
    </row>
    <row r="37" spans="1:9" ht="54" outlineLevel="6">
      <c r="A37" s="88" t="s">
        <v>565</v>
      </c>
      <c r="B37" s="72" t="s">
        <v>6</v>
      </c>
      <c r="C37" s="72" t="s">
        <v>35</v>
      </c>
      <c r="D37" s="72" t="s">
        <v>424</v>
      </c>
      <c r="E37" s="72" t="s">
        <v>8</v>
      </c>
      <c r="F37" s="106">
        <f t="shared" si="9"/>
        <v>19846400</v>
      </c>
      <c r="G37" s="106">
        <f t="shared" si="9"/>
        <v>19000000</v>
      </c>
      <c r="H37" s="167"/>
    </row>
    <row r="38" spans="1:9" ht="36" outlineLevel="7">
      <c r="A38" s="54" t="s">
        <v>258</v>
      </c>
      <c r="B38" s="52" t="s">
        <v>6</v>
      </c>
      <c r="C38" s="52" t="s">
        <v>35</v>
      </c>
      <c r="D38" s="52" t="s">
        <v>425</v>
      </c>
      <c r="E38" s="52" t="s">
        <v>8</v>
      </c>
      <c r="F38" s="104">
        <f t="shared" ref="F38:G38" si="10">F39+F42</f>
        <v>19846400</v>
      </c>
      <c r="G38" s="104">
        <f t="shared" si="10"/>
        <v>19000000</v>
      </c>
      <c r="H38" s="167"/>
    </row>
    <row r="39" spans="1:9" ht="24.75" customHeight="1" outlineLevel="7">
      <c r="A39" s="51" t="s">
        <v>426</v>
      </c>
      <c r="B39" s="52" t="s">
        <v>6</v>
      </c>
      <c r="C39" s="52" t="s">
        <v>35</v>
      </c>
      <c r="D39" s="52" t="s">
        <v>427</v>
      </c>
      <c r="E39" s="52" t="s">
        <v>8</v>
      </c>
      <c r="F39" s="104">
        <f t="shared" ref="F39:G40" si="11">F40</f>
        <v>1454950</v>
      </c>
      <c r="G39" s="104">
        <f t="shared" si="11"/>
        <v>608550</v>
      </c>
      <c r="H39" s="167"/>
    </row>
    <row r="40" spans="1:9" outlineLevel="7">
      <c r="A40" s="51" t="s">
        <v>30</v>
      </c>
      <c r="B40" s="52" t="s">
        <v>6</v>
      </c>
      <c r="C40" s="52" t="s">
        <v>35</v>
      </c>
      <c r="D40" s="52" t="s">
        <v>427</v>
      </c>
      <c r="E40" s="52" t="s">
        <v>31</v>
      </c>
      <c r="F40" s="104">
        <f t="shared" si="11"/>
        <v>1454950</v>
      </c>
      <c r="G40" s="104">
        <f t="shared" si="11"/>
        <v>608550</v>
      </c>
      <c r="H40" s="167"/>
    </row>
    <row r="41" spans="1:9" outlineLevel="7">
      <c r="A41" s="51" t="s">
        <v>36</v>
      </c>
      <c r="B41" s="52" t="s">
        <v>6</v>
      </c>
      <c r="C41" s="52" t="s">
        <v>35</v>
      </c>
      <c r="D41" s="52" t="s">
        <v>427</v>
      </c>
      <c r="E41" s="52" t="s">
        <v>37</v>
      </c>
      <c r="F41" s="101">
        <v>1454950</v>
      </c>
      <c r="G41" s="101">
        <v>608550</v>
      </c>
      <c r="H41" s="167"/>
    </row>
    <row r="42" spans="1:9" s="3" customFormat="1" ht="72">
      <c r="A42" s="51" t="s">
        <v>428</v>
      </c>
      <c r="B42" s="52" t="s">
        <v>6</v>
      </c>
      <c r="C42" s="52" t="s">
        <v>35</v>
      </c>
      <c r="D42" s="52" t="s">
        <v>429</v>
      </c>
      <c r="E42" s="52" t="s">
        <v>8</v>
      </c>
      <c r="F42" s="101">
        <f t="shared" ref="F42:G43" si="12">F43</f>
        <v>18391450</v>
      </c>
      <c r="G42" s="101">
        <f t="shared" si="12"/>
        <v>18391450</v>
      </c>
      <c r="H42" s="166"/>
      <c r="I42" s="9"/>
    </row>
    <row r="43" spans="1:9" outlineLevel="1">
      <c r="A43" s="51" t="s">
        <v>30</v>
      </c>
      <c r="B43" s="52" t="s">
        <v>6</v>
      </c>
      <c r="C43" s="52" t="s">
        <v>35</v>
      </c>
      <c r="D43" s="52" t="s">
        <v>429</v>
      </c>
      <c r="E43" s="52" t="s">
        <v>31</v>
      </c>
      <c r="F43" s="101">
        <f t="shared" si="12"/>
        <v>18391450</v>
      </c>
      <c r="G43" s="101">
        <f t="shared" si="12"/>
        <v>18391450</v>
      </c>
      <c r="H43" s="167"/>
    </row>
    <row r="44" spans="1:9" outlineLevel="2">
      <c r="A44" s="51" t="s">
        <v>36</v>
      </c>
      <c r="B44" s="52" t="s">
        <v>6</v>
      </c>
      <c r="C44" s="52" t="s">
        <v>35</v>
      </c>
      <c r="D44" s="52" t="s">
        <v>429</v>
      </c>
      <c r="E44" s="52" t="s">
        <v>37</v>
      </c>
      <c r="F44" s="101">
        <v>18391450</v>
      </c>
      <c r="G44" s="104">
        <v>18391450</v>
      </c>
      <c r="H44" s="167"/>
    </row>
    <row r="45" spans="1:9" ht="18.75" customHeight="1" outlineLevel="3">
      <c r="A45" s="51" t="s">
        <v>38</v>
      </c>
      <c r="B45" s="50" t="s">
        <v>39</v>
      </c>
      <c r="C45" s="50" t="s">
        <v>7</v>
      </c>
      <c r="D45" s="50" t="s">
        <v>146</v>
      </c>
      <c r="E45" s="50" t="s">
        <v>8</v>
      </c>
      <c r="F45" s="108">
        <f>F46+F143+F181+F225+F241+F248+F263+F317+F296+F149</f>
        <v>292614173.14999998</v>
      </c>
      <c r="G45" s="108">
        <f>G46+G143+G181+G225+G241+G248+G263+G317+G296+G149</f>
        <v>128694663</v>
      </c>
      <c r="H45" s="167"/>
    </row>
    <row r="46" spans="1:9" outlineLevel="5">
      <c r="A46" s="97" t="s">
        <v>9</v>
      </c>
      <c r="B46" s="72" t="s">
        <v>39</v>
      </c>
      <c r="C46" s="72" t="s">
        <v>10</v>
      </c>
      <c r="D46" s="72" t="s">
        <v>146</v>
      </c>
      <c r="E46" s="72" t="s">
        <v>8</v>
      </c>
      <c r="F46" s="106">
        <f>F47+F52+F59+F65+F70</f>
        <v>62251189.759999998</v>
      </c>
      <c r="G46" s="106">
        <f>G47+G52+G59+G65+G70</f>
        <v>59127610.759999998</v>
      </c>
      <c r="H46" s="167"/>
    </row>
    <row r="47" spans="1:9" ht="36" outlineLevel="6">
      <c r="A47" s="51" t="s">
        <v>40</v>
      </c>
      <c r="B47" s="52" t="s">
        <v>39</v>
      </c>
      <c r="C47" s="52" t="s">
        <v>41</v>
      </c>
      <c r="D47" s="52" t="s">
        <v>146</v>
      </c>
      <c r="E47" s="52" t="s">
        <v>8</v>
      </c>
      <c r="F47" s="104">
        <f t="shared" ref="F47:G50" si="13">F48</f>
        <v>2449211</v>
      </c>
      <c r="G47" s="104">
        <f t="shared" si="13"/>
        <v>2449211</v>
      </c>
      <c r="H47" s="167"/>
    </row>
    <row r="48" spans="1:9" outlineLevel="7">
      <c r="A48" s="51" t="s">
        <v>155</v>
      </c>
      <c r="B48" s="52" t="s">
        <v>39</v>
      </c>
      <c r="C48" s="52" t="s">
        <v>41</v>
      </c>
      <c r="D48" s="52" t="s">
        <v>147</v>
      </c>
      <c r="E48" s="52" t="s">
        <v>8</v>
      </c>
      <c r="F48" s="104">
        <f t="shared" si="13"/>
        <v>2449211</v>
      </c>
      <c r="G48" s="104">
        <f t="shared" si="13"/>
        <v>2449211</v>
      </c>
      <c r="H48" s="167"/>
    </row>
    <row r="49" spans="1:8" outlineLevel="2">
      <c r="A49" s="51" t="s">
        <v>42</v>
      </c>
      <c r="B49" s="52" t="s">
        <v>39</v>
      </c>
      <c r="C49" s="52" t="s">
        <v>41</v>
      </c>
      <c r="D49" s="52" t="s">
        <v>151</v>
      </c>
      <c r="E49" s="52" t="s">
        <v>8</v>
      </c>
      <c r="F49" s="104">
        <f t="shared" si="13"/>
        <v>2449211</v>
      </c>
      <c r="G49" s="104">
        <f t="shared" si="13"/>
        <v>2449211</v>
      </c>
      <c r="H49" s="167"/>
    </row>
    <row r="50" spans="1:8" ht="56.25" customHeight="1" outlineLevel="3">
      <c r="A50" s="51" t="s">
        <v>14</v>
      </c>
      <c r="B50" s="52" t="s">
        <v>39</v>
      </c>
      <c r="C50" s="52" t="s">
        <v>41</v>
      </c>
      <c r="D50" s="52" t="s">
        <v>151</v>
      </c>
      <c r="E50" s="52" t="s">
        <v>15</v>
      </c>
      <c r="F50" s="104">
        <f t="shared" si="13"/>
        <v>2449211</v>
      </c>
      <c r="G50" s="104">
        <f t="shared" si="13"/>
        <v>2449211</v>
      </c>
      <c r="H50" s="167"/>
    </row>
    <row r="51" spans="1:8" ht="19.5" customHeight="1" outlineLevel="5">
      <c r="A51" s="51" t="s">
        <v>16</v>
      </c>
      <c r="B51" s="52" t="s">
        <v>39</v>
      </c>
      <c r="C51" s="52" t="s">
        <v>41</v>
      </c>
      <c r="D51" s="52" t="s">
        <v>151</v>
      </c>
      <c r="E51" s="52" t="s">
        <v>17</v>
      </c>
      <c r="F51" s="104">
        <v>2449211</v>
      </c>
      <c r="G51" s="104">
        <v>2449211</v>
      </c>
      <c r="H51" s="167"/>
    </row>
    <row r="52" spans="1:8" ht="54" outlineLevel="6">
      <c r="A52" s="51" t="s">
        <v>43</v>
      </c>
      <c r="B52" s="52" t="s">
        <v>39</v>
      </c>
      <c r="C52" s="52" t="s">
        <v>44</v>
      </c>
      <c r="D52" s="52" t="s">
        <v>146</v>
      </c>
      <c r="E52" s="52" t="s">
        <v>8</v>
      </c>
      <c r="F52" s="104">
        <f t="shared" ref="F52:G53" si="14">F53</f>
        <v>14554600</v>
      </c>
      <c r="G52" s="104">
        <f t="shared" si="14"/>
        <v>14575600</v>
      </c>
      <c r="H52" s="167"/>
    </row>
    <row r="53" spans="1:8" outlineLevel="7">
      <c r="A53" s="51" t="s">
        <v>155</v>
      </c>
      <c r="B53" s="52" t="s">
        <v>39</v>
      </c>
      <c r="C53" s="52" t="s">
        <v>44</v>
      </c>
      <c r="D53" s="52" t="s">
        <v>147</v>
      </c>
      <c r="E53" s="52" t="s">
        <v>8</v>
      </c>
      <c r="F53" s="104">
        <f t="shared" si="14"/>
        <v>14554600</v>
      </c>
      <c r="G53" s="104">
        <f t="shared" si="14"/>
        <v>14575600</v>
      </c>
      <c r="H53" s="167"/>
    </row>
    <row r="54" spans="1:8" ht="36" outlineLevel="6">
      <c r="A54" s="51" t="s">
        <v>13</v>
      </c>
      <c r="B54" s="52" t="s">
        <v>39</v>
      </c>
      <c r="C54" s="52" t="s">
        <v>44</v>
      </c>
      <c r="D54" s="52" t="s">
        <v>148</v>
      </c>
      <c r="E54" s="52" t="s">
        <v>8</v>
      </c>
      <c r="F54" s="104">
        <f t="shared" ref="F54:G54" si="15">F55+F57</f>
        <v>14554600</v>
      </c>
      <c r="G54" s="104">
        <f t="shared" si="15"/>
        <v>14575600</v>
      </c>
      <c r="H54" s="167"/>
    </row>
    <row r="55" spans="1:8" ht="56.25" customHeight="1" outlineLevel="7">
      <c r="A55" s="51" t="s">
        <v>14</v>
      </c>
      <c r="B55" s="52" t="s">
        <v>39</v>
      </c>
      <c r="C55" s="52" t="s">
        <v>44</v>
      </c>
      <c r="D55" s="52" t="s">
        <v>148</v>
      </c>
      <c r="E55" s="52" t="s">
        <v>15</v>
      </c>
      <c r="F55" s="104">
        <f t="shared" ref="F55:G55" si="16">F56</f>
        <v>14484600</v>
      </c>
      <c r="G55" s="104">
        <f t="shared" si="16"/>
        <v>14484600</v>
      </c>
      <c r="H55" s="167"/>
    </row>
    <row r="56" spans="1:8" ht="18" customHeight="1" outlineLevel="7">
      <c r="A56" s="51" t="s">
        <v>16</v>
      </c>
      <c r="B56" s="52" t="s">
        <v>39</v>
      </c>
      <c r="C56" s="52" t="s">
        <v>44</v>
      </c>
      <c r="D56" s="52" t="s">
        <v>148</v>
      </c>
      <c r="E56" s="52" t="s">
        <v>17</v>
      </c>
      <c r="F56" s="104">
        <v>14484600</v>
      </c>
      <c r="G56" s="111">
        <v>14484600</v>
      </c>
      <c r="H56" s="167"/>
    </row>
    <row r="57" spans="1:8" ht="19.5" customHeight="1" outlineLevel="7">
      <c r="A57" s="51" t="s">
        <v>18</v>
      </c>
      <c r="B57" s="52" t="s">
        <v>39</v>
      </c>
      <c r="C57" s="52" t="s">
        <v>44</v>
      </c>
      <c r="D57" s="52" t="s">
        <v>148</v>
      </c>
      <c r="E57" s="52" t="s">
        <v>19</v>
      </c>
      <c r="F57" s="104">
        <f t="shared" ref="F57:G57" si="17">F58</f>
        <v>70000</v>
      </c>
      <c r="G57" s="104">
        <f t="shared" si="17"/>
        <v>91000</v>
      </c>
      <c r="H57" s="167"/>
    </row>
    <row r="58" spans="1:8" ht="36" outlineLevel="7">
      <c r="A58" s="51" t="s">
        <v>20</v>
      </c>
      <c r="B58" s="52" t="s">
        <v>39</v>
      </c>
      <c r="C58" s="52" t="s">
        <v>44</v>
      </c>
      <c r="D58" s="52" t="s">
        <v>148</v>
      </c>
      <c r="E58" s="52" t="s">
        <v>21</v>
      </c>
      <c r="F58" s="104">
        <v>70000</v>
      </c>
      <c r="G58" s="111">
        <v>91000</v>
      </c>
      <c r="H58" s="167"/>
    </row>
    <row r="59" spans="1:8" outlineLevel="7">
      <c r="A59" s="51" t="s">
        <v>318</v>
      </c>
      <c r="B59" s="52" t="s">
        <v>39</v>
      </c>
      <c r="C59" s="52" t="s">
        <v>319</v>
      </c>
      <c r="D59" s="52" t="s">
        <v>146</v>
      </c>
      <c r="E59" s="52" t="s">
        <v>8</v>
      </c>
      <c r="F59" s="101">
        <f t="shared" ref="F59:G59" si="18">F60</f>
        <v>22997</v>
      </c>
      <c r="G59" s="101">
        <f t="shared" si="18"/>
        <v>246362</v>
      </c>
      <c r="H59" s="167"/>
    </row>
    <row r="60" spans="1:8" outlineLevel="7">
      <c r="A60" s="51" t="s">
        <v>155</v>
      </c>
      <c r="B60" s="52" t="s">
        <v>39</v>
      </c>
      <c r="C60" s="52" t="s">
        <v>319</v>
      </c>
      <c r="D60" s="52" t="s">
        <v>147</v>
      </c>
      <c r="E60" s="52" t="s">
        <v>8</v>
      </c>
      <c r="F60" s="101">
        <f t="shared" ref="F60:G60" si="19">F62</f>
        <v>22997</v>
      </c>
      <c r="G60" s="101">
        <f t="shared" si="19"/>
        <v>246362</v>
      </c>
      <c r="H60" s="167"/>
    </row>
    <row r="61" spans="1:8" outlineLevel="7">
      <c r="A61" s="51" t="s">
        <v>349</v>
      </c>
      <c r="B61" s="52" t="s">
        <v>39</v>
      </c>
      <c r="C61" s="52" t="s">
        <v>319</v>
      </c>
      <c r="D61" s="52" t="s">
        <v>348</v>
      </c>
      <c r="E61" s="52" t="s">
        <v>8</v>
      </c>
      <c r="F61" s="101">
        <f t="shared" ref="F61:G63" si="20">F62</f>
        <v>22997</v>
      </c>
      <c r="G61" s="101">
        <f t="shared" si="20"/>
        <v>246362</v>
      </c>
      <c r="H61" s="167"/>
    </row>
    <row r="62" spans="1:8" ht="72" outlineLevel="2">
      <c r="A62" s="51" t="s">
        <v>545</v>
      </c>
      <c r="B62" s="52" t="s">
        <v>39</v>
      </c>
      <c r="C62" s="52" t="s">
        <v>319</v>
      </c>
      <c r="D62" s="52" t="s">
        <v>359</v>
      </c>
      <c r="E62" s="52" t="s">
        <v>8</v>
      </c>
      <c r="F62" s="101">
        <f t="shared" si="20"/>
        <v>22997</v>
      </c>
      <c r="G62" s="101">
        <f t="shared" si="20"/>
        <v>246362</v>
      </c>
      <c r="H62" s="167"/>
    </row>
    <row r="63" spans="1:8" ht="20.25" customHeight="1" outlineLevel="4">
      <c r="A63" s="51" t="s">
        <v>18</v>
      </c>
      <c r="B63" s="52" t="s">
        <v>39</v>
      </c>
      <c r="C63" s="52" t="s">
        <v>319</v>
      </c>
      <c r="D63" s="52" t="s">
        <v>359</v>
      </c>
      <c r="E63" s="52" t="s">
        <v>19</v>
      </c>
      <c r="F63" s="101">
        <f t="shared" si="20"/>
        <v>22997</v>
      </c>
      <c r="G63" s="101">
        <f t="shared" si="20"/>
        <v>246362</v>
      </c>
      <c r="H63" s="167"/>
    </row>
    <row r="64" spans="1:8" ht="36" outlineLevel="5">
      <c r="A64" s="51" t="s">
        <v>20</v>
      </c>
      <c r="B64" s="52" t="s">
        <v>39</v>
      </c>
      <c r="C64" s="52" t="s">
        <v>319</v>
      </c>
      <c r="D64" s="52" t="s">
        <v>359</v>
      </c>
      <c r="E64" s="52" t="s">
        <v>21</v>
      </c>
      <c r="F64" s="104">
        <v>22997</v>
      </c>
      <c r="G64" s="104">
        <v>246362</v>
      </c>
      <c r="H64" s="167"/>
    </row>
    <row r="65" spans="1:8" ht="36" outlineLevel="6">
      <c r="A65" s="51" t="s">
        <v>11</v>
      </c>
      <c r="B65" s="52" t="s">
        <v>39</v>
      </c>
      <c r="C65" s="52" t="s">
        <v>12</v>
      </c>
      <c r="D65" s="52" t="s">
        <v>146</v>
      </c>
      <c r="E65" s="52" t="s">
        <v>8</v>
      </c>
      <c r="F65" s="104">
        <f t="shared" ref="F65:G68" si="21">F66</f>
        <v>679719</v>
      </c>
      <c r="G65" s="104">
        <f t="shared" si="21"/>
        <v>679719</v>
      </c>
      <c r="H65" s="167"/>
    </row>
    <row r="66" spans="1:8" outlineLevel="7">
      <c r="A66" s="51" t="s">
        <v>155</v>
      </c>
      <c r="B66" s="52" t="s">
        <v>39</v>
      </c>
      <c r="C66" s="52" t="s">
        <v>12</v>
      </c>
      <c r="D66" s="52" t="s">
        <v>147</v>
      </c>
      <c r="E66" s="52" t="s">
        <v>8</v>
      </c>
      <c r="F66" s="104">
        <f t="shared" si="21"/>
        <v>679719</v>
      </c>
      <c r="G66" s="104">
        <f t="shared" si="21"/>
        <v>679719</v>
      </c>
      <c r="H66" s="167"/>
    </row>
    <row r="67" spans="1:8" ht="20.25" customHeight="1" outlineLevel="2">
      <c r="A67" s="51" t="s">
        <v>45</v>
      </c>
      <c r="B67" s="52" t="s">
        <v>39</v>
      </c>
      <c r="C67" s="52" t="s">
        <v>12</v>
      </c>
      <c r="D67" s="52" t="s">
        <v>152</v>
      </c>
      <c r="E67" s="52" t="s">
        <v>8</v>
      </c>
      <c r="F67" s="104">
        <f t="shared" si="21"/>
        <v>679719</v>
      </c>
      <c r="G67" s="104">
        <f t="shared" si="21"/>
        <v>679719</v>
      </c>
      <c r="H67" s="167"/>
    </row>
    <row r="68" spans="1:8" ht="56.25" customHeight="1" outlineLevel="3">
      <c r="A68" s="51" t="s">
        <v>14</v>
      </c>
      <c r="B68" s="52" t="s">
        <v>39</v>
      </c>
      <c r="C68" s="52" t="s">
        <v>12</v>
      </c>
      <c r="D68" s="52" t="s">
        <v>152</v>
      </c>
      <c r="E68" s="52" t="s">
        <v>15</v>
      </c>
      <c r="F68" s="104">
        <f t="shared" si="21"/>
        <v>679719</v>
      </c>
      <c r="G68" s="104">
        <f t="shared" si="21"/>
        <v>679719</v>
      </c>
      <c r="H68" s="167"/>
    </row>
    <row r="69" spans="1:8" ht="19.5" customHeight="1" outlineLevel="4">
      <c r="A69" s="51" t="s">
        <v>16</v>
      </c>
      <c r="B69" s="52" t="s">
        <v>39</v>
      </c>
      <c r="C69" s="52" t="s">
        <v>12</v>
      </c>
      <c r="D69" s="52" t="s">
        <v>152</v>
      </c>
      <c r="E69" s="52" t="s">
        <v>17</v>
      </c>
      <c r="F69" s="104">
        <v>679719</v>
      </c>
      <c r="G69" s="104">
        <v>679719</v>
      </c>
      <c r="H69" s="167"/>
    </row>
    <row r="70" spans="1:8" outlineLevel="7">
      <c r="A70" s="51" t="s">
        <v>26</v>
      </c>
      <c r="B70" s="52" t="s">
        <v>39</v>
      </c>
      <c r="C70" s="52" t="s">
        <v>27</v>
      </c>
      <c r="D70" s="52" t="s">
        <v>146</v>
      </c>
      <c r="E70" s="52" t="s">
        <v>8</v>
      </c>
      <c r="F70" s="104">
        <f>F71+F87+F100+F92+F107</f>
        <v>44544662.759999998</v>
      </c>
      <c r="G70" s="104">
        <f>G71+G87+G100+G92+G107</f>
        <v>41176718.759999998</v>
      </c>
      <c r="H70" s="167"/>
    </row>
    <row r="71" spans="1:8" ht="36" outlineLevel="5">
      <c r="A71" s="97" t="s">
        <v>493</v>
      </c>
      <c r="B71" s="72" t="s">
        <v>39</v>
      </c>
      <c r="C71" s="72" t="s">
        <v>27</v>
      </c>
      <c r="D71" s="72" t="s">
        <v>149</v>
      </c>
      <c r="E71" s="72" t="s">
        <v>8</v>
      </c>
      <c r="F71" s="106">
        <f>F72+F79</f>
        <v>13947867</v>
      </c>
      <c r="G71" s="106">
        <f>G72+G79</f>
        <v>13809923</v>
      </c>
      <c r="H71" s="167"/>
    </row>
    <row r="72" spans="1:8" ht="36" outlineLevel="6">
      <c r="A72" s="51" t="s">
        <v>259</v>
      </c>
      <c r="B72" s="52" t="s">
        <v>39</v>
      </c>
      <c r="C72" s="52" t="s">
        <v>27</v>
      </c>
      <c r="D72" s="52" t="s">
        <v>418</v>
      </c>
      <c r="E72" s="52" t="s">
        <v>8</v>
      </c>
      <c r="F72" s="101">
        <f t="shared" ref="F72:G72" si="22">F73+F76</f>
        <v>262385</v>
      </c>
      <c r="G72" s="101">
        <f t="shared" si="22"/>
        <v>262385</v>
      </c>
      <c r="H72" s="167"/>
    </row>
    <row r="73" spans="1:8" outlineLevel="7">
      <c r="A73" s="51" t="s">
        <v>430</v>
      </c>
      <c r="B73" s="52" t="s">
        <v>39</v>
      </c>
      <c r="C73" s="52" t="s">
        <v>27</v>
      </c>
      <c r="D73" s="52" t="s">
        <v>419</v>
      </c>
      <c r="E73" s="52" t="s">
        <v>8</v>
      </c>
      <c r="F73" s="101">
        <f t="shared" ref="F73:G74" si="23">F74</f>
        <v>212385</v>
      </c>
      <c r="G73" s="101">
        <f t="shared" si="23"/>
        <v>212385</v>
      </c>
      <c r="H73" s="167"/>
    </row>
    <row r="74" spans="1:8" ht="18.75" customHeight="1" outlineLevel="6">
      <c r="A74" s="51" t="s">
        <v>18</v>
      </c>
      <c r="B74" s="52" t="s">
        <v>39</v>
      </c>
      <c r="C74" s="52" t="s">
        <v>27</v>
      </c>
      <c r="D74" s="52" t="s">
        <v>419</v>
      </c>
      <c r="E74" s="52" t="s">
        <v>19</v>
      </c>
      <c r="F74" s="104">
        <f t="shared" si="23"/>
        <v>212385</v>
      </c>
      <c r="G74" s="104">
        <f t="shared" si="23"/>
        <v>212385</v>
      </c>
      <c r="H74" s="167"/>
    </row>
    <row r="75" spans="1:8" ht="36" outlineLevel="7">
      <c r="A75" s="51" t="s">
        <v>20</v>
      </c>
      <c r="B75" s="52" t="s">
        <v>39</v>
      </c>
      <c r="C75" s="52" t="s">
        <v>27</v>
      </c>
      <c r="D75" s="52" t="s">
        <v>419</v>
      </c>
      <c r="E75" s="52" t="s">
        <v>21</v>
      </c>
      <c r="F75" s="104">
        <v>212385</v>
      </c>
      <c r="G75" s="101">
        <v>212385</v>
      </c>
      <c r="H75" s="167"/>
    </row>
    <row r="76" spans="1:8" outlineLevel="6">
      <c r="A76" s="51" t="s">
        <v>431</v>
      </c>
      <c r="B76" s="52" t="s">
        <v>39</v>
      </c>
      <c r="C76" s="52" t="s">
        <v>27</v>
      </c>
      <c r="D76" s="52" t="s">
        <v>432</v>
      </c>
      <c r="E76" s="52" t="s">
        <v>8</v>
      </c>
      <c r="F76" s="101">
        <f t="shared" ref="F76:G77" si="24">F77</f>
        <v>50000</v>
      </c>
      <c r="G76" s="101">
        <f t="shared" si="24"/>
        <v>50000</v>
      </c>
      <c r="H76" s="167"/>
    </row>
    <row r="77" spans="1:8" ht="18.75" customHeight="1" outlineLevel="7">
      <c r="A77" s="51" t="s">
        <v>18</v>
      </c>
      <c r="B77" s="52" t="s">
        <v>39</v>
      </c>
      <c r="C77" s="52" t="s">
        <v>27</v>
      </c>
      <c r="D77" s="52" t="s">
        <v>432</v>
      </c>
      <c r="E77" s="52" t="s">
        <v>19</v>
      </c>
      <c r="F77" s="104">
        <f t="shared" si="24"/>
        <v>50000</v>
      </c>
      <c r="G77" s="104">
        <f t="shared" si="24"/>
        <v>50000</v>
      </c>
      <c r="H77" s="167"/>
    </row>
    <row r="78" spans="1:8" ht="36" outlineLevel="3">
      <c r="A78" s="51" t="s">
        <v>20</v>
      </c>
      <c r="B78" s="52" t="s">
        <v>39</v>
      </c>
      <c r="C78" s="52" t="s">
        <v>27</v>
      </c>
      <c r="D78" s="52" t="s">
        <v>432</v>
      </c>
      <c r="E78" s="52" t="s">
        <v>21</v>
      </c>
      <c r="F78" s="104">
        <v>50000</v>
      </c>
      <c r="G78" s="104">
        <v>50000</v>
      </c>
      <c r="H78" s="167"/>
    </row>
    <row r="79" spans="1:8" ht="36" outlineLevel="5">
      <c r="A79" s="51" t="s">
        <v>261</v>
      </c>
      <c r="B79" s="52" t="s">
        <v>39</v>
      </c>
      <c r="C79" s="52" t="s">
        <v>27</v>
      </c>
      <c r="D79" s="52" t="s">
        <v>277</v>
      </c>
      <c r="E79" s="52" t="s">
        <v>8</v>
      </c>
      <c r="F79" s="101">
        <f t="shared" ref="F79:G79" si="25">F80</f>
        <v>13685482</v>
      </c>
      <c r="G79" s="101">
        <f t="shared" si="25"/>
        <v>13547538</v>
      </c>
      <c r="H79" s="167"/>
    </row>
    <row r="80" spans="1:8" ht="36" outlineLevel="6">
      <c r="A80" s="51" t="s">
        <v>47</v>
      </c>
      <c r="B80" s="52" t="s">
        <v>39</v>
      </c>
      <c r="C80" s="52" t="s">
        <v>27</v>
      </c>
      <c r="D80" s="52" t="s">
        <v>153</v>
      </c>
      <c r="E80" s="52" t="s">
        <v>8</v>
      </c>
      <c r="F80" s="104">
        <f>F81+F83+F85</f>
        <v>13685482</v>
      </c>
      <c r="G80" s="104">
        <f>G81+G83+G85</f>
        <v>13547538</v>
      </c>
      <c r="H80" s="167"/>
    </row>
    <row r="81" spans="1:8" ht="58.5" customHeight="1" outlineLevel="7">
      <c r="A81" s="51" t="s">
        <v>14</v>
      </c>
      <c r="B81" s="52" t="s">
        <v>39</v>
      </c>
      <c r="C81" s="52" t="s">
        <v>27</v>
      </c>
      <c r="D81" s="52" t="s">
        <v>153</v>
      </c>
      <c r="E81" s="52" t="s">
        <v>15</v>
      </c>
      <c r="F81" s="104">
        <f t="shared" ref="F81:G81" si="26">F82</f>
        <v>6992000</v>
      </c>
      <c r="G81" s="104">
        <f t="shared" si="26"/>
        <v>6992000</v>
      </c>
      <c r="H81" s="167"/>
    </row>
    <row r="82" spans="1:8" outlineLevel="7">
      <c r="A82" s="51" t="s">
        <v>48</v>
      </c>
      <c r="B82" s="52" t="s">
        <v>39</v>
      </c>
      <c r="C82" s="52" t="s">
        <v>27</v>
      </c>
      <c r="D82" s="52" t="s">
        <v>153</v>
      </c>
      <c r="E82" s="52" t="s">
        <v>49</v>
      </c>
      <c r="F82" s="104">
        <v>6992000</v>
      </c>
      <c r="G82" s="101">
        <v>6992000</v>
      </c>
      <c r="H82" s="167"/>
    </row>
    <row r="83" spans="1:8" ht="18.75" customHeight="1" outlineLevel="7">
      <c r="A83" s="51" t="s">
        <v>18</v>
      </c>
      <c r="B83" s="52" t="s">
        <v>39</v>
      </c>
      <c r="C83" s="52" t="s">
        <v>27</v>
      </c>
      <c r="D83" s="52" t="s">
        <v>153</v>
      </c>
      <c r="E83" s="52" t="s">
        <v>19</v>
      </c>
      <c r="F83" s="104">
        <f t="shared" ref="F83:G83" si="27">F84</f>
        <v>5967312</v>
      </c>
      <c r="G83" s="104">
        <f t="shared" si="27"/>
        <v>5829368</v>
      </c>
      <c r="H83" s="167"/>
    </row>
    <row r="84" spans="1:8" ht="36" outlineLevel="7">
      <c r="A84" s="51" t="s">
        <v>20</v>
      </c>
      <c r="B84" s="52" t="s">
        <v>39</v>
      </c>
      <c r="C84" s="52" t="s">
        <v>27</v>
      </c>
      <c r="D84" s="52" t="s">
        <v>153</v>
      </c>
      <c r="E84" s="52" t="s">
        <v>21</v>
      </c>
      <c r="F84" s="104">
        <f>6717782-750470</f>
        <v>5967312</v>
      </c>
      <c r="G84" s="101">
        <f>6549838-720470</f>
        <v>5829368</v>
      </c>
      <c r="H84" s="167"/>
    </row>
    <row r="85" spans="1:8" outlineLevel="7">
      <c r="A85" s="51" t="s">
        <v>22</v>
      </c>
      <c r="B85" s="52" t="s">
        <v>39</v>
      </c>
      <c r="C85" s="52" t="s">
        <v>27</v>
      </c>
      <c r="D85" s="52" t="s">
        <v>153</v>
      </c>
      <c r="E85" s="52" t="s">
        <v>23</v>
      </c>
      <c r="F85" s="104">
        <f t="shared" ref="F85:G85" si="28">F86</f>
        <v>726170</v>
      </c>
      <c r="G85" s="104">
        <f t="shared" si="28"/>
        <v>726170</v>
      </c>
      <c r="H85" s="167"/>
    </row>
    <row r="86" spans="1:8" outlineLevel="7">
      <c r="A86" s="51" t="s">
        <v>24</v>
      </c>
      <c r="B86" s="52" t="s">
        <v>39</v>
      </c>
      <c r="C86" s="52" t="s">
        <v>27</v>
      </c>
      <c r="D86" s="52" t="s">
        <v>153</v>
      </c>
      <c r="E86" s="52" t="s">
        <v>25</v>
      </c>
      <c r="F86" s="104">
        <v>726170</v>
      </c>
      <c r="G86" s="111">
        <v>726170</v>
      </c>
      <c r="H86" s="167"/>
    </row>
    <row r="87" spans="1:8" ht="36" outlineLevel="7">
      <c r="A87" s="97" t="s">
        <v>574</v>
      </c>
      <c r="B87" s="72" t="s">
        <v>39</v>
      </c>
      <c r="C87" s="72" t="s">
        <v>27</v>
      </c>
      <c r="D87" s="72" t="s">
        <v>154</v>
      </c>
      <c r="E87" s="72" t="s">
        <v>8</v>
      </c>
      <c r="F87" s="106">
        <f t="shared" ref="F87:G90" si="29">F88</f>
        <v>50000</v>
      </c>
      <c r="G87" s="106">
        <f t="shared" si="29"/>
        <v>50000</v>
      </c>
      <c r="H87" s="167"/>
    </row>
    <row r="88" spans="1:8" outlineLevel="7">
      <c r="A88" s="51" t="s">
        <v>433</v>
      </c>
      <c r="B88" s="52" t="s">
        <v>39</v>
      </c>
      <c r="C88" s="52" t="s">
        <v>27</v>
      </c>
      <c r="D88" s="52" t="s">
        <v>279</v>
      </c>
      <c r="E88" s="52" t="s">
        <v>8</v>
      </c>
      <c r="F88" s="104">
        <f t="shared" si="29"/>
        <v>50000</v>
      </c>
      <c r="G88" s="104">
        <f t="shared" si="29"/>
        <v>50000</v>
      </c>
      <c r="H88" s="167"/>
    </row>
    <row r="89" spans="1:8" outlineLevel="7">
      <c r="A89" s="51" t="s">
        <v>434</v>
      </c>
      <c r="B89" s="52" t="s">
        <v>39</v>
      </c>
      <c r="C89" s="52" t="s">
        <v>27</v>
      </c>
      <c r="D89" s="52" t="s">
        <v>435</v>
      </c>
      <c r="E89" s="52" t="s">
        <v>8</v>
      </c>
      <c r="F89" s="104">
        <f t="shared" si="29"/>
        <v>50000</v>
      </c>
      <c r="G89" s="104">
        <f t="shared" si="29"/>
        <v>50000</v>
      </c>
      <c r="H89" s="167"/>
    </row>
    <row r="90" spans="1:8" outlineLevel="7">
      <c r="A90" s="51" t="s">
        <v>18</v>
      </c>
      <c r="B90" s="52" t="s">
        <v>39</v>
      </c>
      <c r="C90" s="52" t="s">
        <v>27</v>
      </c>
      <c r="D90" s="52" t="s">
        <v>435</v>
      </c>
      <c r="E90" s="52" t="s">
        <v>19</v>
      </c>
      <c r="F90" s="104">
        <f t="shared" si="29"/>
        <v>50000</v>
      </c>
      <c r="G90" s="104">
        <f t="shared" si="29"/>
        <v>50000</v>
      </c>
      <c r="H90" s="167"/>
    </row>
    <row r="91" spans="1:8" ht="36" outlineLevel="7">
      <c r="A91" s="51" t="s">
        <v>20</v>
      </c>
      <c r="B91" s="52" t="s">
        <v>39</v>
      </c>
      <c r="C91" s="52" t="s">
        <v>27</v>
      </c>
      <c r="D91" s="52" t="s">
        <v>435</v>
      </c>
      <c r="E91" s="52" t="s">
        <v>21</v>
      </c>
      <c r="F91" s="104">
        <v>50000</v>
      </c>
      <c r="G91" s="101">
        <v>50000</v>
      </c>
      <c r="H91" s="167"/>
    </row>
    <row r="92" spans="1:8" ht="40.5" customHeight="1" outlineLevel="7">
      <c r="A92" s="97" t="s">
        <v>575</v>
      </c>
      <c r="B92" s="72" t="s">
        <v>39</v>
      </c>
      <c r="C92" s="72" t="s">
        <v>27</v>
      </c>
      <c r="D92" s="72" t="s">
        <v>420</v>
      </c>
      <c r="E92" s="72" t="s">
        <v>8</v>
      </c>
      <c r="F92" s="106">
        <f>F93</f>
        <v>1032970</v>
      </c>
      <c r="G92" s="106">
        <f>G93</f>
        <v>1002970</v>
      </c>
      <c r="H92" s="167"/>
    </row>
    <row r="93" spans="1:8" ht="36" outlineLevel="7">
      <c r="A93" s="54" t="s">
        <v>436</v>
      </c>
      <c r="B93" s="52" t="s">
        <v>39</v>
      </c>
      <c r="C93" s="52" t="s">
        <v>27</v>
      </c>
      <c r="D93" s="52" t="s">
        <v>422</v>
      </c>
      <c r="E93" s="52" t="s">
        <v>8</v>
      </c>
      <c r="F93" s="104">
        <f>F94+F97</f>
        <v>1032970</v>
      </c>
      <c r="G93" s="104">
        <f>G94+G97</f>
        <v>1002970</v>
      </c>
      <c r="H93" s="167"/>
    </row>
    <row r="94" spans="1:8" ht="36" outlineLevel="7">
      <c r="A94" s="54" t="s">
        <v>437</v>
      </c>
      <c r="B94" s="52" t="s">
        <v>39</v>
      </c>
      <c r="C94" s="52" t="s">
        <v>27</v>
      </c>
      <c r="D94" s="52" t="s">
        <v>438</v>
      </c>
      <c r="E94" s="52" t="s">
        <v>8</v>
      </c>
      <c r="F94" s="104">
        <f>F95</f>
        <v>990470</v>
      </c>
      <c r="G94" s="104">
        <f>G95</f>
        <v>960470</v>
      </c>
      <c r="H94" s="167"/>
    </row>
    <row r="95" spans="1:8" ht="21" customHeight="1" outlineLevel="7">
      <c r="A95" s="51" t="s">
        <v>18</v>
      </c>
      <c r="B95" s="52" t="s">
        <v>39</v>
      </c>
      <c r="C95" s="52" t="s">
        <v>27</v>
      </c>
      <c r="D95" s="52" t="s">
        <v>438</v>
      </c>
      <c r="E95" s="52" t="s">
        <v>19</v>
      </c>
      <c r="F95" s="104">
        <f>F96</f>
        <v>990470</v>
      </c>
      <c r="G95" s="104">
        <f>G96</f>
        <v>960470</v>
      </c>
      <c r="H95" s="167"/>
    </row>
    <row r="96" spans="1:8" ht="36" outlineLevel="7">
      <c r="A96" s="51" t="s">
        <v>20</v>
      </c>
      <c r="B96" s="52" t="s">
        <v>39</v>
      </c>
      <c r="C96" s="52" t="s">
        <v>27</v>
      </c>
      <c r="D96" s="52" t="s">
        <v>438</v>
      </c>
      <c r="E96" s="52" t="s">
        <v>21</v>
      </c>
      <c r="F96" s="104">
        <f>240000+750470</f>
        <v>990470</v>
      </c>
      <c r="G96" s="101">
        <f>240000+720470</f>
        <v>960470</v>
      </c>
      <c r="H96" s="167"/>
    </row>
    <row r="97" spans="1:8" ht="36" outlineLevel="7">
      <c r="A97" s="54" t="s">
        <v>439</v>
      </c>
      <c r="B97" s="52" t="s">
        <v>39</v>
      </c>
      <c r="C97" s="52" t="s">
        <v>27</v>
      </c>
      <c r="D97" s="52" t="s">
        <v>423</v>
      </c>
      <c r="E97" s="52" t="s">
        <v>8</v>
      </c>
      <c r="F97" s="104">
        <f>F98</f>
        <v>42500</v>
      </c>
      <c r="G97" s="104">
        <f>G98</f>
        <v>42500</v>
      </c>
      <c r="H97" s="167"/>
    </row>
    <row r="98" spans="1:8" ht="21" customHeight="1" outlineLevel="7">
      <c r="A98" s="51" t="s">
        <v>18</v>
      </c>
      <c r="B98" s="52" t="s">
        <v>39</v>
      </c>
      <c r="C98" s="52" t="s">
        <v>27</v>
      </c>
      <c r="D98" s="52" t="s">
        <v>423</v>
      </c>
      <c r="E98" s="52" t="s">
        <v>19</v>
      </c>
      <c r="F98" s="104">
        <f>F99</f>
        <v>42500</v>
      </c>
      <c r="G98" s="104">
        <f>G99</f>
        <v>42500</v>
      </c>
      <c r="H98" s="167"/>
    </row>
    <row r="99" spans="1:8" ht="36" outlineLevel="7">
      <c r="A99" s="51" t="s">
        <v>20</v>
      </c>
      <c r="B99" s="52" t="s">
        <v>39</v>
      </c>
      <c r="C99" s="52" t="s">
        <v>27</v>
      </c>
      <c r="D99" s="52" t="s">
        <v>423</v>
      </c>
      <c r="E99" s="52" t="s">
        <v>21</v>
      </c>
      <c r="F99" s="104">
        <v>42500</v>
      </c>
      <c r="G99" s="104">
        <v>42500</v>
      </c>
      <c r="H99" s="167"/>
    </row>
    <row r="100" spans="1:8" ht="36" outlineLevel="7">
      <c r="A100" s="97" t="s">
        <v>494</v>
      </c>
      <c r="B100" s="72" t="s">
        <v>39</v>
      </c>
      <c r="C100" s="72" t="s">
        <v>27</v>
      </c>
      <c r="D100" s="72" t="s">
        <v>440</v>
      </c>
      <c r="E100" s="72" t="s">
        <v>8</v>
      </c>
      <c r="F100" s="106">
        <f>F101</f>
        <v>3840000</v>
      </c>
      <c r="G100" s="106">
        <f>G101</f>
        <v>640000</v>
      </c>
      <c r="H100" s="167"/>
    </row>
    <row r="101" spans="1:8" ht="36" outlineLevel="7">
      <c r="A101" s="51" t="s">
        <v>260</v>
      </c>
      <c r="B101" s="52" t="s">
        <v>39</v>
      </c>
      <c r="C101" s="52" t="s">
        <v>27</v>
      </c>
      <c r="D101" s="52" t="s">
        <v>441</v>
      </c>
      <c r="E101" s="52" t="s">
        <v>8</v>
      </c>
      <c r="F101" s="104">
        <f>F102</f>
        <v>3840000</v>
      </c>
      <c r="G101" s="104">
        <f>G102</f>
        <v>640000</v>
      </c>
      <c r="H101" s="167"/>
    </row>
    <row r="102" spans="1:8" ht="54" outlineLevel="7">
      <c r="A102" s="51" t="s">
        <v>46</v>
      </c>
      <c r="B102" s="52" t="s">
        <v>39</v>
      </c>
      <c r="C102" s="52" t="s">
        <v>27</v>
      </c>
      <c r="D102" s="52" t="s">
        <v>442</v>
      </c>
      <c r="E102" s="52" t="s">
        <v>8</v>
      </c>
      <c r="F102" s="104">
        <f t="shared" ref="F102:G102" si="30">F103+F105</f>
        <v>3840000</v>
      </c>
      <c r="G102" s="104">
        <f t="shared" si="30"/>
        <v>640000</v>
      </c>
      <c r="H102" s="167"/>
    </row>
    <row r="103" spans="1:8" ht="21" customHeight="1" outlineLevel="7">
      <c r="A103" s="51" t="s">
        <v>18</v>
      </c>
      <c r="B103" s="52" t="s">
        <v>39</v>
      </c>
      <c r="C103" s="52" t="s">
        <v>27</v>
      </c>
      <c r="D103" s="52" t="s">
        <v>442</v>
      </c>
      <c r="E103" s="52" t="s">
        <v>19</v>
      </c>
      <c r="F103" s="104">
        <f t="shared" ref="F103:G103" si="31">F104</f>
        <v>3700000</v>
      </c>
      <c r="G103" s="104">
        <f t="shared" si="31"/>
        <v>500000</v>
      </c>
      <c r="H103" s="167"/>
    </row>
    <row r="104" spans="1:8" ht="36" outlineLevel="7">
      <c r="A104" s="51" t="s">
        <v>20</v>
      </c>
      <c r="B104" s="52" t="s">
        <v>39</v>
      </c>
      <c r="C104" s="52" t="s">
        <v>27</v>
      </c>
      <c r="D104" s="52" t="s">
        <v>442</v>
      </c>
      <c r="E104" s="52" t="s">
        <v>21</v>
      </c>
      <c r="F104" s="104">
        <v>3700000</v>
      </c>
      <c r="G104" s="104">
        <v>500000</v>
      </c>
      <c r="H104" s="167"/>
    </row>
    <row r="105" spans="1:8" outlineLevel="7">
      <c r="A105" s="51" t="s">
        <v>22</v>
      </c>
      <c r="B105" s="52" t="s">
        <v>39</v>
      </c>
      <c r="C105" s="52" t="s">
        <v>27</v>
      </c>
      <c r="D105" s="52" t="s">
        <v>442</v>
      </c>
      <c r="E105" s="52" t="s">
        <v>23</v>
      </c>
      <c r="F105" s="104">
        <f>F106</f>
        <v>140000</v>
      </c>
      <c r="G105" s="104">
        <f>G106</f>
        <v>140000</v>
      </c>
      <c r="H105" s="167"/>
    </row>
    <row r="106" spans="1:8" outlineLevel="7">
      <c r="A106" s="51" t="s">
        <v>24</v>
      </c>
      <c r="B106" s="52" t="s">
        <v>39</v>
      </c>
      <c r="C106" s="52" t="s">
        <v>27</v>
      </c>
      <c r="D106" s="52" t="s">
        <v>442</v>
      </c>
      <c r="E106" s="52" t="s">
        <v>25</v>
      </c>
      <c r="F106" s="104">
        <v>140000</v>
      </c>
      <c r="G106" s="101">
        <v>140000</v>
      </c>
      <c r="H106" s="167"/>
    </row>
    <row r="107" spans="1:8" outlineLevel="7">
      <c r="A107" s="51" t="s">
        <v>155</v>
      </c>
      <c r="B107" s="52" t="s">
        <v>39</v>
      </c>
      <c r="C107" s="52" t="s">
        <v>27</v>
      </c>
      <c r="D107" s="52" t="s">
        <v>147</v>
      </c>
      <c r="E107" s="52" t="s">
        <v>8</v>
      </c>
      <c r="F107" s="104">
        <f>F116+F108+F113</f>
        <v>25673825.759999998</v>
      </c>
      <c r="G107" s="104">
        <f>G116+G108+G113</f>
        <v>25673825.759999998</v>
      </c>
      <c r="H107" s="167"/>
    </row>
    <row r="108" spans="1:8" ht="36" outlineLevel="7">
      <c r="A108" s="51" t="s">
        <v>13</v>
      </c>
      <c r="B108" s="52" t="s">
        <v>39</v>
      </c>
      <c r="C108" s="52" t="s">
        <v>27</v>
      </c>
      <c r="D108" s="52" t="s">
        <v>148</v>
      </c>
      <c r="E108" s="52" t="s">
        <v>8</v>
      </c>
      <c r="F108" s="104">
        <f>F109+F111</f>
        <v>18868578</v>
      </c>
      <c r="G108" s="104">
        <f>G109+G111</f>
        <v>18868578</v>
      </c>
      <c r="H108" s="167"/>
    </row>
    <row r="109" spans="1:8" ht="59.25" customHeight="1" outlineLevel="1">
      <c r="A109" s="51" t="s">
        <v>14</v>
      </c>
      <c r="B109" s="52" t="s">
        <v>39</v>
      </c>
      <c r="C109" s="52" t="s">
        <v>27</v>
      </c>
      <c r="D109" s="52" t="s">
        <v>148</v>
      </c>
      <c r="E109" s="52" t="s">
        <v>15</v>
      </c>
      <c r="F109" s="104">
        <f t="shared" ref="F109:G109" si="32">F110</f>
        <v>18848578</v>
      </c>
      <c r="G109" s="104">
        <f t="shared" si="32"/>
        <v>18848578</v>
      </c>
      <c r="H109" s="167"/>
    </row>
    <row r="110" spans="1:8" ht="18.75" customHeight="1" outlineLevel="2">
      <c r="A110" s="51" t="s">
        <v>16</v>
      </c>
      <c r="B110" s="52" t="s">
        <v>39</v>
      </c>
      <c r="C110" s="52" t="s">
        <v>27</v>
      </c>
      <c r="D110" s="52" t="s">
        <v>148</v>
      </c>
      <c r="E110" s="52" t="s">
        <v>17</v>
      </c>
      <c r="F110" s="104">
        <v>18848578</v>
      </c>
      <c r="G110" s="104">
        <v>18848578</v>
      </c>
      <c r="H110" s="167"/>
    </row>
    <row r="111" spans="1:8" ht="20.25" customHeight="1" outlineLevel="4">
      <c r="A111" s="51" t="s">
        <v>18</v>
      </c>
      <c r="B111" s="52" t="s">
        <v>39</v>
      </c>
      <c r="C111" s="52" t="s">
        <v>27</v>
      </c>
      <c r="D111" s="52" t="s">
        <v>148</v>
      </c>
      <c r="E111" s="52" t="s">
        <v>19</v>
      </c>
      <c r="F111" s="101">
        <f t="shared" ref="F111:G111" si="33">F112</f>
        <v>20000</v>
      </c>
      <c r="G111" s="101">
        <f t="shared" si="33"/>
        <v>20000</v>
      </c>
      <c r="H111" s="167"/>
    </row>
    <row r="112" spans="1:8" ht="36" outlineLevel="5">
      <c r="A112" s="51" t="s">
        <v>20</v>
      </c>
      <c r="B112" s="52" t="s">
        <v>39</v>
      </c>
      <c r="C112" s="52" t="s">
        <v>27</v>
      </c>
      <c r="D112" s="52" t="s">
        <v>148</v>
      </c>
      <c r="E112" s="52" t="s">
        <v>21</v>
      </c>
      <c r="F112" s="104">
        <v>20000</v>
      </c>
      <c r="G112" s="104">
        <v>20000</v>
      </c>
      <c r="H112" s="167"/>
    </row>
    <row r="113" spans="1:8" ht="36" outlineLevel="6">
      <c r="A113" s="51" t="s">
        <v>298</v>
      </c>
      <c r="B113" s="52" t="s">
        <v>39</v>
      </c>
      <c r="C113" s="52" t="s">
        <v>27</v>
      </c>
      <c r="D113" s="52" t="s">
        <v>297</v>
      </c>
      <c r="E113" s="52" t="s">
        <v>8</v>
      </c>
      <c r="F113" s="101">
        <f t="shared" ref="F113:G114" si="34">F114</f>
        <v>212000</v>
      </c>
      <c r="G113" s="101">
        <f t="shared" si="34"/>
        <v>212000</v>
      </c>
      <c r="H113" s="167"/>
    </row>
    <row r="114" spans="1:8" ht="18" customHeight="1" outlineLevel="7">
      <c r="A114" s="51" t="s">
        <v>18</v>
      </c>
      <c r="B114" s="52" t="s">
        <v>39</v>
      </c>
      <c r="C114" s="52" t="s">
        <v>27</v>
      </c>
      <c r="D114" s="52" t="s">
        <v>297</v>
      </c>
      <c r="E114" s="52" t="s">
        <v>19</v>
      </c>
      <c r="F114" s="101">
        <f t="shared" si="34"/>
        <v>212000</v>
      </c>
      <c r="G114" s="101">
        <f t="shared" si="34"/>
        <v>212000</v>
      </c>
      <c r="H114" s="167"/>
    </row>
    <row r="115" spans="1:8" ht="36" outlineLevel="7">
      <c r="A115" s="51" t="s">
        <v>20</v>
      </c>
      <c r="B115" s="52" t="s">
        <v>39</v>
      </c>
      <c r="C115" s="52" t="s">
        <v>27</v>
      </c>
      <c r="D115" s="52" t="s">
        <v>297</v>
      </c>
      <c r="E115" s="52" t="s">
        <v>21</v>
      </c>
      <c r="F115" s="104">
        <v>212000</v>
      </c>
      <c r="G115" s="104">
        <v>212000</v>
      </c>
      <c r="H115" s="167"/>
    </row>
    <row r="116" spans="1:8" outlineLevel="7">
      <c r="A116" s="51" t="s">
        <v>349</v>
      </c>
      <c r="B116" s="52" t="s">
        <v>39</v>
      </c>
      <c r="C116" s="52" t="s">
        <v>27</v>
      </c>
      <c r="D116" s="52" t="s">
        <v>348</v>
      </c>
      <c r="E116" s="52" t="s">
        <v>8</v>
      </c>
      <c r="F116" s="104">
        <f>F117+F120+F125+F130+F133+F138</f>
        <v>6593247.7599999998</v>
      </c>
      <c r="G116" s="104">
        <f>G117+G120+G125+G130+G133+G138</f>
        <v>6593247.7599999998</v>
      </c>
      <c r="H116" s="167"/>
    </row>
    <row r="117" spans="1:8" ht="54" outlineLevel="7">
      <c r="A117" s="32" t="s">
        <v>495</v>
      </c>
      <c r="B117" s="52" t="s">
        <v>39</v>
      </c>
      <c r="C117" s="52" t="s">
        <v>27</v>
      </c>
      <c r="D117" s="52" t="s">
        <v>388</v>
      </c>
      <c r="E117" s="52" t="s">
        <v>8</v>
      </c>
      <c r="F117" s="104">
        <f t="shared" ref="F117:G118" si="35">F118</f>
        <v>690082.76</v>
      </c>
      <c r="G117" s="104">
        <f t="shared" si="35"/>
        <v>690082.76</v>
      </c>
      <c r="H117" s="167"/>
    </row>
    <row r="118" spans="1:8" ht="57.75" customHeight="1" outlineLevel="7">
      <c r="A118" s="51" t="s">
        <v>14</v>
      </c>
      <c r="B118" s="52" t="s">
        <v>39</v>
      </c>
      <c r="C118" s="52" t="s">
        <v>27</v>
      </c>
      <c r="D118" s="52" t="s">
        <v>388</v>
      </c>
      <c r="E118" s="52" t="s">
        <v>15</v>
      </c>
      <c r="F118" s="104">
        <f t="shared" si="35"/>
        <v>690082.76</v>
      </c>
      <c r="G118" s="104">
        <f t="shared" si="35"/>
        <v>690082.76</v>
      </c>
      <c r="H118" s="167"/>
    </row>
    <row r="119" spans="1:8" ht="18.75" customHeight="1" outlineLevel="7">
      <c r="A119" s="51" t="s">
        <v>16</v>
      </c>
      <c r="B119" s="52" t="s">
        <v>39</v>
      </c>
      <c r="C119" s="52" t="s">
        <v>27</v>
      </c>
      <c r="D119" s="52" t="s">
        <v>388</v>
      </c>
      <c r="E119" s="52" t="s">
        <v>17</v>
      </c>
      <c r="F119" s="104">
        <v>690082.76</v>
      </c>
      <c r="G119" s="104">
        <v>690082.76</v>
      </c>
      <c r="H119" s="167"/>
    </row>
    <row r="120" spans="1:8" ht="57.75" customHeight="1" outlineLevel="7">
      <c r="A120" s="32" t="s">
        <v>632</v>
      </c>
      <c r="B120" s="52" t="s">
        <v>39</v>
      </c>
      <c r="C120" s="52" t="s">
        <v>27</v>
      </c>
      <c r="D120" s="52" t="s">
        <v>350</v>
      </c>
      <c r="E120" s="52" t="s">
        <v>8</v>
      </c>
      <c r="F120" s="104">
        <f t="shared" ref="F120:G120" si="36">F121+F123</f>
        <v>1400000</v>
      </c>
      <c r="G120" s="104">
        <f t="shared" si="36"/>
        <v>1400000</v>
      </c>
      <c r="H120" s="167"/>
    </row>
    <row r="121" spans="1:8" ht="58.5" customHeight="1" outlineLevel="7">
      <c r="A121" s="51" t="s">
        <v>14</v>
      </c>
      <c r="B121" s="52" t="s">
        <v>39</v>
      </c>
      <c r="C121" s="52" t="s">
        <v>27</v>
      </c>
      <c r="D121" s="52" t="s">
        <v>350</v>
      </c>
      <c r="E121" s="52" t="s">
        <v>15</v>
      </c>
      <c r="F121" s="104">
        <f t="shared" ref="F121:G121" si="37">F122</f>
        <v>1280000</v>
      </c>
      <c r="G121" s="104">
        <f t="shared" si="37"/>
        <v>1280000</v>
      </c>
      <c r="H121" s="167"/>
    </row>
    <row r="122" spans="1:8" ht="18.75" customHeight="1" outlineLevel="7">
      <c r="A122" s="51" t="s">
        <v>16</v>
      </c>
      <c r="B122" s="52" t="s">
        <v>39</v>
      </c>
      <c r="C122" s="52" t="s">
        <v>27</v>
      </c>
      <c r="D122" s="52" t="s">
        <v>350</v>
      </c>
      <c r="E122" s="52" t="s">
        <v>17</v>
      </c>
      <c r="F122" s="104">
        <v>1280000</v>
      </c>
      <c r="G122" s="104">
        <v>1280000</v>
      </c>
      <c r="H122" s="167"/>
    </row>
    <row r="123" spans="1:8" ht="19.5" customHeight="1" outlineLevel="7">
      <c r="A123" s="51" t="s">
        <v>18</v>
      </c>
      <c r="B123" s="52" t="s">
        <v>39</v>
      </c>
      <c r="C123" s="52" t="s">
        <v>27</v>
      </c>
      <c r="D123" s="52" t="s">
        <v>350</v>
      </c>
      <c r="E123" s="52" t="s">
        <v>19</v>
      </c>
      <c r="F123" s="104">
        <f t="shared" ref="F123:G123" si="38">F124</f>
        <v>120000</v>
      </c>
      <c r="G123" s="104">
        <f t="shared" si="38"/>
        <v>120000</v>
      </c>
      <c r="H123" s="167"/>
    </row>
    <row r="124" spans="1:8" ht="36" outlineLevel="7">
      <c r="A124" s="51" t="s">
        <v>20</v>
      </c>
      <c r="B124" s="52" t="s">
        <v>39</v>
      </c>
      <c r="C124" s="52" t="s">
        <v>27</v>
      </c>
      <c r="D124" s="52" t="s">
        <v>350</v>
      </c>
      <c r="E124" s="52" t="s">
        <v>21</v>
      </c>
      <c r="F124" s="104">
        <v>120000</v>
      </c>
      <c r="G124" s="104">
        <v>120000</v>
      </c>
      <c r="H124" s="167"/>
    </row>
    <row r="125" spans="1:8" ht="56.25" customHeight="1" outlineLevel="7">
      <c r="A125" s="32" t="s">
        <v>498</v>
      </c>
      <c r="B125" s="52" t="s">
        <v>39</v>
      </c>
      <c r="C125" s="52" t="s">
        <v>27</v>
      </c>
      <c r="D125" s="52" t="s">
        <v>351</v>
      </c>
      <c r="E125" s="52" t="s">
        <v>8</v>
      </c>
      <c r="F125" s="104">
        <f t="shared" ref="F125:G125" si="39">F126+F128</f>
        <v>1171216</v>
      </c>
      <c r="G125" s="104">
        <f t="shared" si="39"/>
        <v>1171216</v>
      </c>
      <c r="H125" s="167"/>
    </row>
    <row r="126" spans="1:8" ht="57.75" customHeight="1" outlineLevel="7">
      <c r="A126" s="51" t="s">
        <v>14</v>
      </c>
      <c r="B126" s="52" t="s">
        <v>39</v>
      </c>
      <c r="C126" s="52" t="s">
        <v>27</v>
      </c>
      <c r="D126" s="52" t="s">
        <v>351</v>
      </c>
      <c r="E126" s="52" t="s">
        <v>15</v>
      </c>
      <c r="F126" s="104">
        <f t="shared" ref="F126:G126" si="40">F127</f>
        <v>1156216</v>
      </c>
      <c r="G126" s="104">
        <f t="shared" si="40"/>
        <v>1156216</v>
      </c>
      <c r="H126" s="167"/>
    </row>
    <row r="127" spans="1:8" ht="19.5" customHeight="1" outlineLevel="7">
      <c r="A127" s="51" t="s">
        <v>16</v>
      </c>
      <c r="B127" s="52" t="s">
        <v>39</v>
      </c>
      <c r="C127" s="52" t="s">
        <v>27</v>
      </c>
      <c r="D127" s="52" t="s">
        <v>351</v>
      </c>
      <c r="E127" s="52" t="s">
        <v>17</v>
      </c>
      <c r="F127" s="104">
        <v>1156216</v>
      </c>
      <c r="G127" s="104">
        <v>1156216</v>
      </c>
      <c r="H127" s="167"/>
    </row>
    <row r="128" spans="1:8" ht="21" customHeight="1" outlineLevel="7">
      <c r="A128" s="51" t="s">
        <v>18</v>
      </c>
      <c r="B128" s="52" t="s">
        <v>39</v>
      </c>
      <c r="C128" s="52" t="s">
        <v>27</v>
      </c>
      <c r="D128" s="52" t="s">
        <v>351</v>
      </c>
      <c r="E128" s="52" t="s">
        <v>19</v>
      </c>
      <c r="F128" s="104">
        <f t="shared" ref="F128:G128" si="41">F129</f>
        <v>15000</v>
      </c>
      <c r="G128" s="104">
        <f t="shared" si="41"/>
        <v>15000</v>
      </c>
      <c r="H128" s="167"/>
    </row>
    <row r="129" spans="1:8" ht="36" outlineLevel="7">
      <c r="A129" s="51" t="s">
        <v>20</v>
      </c>
      <c r="B129" s="52" t="s">
        <v>39</v>
      </c>
      <c r="C129" s="52" t="s">
        <v>27</v>
      </c>
      <c r="D129" s="52" t="s">
        <v>351</v>
      </c>
      <c r="E129" s="52" t="s">
        <v>21</v>
      </c>
      <c r="F129" s="104">
        <v>15000</v>
      </c>
      <c r="G129" s="104">
        <v>15000</v>
      </c>
      <c r="H129" s="167"/>
    </row>
    <row r="130" spans="1:8" ht="54" outlineLevel="7">
      <c r="A130" s="32" t="s">
        <v>497</v>
      </c>
      <c r="B130" s="52" t="s">
        <v>39</v>
      </c>
      <c r="C130" s="52" t="s">
        <v>27</v>
      </c>
      <c r="D130" s="52" t="s">
        <v>352</v>
      </c>
      <c r="E130" s="52" t="s">
        <v>8</v>
      </c>
      <c r="F130" s="104">
        <f>F131</f>
        <v>759387</v>
      </c>
      <c r="G130" s="104">
        <f>G131</f>
        <v>759387</v>
      </c>
      <c r="H130" s="167"/>
    </row>
    <row r="131" spans="1:8" ht="56.25" customHeight="1" outlineLevel="7">
      <c r="A131" s="51" t="s">
        <v>14</v>
      </c>
      <c r="B131" s="52" t="s">
        <v>39</v>
      </c>
      <c r="C131" s="52" t="s">
        <v>27</v>
      </c>
      <c r="D131" s="52" t="s">
        <v>352</v>
      </c>
      <c r="E131" s="52" t="s">
        <v>15</v>
      </c>
      <c r="F131" s="104">
        <f t="shared" ref="F131:G131" si="42">F132</f>
        <v>759387</v>
      </c>
      <c r="G131" s="104">
        <f t="shared" si="42"/>
        <v>759387</v>
      </c>
      <c r="H131" s="167"/>
    </row>
    <row r="132" spans="1:8" outlineLevel="7">
      <c r="A132" s="51" t="s">
        <v>16</v>
      </c>
      <c r="B132" s="52" t="s">
        <v>39</v>
      </c>
      <c r="C132" s="52" t="s">
        <v>27</v>
      </c>
      <c r="D132" s="52" t="s">
        <v>352</v>
      </c>
      <c r="E132" s="52" t="s">
        <v>17</v>
      </c>
      <c r="F132" s="104">
        <v>759387</v>
      </c>
      <c r="G132" s="101">
        <v>759387</v>
      </c>
      <c r="H132" s="167"/>
    </row>
    <row r="133" spans="1:8" ht="54" outlineLevel="3">
      <c r="A133" s="32" t="s">
        <v>496</v>
      </c>
      <c r="B133" s="52" t="s">
        <v>39</v>
      </c>
      <c r="C133" s="52" t="s">
        <v>27</v>
      </c>
      <c r="D133" s="52" t="s">
        <v>353</v>
      </c>
      <c r="E133" s="52" t="s">
        <v>8</v>
      </c>
      <c r="F133" s="104">
        <f t="shared" ref="F133:G133" si="43">F134+F136</f>
        <v>768474</v>
      </c>
      <c r="G133" s="104">
        <f t="shared" si="43"/>
        <v>768474</v>
      </c>
      <c r="H133" s="167"/>
    </row>
    <row r="134" spans="1:8" ht="57.75" customHeight="1" outlineLevel="3">
      <c r="A134" s="51" t="s">
        <v>14</v>
      </c>
      <c r="B134" s="52" t="s">
        <v>39</v>
      </c>
      <c r="C134" s="52" t="s">
        <v>27</v>
      </c>
      <c r="D134" s="52" t="s">
        <v>353</v>
      </c>
      <c r="E134" s="52" t="s">
        <v>15</v>
      </c>
      <c r="F134" s="104">
        <f t="shared" ref="F134:G134" si="44">F135</f>
        <v>753474</v>
      </c>
      <c r="G134" s="104">
        <f t="shared" si="44"/>
        <v>753474</v>
      </c>
      <c r="H134" s="167"/>
    </row>
    <row r="135" spans="1:8" ht="18.75" customHeight="1" outlineLevel="3">
      <c r="A135" s="51" t="s">
        <v>16</v>
      </c>
      <c r="B135" s="52" t="s">
        <v>39</v>
      </c>
      <c r="C135" s="52" t="s">
        <v>27</v>
      </c>
      <c r="D135" s="52" t="s">
        <v>353</v>
      </c>
      <c r="E135" s="52" t="s">
        <v>17</v>
      </c>
      <c r="F135" s="104">
        <v>753474</v>
      </c>
      <c r="G135" s="111">
        <v>753474</v>
      </c>
      <c r="H135" s="167"/>
    </row>
    <row r="136" spans="1:8" ht="20.25" customHeight="1" outlineLevel="3">
      <c r="A136" s="51" t="s">
        <v>18</v>
      </c>
      <c r="B136" s="52" t="s">
        <v>39</v>
      </c>
      <c r="C136" s="52" t="s">
        <v>27</v>
      </c>
      <c r="D136" s="52" t="s">
        <v>353</v>
      </c>
      <c r="E136" s="52" t="s">
        <v>19</v>
      </c>
      <c r="F136" s="104">
        <f t="shared" ref="F136:G136" si="45">F137</f>
        <v>15000</v>
      </c>
      <c r="G136" s="104">
        <f t="shared" si="45"/>
        <v>15000</v>
      </c>
      <c r="H136" s="167"/>
    </row>
    <row r="137" spans="1:8" ht="36" outlineLevel="5">
      <c r="A137" s="51" t="s">
        <v>20</v>
      </c>
      <c r="B137" s="52" t="s">
        <v>39</v>
      </c>
      <c r="C137" s="52" t="s">
        <v>27</v>
      </c>
      <c r="D137" s="52" t="s">
        <v>353</v>
      </c>
      <c r="E137" s="52" t="s">
        <v>21</v>
      </c>
      <c r="F137" s="104">
        <v>15000</v>
      </c>
      <c r="G137" s="104">
        <v>15000</v>
      </c>
      <c r="H137" s="167"/>
    </row>
    <row r="138" spans="1:8" ht="36" outlineLevel="5">
      <c r="A138" s="51" t="s">
        <v>526</v>
      </c>
      <c r="B138" s="52" t="s">
        <v>39</v>
      </c>
      <c r="C138" s="52" t="s">
        <v>27</v>
      </c>
      <c r="D138" s="52" t="s">
        <v>527</v>
      </c>
      <c r="E138" s="52" t="s">
        <v>8</v>
      </c>
      <c r="F138" s="104">
        <f>F139+F141</f>
        <v>1804088</v>
      </c>
      <c r="G138" s="104">
        <f>G139+G141</f>
        <v>1804088</v>
      </c>
      <c r="H138" s="167"/>
    </row>
    <row r="139" spans="1:8" ht="60" customHeight="1" outlineLevel="5">
      <c r="A139" s="51" t="s">
        <v>14</v>
      </c>
      <c r="B139" s="52" t="s">
        <v>39</v>
      </c>
      <c r="C139" s="52" t="s">
        <v>27</v>
      </c>
      <c r="D139" s="52" t="s">
        <v>527</v>
      </c>
      <c r="E139" s="52" t="s">
        <v>15</v>
      </c>
      <c r="F139" s="104">
        <f>F140</f>
        <v>1646488</v>
      </c>
      <c r="G139" s="104">
        <f>G140</f>
        <v>1646488</v>
      </c>
      <c r="H139" s="167"/>
    </row>
    <row r="140" spans="1:8" ht="18.75" customHeight="1" outlineLevel="5">
      <c r="A140" s="51" t="s">
        <v>16</v>
      </c>
      <c r="B140" s="52" t="s">
        <v>39</v>
      </c>
      <c r="C140" s="52" t="s">
        <v>27</v>
      </c>
      <c r="D140" s="52" t="s">
        <v>527</v>
      </c>
      <c r="E140" s="52" t="s">
        <v>17</v>
      </c>
      <c r="F140" s="104">
        <v>1646488</v>
      </c>
      <c r="G140" s="104">
        <v>1646488</v>
      </c>
      <c r="H140" s="167"/>
    </row>
    <row r="141" spans="1:8" ht="19.5" customHeight="1" outlineLevel="5">
      <c r="A141" s="51" t="s">
        <v>18</v>
      </c>
      <c r="B141" s="52" t="s">
        <v>39</v>
      </c>
      <c r="C141" s="52" t="s">
        <v>27</v>
      </c>
      <c r="D141" s="52" t="s">
        <v>527</v>
      </c>
      <c r="E141" s="52" t="s">
        <v>19</v>
      </c>
      <c r="F141" s="104">
        <f>F142</f>
        <v>157600</v>
      </c>
      <c r="G141" s="104">
        <f>G142</f>
        <v>157600</v>
      </c>
      <c r="H141" s="167"/>
    </row>
    <row r="142" spans="1:8" ht="36" outlineLevel="5">
      <c r="A142" s="51" t="s">
        <v>20</v>
      </c>
      <c r="B142" s="52" t="s">
        <v>39</v>
      </c>
      <c r="C142" s="52" t="s">
        <v>27</v>
      </c>
      <c r="D142" s="52" t="s">
        <v>527</v>
      </c>
      <c r="E142" s="52" t="s">
        <v>21</v>
      </c>
      <c r="F142" s="104">
        <v>157600</v>
      </c>
      <c r="G142" s="104">
        <v>157600</v>
      </c>
      <c r="H142" s="167"/>
    </row>
    <row r="143" spans="1:8" ht="36" outlineLevel="6">
      <c r="A143" s="97" t="s">
        <v>55</v>
      </c>
      <c r="B143" s="72" t="s">
        <v>39</v>
      </c>
      <c r="C143" s="72" t="s">
        <v>56</v>
      </c>
      <c r="D143" s="72" t="s">
        <v>146</v>
      </c>
      <c r="E143" s="72" t="s">
        <v>8</v>
      </c>
      <c r="F143" s="106">
        <f t="shared" ref="F143:G147" si="46">F144</f>
        <v>100000</v>
      </c>
      <c r="G143" s="106">
        <f t="shared" si="46"/>
        <v>100000</v>
      </c>
      <c r="H143" s="167"/>
    </row>
    <row r="144" spans="1:8" ht="36" outlineLevel="7">
      <c r="A144" s="51" t="s">
        <v>57</v>
      </c>
      <c r="B144" s="52" t="s">
        <v>39</v>
      </c>
      <c r="C144" s="52" t="s">
        <v>58</v>
      </c>
      <c r="D144" s="52" t="s">
        <v>146</v>
      </c>
      <c r="E144" s="52" t="s">
        <v>8</v>
      </c>
      <c r="F144" s="104">
        <f t="shared" si="46"/>
        <v>100000</v>
      </c>
      <c r="G144" s="104">
        <f t="shared" si="46"/>
        <v>100000</v>
      </c>
      <c r="H144" s="167"/>
    </row>
    <row r="145" spans="1:8" outlineLevel="1">
      <c r="A145" s="51" t="s">
        <v>155</v>
      </c>
      <c r="B145" s="52" t="s">
        <v>39</v>
      </c>
      <c r="C145" s="52" t="s">
        <v>58</v>
      </c>
      <c r="D145" s="52" t="s">
        <v>147</v>
      </c>
      <c r="E145" s="52" t="s">
        <v>8</v>
      </c>
      <c r="F145" s="104">
        <f t="shared" si="46"/>
        <v>100000</v>
      </c>
      <c r="G145" s="104">
        <f t="shared" si="46"/>
        <v>100000</v>
      </c>
      <c r="H145" s="167"/>
    </row>
    <row r="146" spans="1:8" ht="36" outlineLevel="1">
      <c r="A146" s="51" t="s">
        <v>59</v>
      </c>
      <c r="B146" s="52" t="s">
        <v>39</v>
      </c>
      <c r="C146" s="52" t="s">
        <v>58</v>
      </c>
      <c r="D146" s="52" t="s">
        <v>156</v>
      </c>
      <c r="E146" s="52" t="s">
        <v>8</v>
      </c>
      <c r="F146" s="104">
        <f t="shared" si="46"/>
        <v>100000</v>
      </c>
      <c r="G146" s="104">
        <f t="shared" si="46"/>
        <v>100000</v>
      </c>
      <c r="H146" s="167"/>
    </row>
    <row r="147" spans="1:8" ht="20.25" customHeight="1" outlineLevel="1">
      <c r="A147" s="51" t="s">
        <v>18</v>
      </c>
      <c r="B147" s="52" t="s">
        <v>39</v>
      </c>
      <c r="C147" s="52" t="s">
        <v>58</v>
      </c>
      <c r="D147" s="52" t="s">
        <v>156</v>
      </c>
      <c r="E147" s="52" t="s">
        <v>19</v>
      </c>
      <c r="F147" s="104">
        <f t="shared" si="46"/>
        <v>100000</v>
      </c>
      <c r="G147" s="104">
        <f t="shared" si="46"/>
        <v>100000</v>
      </c>
      <c r="H147" s="167"/>
    </row>
    <row r="148" spans="1:8" ht="36" outlineLevel="1">
      <c r="A148" s="51" t="s">
        <v>20</v>
      </c>
      <c r="B148" s="52" t="s">
        <v>39</v>
      </c>
      <c r="C148" s="52" t="s">
        <v>58</v>
      </c>
      <c r="D148" s="52" t="s">
        <v>156</v>
      </c>
      <c r="E148" s="52" t="s">
        <v>21</v>
      </c>
      <c r="F148" s="104">
        <v>100000</v>
      </c>
      <c r="G148" s="104">
        <v>100000</v>
      </c>
      <c r="H148" s="167"/>
    </row>
    <row r="149" spans="1:8" outlineLevel="1">
      <c r="A149" s="97" t="s">
        <v>139</v>
      </c>
      <c r="B149" s="72" t="s">
        <v>39</v>
      </c>
      <c r="C149" s="72" t="s">
        <v>60</v>
      </c>
      <c r="D149" s="72" t="s">
        <v>146</v>
      </c>
      <c r="E149" s="72" t="s">
        <v>8</v>
      </c>
      <c r="F149" s="106">
        <f>F162+F156+F171+F150</f>
        <v>11235213</v>
      </c>
      <c r="G149" s="106">
        <f>G162+G156+G171+G150</f>
        <v>11235213</v>
      </c>
      <c r="H149" s="167"/>
    </row>
    <row r="150" spans="1:8" outlineLevel="1">
      <c r="A150" s="51" t="s">
        <v>141</v>
      </c>
      <c r="B150" s="52" t="s">
        <v>39</v>
      </c>
      <c r="C150" s="52" t="s">
        <v>142</v>
      </c>
      <c r="D150" s="52" t="s">
        <v>146</v>
      </c>
      <c r="E150" s="52" t="s">
        <v>8</v>
      </c>
      <c r="F150" s="104">
        <f t="shared" ref="F150:G150" si="47">F151</f>
        <v>374490</v>
      </c>
      <c r="G150" s="104">
        <f t="shared" si="47"/>
        <v>374490</v>
      </c>
      <c r="H150" s="167"/>
    </row>
    <row r="151" spans="1:8" ht="36" outlineLevel="1">
      <c r="A151" s="97" t="s">
        <v>155</v>
      </c>
      <c r="B151" s="72" t="s">
        <v>39</v>
      </c>
      <c r="C151" s="72" t="s">
        <v>142</v>
      </c>
      <c r="D151" s="72" t="s">
        <v>147</v>
      </c>
      <c r="E151" s="72" t="s">
        <v>8</v>
      </c>
      <c r="F151" s="106">
        <f t="shared" ref="F151:G151" si="48">F153</f>
        <v>374490</v>
      </c>
      <c r="G151" s="106">
        <f t="shared" si="48"/>
        <v>374490</v>
      </c>
      <c r="H151" s="167"/>
    </row>
    <row r="152" spans="1:8" outlineLevel="1">
      <c r="A152" s="51" t="s">
        <v>349</v>
      </c>
      <c r="B152" s="52" t="s">
        <v>39</v>
      </c>
      <c r="C152" s="52" t="s">
        <v>142</v>
      </c>
      <c r="D152" s="52" t="s">
        <v>348</v>
      </c>
      <c r="E152" s="52" t="s">
        <v>8</v>
      </c>
      <c r="F152" s="104">
        <f t="shared" ref="F152:G154" si="49">F153</f>
        <v>374490</v>
      </c>
      <c r="G152" s="104">
        <f t="shared" si="49"/>
        <v>374490</v>
      </c>
      <c r="H152" s="167"/>
    </row>
    <row r="153" spans="1:8" ht="72" outlineLevel="1">
      <c r="A153" s="54" t="s">
        <v>499</v>
      </c>
      <c r="B153" s="52" t="s">
        <v>39</v>
      </c>
      <c r="C153" s="52" t="s">
        <v>142</v>
      </c>
      <c r="D153" s="52" t="s">
        <v>360</v>
      </c>
      <c r="E153" s="52" t="s">
        <v>8</v>
      </c>
      <c r="F153" s="104">
        <f t="shared" si="49"/>
        <v>374490</v>
      </c>
      <c r="G153" s="104">
        <f t="shared" si="49"/>
        <v>374490</v>
      </c>
      <c r="H153" s="167"/>
    </row>
    <row r="154" spans="1:8" ht="21" customHeight="1" outlineLevel="1">
      <c r="A154" s="51" t="s">
        <v>18</v>
      </c>
      <c r="B154" s="52" t="s">
        <v>39</v>
      </c>
      <c r="C154" s="52" t="s">
        <v>142</v>
      </c>
      <c r="D154" s="52" t="s">
        <v>360</v>
      </c>
      <c r="E154" s="52" t="s">
        <v>19</v>
      </c>
      <c r="F154" s="104">
        <f t="shared" si="49"/>
        <v>374490</v>
      </c>
      <c r="G154" s="104">
        <f t="shared" si="49"/>
        <v>374490</v>
      </c>
      <c r="H154" s="167"/>
    </row>
    <row r="155" spans="1:8" ht="36" outlineLevel="1">
      <c r="A155" s="51" t="s">
        <v>20</v>
      </c>
      <c r="B155" s="52" t="s">
        <v>39</v>
      </c>
      <c r="C155" s="52" t="s">
        <v>142</v>
      </c>
      <c r="D155" s="52" t="s">
        <v>360</v>
      </c>
      <c r="E155" s="52" t="s">
        <v>21</v>
      </c>
      <c r="F155" s="104">
        <v>374490</v>
      </c>
      <c r="G155" s="104">
        <v>374490</v>
      </c>
      <c r="H155" s="167"/>
    </row>
    <row r="156" spans="1:8" outlineLevel="1">
      <c r="A156" s="51" t="s">
        <v>377</v>
      </c>
      <c r="B156" s="52" t="s">
        <v>39</v>
      </c>
      <c r="C156" s="52" t="s">
        <v>378</v>
      </c>
      <c r="D156" s="52" t="s">
        <v>146</v>
      </c>
      <c r="E156" s="52" t="s">
        <v>8</v>
      </c>
      <c r="F156" s="104">
        <f>F157</f>
        <v>3223</v>
      </c>
      <c r="G156" s="104">
        <f>G157</f>
        <v>3223</v>
      </c>
      <c r="H156" s="167"/>
    </row>
    <row r="157" spans="1:8" outlineLevel="1">
      <c r="A157" s="51" t="s">
        <v>155</v>
      </c>
      <c r="B157" s="52" t="s">
        <v>39</v>
      </c>
      <c r="C157" s="52" t="s">
        <v>378</v>
      </c>
      <c r="D157" s="52" t="s">
        <v>147</v>
      </c>
      <c r="E157" s="52" t="s">
        <v>8</v>
      </c>
      <c r="F157" s="104">
        <f>F159</f>
        <v>3223</v>
      </c>
      <c r="G157" s="104">
        <f>G159</f>
        <v>3223</v>
      </c>
      <c r="H157" s="167"/>
    </row>
    <row r="158" spans="1:8" outlineLevel="1">
      <c r="A158" s="51" t="s">
        <v>349</v>
      </c>
      <c r="B158" s="52" t="s">
        <v>39</v>
      </c>
      <c r="C158" s="52" t="s">
        <v>378</v>
      </c>
      <c r="D158" s="52" t="s">
        <v>348</v>
      </c>
      <c r="E158" s="52" t="s">
        <v>8</v>
      </c>
      <c r="F158" s="104">
        <f>F159</f>
        <v>3223</v>
      </c>
      <c r="G158" s="104">
        <f>G159</f>
        <v>3223</v>
      </c>
      <c r="H158" s="167"/>
    </row>
    <row r="159" spans="1:8" ht="93.75" customHeight="1" outlineLevel="1">
      <c r="A159" s="32" t="s">
        <v>501</v>
      </c>
      <c r="B159" s="52" t="s">
        <v>39</v>
      </c>
      <c r="C159" s="52" t="s">
        <v>378</v>
      </c>
      <c r="D159" s="52" t="s">
        <v>500</v>
      </c>
      <c r="E159" s="52" t="s">
        <v>8</v>
      </c>
      <c r="F159" s="104">
        <f t="shared" ref="F159:G160" si="50">F160</f>
        <v>3223</v>
      </c>
      <c r="G159" s="104">
        <f t="shared" si="50"/>
        <v>3223</v>
      </c>
      <c r="H159" s="167"/>
    </row>
    <row r="160" spans="1:8" ht="19.5" customHeight="1" outlineLevel="1">
      <c r="A160" s="51" t="s">
        <v>18</v>
      </c>
      <c r="B160" s="52" t="s">
        <v>39</v>
      </c>
      <c r="C160" s="52" t="s">
        <v>378</v>
      </c>
      <c r="D160" s="52" t="s">
        <v>500</v>
      </c>
      <c r="E160" s="52" t="s">
        <v>19</v>
      </c>
      <c r="F160" s="104">
        <f t="shared" si="50"/>
        <v>3223</v>
      </c>
      <c r="G160" s="104">
        <f t="shared" si="50"/>
        <v>3223</v>
      </c>
      <c r="H160" s="167"/>
    </row>
    <row r="161" spans="1:8" ht="36" outlineLevel="1">
      <c r="A161" s="51" t="s">
        <v>20</v>
      </c>
      <c r="B161" s="52" t="s">
        <v>39</v>
      </c>
      <c r="C161" s="52" t="s">
        <v>378</v>
      </c>
      <c r="D161" s="52" t="s">
        <v>500</v>
      </c>
      <c r="E161" s="52" t="s">
        <v>21</v>
      </c>
      <c r="F161" s="104">
        <v>3223</v>
      </c>
      <c r="G161" s="111">
        <v>3223</v>
      </c>
      <c r="H161" s="167"/>
    </row>
    <row r="162" spans="1:8" outlineLevel="1">
      <c r="A162" s="51" t="s">
        <v>63</v>
      </c>
      <c r="B162" s="52" t="s">
        <v>39</v>
      </c>
      <c r="C162" s="52" t="s">
        <v>64</v>
      </c>
      <c r="D162" s="52" t="s">
        <v>146</v>
      </c>
      <c r="E162" s="52" t="s">
        <v>8</v>
      </c>
      <c r="F162" s="104">
        <f t="shared" ref="F162:G163" si="51">F163</f>
        <v>10507500</v>
      </c>
      <c r="G162" s="104">
        <f t="shared" si="51"/>
        <v>10507500</v>
      </c>
      <c r="H162" s="167"/>
    </row>
    <row r="163" spans="1:8" ht="54" outlineLevel="1">
      <c r="A163" s="97" t="s">
        <v>443</v>
      </c>
      <c r="B163" s="72" t="s">
        <v>39</v>
      </c>
      <c r="C163" s="72" t="s">
        <v>64</v>
      </c>
      <c r="D163" s="72" t="s">
        <v>444</v>
      </c>
      <c r="E163" s="72" t="s">
        <v>8</v>
      </c>
      <c r="F163" s="106">
        <f t="shared" si="51"/>
        <v>10507500</v>
      </c>
      <c r="G163" s="106">
        <f t="shared" si="51"/>
        <v>10507500</v>
      </c>
      <c r="H163" s="167"/>
    </row>
    <row r="164" spans="1:8" ht="36" outlineLevel="1">
      <c r="A164" s="51" t="s">
        <v>445</v>
      </c>
      <c r="B164" s="52" t="s">
        <v>39</v>
      </c>
      <c r="C164" s="52" t="s">
        <v>64</v>
      </c>
      <c r="D164" s="52" t="s">
        <v>446</v>
      </c>
      <c r="E164" s="52" t="s">
        <v>8</v>
      </c>
      <c r="F164" s="104">
        <f>F165+F168</f>
        <v>10507500</v>
      </c>
      <c r="G164" s="104">
        <f>G165+G168</f>
        <v>10507500</v>
      </c>
      <c r="H164" s="167"/>
    </row>
    <row r="165" spans="1:8" ht="54" outlineLevel="1">
      <c r="A165" s="100" t="s">
        <v>447</v>
      </c>
      <c r="B165" s="52" t="s">
        <v>39</v>
      </c>
      <c r="C165" s="52" t="s">
        <v>64</v>
      </c>
      <c r="D165" s="52" t="s">
        <v>448</v>
      </c>
      <c r="E165" s="52" t="s">
        <v>8</v>
      </c>
      <c r="F165" s="104">
        <f t="shared" ref="F165:G166" si="52">F166</f>
        <v>10407500</v>
      </c>
      <c r="G165" s="104">
        <f t="shared" si="52"/>
        <v>10407500</v>
      </c>
      <c r="H165" s="167"/>
    </row>
    <row r="166" spans="1:8" ht="21" customHeight="1" outlineLevel="1">
      <c r="A166" s="51" t="s">
        <v>18</v>
      </c>
      <c r="B166" s="52" t="s">
        <v>39</v>
      </c>
      <c r="C166" s="52" t="s">
        <v>64</v>
      </c>
      <c r="D166" s="52" t="s">
        <v>448</v>
      </c>
      <c r="E166" s="52" t="s">
        <v>19</v>
      </c>
      <c r="F166" s="104">
        <f t="shared" si="52"/>
        <v>10407500</v>
      </c>
      <c r="G166" s="104">
        <f t="shared" si="52"/>
        <v>10407500</v>
      </c>
      <c r="H166" s="167"/>
    </row>
    <row r="167" spans="1:8" ht="36" outlineLevel="1">
      <c r="A167" s="51" t="s">
        <v>20</v>
      </c>
      <c r="B167" s="52" t="s">
        <v>39</v>
      </c>
      <c r="C167" s="52" t="s">
        <v>64</v>
      </c>
      <c r="D167" s="52" t="s">
        <v>448</v>
      </c>
      <c r="E167" s="52" t="s">
        <v>21</v>
      </c>
      <c r="F167" s="104">
        <v>10407500</v>
      </c>
      <c r="G167" s="104">
        <v>10407500</v>
      </c>
      <c r="H167" s="167"/>
    </row>
    <row r="168" spans="1:8" ht="36" outlineLevel="1">
      <c r="A168" s="51" t="s">
        <v>354</v>
      </c>
      <c r="B168" s="52" t="s">
        <v>39</v>
      </c>
      <c r="C168" s="52" t="s">
        <v>64</v>
      </c>
      <c r="D168" s="52" t="s">
        <v>533</v>
      </c>
      <c r="E168" s="52" t="s">
        <v>8</v>
      </c>
      <c r="F168" s="101">
        <f t="shared" ref="F168:G169" si="53">F169</f>
        <v>100000</v>
      </c>
      <c r="G168" s="101">
        <f t="shared" si="53"/>
        <v>100000</v>
      </c>
      <c r="H168" s="167"/>
    </row>
    <row r="169" spans="1:8" ht="20.25" customHeight="1" outlineLevel="1">
      <c r="A169" s="51" t="s">
        <v>18</v>
      </c>
      <c r="B169" s="52" t="s">
        <v>39</v>
      </c>
      <c r="C169" s="52" t="s">
        <v>64</v>
      </c>
      <c r="D169" s="52" t="s">
        <v>533</v>
      </c>
      <c r="E169" s="52" t="s">
        <v>19</v>
      </c>
      <c r="F169" s="101">
        <f t="shared" si="53"/>
        <v>100000</v>
      </c>
      <c r="G169" s="101">
        <f t="shared" si="53"/>
        <v>100000</v>
      </c>
      <c r="H169" s="167"/>
    </row>
    <row r="170" spans="1:8" ht="36" outlineLevel="1">
      <c r="A170" s="51" t="s">
        <v>20</v>
      </c>
      <c r="B170" s="52" t="s">
        <v>39</v>
      </c>
      <c r="C170" s="52" t="s">
        <v>64</v>
      </c>
      <c r="D170" s="52" t="s">
        <v>533</v>
      </c>
      <c r="E170" s="52" t="s">
        <v>21</v>
      </c>
      <c r="F170" s="104">
        <v>100000</v>
      </c>
      <c r="G170" s="104">
        <v>100000</v>
      </c>
      <c r="H170" s="167"/>
    </row>
    <row r="171" spans="1:8" outlineLevel="1">
      <c r="A171" s="51" t="s">
        <v>66</v>
      </c>
      <c r="B171" s="52" t="s">
        <v>39</v>
      </c>
      <c r="C171" s="52" t="s">
        <v>67</v>
      </c>
      <c r="D171" s="52" t="s">
        <v>146</v>
      </c>
      <c r="E171" s="52" t="s">
        <v>8</v>
      </c>
      <c r="F171" s="104">
        <f>F172</f>
        <v>350000</v>
      </c>
      <c r="G171" s="104">
        <f>G172</f>
        <v>350000</v>
      </c>
      <c r="H171" s="167"/>
    </row>
    <row r="172" spans="1:8" ht="54" outlineLevel="1">
      <c r="A172" s="97" t="s">
        <v>506</v>
      </c>
      <c r="B172" s="72" t="s">
        <v>39</v>
      </c>
      <c r="C172" s="72" t="s">
        <v>67</v>
      </c>
      <c r="D172" s="72" t="s">
        <v>449</v>
      </c>
      <c r="E172" s="72" t="s">
        <v>8</v>
      </c>
      <c r="F172" s="106">
        <f>F173+F177</f>
        <v>350000</v>
      </c>
      <c r="G172" s="106">
        <f>G173+G177</f>
        <v>350000</v>
      </c>
      <c r="H172" s="167"/>
    </row>
    <row r="173" spans="1:8" outlineLevel="1">
      <c r="A173" s="51" t="s">
        <v>503</v>
      </c>
      <c r="B173" s="52" t="s">
        <v>39</v>
      </c>
      <c r="C173" s="52" t="s">
        <v>67</v>
      </c>
      <c r="D173" s="52" t="s">
        <v>450</v>
      </c>
      <c r="E173" s="52" t="s">
        <v>8</v>
      </c>
      <c r="F173" s="101">
        <f>F174</f>
        <v>30000</v>
      </c>
      <c r="G173" s="101">
        <f>G174</f>
        <v>30000</v>
      </c>
      <c r="H173" s="167"/>
    </row>
    <row r="174" spans="1:8" outlineLevel="1">
      <c r="A174" s="51" t="s">
        <v>451</v>
      </c>
      <c r="B174" s="52" t="s">
        <v>39</v>
      </c>
      <c r="C174" s="52" t="s">
        <v>67</v>
      </c>
      <c r="D174" s="52" t="s">
        <v>452</v>
      </c>
      <c r="E174" s="52" t="s">
        <v>8</v>
      </c>
      <c r="F174" s="101">
        <f t="shared" ref="F174:G175" si="54">F175</f>
        <v>30000</v>
      </c>
      <c r="G174" s="101">
        <f t="shared" si="54"/>
        <v>30000</v>
      </c>
      <c r="H174" s="167"/>
    </row>
    <row r="175" spans="1:8" ht="19.5" customHeight="1" outlineLevel="1">
      <c r="A175" s="51" t="s">
        <v>18</v>
      </c>
      <c r="B175" s="52" t="s">
        <v>39</v>
      </c>
      <c r="C175" s="52" t="s">
        <v>67</v>
      </c>
      <c r="D175" s="52" t="s">
        <v>452</v>
      </c>
      <c r="E175" s="52" t="s">
        <v>19</v>
      </c>
      <c r="F175" s="101">
        <f t="shared" si="54"/>
        <v>30000</v>
      </c>
      <c r="G175" s="101">
        <f t="shared" si="54"/>
        <v>30000</v>
      </c>
      <c r="H175" s="167"/>
    </row>
    <row r="176" spans="1:8" ht="36" outlineLevel="2">
      <c r="A176" s="51" t="s">
        <v>20</v>
      </c>
      <c r="B176" s="52" t="s">
        <v>39</v>
      </c>
      <c r="C176" s="52" t="s">
        <v>67</v>
      </c>
      <c r="D176" s="52" t="s">
        <v>452</v>
      </c>
      <c r="E176" s="52" t="s">
        <v>21</v>
      </c>
      <c r="F176" s="104">
        <v>30000</v>
      </c>
      <c r="G176" s="104">
        <v>30000</v>
      </c>
      <c r="H176" s="167"/>
    </row>
    <row r="177" spans="1:8" ht="36" outlineLevel="3">
      <c r="A177" s="54" t="s">
        <v>505</v>
      </c>
      <c r="B177" s="52" t="s">
        <v>39</v>
      </c>
      <c r="C177" s="52" t="s">
        <v>67</v>
      </c>
      <c r="D177" s="52" t="s">
        <v>504</v>
      </c>
      <c r="E177" s="52" t="s">
        <v>8</v>
      </c>
      <c r="F177" s="104">
        <f>F178</f>
        <v>320000</v>
      </c>
      <c r="G177" s="104">
        <f>G178</f>
        <v>320000</v>
      </c>
      <c r="H177" s="167"/>
    </row>
    <row r="178" spans="1:8" outlineLevel="3">
      <c r="A178" s="51" t="s">
        <v>453</v>
      </c>
      <c r="B178" s="52" t="s">
        <v>39</v>
      </c>
      <c r="C178" s="52" t="s">
        <v>67</v>
      </c>
      <c r="D178" s="52" t="s">
        <v>633</v>
      </c>
      <c r="E178" s="52" t="s">
        <v>8</v>
      </c>
      <c r="F178" s="104">
        <f t="shared" ref="F178:G179" si="55">F179</f>
        <v>320000</v>
      </c>
      <c r="G178" s="104">
        <f t="shared" si="55"/>
        <v>320000</v>
      </c>
      <c r="H178" s="167"/>
    </row>
    <row r="179" spans="1:8" ht="21.75" customHeight="1" outlineLevel="3">
      <c r="A179" s="51" t="s">
        <v>18</v>
      </c>
      <c r="B179" s="52" t="s">
        <v>39</v>
      </c>
      <c r="C179" s="52" t="s">
        <v>67</v>
      </c>
      <c r="D179" s="52" t="s">
        <v>633</v>
      </c>
      <c r="E179" s="52" t="s">
        <v>19</v>
      </c>
      <c r="F179" s="104">
        <f t="shared" si="55"/>
        <v>320000</v>
      </c>
      <c r="G179" s="104">
        <f t="shared" si="55"/>
        <v>320000</v>
      </c>
      <c r="H179" s="167"/>
    </row>
    <row r="180" spans="1:8" ht="36" outlineLevel="3">
      <c r="A180" s="51" t="s">
        <v>20</v>
      </c>
      <c r="B180" s="52" t="s">
        <v>39</v>
      </c>
      <c r="C180" s="52" t="s">
        <v>67</v>
      </c>
      <c r="D180" s="52" t="s">
        <v>633</v>
      </c>
      <c r="E180" s="52" t="s">
        <v>21</v>
      </c>
      <c r="F180" s="104">
        <v>320000</v>
      </c>
      <c r="G180" s="104">
        <v>320000</v>
      </c>
      <c r="H180" s="167"/>
    </row>
    <row r="181" spans="1:8" outlineLevel="3">
      <c r="A181" s="97" t="s">
        <v>68</v>
      </c>
      <c r="B181" s="72" t="s">
        <v>39</v>
      </c>
      <c r="C181" s="72" t="s">
        <v>69</v>
      </c>
      <c r="D181" s="72" t="s">
        <v>146</v>
      </c>
      <c r="E181" s="72" t="s">
        <v>8</v>
      </c>
      <c r="F181" s="109">
        <f>F182+F188+F210+F219</f>
        <v>157962681.63999999</v>
      </c>
      <c r="G181" s="109">
        <f>G182+G188+G210+G219</f>
        <v>2975000</v>
      </c>
      <c r="H181" s="167"/>
    </row>
    <row r="182" spans="1:8" outlineLevel="5">
      <c r="A182" s="51" t="s">
        <v>70</v>
      </c>
      <c r="B182" s="52" t="s">
        <v>39</v>
      </c>
      <c r="C182" s="52" t="s">
        <v>71</v>
      </c>
      <c r="D182" s="52" t="s">
        <v>146</v>
      </c>
      <c r="E182" s="52" t="s">
        <v>8</v>
      </c>
      <c r="F182" s="104">
        <f t="shared" ref="F182:G182" si="56">F183</f>
        <v>500000</v>
      </c>
      <c r="G182" s="104">
        <f t="shared" si="56"/>
        <v>600000</v>
      </c>
      <c r="H182" s="167"/>
    </row>
    <row r="183" spans="1:8" ht="36" outlineLevel="6">
      <c r="A183" s="97" t="s">
        <v>454</v>
      </c>
      <c r="B183" s="72" t="s">
        <v>39</v>
      </c>
      <c r="C183" s="72" t="s">
        <v>71</v>
      </c>
      <c r="D183" s="72" t="s">
        <v>440</v>
      </c>
      <c r="E183" s="72" t="s">
        <v>8</v>
      </c>
      <c r="F183" s="106">
        <f>F184</f>
        <v>500000</v>
      </c>
      <c r="G183" s="106">
        <f>G184</f>
        <v>600000</v>
      </c>
      <c r="H183" s="167"/>
    </row>
    <row r="184" spans="1:8" ht="36" outlineLevel="7">
      <c r="A184" s="51" t="s">
        <v>455</v>
      </c>
      <c r="B184" s="52" t="s">
        <v>39</v>
      </c>
      <c r="C184" s="52" t="s">
        <v>71</v>
      </c>
      <c r="D184" s="52" t="s">
        <v>441</v>
      </c>
      <c r="E184" s="52" t="s">
        <v>8</v>
      </c>
      <c r="F184" s="104">
        <f t="shared" ref="F184:G186" si="57">F185</f>
        <v>500000</v>
      </c>
      <c r="G184" s="104">
        <f t="shared" si="57"/>
        <v>600000</v>
      </c>
      <c r="H184" s="167"/>
    </row>
    <row r="185" spans="1:8" outlineLevel="5">
      <c r="A185" s="51" t="s">
        <v>456</v>
      </c>
      <c r="B185" s="52" t="s">
        <v>39</v>
      </c>
      <c r="C185" s="52" t="s">
        <v>71</v>
      </c>
      <c r="D185" s="52" t="s">
        <v>457</v>
      </c>
      <c r="E185" s="52" t="s">
        <v>8</v>
      </c>
      <c r="F185" s="104">
        <f t="shared" si="57"/>
        <v>500000</v>
      </c>
      <c r="G185" s="104">
        <f t="shared" si="57"/>
        <v>600000</v>
      </c>
      <c r="H185" s="167"/>
    </row>
    <row r="186" spans="1:8" ht="20.25" customHeight="1" outlineLevel="6">
      <c r="A186" s="51" t="s">
        <v>18</v>
      </c>
      <c r="B186" s="52" t="s">
        <v>39</v>
      </c>
      <c r="C186" s="52" t="s">
        <v>71</v>
      </c>
      <c r="D186" s="52" t="s">
        <v>457</v>
      </c>
      <c r="E186" s="52" t="s">
        <v>19</v>
      </c>
      <c r="F186" s="104">
        <f t="shared" si="57"/>
        <v>500000</v>
      </c>
      <c r="G186" s="104">
        <f t="shared" si="57"/>
        <v>600000</v>
      </c>
      <c r="H186" s="167"/>
    </row>
    <row r="187" spans="1:8" ht="36" outlineLevel="7">
      <c r="A187" s="51" t="s">
        <v>20</v>
      </c>
      <c r="B187" s="52" t="s">
        <v>39</v>
      </c>
      <c r="C187" s="52" t="s">
        <v>71</v>
      </c>
      <c r="D187" s="52" t="s">
        <v>457</v>
      </c>
      <c r="E187" s="52" t="s">
        <v>21</v>
      </c>
      <c r="F187" s="104">
        <v>500000</v>
      </c>
      <c r="G187" s="101">
        <v>600000</v>
      </c>
      <c r="H187" s="167"/>
    </row>
    <row r="188" spans="1:8" outlineLevel="1">
      <c r="A188" s="51" t="s">
        <v>72</v>
      </c>
      <c r="B188" s="52" t="s">
        <v>39</v>
      </c>
      <c r="C188" s="52" t="s">
        <v>73</v>
      </c>
      <c r="D188" s="52" t="s">
        <v>146</v>
      </c>
      <c r="E188" s="52" t="s">
        <v>8</v>
      </c>
      <c r="F188" s="104">
        <f t="shared" ref="F188:G188" si="58">F189</f>
        <v>157012681.63999999</v>
      </c>
      <c r="G188" s="104">
        <f t="shared" si="58"/>
        <v>1925000</v>
      </c>
      <c r="H188" s="167"/>
    </row>
    <row r="189" spans="1:8" ht="41.25" customHeight="1" outlineLevel="2">
      <c r="A189" s="97" t="s">
        <v>458</v>
      </c>
      <c r="B189" s="72" t="s">
        <v>39</v>
      </c>
      <c r="C189" s="72" t="s">
        <v>73</v>
      </c>
      <c r="D189" s="72" t="s">
        <v>157</v>
      </c>
      <c r="E189" s="72" t="s">
        <v>8</v>
      </c>
      <c r="F189" s="106">
        <f>F190+F206</f>
        <v>157012681.63999999</v>
      </c>
      <c r="G189" s="106">
        <f>G190+G206</f>
        <v>1925000</v>
      </c>
      <c r="H189" s="167"/>
    </row>
    <row r="190" spans="1:8" ht="36" customHeight="1" outlineLevel="3">
      <c r="A190" s="51" t="s">
        <v>459</v>
      </c>
      <c r="B190" s="52" t="s">
        <v>39</v>
      </c>
      <c r="C190" s="52" t="s">
        <v>73</v>
      </c>
      <c r="D190" s="52" t="s">
        <v>460</v>
      </c>
      <c r="E190" s="52" t="s">
        <v>8</v>
      </c>
      <c r="F190" s="104">
        <f>F191+F194+F197+F200+F203</f>
        <v>1018600</v>
      </c>
      <c r="G190" s="104">
        <f>G191+G194+G197+G200+G203</f>
        <v>1925000</v>
      </c>
      <c r="H190" s="167"/>
    </row>
    <row r="191" spans="1:8" ht="72" outlineLevel="5">
      <c r="A191" s="55" t="s">
        <v>74</v>
      </c>
      <c r="B191" s="52" t="s">
        <v>39</v>
      </c>
      <c r="C191" s="52" t="s">
        <v>73</v>
      </c>
      <c r="D191" s="52" t="s">
        <v>461</v>
      </c>
      <c r="E191" s="52" t="s">
        <v>8</v>
      </c>
      <c r="F191" s="104">
        <f>F192</f>
        <v>40000</v>
      </c>
      <c r="G191" s="104">
        <f>G192</f>
        <v>1000000</v>
      </c>
      <c r="H191" s="167"/>
    </row>
    <row r="192" spans="1:8" ht="20.25" customHeight="1" outlineLevel="6">
      <c r="A192" s="51" t="s">
        <v>18</v>
      </c>
      <c r="B192" s="52" t="s">
        <v>39</v>
      </c>
      <c r="C192" s="52" t="s">
        <v>73</v>
      </c>
      <c r="D192" s="52" t="s">
        <v>461</v>
      </c>
      <c r="E192" s="52" t="s">
        <v>19</v>
      </c>
      <c r="F192" s="104">
        <f t="shared" ref="F192:G192" si="59">F193</f>
        <v>40000</v>
      </c>
      <c r="G192" s="104">
        <f t="shared" si="59"/>
        <v>1000000</v>
      </c>
      <c r="H192" s="167"/>
    </row>
    <row r="193" spans="1:8" ht="36" outlineLevel="7">
      <c r="A193" s="51" t="s">
        <v>20</v>
      </c>
      <c r="B193" s="52" t="s">
        <v>39</v>
      </c>
      <c r="C193" s="52" t="s">
        <v>73</v>
      </c>
      <c r="D193" s="52" t="s">
        <v>461</v>
      </c>
      <c r="E193" s="52" t="s">
        <v>21</v>
      </c>
      <c r="F193" s="104">
        <v>40000</v>
      </c>
      <c r="G193" s="101">
        <v>1000000</v>
      </c>
      <c r="H193" s="167"/>
    </row>
    <row r="194" spans="1:8" ht="36" outlineLevel="3">
      <c r="A194" s="51" t="s">
        <v>299</v>
      </c>
      <c r="B194" s="52" t="s">
        <v>39</v>
      </c>
      <c r="C194" s="52" t="s">
        <v>73</v>
      </c>
      <c r="D194" s="52" t="s">
        <v>462</v>
      </c>
      <c r="E194" s="52" t="s">
        <v>8</v>
      </c>
      <c r="F194" s="101">
        <f t="shared" ref="F194:G195" si="60">F195</f>
        <v>500000</v>
      </c>
      <c r="G194" s="101">
        <f t="shared" si="60"/>
        <v>500000</v>
      </c>
      <c r="H194" s="167"/>
    </row>
    <row r="195" spans="1:8" outlineLevel="7">
      <c r="A195" s="51" t="s">
        <v>22</v>
      </c>
      <c r="B195" s="52" t="s">
        <v>39</v>
      </c>
      <c r="C195" s="52" t="s">
        <v>73</v>
      </c>
      <c r="D195" s="52" t="s">
        <v>462</v>
      </c>
      <c r="E195" s="52" t="s">
        <v>23</v>
      </c>
      <c r="F195" s="101">
        <f t="shared" si="60"/>
        <v>500000</v>
      </c>
      <c r="G195" s="101">
        <f t="shared" si="60"/>
        <v>500000</v>
      </c>
      <c r="H195" s="167"/>
    </row>
    <row r="196" spans="1:8" ht="36" outlineLevel="7">
      <c r="A196" s="51" t="s">
        <v>61</v>
      </c>
      <c r="B196" s="52" t="s">
        <v>39</v>
      </c>
      <c r="C196" s="52" t="s">
        <v>73</v>
      </c>
      <c r="D196" s="52" t="s">
        <v>462</v>
      </c>
      <c r="E196" s="52" t="s">
        <v>62</v>
      </c>
      <c r="F196" s="104">
        <v>500000</v>
      </c>
      <c r="G196" s="104">
        <v>500000</v>
      </c>
      <c r="H196" s="167"/>
    </row>
    <row r="197" spans="1:8" ht="36" outlineLevel="7">
      <c r="A197" s="51" t="s">
        <v>320</v>
      </c>
      <c r="B197" s="52" t="s">
        <v>39</v>
      </c>
      <c r="C197" s="52" t="s">
        <v>73</v>
      </c>
      <c r="D197" s="52" t="s">
        <v>463</v>
      </c>
      <c r="E197" s="52" t="s">
        <v>8</v>
      </c>
      <c r="F197" s="101">
        <f t="shared" ref="F197:G198" si="61">F198</f>
        <v>353600</v>
      </c>
      <c r="G197" s="101">
        <f t="shared" si="61"/>
        <v>400000</v>
      </c>
      <c r="H197" s="167"/>
    </row>
    <row r="198" spans="1:8" outlineLevel="5">
      <c r="A198" s="51" t="s">
        <v>22</v>
      </c>
      <c r="B198" s="52" t="s">
        <v>39</v>
      </c>
      <c r="C198" s="52" t="s">
        <v>73</v>
      </c>
      <c r="D198" s="52" t="s">
        <v>463</v>
      </c>
      <c r="E198" s="52" t="s">
        <v>23</v>
      </c>
      <c r="F198" s="101">
        <f t="shared" si="61"/>
        <v>353600</v>
      </c>
      <c r="G198" s="101">
        <f t="shared" si="61"/>
        <v>400000</v>
      </c>
      <c r="H198" s="167"/>
    </row>
    <row r="199" spans="1:8" ht="36" outlineLevel="6">
      <c r="A199" s="51" t="s">
        <v>61</v>
      </c>
      <c r="B199" s="52" t="s">
        <v>39</v>
      </c>
      <c r="C199" s="52" t="s">
        <v>73</v>
      </c>
      <c r="D199" s="52" t="s">
        <v>463</v>
      </c>
      <c r="E199" s="52" t="s">
        <v>62</v>
      </c>
      <c r="F199" s="104">
        <f>400000-46400</f>
        <v>353600</v>
      </c>
      <c r="G199" s="104">
        <v>400000</v>
      </c>
      <c r="H199" s="167"/>
    </row>
    <row r="200" spans="1:8" ht="54" outlineLevel="6">
      <c r="A200" s="95" t="s">
        <v>395</v>
      </c>
      <c r="B200" s="52" t="s">
        <v>39</v>
      </c>
      <c r="C200" s="52" t="s">
        <v>73</v>
      </c>
      <c r="D200" s="52" t="s">
        <v>507</v>
      </c>
      <c r="E200" s="52" t="s">
        <v>8</v>
      </c>
      <c r="F200" s="104">
        <f>F201</f>
        <v>50000</v>
      </c>
      <c r="G200" s="104">
        <f>G201</f>
        <v>0</v>
      </c>
      <c r="H200" s="167"/>
    </row>
    <row r="201" spans="1:8" outlineLevel="6">
      <c r="A201" s="51" t="s">
        <v>18</v>
      </c>
      <c r="B201" s="52" t="s">
        <v>39</v>
      </c>
      <c r="C201" s="52" t="s">
        <v>73</v>
      </c>
      <c r="D201" s="52" t="s">
        <v>507</v>
      </c>
      <c r="E201" s="52" t="s">
        <v>19</v>
      </c>
      <c r="F201" s="104">
        <f>F202</f>
        <v>50000</v>
      </c>
      <c r="G201" s="104">
        <f>G202</f>
        <v>0</v>
      </c>
      <c r="H201" s="167"/>
    </row>
    <row r="202" spans="1:8" ht="36" outlineLevel="6">
      <c r="A202" s="51" t="s">
        <v>20</v>
      </c>
      <c r="B202" s="52" t="s">
        <v>39</v>
      </c>
      <c r="C202" s="52" t="s">
        <v>73</v>
      </c>
      <c r="D202" s="52" t="s">
        <v>507</v>
      </c>
      <c r="E202" s="52" t="s">
        <v>21</v>
      </c>
      <c r="F202" s="104">
        <v>50000</v>
      </c>
      <c r="G202" s="104">
        <v>0</v>
      </c>
      <c r="H202" s="167"/>
    </row>
    <row r="203" spans="1:8" ht="54" outlineLevel="7">
      <c r="A203" s="51" t="s">
        <v>321</v>
      </c>
      <c r="B203" s="52" t="s">
        <v>39</v>
      </c>
      <c r="C203" s="52" t="s">
        <v>73</v>
      </c>
      <c r="D203" s="52" t="s">
        <v>508</v>
      </c>
      <c r="E203" s="52" t="s">
        <v>8</v>
      </c>
      <c r="F203" s="104">
        <f>F204</f>
        <v>75000</v>
      </c>
      <c r="G203" s="104">
        <f>G204</f>
        <v>25000</v>
      </c>
      <c r="H203" s="167"/>
    </row>
    <row r="204" spans="1:8" outlineLevel="7">
      <c r="A204" s="51" t="s">
        <v>18</v>
      </c>
      <c r="B204" s="52" t="s">
        <v>39</v>
      </c>
      <c r="C204" s="52" t="s">
        <v>73</v>
      </c>
      <c r="D204" s="52" t="s">
        <v>508</v>
      </c>
      <c r="E204" s="52" t="s">
        <v>19</v>
      </c>
      <c r="F204" s="104">
        <f>F205</f>
        <v>75000</v>
      </c>
      <c r="G204" s="104">
        <f>G205</f>
        <v>25000</v>
      </c>
      <c r="H204" s="167"/>
    </row>
    <row r="205" spans="1:8" ht="36" outlineLevel="7">
      <c r="A205" s="51" t="s">
        <v>20</v>
      </c>
      <c r="B205" s="52" t="s">
        <v>39</v>
      </c>
      <c r="C205" s="52" t="s">
        <v>73</v>
      </c>
      <c r="D205" s="52" t="s">
        <v>508</v>
      </c>
      <c r="E205" s="52" t="s">
        <v>21</v>
      </c>
      <c r="F205" s="104">
        <v>75000</v>
      </c>
      <c r="G205" s="104">
        <v>25000</v>
      </c>
      <c r="H205" s="167"/>
    </row>
    <row r="206" spans="1:8" outlineLevel="7">
      <c r="A206" s="54" t="s">
        <v>657</v>
      </c>
      <c r="B206" s="52" t="s">
        <v>39</v>
      </c>
      <c r="C206" s="52" t="s">
        <v>73</v>
      </c>
      <c r="D206" s="52" t="s">
        <v>658</v>
      </c>
      <c r="E206" s="52" t="s">
        <v>8</v>
      </c>
      <c r="F206" s="104">
        <f t="shared" ref="F206:G208" si="62">F207</f>
        <v>155994081.63999999</v>
      </c>
      <c r="G206" s="104">
        <f t="shared" si="62"/>
        <v>0</v>
      </c>
      <c r="H206" s="167"/>
    </row>
    <row r="207" spans="1:8" ht="54" outlineLevel="7">
      <c r="A207" s="51" t="s">
        <v>674</v>
      </c>
      <c r="B207" s="52" t="s">
        <v>39</v>
      </c>
      <c r="C207" s="52" t="s">
        <v>73</v>
      </c>
      <c r="D207" s="52" t="s">
        <v>671</v>
      </c>
      <c r="E207" s="52" t="s">
        <v>8</v>
      </c>
      <c r="F207" s="104">
        <f t="shared" si="62"/>
        <v>155994081.63999999</v>
      </c>
      <c r="G207" s="104">
        <f t="shared" si="62"/>
        <v>0</v>
      </c>
      <c r="H207" s="167"/>
    </row>
    <row r="208" spans="1:8" ht="36" outlineLevel="7">
      <c r="A208" s="51" t="s">
        <v>322</v>
      </c>
      <c r="B208" s="52" t="s">
        <v>39</v>
      </c>
      <c r="C208" s="52" t="s">
        <v>73</v>
      </c>
      <c r="D208" s="52" t="s">
        <v>671</v>
      </c>
      <c r="E208" s="52" t="s">
        <v>323</v>
      </c>
      <c r="F208" s="104">
        <f t="shared" si="62"/>
        <v>155994081.63999999</v>
      </c>
      <c r="G208" s="104">
        <f t="shared" si="62"/>
        <v>0</v>
      </c>
      <c r="H208" s="167"/>
    </row>
    <row r="209" spans="1:8" outlineLevel="7">
      <c r="A209" s="51" t="s">
        <v>324</v>
      </c>
      <c r="B209" s="52" t="s">
        <v>39</v>
      </c>
      <c r="C209" s="52" t="s">
        <v>73</v>
      </c>
      <c r="D209" s="52" t="s">
        <v>671</v>
      </c>
      <c r="E209" s="52" t="s">
        <v>325</v>
      </c>
      <c r="F209" s="104">
        <v>155994081.63999999</v>
      </c>
      <c r="G209" s="104">
        <v>0</v>
      </c>
      <c r="H209" s="167"/>
    </row>
    <row r="210" spans="1:8" outlineLevel="7">
      <c r="A210" s="51" t="s">
        <v>75</v>
      </c>
      <c r="B210" s="52" t="s">
        <v>39</v>
      </c>
      <c r="C210" s="52" t="s">
        <v>76</v>
      </c>
      <c r="D210" s="52" t="s">
        <v>146</v>
      </c>
      <c r="E210" s="52" t="s">
        <v>8</v>
      </c>
      <c r="F210" s="104">
        <f>F211</f>
        <v>400000</v>
      </c>
      <c r="G210" s="104">
        <f>G211</f>
        <v>400000</v>
      </c>
      <c r="H210" s="167"/>
    </row>
    <row r="211" spans="1:8" ht="37.5" customHeight="1" outlineLevel="7">
      <c r="A211" s="97" t="s">
        <v>458</v>
      </c>
      <c r="B211" s="72" t="s">
        <v>39</v>
      </c>
      <c r="C211" s="72" t="s">
        <v>76</v>
      </c>
      <c r="D211" s="72" t="s">
        <v>157</v>
      </c>
      <c r="E211" s="72" t="s">
        <v>8</v>
      </c>
      <c r="F211" s="104">
        <f>F212</f>
        <v>400000</v>
      </c>
      <c r="G211" s="104">
        <f>G212</f>
        <v>400000</v>
      </c>
      <c r="H211" s="167"/>
    </row>
    <row r="212" spans="1:8" outlineLevel="7">
      <c r="A212" s="51" t="s">
        <v>464</v>
      </c>
      <c r="B212" s="52" t="s">
        <v>39</v>
      </c>
      <c r="C212" s="52" t="s">
        <v>76</v>
      </c>
      <c r="D212" s="52" t="s">
        <v>278</v>
      </c>
      <c r="E212" s="52" t="s">
        <v>8</v>
      </c>
      <c r="F212" s="104">
        <f>F213+F216</f>
        <v>400000</v>
      </c>
      <c r="G212" s="104">
        <f>G213+G216</f>
        <v>400000</v>
      </c>
      <c r="H212" s="168"/>
    </row>
    <row r="213" spans="1:8" outlineLevel="7">
      <c r="A213" s="51" t="s">
        <v>471</v>
      </c>
      <c r="B213" s="52" t="s">
        <v>39</v>
      </c>
      <c r="C213" s="52" t="s">
        <v>76</v>
      </c>
      <c r="D213" s="52" t="s">
        <v>690</v>
      </c>
      <c r="E213" s="52" t="s">
        <v>8</v>
      </c>
      <c r="F213" s="104">
        <f>F214</f>
        <v>200000</v>
      </c>
      <c r="G213" s="104">
        <f>G214</f>
        <v>200000</v>
      </c>
      <c r="H213" s="168"/>
    </row>
    <row r="214" spans="1:8" outlineLevel="7">
      <c r="A214" s="53" t="s">
        <v>18</v>
      </c>
      <c r="B214" s="52" t="s">
        <v>39</v>
      </c>
      <c r="C214" s="52" t="s">
        <v>76</v>
      </c>
      <c r="D214" s="52" t="s">
        <v>690</v>
      </c>
      <c r="E214" s="52" t="s">
        <v>19</v>
      </c>
      <c r="F214" s="104">
        <f>F215</f>
        <v>200000</v>
      </c>
      <c r="G214" s="104">
        <f>G215</f>
        <v>200000</v>
      </c>
      <c r="H214" s="168"/>
    </row>
    <row r="215" spans="1:8" ht="36" outlineLevel="7">
      <c r="A215" s="53" t="s">
        <v>20</v>
      </c>
      <c r="B215" s="52" t="s">
        <v>39</v>
      </c>
      <c r="C215" s="52" t="s">
        <v>76</v>
      </c>
      <c r="D215" s="52" t="s">
        <v>690</v>
      </c>
      <c r="E215" s="52" t="s">
        <v>21</v>
      </c>
      <c r="F215" s="104">
        <v>200000</v>
      </c>
      <c r="G215" s="104">
        <v>200000</v>
      </c>
      <c r="H215" s="168"/>
    </row>
    <row r="216" spans="1:8" ht="18.75" customHeight="1" outlineLevel="7">
      <c r="A216" s="55" t="s">
        <v>77</v>
      </c>
      <c r="B216" s="52" t="s">
        <v>39</v>
      </c>
      <c r="C216" s="52" t="s">
        <v>76</v>
      </c>
      <c r="D216" s="52" t="s">
        <v>465</v>
      </c>
      <c r="E216" s="52" t="s">
        <v>8</v>
      </c>
      <c r="F216" s="104">
        <f t="shared" ref="F216:G217" si="63">F217</f>
        <v>200000</v>
      </c>
      <c r="G216" s="104">
        <f t="shared" si="63"/>
        <v>200000</v>
      </c>
      <c r="H216" s="167"/>
    </row>
    <row r="217" spans="1:8" ht="19.5" customHeight="1" outlineLevel="7">
      <c r="A217" s="51" t="s">
        <v>18</v>
      </c>
      <c r="B217" s="52" t="s">
        <v>39</v>
      </c>
      <c r="C217" s="52" t="s">
        <v>76</v>
      </c>
      <c r="D217" s="52" t="s">
        <v>465</v>
      </c>
      <c r="E217" s="52" t="s">
        <v>19</v>
      </c>
      <c r="F217" s="104">
        <f t="shared" si="63"/>
        <v>200000</v>
      </c>
      <c r="G217" s="104">
        <f t="shared" si="63"/>
        <v>200000</v>
      </c>
      <c r="H217" s="167"/>
    </row>
    <row r="218" spans="1:8" ht="36" outlineLevel="1">
      <c r="A218" s="51" t="s">
        <v>20</v>
      </c>
      <c r="B218" s="52" t="s">
        <v>39</v>
      </c>
      <c r="C218" s="52" t="s">
        <v>76</v>
      </c>
      <c r="D218" s="52" t="s">
        <v>465</v>
      </c>
      <c r="E218" s="52" t="s">
        <v>21</v>
      </c>
      <c r="F218" s="104">
        <v>200000</v>
      </c>
      <c r="G218" s="101">
        <v>200000</v>
      </c>
      <c r="H218" s="167"/>
    </row>
    <row r="219" spans="1:8" outlineLevel="7">
      <c r="A219" s="51" t="s">
        <v>380</v>
      </c>
      <c r="B219" s="52" t="s">
        <v>39</v>
      </c>
      <c r="C219" s="52" t="s">
        <v>381</v>
      </c>
      <c r="D219" s="52" t="s">
        <v>146</v>
      </c>
      <c r="E219" s="52" t="s">
        <v>8</v>
      </c>
      <c r="F219" s="101">
        <f t="shared" ref="F219:G219" si="64">F220</f>
        <v>50000</v>
      </c>
      <c r="G219" s="101">
        <f t="shared" si="64"/>
        <v>50000</v>
      </c>
      <c r="H219" s="167"/>
    </row>
    <row r="220" spans="1:8" ht="38.25" customHeight="1" outlineLevel="7">
      <c r="A220" s="97" t="s">
        <v>561</v>
      </c>
      <c r="B220" s="72" t="s">
        <v>39</v>
      </c>
      <c r="C220" s="72" t="s">
        <v>381</v>
      </c>
      <c r="D220" s="72" t="s">
        <v>157</v>
      </c>
      <c r="E220" s="72" t="s">
        <v>8</v>
      </c>
      <c r="F220" s="107">
        <f>F221</f>
        <v>50000</v>
      </c>
      <c r="G220" s="107">
        <f>G221</f>
        <v>50000</v>
      </c>
      <c r="H220" s="167"/>
    </row>
    <row r="221" spans="1:8" ht="36" outlineLevel="7">
      <c r="A221" s="51" t="s">
        <v>466</v>
      </c>
      <c r="B221" s="52" t="s">
        <v>39</v>
      </c>
      <c r="C221" s="52" t="s">
        <v>381</v>
      </c>
      <c r="D221" s="52" t="s">
        <v>460</v>
      </c>
      <c r="E221" s="52" t="s">
        <v>8</v>
      </c>
      <c r="F221" s="101">
        <f>F222</f>
        <v>50000</v>
      </c>
      <c r="G221" s="101">
        <f>G222</f>
        <v>50000</v>
      </c>
      <c r="H221" s="167"/>
    </row>
    <row r="222" spans="1:8" ht="36" outlineLevel="7">
      <c r="A222" s="51" t="s">
        <v>403</v>
      </c>
      <c r="B222" s="52" t="s">
        <v>39</v>
      </c>
      <c r="C222" s="52" t="s">
        <v>381</v>
      </c>
      <c r="D222" s="52" t="s">
        <v>467</v>
      </c>
      <c r="E222" s="52" t="s">
        <v>8</v>
      </c>
      <c r="F222" s="101">
        <f t="shared" ref="F222:G223" si="65">F223</f>
        <v>50000</v>
      </c>
      <c r="G222" s="101">
        <f t="shared" si="65"/>
        <v>50000</v>
      </c>
      <c r="H222" s="167"/>
    </row>
    <row r="223" spans="1:8" outlineLevel="7">
      <c r="A223" s="51" t="s">
        <v>22</v>
      </c>
      <c r="B223" s="52" t="s">
        <v>39</v>
      </c>
      <c r="C223" s="52" t="s">
        <v>381</v>
      </c>
      <c r="D223" s="52" t="s">
        <v>467</v>
      </c>
      <c r="E223" s="52" t="s">
        <v>23</v>
      </c>
      <c r="F223" s="101">
        <f t="shared" si="65"/>
        <v>50000</v>
      </c>
      <c r="G223" s="101">
        <f t="shared" si="65"/>
        <v>50000</v>
      </c>
      <c r="H223" s="167"/>
    </row>
    <row r="224" spans="1:8" ht="36" outlineLevel="7">
      <c r="A224" s="51" t="s">
        <v>61</v>
      </c>
      <c r="B224" s="52" t="s">
        <v>39</v>
      </c>
      <c r="C224" s="52" t="s">
        <v>381</v>
      </c>
      <c r="D224" s="52" t="s">
        <v>467</v>
      </c>
      <c r="E224" s="52" t="s">
        <v>62</v>
      </c>
      <c r="F224" s="104">
        <v>50000</v>
      </c>
      <c r="G224" s="111">
        <v>50000</v>
      </c>
      <c r="H224" s="167"/>
    </row>
    <row r="225" spans="1:8" outlineLevel="3">
      <c r="A225" s="97" t="s">
        <v>78</v>
      </c>
      <c r="B225" s="72" t="s">
        <v>39</v>
      </c>
      <c r="C225" s="72" t="s">
        <v>79</v>
      </c>
      <c r="D225" s="72" t="s">
        <v>146</v>
      </c>
      <c r="E225" s="72" t="s">
        <v>8</v>
      </c>
      <c r="F225" s="106">
        <f t="shared" ref="F225:G225" si="66">F226</f>
        <v>515000</v>
      </c>
      <c r="G225" s="106">
        <f t="shared" si="66"/>
        <v>515000</v>
      </c>
      <c r="H225" s="167"/>
    </row>
    <row r="226" spans="1:8" outlineLevel="4">
      <c r="A226" s="51" t="s">
        <v>80</v>
      </c>
      <c r="B226" s="52" t="s">
        <v>39</v>
      </c>
      <c r="C226" s="52" t="s">
        <v>81</v>
      </c>
      <c r="D226" s="52" t="s">
        <v>146</v>
      </c>
      <c r="E226" s="52" t="s">
        <v>8</v>
      </c>
      <c r="F226" s="104">
        <f>F227+F236</f>
        <v>515000</v>
      </c>
      <c r="G226" s="104">
        <f>G227+G236</f>
        <v>515000</v>
      </c>
      <c r="H226" s="167"/>
    </row>
    <row r="227" spans="1:8" ht="36" outlineLevel="5">
      <c r="A227" s="97" t="s">
        <v>469</v>
      </c>
      <c r="B227" s="72" t="s">
        <v>39</v>
      </c>
      <c r="C227" s="72" t="s">
        <v>81</v>
      </c>
      <c r="D227" s="72" t="s">
        <v>158</v>
      </c>
      <c r="E227" s="72" t="s">
        <v>8</v>
      </c>
      <c r="F227" s="106">
        <f>F228+F232</f>
        <v>470000</v>
      </c>
      <c r="G227" s="106">
        <f>G228+G232</f>
        <v>470000</v>
      </c>
      <c r="H227" s="167"/>
    </row>
    <row r="228" spans="1:8" ht="39.75" customHeight="1" outlineLevel="6">
      <c r="A228" s="51" t="s">
        <v>470</v>
      </c>
      <c r="B228" s="52" t="s">
        <v>39</v>
      </c>
      <c r="C228" s="52" t="s">
        <v>81</v>
      </c>
      <c r="D228" s="52" t="s">
        <v>510</v>
      </c>
      <c r="E228" s="52" t="s">
        <v>8</v>
      </c>
      <c r="F228" s="104">
        <f>F229</f>
        <v>440000</v>
      </c>
      <c r="G228" s="104">
        <f>G229</f>
        <v>440000</v>
      </c>
      <c r="H228" s="167"/>
    </row>
    <row r="229" spans="1:8" outlineLevel="2">
      <c r="A229" s="51" t="s">
        <v>290</v>
      </c>
      <c r="B229" s="52" t="s">
        <v>39</v>
      </c>
      <c r="C229" s="52" t="s">
        <v>81</v>
      </c>
      <c r="D229" s="52" t="s">
        <v>472</v>
      </c>
      <c r="E229" s="52" t="s">
        <v>8</v>
      </c>
      <c r="F229" s="104">
        <f t="shared" ref="F229:G230" si="67">F230</f>
        <v>440000</v>
      </c>
      <c r="G229" s="104">
        <f t="shared" si="67"/>
        <v>440000</v>
      </c>
      <c r="H229" s="167"/>
    </row>
    <row r="230" spans="1:8" ht="21" customHeight="1" outlineLevel="4">
      <c r="A230" s="51" t="s">
        <v>18</v>
      </c>
      <c r="B230" s="52" t="s">
        <v>39</v>
      </c>
      <c r="C230" s="52" t="s">
        <v>81</v>
      </c>
      <c r="D230" s="52" t="s">
        <v>472</v>
      </c>
      <c r="E230" s="52" t="s">
        <v>19</v>
      </c>
      <c r="F230" s="104">
        <f t="shared" si="67"/>
        <v>440000</v>
      </c>
      <c r="G230" s="104">
        <f t="shared" si="67"/>
        <v>440000</v>
      </c>
      <c r="H230" s="167"/>
    </row>
    <row r="231" spans="1:8" ht="36" outlineLevel="5">
      <c r="A231" s="51" t="s">
        <v>20</v>
      </c>
      <c r="B231" s="52" t="s">
        <v>39</v>
      </c>
      <c r="C231" s="52" t="s">
        <v>81</v>
      </c>
      <c r="D231" s="52" t="s">
        <v>472</v>
      </c>
      <c r="E231" s="52" t="s">
        <v>21</v>
      </c>
      <c r="F231" s="104">
        <v>440000</v>
      </c>
      <c r="G231" s="104">
        <v>440000</v>
      </c>
      <c r="H231" s="167"/>
    </row>
    <row r="232" spans="1:8" outlineLevel="6">
      <c r="A232" s="51" t="s">
        <v>473</v>
      </c>
      <c r="B232" s="52" t="s">
        <v>474</v>
      </c>
      <c r="C232" s="52" t="s">
        <v>81</v>
      </c>
      <c r="D232" s="52" t="s">
        <v>292</v>
      </c>
      <c r="E232" s="52" t="s">
        <v>8</v>
      </c>
      <c r="F232" s="101">
        <f>F233</f>
        <v>30000</v>
      </c>
      <c r="G232" s="101">
        <f>G233</f>
        <v>30000</v>
      </c>
      <c r="H232" s="167"/>
    </row>
    <row r="233" spans="1:8" outlineLevel="7">
      <c r="A233" s="51" t="s">
        <v>82</v>
      </c>
      <c r="B233" s="52" t="s">
        <v>39</v>
      </c>
      <c r="C233" s="52" t="s">
        <v>81</v>
      </c>
      <c r="D233" s="52" t="s">
        <v>291</v>
      </c>
      <c r="E233" s="52" t="s">
        <v>8</v>
      </c>
      <c r="F233" s="104">
        <f t="shared" ref="F233:G234" si="68">F234</f>
        <v>30000</v>
      </c>
      <c r="G233" s="104">
        <f t="shared" si="68"/>
        <v>30000</v>
      </c>
      <c r="H233" s="167"/>
    </row>
    <row r="234" spans="1:8" ht="19.5" customHeight="1" outlineLevel="5">
      <c r="A234" s="51" t="s">
        <v>18</v>
      </c>
      <c r="B234" s="52" t="s">
        <v>39</v>
      </c>
      <c r="C234" s="52" t="s">
        <v>81</v>
      </c>
      <c r="D234" s="52" t="s">
        <v>291</v>
      </c>
      <c r="E234" s="52" t="s">
        <v>19</v>
      </c>
      <c r="F234" s="104">
        <f t="shared" si="68"/>
        <v>30000</v>
      </c>
      <c r="G234" s="104">
        <f t="shared" si="68"/>
        <v>30000</v>
      </c>
      <c r="H234" s="167"/>
    </row>
    <row r="235" spans="1:8" ht="36" outlineLevel="6">
      <c r="A235" s="51" t="s">
        <v>20</v>
      </c>
      <c r="B235" s="52" t="s">
        <v>39</v>
      </c>
      <c r="C235" s="52" t="s">
        <v>81</v>
      </c>
      <c r="D235" s="52" t="s">
        <v>291</v>
      </c>
      <c r="E235" s="52" t="s">
        <v>21</v>
      </c>
      <c r="F235" s="104">
        <v>30000</v>
      </c>
      <c r="G235" s="104">
        <v>30000</v>
      </c>
      <c r="H235" s="167"/>
    </row>
    <row r="236" spans="1:8" ht="54" outlineLevel="7">
      <c r="A236" s="97" t="s">
        <v>577</v>
      </c>
      <c r="B236" s="72" t="s">
        <v>39</v>
      </c>
      <c r="C236" s="72" t="s">
        <v>81</v>
      </c>
      <c r="D236" s="72" t="s">
        <v>475</v>
      </c>
      <c r="E236" s="72" t="s">
        <v>8</v>
      </c>
      <c r="F236" s="106">
        <f>F237</f>
        <v>45000</v>
      </c>
      <c r="G236" s="106">
        <f>G237</f>
        <v>45000</v>
      </c>
      <c r="H236" s="167"/>
    </row>
    <row r="237" spans="1:8" ht="36" outlineLevel="6">
      <c r="A237" s="51" t="s">
        <v>476</v>
      </c>
      <c r="B237" s="52" t="s">
        <v>39</v>
      </c>
      <c r="C237" s="52" t="s">
        <v>81</v>
      </c>
      <c r="D237" s="52" t="s">
        <v>477</v>
      </c>
      <c r="E237" s="52" t="s">
        <v>8</v>
      </c>
      <c r="F237" s="104">
        <f>F239</f>
        <v>45000</v>
      </c>
      <c r="G237" s="104">
        <f>G239</f>
        <v>45000</v>
      </c>
      <c r="H237" s="167"/>
    </row>
    <row r="238" spans="1:8" outlineLevel="7">
      <c r="A238" s="51" t="s">
        <v>478</v>
      </c>
      <c r="B238" s="52" t="s">
        <v>39</v>
      </c>
      <c r="C238" s="52" t="s">
        <v>81</v>
      </c>
      <c r="D238" s="52" t="s">
        <v>479</v>
      </c>
      <c r="E238" s="52" t="s">
        <v>8</v>
      </c>
      <c r="F238" s="104">
        <f>F239</f>
        <v>45000</v>
      </c>
      <c r="G238" s="104">
        <f>G239</f>
        <v>45000</v>
      </c>
      <c r="H238" s="167"/>
    </row>
    <row r="239" spans="1:8" ht="18.75" customHeight="1" outlineLevel="6">
      <c r="A239" s="51" t="s">
        <v>18</v>
      </c>
      <c r="B239" s="52" t="s">
        <v>39</v>
      </c>
      <c r="C239" s="52" t="s">
        <v>81</v>
      </c>
      <c r="D239" s="52" t="s">
        <v>479</v>
      </c>
      <c r="E239" s="52" t="s">
        <v>19</v>
      </c>
      <c r="F239" s="104">
        <f t="shared" ref="F239:G239" si="69">F240</f>
        <v>45000</v>
      </c>
      <c r="G239" s="104">
        <f t="shared" si="69"/>
        <v>45000</v>
      </c>
      <c r="H239" s="167"/>
    </row>
    <row r="240" spans="1:8" ht="36" outlineLevel="7">
      <c r="A240" s="51" t="s">
        <v>20</v>
      </c>
      <c r="B240" s="52" t="s">
        <v>39</v>
      </c>
      <c r="C240" s="52" t="s">
        <v>81</v>
      </c>
      <c r="D240" s="52" t="s">
        <v>479</v>
      </c>
      <c r="E240" s="52" t="s">
        <v>21</v>
      </c>
      <c r="F240" s="104">
        <v>45000</v>
      </c>
      <c r="G240" s="101">
        <v>45000</v>
      </c>
      <c r="H240" s="167"/>
    </row>
    <row r="241" spans="1:8" outlineLevel="5">
      <c r="A241" s="97" t="s">
        <v>83</v>
      </c>
      <c r="B241" s="72" t="s">
        <v>39</v>
      </c>
      <c r="C241" s="72" t="s">
        <v>84</v>
      </c>
      <c r="D241" s="72" t="s">
        <v>146</v>
      </c>
      <c r="E241" s="72" t="s">
        <v>8</v>
      </c>
      <c r="F241" s="106">
        <f t="shared" ref="F241:G246" si="70">F242</f>
        <v>11378185</v>
      </c>
      <c r="G241" s="106">
        <f t="shared" si="70"/>
        <v>10043731</v>
      </c>
      <c r="H241" s="167"/>
    </row>
    <row r="242" spans="1:8" outlineLevel="6">
      <c r="A242" s="51" t="s">
        <v>306</v>
      </c>
      <c r="B242" s="52" t="s">
        <v>39</v>
      </c>
      <c r="C242" s="52" t="s">
        <v>305</v>
      </c>
      <c r="D242" s="52" t="s">
        <v>146</v>
      </c>
      <c r="E242" s="52" t="s">
        <v>8</v>
      </c>
      <c r="F242" s="104">
        <f t="shared" si="70"/>
        <v>11378185</v>
      </c>
      <c r="G242" s="104">
        <f t="shared" si="70"/>
        <v>10043731</v>
      </c>
      <c r="H242" s="167"/>
    </row>
    <row r="243" spans="1:8" ht="36" outlineLevel="7">
      <c r="A243" s="97" t="s">
        <v>482</v>
      </c>
      <c r="B243" s="72" t="s">
        <v>39</v>
      </c>
      <c r="C243" s="72" t="s">
        <v>305</v>
      </c>
      <c r="D243" s="72" t="s">
        <v>159</v>
      </c>
      <c r="E243" s="72" t="s">
        <v>8</v>
      </c>
      <c r="F243" s="106">
        <f t="shared" si="70"/>
        <v>11378185</v>
      </c>
      <c r="G243" s="106">
        <f t="shared" si="70"/>
        <v>10043731</v>
      </c>
      <c r="H243" s="167"/>
    </row>
    <row r="244" spans="1:8" ht="36" outlineLevel="2">
      <c r="A244" s="169" t="s">
        <v>481</v>
      </c>
      <c r="B244" s="52" t="s">
        <v>39</v>
      </c>
      <c r="C244" s="52" t="s">
        <v>305</v>
      </c>
      <c r="D244" s="52" t="s">
        <v>274</v>
      </c>
      <c r="E244" s="52" t="s">
        <v>8</v>
      </c>
      <c r="F244" s="104">
        <f>F245</f>
        <v>11378185</v>
      </c>
      <c r="G244" s="104">
        <f>G245</f>
        <v>10043731</v>
      </c>
      <c r="H244" s="167"/>
    </row>
    <row r="245" spans="1:8" ht="36" outlineLevel="4">
      <c r="A245" s="51" t="s">
        <v>87</v>
      </c>
      <c r="B245" s="52" t="s">
        <v>39</v>
      </c>
      <c r="C245" s="52" t="s">
        <v>305</v>
      </c>
      <c r="D245" s="52" t="s">
        <v>160</v>
      </c>
      <c r="E245" s="52" t="s">
        <v>8</v>
      </c>
      <c r="F245" s="104">
        <f t="shared" si="70"/>
        <v>11378185</v>
      </c>
      <c r="G245" s="104">
        <f t="shared" si="70"/>
        <v>10043731</v>
      </c>
      <c r="H245" s="167"/>
    </row>
    <row r="246" spans="1:8" ht="36" outlineLevel="5">
      <c r="A246" s="51" t="s">
        <v>51</v>
      </c>
      <c r="B246" s="52" t="s">
        <v>39</v>
      </c>
      <c r="C246" s="52" t="s">
        <v>305</v>
      </c>
      <c r="D246" s="52" t="s">
        <v>160</v>
      </c>
      <c r="E246" s="52" t="s">
        <v>52</v>
      </c>
      <c r="F246" s="104">
        <f t="shared" si="70"/>
        <v>11378185</v>
      </c>
      <c r="G246" s="104">
        <f t="shared" si="70"/>
        <v>10043731</v>
      </c>
      <c r="H246" s="167"/>
    </row>
    <row r="247" spans="1:8" outlineLevel="6">
      <c r="A247" s="169" t="s">
        <v>88</v>
      </c>
      <c r="B247" s="52" t="s">
        <v>39</v>
      </c>
      <c r="C247" s="52" t="s">
        <v>305</v>
      </c>
      <c r="D247" s="52" t="s">
        <v>160</v>
      </c>
      <c r="E247" s="52" t="s">
        <v>89</v>
      </c>
      <c r="F247" s="104">
        <v>11378185</v>
      </c>
      <c r="G247" s="104">
        <v>10043731</v>
      </c>
      <c r="H247" s="167"/>
    </row>
    <row r="248" spans="1:8" outlineLevel="7">
      <c r="A248" s="97" t="s">
        <v>93</v>
      </c>
      <c r="B248" s="72" t="s">
        <v>39</v>
      </c>
      <c r="C248" s="72" t="s">
        <v>94</v>
      </c>
      <c r="D248" s="72" t="s">
        <v>146</v>
      </c>
      <c r="E248" s="72" t="s">
        <v>8</v>
      </c>
      <c r="F248" s="106">
        <f>F249</f>
        <v>6984820</v>
      </c>
      <c r="G248" s="106">
        <f>G249</f>
        <v>5802012</v>
      </c>
      <c r="H248" s="167"/>
    </row>
    <row r="249" spans="1:8" outlineLevel="2">
      <c r="A249" s="51" t="s">
        <v>95</v>
      </c>
      <c r="B249" s="52" t="s">
        <v>39</v>
      </c>
      <c r="C249" s="52" t="s">
        <v>96</v>
      </c>
      <c r="D249" s="52" t="s">
        <v>146</v>
      </c>
      <c r="E249" s="52" t="s">
        <v>8</v>
      </c>
      <c r="F249" s="104">
        <f t="shared" ref="F249:G249" si="71">F250</f>
        <v>6984820</v>
      </c>
      <c r="G249" s="104">
        <f t="shared" si="71"/>
        <v>5802012</v>
      </c>
      <c r="H249" s="167"/>
    </row>
    <row r="250" spans="1:8" ht="36" outlineLevel="3">
      <c r="A250" s="97" t="s">
        <v>482</v>
      </c>
      <c r="B250" s="72" t="s">
        <v>39</v>
      </c>
      <c r="C250" s="72" t="s">
        <v>96</v>
      </c>
      <c r="D250" s="72" t="s">
        <v>159</v>
      </c>
      <c r="E250" s="72" t="s">
        <v>8</v>
      </c>
      <c r="F250" s="106">
        <f>F251+F258</f>
        <v>6984820</v>
      </c>
      <c r="G250" s="106">
        <f>G251+G258</f>
        <v>5802012</v>
      </c>
      <c r="H250" s="167"/>
    </row>
    <row r="251" spans="1:8" ht="36" outlineLevel="4">
      <c r="A251" s="51" t="s">
        <v>483</v>
      </c>
      <c r="B251" s="52" t="s">
        <v>39</v>
      </c>
      <c r="C251" s="52" t="s">
        <v>96</v>
      </c>
      <c r="D251" s="52" t="s">
        <v>273</v>
      </c>
      <c r="E251" s="52" t="s">
        <v>8</v>
      </c>
      <c r="F251" s="104">
        <f>F252+F255</f>
        <v>6313820</v>
      </c>
      <c r="G251" s="104">
        <f>G252+G255</f>
        <v>5131012</v>
      </c>
      <c r="H251" s="167"/>
    </row>
    <row r="252" spans="1:8" ht="54" outlineLevel="5">
      <c r="A252" s="51" t="s">
        <v>404</v>
      </c>
      <c r="B252" s="52" t="s">
        <v>39</v>
      </c>
      <c r="C252" s="52" t="s">
        <v>96</v>
      </c>
      <c r="D252" s="52" t="s">
        <v>405</v>
      </c>
      <c r="E252" s="52" t="s">
        <v>8</v>
      </c>
      <c r="F252" s="104">
        <f t="shared" ref="F252:G253" si="72">F253</f>
        <v>1500</v>
      </c>
      <c r="G252" s="104">
        <f t="shared" si="72"/>
        <v>1500</v>
      </c>
      <c r="H252" s="167"/>
    </row>
    <row r="253" spans="1:8" ht="36" outlineLevel="6">
      <c r="A253" s="51" t="s">
        <v>51</v>
      </c>
      <c r="B253" s="52" t="s">
        <v>39</v>
      </c>
      <c r="C253" s="52" t="s">
        <v>96</v>
      </c>
      <c r="D253" s="52" t="s">
        <v>405</v>
      </c>
      <c r="E253" s="52" t="s">
        <v>52</v>
      </c>
      <c r="F253" s="104">
        <f t="shared" si="72"/>
        <v>1500</v>
      </c>
      <c r="G253" s="104">
        <f t="shared" si="72"/>
        <v>1500</v>
      </c>
      <c r="H253" s="167"/>
    </row>
    <row r="254" spans="1:8" outlineLevel="7">
      <c r="A254" s="51" t="s">
        <v>88</v>
      </c>
      <c r="B254" s="52" t="s">
        <v>39</v>
      </c>
      <c r="C254" s="52" t="s">
        <v>96</v>
      </c>
      <c r="D254" s="52" t="s">
        <v>405</v>
      </c>
      <c r="E254" s="52" t="s">
        <v>89</v>
      </c>
      <c r="F254" s="104">
        <v>1500</v>
      </c>
      <c r="G254" s="101">
        <v>1500</v>
      </c>
      <c r="H254" s="167"/>
    </row>
    <row r="255" spans="1:8" ht="36" outlineLevel="7">
      <c r="A255" s="57" t="s">
        <v>98</v>
      </c>
      <c r="B255" s="52" t="s">
        <v>39</v>
      </c>
      <c r="C255" s="52" t="s">
        <v>96</v>
      </c>
      <c r="D255" s="52" t="s">
        <v>164</v>
      </c>
      <c r="E255" s="52" t="s">
        <v>8</v>
      </c>
      <c r="F255" s="104">
        <f t="shared" ref="F255:G256" si="73">F256</f>
        <v>6312320</v>
      </c>
      <c r="G255" s="104">
        <f t="shared" si="73"/>
        <v>5129512</v>
      </c>
      <c r="H255" s="167"/>
    </row>
    <row r="256" spans="1:8" ht="36" outlineLevel="7">
      <c r="A256" s="51" t="s">
        <v>51</v>
      </c>
      <c r="B256" s="52" t="s">
        <v>39</v>
      </c>
      <c r="C256" s="52" t="s">
        <v>96</v>
      </c>
      <c r="D256" s="52" t="s">
        <v>164</v>
      </c>
      <c r="E256" s="52" t="s">
        <v>52</v>
      </c>
      <c r="F256" s="104">
        <f t="shared" si="73"/>
        <v>6312320</v>
      </c>
      <c r="G256" s="104">
        <f t="shared" si="73"/>
        <v>5129512</v>
      </c>
      <c r="H256" s="167"/>
    </row>
    <row r="257" spans="1:8" outlineLevel="7">
      <c r="A257" s="51" t="s">
        <v>88</v>
      </c>
      <c r="B257" s="52" t="s">
        <v>39</v>
      </c>
      <c r="C257" s="52" t="s">
        <v>96</v>
      </c>
      <c r="D257" s="52" t="s">
        <v>164</v>
      </c>
      <c r="E257" s="52" t="s">
        <v>89</v>
      </c>
      <c r="F257" s="104">
        <v>6312320</v>
      </c>
      <c r="G257" s="111">
        <v>5129512</v>
      </c>
      <c r="H257" s="167"/>
    </row>
    <row r="258" spans="1:8" outlineLevel="2">
      <c r="A258" s="51" t="s">
        <v>255</v>
      </c>
      <c r="B258" s="52" t="s">
        <v>39</v>
      </c>
      <c r="C258" s="52" t="s">
        <v>96</v>
      </c>
      <c r="D258" s="52" t="s">
        <v>275</v>
      </c>
      <c r="E258" s="52" t="s">
        <v>8</v>
      </c>
      <c r="F258" s="101">
        <f t="shared" ref="F258:G259" si="74">F259</f>
        <v>671000</v>
      </c>
      <c r="G258" s="101">
        <f t="shared" si="74"/>
        <v>671000</v>
      </c>
      <c r="H258" s="167"/>
    </row>
    <row r="259" spans="1:8" outlineLevel="3">
      <c r="A259" s="51" t="s">
        <v>97</v>
      </c>
      <c r="B259" s="52" t="s">
        <v>39</v>
      </c>
      <c r="C259" s="52" t="s">
        <v>96</v>
      </c>
      <c r="D259" s="52" t="s">
        <v>163</v>
      </c>
      <c r="E259" s="52" t="s">
        <v>8</v>
      </c>
      <c r="F259" s="104">
        <f t="shared" si="74"/>
        <v>671000</v>
      </c>
      <c r="G259" s="104">
        <f t="shared" si="74"/>
        <v>671000</v>
      </c>
      <c r="H259" s="167"/>
    </row>
    <row r="260" spans="1:8" ht="36" outlineLevel="4">
      <c r="A260" s="51" t="s">
        <v>51</v>
      </c>
      <c r="B260" s="52" t="s">
        <v>39</v>
      </c>
      <c r="C260" s="52" t="s">
        <v>96</v>
      </c>
      <c r="D260" s="52" t="s">
        <v>163</v>
      </c>
      <c r="E260" s="52" t="s">
        <v>52</v>
      </c>
      <c r="F260" s="104">
        <f t="shared" ref="F260:G260" si="75">F261+F262</f>
        <v>671000</v>
      </c>
      <c r="G260" s="104">
        <f t="shared" si="75"/>
        <v>671000</v>
      </c>
      <c r="H260" s="167"/>
    </row>
    <row r="261" spans="1:8" outlineLevel="5">
      <c r="A261" s="51" t="s">
        <v>88</v>
      </c>
      <c r="B261" s="52" t="s">
        <v>39</v>
      </c>
      <c r="C261" s="52" t="s">
        <v>96</v>
      </c>
      <c r="D261" s="52" t="s">
        <v>163</v>
      </c>
      <c r="E261" s="52" t="s">
        <v>89</v>
      </c>
      <c r="F261" s="104">
        <v>557000</v>
      </c>
      <c r="G261" s="104">
        <v>557000</v>
      </c>
      <c r="H261" s="167"/>
    </row>
    <row r="262" spans="1:8" ht="36" outlineLevel="6">
      <c r="A262" s="51" t="s">
        <v>484</v>
      </c>
      <c r="B262" s="52" t="s">
        <v>39</v>
      </c>
      <c r="C262" s="52" t="s">
        <v>96</v>
      </c>
      <c r="D262" s="52" t="s">
        <v>163</v>
      </c>
      <c r="E262" s="52" t="s">
        <v>301</v>
      </c>
      <c r="F262" s="104">
        <v>114000</v>
      </c>
      <c r="G262" s="104">
        <v>114000</v>
      </c>
      <c r="H262" s="167"/>
    </row>
    <row r="263" spans="1:8" outlineLevel="7">
      <c r="A263" s="97" t="s">
        <v>99</v>
      </c>
      <c r="B263" s="72" t="s">
        <v>39</v>
      </c>
      <c r="C263" s="72" t="s">
        <v>100</v>
      </c>
      <c r="D263" s="72" t="s">
        <v>146</v>
      </c>
      <c r="E263" s="72" t="s">
        <v>8</v>
      </c>
      <c r="F263" s="106">
        <f>F264+F269+F284</f>
        <v>36830445.240000002</v>
      </c>
      <c r="G263" s="106">
        <f>G264+G269+G284</f>
        <v>37453846.240000002</v>
      </c>
      <c r="H263" s="167"/>
    </row>
    <row r="264" spans="1:8" outlineLevel="7">
      <c r="A264" s="51" t="s">
        <v>101</v>
      </c>
      <c r="B264" s="52" t="s">
        <v>39</v>
      </c>
      <c r="C264" s="52" t="s">
        <v>102</v>
      </c>
      <c r="D264" s="52" t="s">
        <v>146</v>
      </c>
      <c r="E264" s="52" t="s">
        <v>8</v>
      </c>
      <c r="F264" s="104">
        <f t="shared" ref="F264:G267" si="76">F265</f>
        <v>3513124</v>
      </c>
      <c r="G264" s="104">
        <f t="shared" si="76"/>
        <v>3413124</v>
      </c>
      <c r="H264" s="167"/>
    </row>
    <row r="265" spans="1:8" ht="36" outlineLevel="7">
      <c r="A265" s="97" t="s">
        <v>155</v>
      </c>
      <c r="B265" s="72" t="s">
        <v>39</v>
      </c>
      <c r="C265" s="72" t="s">
        <v>102</v>
      </c>
      <c r="D265" s="72" t="s">
        <v>147</v>
      </c>
      <c r="E265" s="72" t="s">
        <v>8</v>
      </c>
      <c r="F265" s="106">
        <f t="shared" si="76"/>
        <v>3513124</v>
      </c>
      <c r="G265" s="106">
        <f t="shared" si="76"/>
        <v>3413124</v>
      </c>
      <c r="H265" s="167"/>
    </row>
    <row r="266" spans="1:8" outlineLevel="7">
      <c r="A266" s="51" t="s">
        <v>103</v>
      </c>
      <c r="B266" s="52" t="s">
        <v>39</v>
      </c>
      <c r="C266" s="52" t="s">
        <v>102</v>
      </c>
      <c r="D266" s="52" t="s">
        <v>165</v>
      </c>
      <c r="E266" s="52" t="s">
        <v>8</v>
      </c>
      <c r="F266" s="104">
        <f t="shared" si="76"/>
        <v>3513124</v>
      </c>
      <c r="G266" s="104">
        <f t="shared" si="76"/>
        <v>3413124</v>
      </c>
      <c r="H266" s="167"/>
    </row>
    <row r="267" spans="1:8" outlineLevel="7">
      <c r="A267" s="51" t="s">
        <v>104</v>
      </c>
      <c r="B267" s="52" t="s">
        <v>39</v>
      </c>
      <c r="C267" s="52" t="s">
        <v>102</v>
      </c>
      <c r="D267" s="52" t="s">
        <v>165</v>
      </c>
      <c r="E267" s="52" t="s">
        <v>105</v>
      </c>
      <c r="F267" s="104">
        <f t="shared" si="76"/>
        <v>3513124</v>
      </c>
      <c r="G267" s="104">
        <f t="shared" si="76"/>
        <v>3413124</v>
      </c>
      <c r="H267" s="167"/>
    </row>
    <row r="268" spans="1:8" outlineLevel="7">
      <c r="A268" s="51" t="s">
        <v>106</v>
      </c>
      <c r="B268" s="52" t="s">
        <v>39</v>
      </c>
      <c r="C268" s="52" t="s">
        <v>102</v>
      </c>
      <c r="D268" s="52" t="s">
        <v>165</v>
      </c>
      <c r="E268" s="52" t="s">
        <v>107</v>
      </c>
      <c r="F268" s="104">
        <v>3513124</v>
      </c>
      <c r="G268" s="111">
        <v>3413124</v>
      </c>
      <c r="H268" s="167"/>
    </row>
    <row r="269" spans="1:8" outlineLevel="7">
      <c r="A269" s="51" t="s">
        <v>108</v>
      </c>
      <c r="B269" s="52" t="s">
        <v>39</v>
      </c>
      <c r="C269" s="52" t="s">
        <v>109</v>
      </c>
      <c r="D269" s="52" t="s">
        <v>146</v>
      </c>
      <c r="E269" s="52" t="s">
        <v>8</v>
      </c>
      <c r="F269" s="104">
        <f>F270+F280+F275</f>
        <v>404500</v>
      </c>
      <c r="G269" s="104">
        <f>G270+G280+G275</f>
        <v>373500</v>
      </c>
      <c r="H269" s="167"/>
    </row>
    <row r="270" spans="1:8" ht="36" outlineLevel="7">
      <c r="A270" s="97" t="s">
        <v>634</v>
      </c>
      <c r="B270" s="72" t="s">
        <v>39</v>
      </c>
      <c r="C270" s="72" t="s">
        <v>109</v>
      </c>
      <c r="D270" s="72" t="s">
        <v>150</v>
      </c>
      <c r="E270" s="72" t="s">
        <v>8</v>
      </c>
      <c r="F270" s="106">
        <f t="shared" ref="F270:G270" si="77">F271</f>
        <v>200000</v>
      </c>
      <c r="G270" s="106">
        <f t="shared" si="77"/>
        <v>150000</v>
      </c>
      <c r="H270" s="167"/>
    </row>
    <row r="271" spans="1:8" ht="36" outlineLevel="7">
      <c r="A271" s="51" t="s">
        <v>486</v>
      </c>
      <c r="B271" s="52" t="s">
        <v>39</v>
      </c>
      <c r="C271" s="52" t="s">
        <v>109</v>
      </c>
      <c r="D271" s="52" t="s">
        <v>635</v>
      </c>
      <c r="E271" s="52" t="s">
        <v>8</v>
      </c>
      <c r="F271" s="104">
        <f>F272</f>
        <v>200000</v>
      </c>
      <c r="G271" s="104">
        <f>G272</f>
        <v>150000</v>
      </c>
      <c r="H271" s="167"/>
    </row>
    <row r="272" spans="1:8" ht="36" outlineLevel="7">
      <c r="A272" s="51" t="s">
        <v>113</v>
      </c>
      <c r="B272" s="52" t="s">
        <v>39</v>
      </c>
      <c r="C272" s="52" t="s">
        <v>109</v>
      </c>
      <c r="D272" s="52" t="s">
        <v>552</v>
      </c>
      <c r="E272" s="52" t="s">
        <v>8</v>
      </c>
      <c r="F272" s="104">
        <f t="shared" ref="F272:G273" si="78">F273</f>
        <v>200000</v>
      </c>
      <c r="G272" s="104">
        <f t="shared" si="78"/>
        <v>150000</v>
      </c>
      <c r="H272" s="167"/>
    </row>
    <row r="273" spans="1:8" outlineLevel="7">
      <c r="A273" s="51" t="s">
        <v>104</v>
      </c>
      <c r="B273" s="52" t="s">
        <v>39</v>
      </c>
      <c r="C273" s="52" t="s">
        <v>109</v>
      </c>
      <c r="D273" s="52" t="s">
        <v>552</v>
      </c>
      <c r="E273" s="52" t="s">
        <v>105</v>
      </c>
      <c r="F273" s="104">
        <f t="shared" si="78"/>
        <v>200000</v>
      </c>
      <c r="G273" s="104">
        <f t="shared" si="78"/>
        <v>150000</v>
      </c>
      <c r="H273" s="167"/>
    </row>
    <row r="274" spans="1:8" ht="36" outlineLevel="7">
      <c r="A274" s="51" t="s">
        <v>111</v>
      </c>
      <c r="B274" s="52" t="s">
        <v>39</v>
      </c>
      <c r="C274" s="52" t="s">
        <v>109</v>
      </c>
      <c r="D274" s="52" t="s">
        <v>552</v>
      </c>
      <c r="E274" s="52" t="s">
        <v>112</v>
      </c>
      <c r="F274" s="104">
        <v>200000</v>
      </c>
      <c r="G274" s="111">
        <v>150000</v>
      </c>
      <c r="H274" s="167"/>
    </row>
    <row r="275" spans="1:8" ht="36" outlineLevel="7">
      <c r="A275" s="97" t="s">
        <v>487</v>
      </c>
      <c r="B275" s="72" t="s">
        <v>39</v>
      </c>
      <c r="C275" s="72" t="s">
        <v>109</v>
      </c>
      <c r="D275" s="72" t="s">
        <v>488</v>
      </c>
      <c r="E275" s="72" t="s">
        <v>8</v>
      </c>
      <c r="F275" s="107">
        <f t="shared" ref="F275:G275" si="79">F276</f>
        <v>173500</v>
      </c>
      <c r="G275" s="107">
        <f t="shared" si="79"/>
        <v>173500</v>
      </c>
      <c r="H275" s="167"/>
    </row>
    <row r="276" spans="1:8" ht="36" outlineLevel="2">
      <c r="A276" s="51" t="s">
        <v>512</v>
      </c>
      <c r="B276" s="52" t="s">
        <v>39</v>
      </c>
      <c r="C276" s="52" t="s">
        <v>109</v>
      </c>
      <c r="D276" s="52" t="s">
        <v>489</v>
      </c>
      <c r="E276" s="52" t="s">
        <v>8</v>
      </c>
      <c r="F276" s="101">
        <f>F277</f>
        <v>173500</v>
      </c>
      <c r="G276" s="101">
        <f>G277</f>
        <v>173500</v>
      </c>
      <c r="H276" s="167"/>
    </row>
    <row r="277" spans="1:8" ht="36" outlineLevel="3">
      <c r="A277" s="51" t="s">
        <v>110</v>
      </c>
      <c r="B277" s="52" t="s">
        <v>39</v>
      </c>
      <c r="C277" s="52" t="s">
        <v>109</v>
      </c>
      <c r="D277" s="52" t="s">
        <v>490</v>
      </c>
      <c r="E277" s="52" t="s">
        <v>8</v>
      </c>
      <c r="F277" s="104">
        <f>F278</f>
        <v>173500</v>
      </c>
      <c r="G277" s="104">
        <f>G278</f>
        <v>173500</v>
      </c>
      <c r="H277" s="167"/>
    </row>
    <row r="278" spans="1:8" outlineLevel="4">
      <c r="A278" s="51" t="s">
        <v>104</v>
      </c>
      <c r="B278" s="52" t="s">
        <v>39</v>
      </c>
      <c r="C278" s="52" t="s">
        <v>109</v>
      </c>
      <c r="D278" s="52" t="s">
        <v>636</v>
      </c>
      <c r="E278" s="52" t="s">
        <v>105</v>
      </c>
      <c r="F278" s="101">
        <f t="shared" ref="F278:G278" si="80">F279</f>
        <v>173500</v>
      </c>
      <c r="G278" s="101">
        <f t="shared" si="80"/>
        <v>173500</v>
      </c>
      <c r="H278" s="167"/>
    </row>
    <row r="279" spans="1:8" ht="36" outlineLevel="5">
      <c r="A279" s="51" t="s">
        <v>111</v>
      </c>
      <c r="B279" s="52" t="s">
        <v>39</v>
      </c>
      <c r="C279" s="52" t="s">
        <v>109</v>
      </c>
      <c r="D279" s="52" t="s">
        <v>636</v>
      </c>
      <c r="E279" s="52" t="s">
        <v>112</v>
      </c>
      <c r="F279" s="104">
        <v>173500</v>
      </c>
      <c r="G279" s="104">
        <v>173500</v>
      </c>
      <c r="H279" s="167"/>
    </row>
    <row r="280" spans="1:8" ht="36" outlineLevel="6">
      <c r="A280" s="97" t="s">
        <v>155</v>
      </c>
      <c r="B280" s="72" t="s">
        <v>39</v>
      </c>
      <c r="C280" s="72" t="s">
        <v>109</v>
      </c>
      <c r="D280" s="72" t="s">
        <v>147</v>
      </c>
      <c r="E280" s="72" t="s">
        <v>8</v>
      </c>
      <c r="F280" s="107">
        <f t="shared" ref="F280:G282" si="81">F281</f>
        <v>31000</v>
      </c>
      <c r="G280" s="107">
        <f t="shared" si="81"/>
        <v>50000</v>
      </c>
      <c r="H280" s="167"/>
    </row>
    <row r="281" spans="1:8" ht="18.75" customHeight="1" outlineLevel="7">
      <c r="A281" s="51" t="s">
        <v>393</v>
      </c>
      <c r="B281" s="52" t="s">
        <v>39</v>
      </c>
      <c r="C281" s="52" t="s">
        <v>109</v>
      </c>
      <c r="D281" s="52" t="s">
        <v>394</v>
      </c>
      <c r="E281" s="52" t="s">
        <v>8</v>
      </c>
      <c r="F281" s="101">
        <f t="shared" si="81"/>
        <v>31000</v>
      </c>
      <c r="G281" s="101">
        <f t="shared" si="81"/>
        <v>50000</v>
      </c>
      <c r="H281" s="167"/>
    </row>
    <row r="282" spans="1:8" outlineLevel="5">
      <c r="A282" s="51" t="s">
        <v>104</v>
      </c>
      <c r="B282" s="52" t="s">
        <v>39</v>
      </c>
      <c r="C282" s="52" t="s">
        <v>109</v>
      </c>
      <c r="D282" s="52" t="s">
        <v>394</v>
      </c>
      <c r="E282" s="52" t="s">
        <v>105</v>
      </c>
      <c r="F282" s="101">
        <f t="shared" si="81"/>
        <v>31000</v>
      </c>
      <c r="G282" s="101">
        <f t="shared" si="81"/>
        <v>50000</v>
      </c>
      <c r="H282" s="167"/>
    </row>
    <row r="283" spans="1:8" outlineLevel="5">
      <c r="A283" s="51" t="s">
        <v>406</v>
      </c>
      <c r="B283" s="52" t="s">
        <v>39</v>
      </c>
      <c r="C283" s="52" t="s">
        <v>109</v>
      </c>
      <c r="D283" s="52" t="s">
        <v>394</v>
      </c>
      <c r="E283" s="52" t="s">
        <v>407</v>
      </c>
      <c r="F283" s="104">
        <v>31000</v>
      </c>
      <c r="G283" s="104">
        <v>50000</v>
      </c>
      <c r="H283" s="167"/>
    </row>
    <row r="284" spans="1:8" outlineLevel="5">
      <c r="A284" s="51" t="s">
        <v>143</v>
      </c>
      <c r="B284" s="52" t="s">
        <v>39</v>
      </c>
      <c r="C284" s="52" t="s">
        <v>144</v>
      </c>
      <c r="D284" s="52" t="s">
        <v>146</v>
      </c>
      <c r="E284" s="52" t="s">
        <v>8</v>
      </c>
      <c r="F284" s="101">
        <f t="shared" ref="F284:G288" si="82">F285</f>
        <v>32912821.240000002</v>
      </c>
      <c r="G284" s="101">
        <f t="shared" si="82"/>
        <v>33667222.240000002</v>
      </c>
      <c r="H284" s="167"/>
    </row>
    <row r="285" spans="1:8" ht="36" outlineLevel="5">
      <c r="A285" s="97" t="s">
        <v>155</v>
      </c>
      <c r="B285" s="72" t="s">
        <v>39</v>
      </c>
      <c r="C285" s="72" t="s">
        <v>144</v>
      </c>
      <c r="D285" s="72" t="s">
        <v>147</v>
      </c>
      <c r="E285" s="72" t="s">
        <v>8</v>
      </c>
      <c r="F285" s="107">
        <f t="shared" si="82"/>
        <v>32912821.240000002</v>
      </c>
      <c r="G285" s="107">
        <f t="shared" si="82"/>
        <v>33667222.240000002</v>
      </c>
      <c r="H285" s="167"/>
    </row>
    <row r="286" spans="1:8" outlineLevel="5">
      <c r="A286" s="51" t="s">
        <v>349</v>
      </c>
      <c r="B286" s="52" t="s">
        <v>39</v>
      </c>
      <c r="C286" s="52" t="s">
        <v>144</v>
      </c>
      <c r="D286" s="52" t="s">
        <v>348</v>
      </c>
      <c r="E286" s="52" t="s">
        <v>8</v>
      </c>
      <c r="F286" s="101">
        <f>F287+F290+F293</f>
        <v>32912821.240000002</v>
      </c>
      <c r="G286" s="101">
        <f>G287+G290+G293</f>
        <v>33667222.240000002</v>
      </c>
      <c r="H286" s="167"/>
    </row>
    <row r="287" spans="1:8" ht="54" outlineLevel="5">
      <c r="A287" s="32" t="s">
        <v>495</v>
      </c>
      <c r="B287" s="52" t="s">
        <v>39</v>
      </c>
      <c r="C287" s="52" t="s">
        <v>144</v>
      </c>
      <c r="D287" s="52" t="s">
        <v>388</v>
      </c>
      <c r="E287" s="52" t="s">
        <v>8</v>
      </c>
      <c r="F287" s="101">
        <f t="shared" si="82"/>
        <v>10419488.24</v>
      </c>
      <c r="G287" s="101">
        <f t="shared" si="82"/>
        <v>10419488.24</v>
      </c>
      <c r="H287" s="167"/>
    </row>
    <row r="288" spans="1:8" ht="36" outlineLevel="5">
      <c r="A288" s="51" t="s">
        <v>322</v>
      </c>
      <c r="B288" s="52" t="s">
        <v>39</v>
      </c>
      <c r="C288" s="52" t="s">
        <v>144</v>
      </c>
      <c r="D288" s="52" t="s">
        <v>388</v>
      </c>
      <c r="E288" s="52" t="s">
        <v>323</v>
      </c>
      <c r="F288" s="101">
        <f t="shared" si="82"/>
        <v>10419488.24</v>
      </c>
      <c r="G288" s="101">
        <f t="shared" si="82"/>
        <v>10419488.24</v>
      </c>
      <c r="H288" s="167"/>
    </row>
    <row r="289" spans="1:8" outlineLevel="5">
      <c r="A289" s="51" t="s">
        <v>324</v>
      </c>
      <c r="B289" s="52" t="s">
        <v>39</v>
      </c>
      <c r="C289" s="52" t="s">
        <v>144</v>
      </c>
      <c r="D289" s="52" t="s">
        <v>388</v>
      </c>
      <c r="E289" s="52" t="s">
        <v>325</v>
      </c>
      <c r="F289" s="104">
        <v>10419488.24</v>
      </c>
      <c r="G289" s="104">
        <v>10419488.24</v>
      </c>
      <c r="H289" s="167"/>
    </row>
    <row r="290" spans="1:8" ht="72" outlineLevel="5">
      <c r="A290" s="51" t="s">
        <v>586</v>
      </c>
      <c r="B290" s="52" t="s">
        <v>39</v>
      </c>
      <c r="C290" s="52" t="s">
        <v>144</v>
      </c>
      <c r="D290" s="52" t="s">
        <v>587</v>
      </c>
      <c r="E290" s="52" t="s">
        <v>8</v>
      </c>
      <c r="F290" s="104">
        <f>F291</f>
        <v>800660</v>
      </c>
      <c r="G290" s="104">
        <f>G291</f>
        <v>832686</v>
      </c>
      <c r="H290" s="167"/>
    </row>
    <row r="291" spans="1:8" outlineLevel="5">
      <c r="A291" s="51" t="s">
        <v>104</v>
      </c>
      <c r="B291" s="52" t="s">
        <v>39</v>
      </c>
      <c r="C291" s="52" t="s">
        <v>144</v>
      </c>
      <c r="D291" s="52" t="s">
        <v>587</v>
      </c>
      <c r="E291" s="52" t="s">
        <v>105</v>
      </c>
      <c r="F291" s="104">
        <f>F292</f>
        <v>800660</v>
      </c>
      <c r="G291" s="104">
        <f>G292</f>
        <v>832686</v>
      </c>
      <c r="H291" s="167"/>
    </row>
    <row r="292" spans="1:8" ht="36" outlineLevel="5">
      <c r="A292" s="51" t="s">
        <v>111</v>
      </c>
      <c r="B292" s="52" t="s">
        <v>39</v>
      </c>
      <c r="C292" s="52" t="s">
        <v>144</v>
      </c>
      <c r="D292" s="52" t="s">
        <v>587</v>
      </c>
      <c r="E292" s="52" t="s">
        <v>112</v>
      </c>
      <c r="F292" s="104">
        <v>800660</v>
      </c>
      <c r="G292" s="104">
        <v>832686</v>
      </c>
      <c r="H292" s="167"/>
    </row>
    <row r="293" spans="1:8" ht="76.5" customHeight="1" outlineLevel="5">
      <c r="A293" s="32" t="s">
        <v>588</v>
      </c>
      <c r="B293" s="52" t="s">
        <v>39</v>
      </c>
      <c r="C293" s="52" t="s">
        <v>144</v>
      </c>
      <c r="D293" s="52" t="s">
        <v>589</v>
      </c>
      <c r="E293" s="52" t="s">
        <v>8</v>
      </c>
      <c r="F293" s="104">
        <f>F294</f>
        <v>21692673</v>
      </c>
      <c r="G293" s="104">
        <f>G294</f>
        <v>22415048</v>
      </c>
      <c r="H293" s="167"/>
    </row>
    <row r="294" spans="1:8" outlineLevel="5">
      <c r="A294" s="51" t="s">
        <v>104</v>
      </c>
      <c r="B294" s="52" t="s">
        <v>39</v>
      </c>
      <c r="C294" s="52" t="s">
        <v>144</v>
      </c>
      <c r="D294" s="52" t="s">
        <v>589</v>
      </c>
      <c r="E294" s="52" t="s">
        <v>105</v>
      </c>
      <c r="F294" s="104">
        <f>F295</f>
        <v>21692673</v>
      </c>
      <c r="G294" s="104">
        <f>G295</f>
        <v>22415048</v>
      </c>
      <c r="H294" s="167"/>
    </row>
    <row r="295" spans="1:8" ht="36" outlineLevel="5">
      <c r="A295" s="51" t="s">
        <v>111</v>
      </c>
      <c r="B295" s="52" t="s">
        <v>39</v>
      </c>
      <c r="C295" s="52" t="s">
        <v>144</v>
      </c>
      <c r="D295" s="52" t="s">
        <v>589</v>
      </c>
      <c r="E295" s="52" t="s">
        <v>112</v>
      </c>
      <c r="F295" s="104">
        <v>21692673</v>
      </c>
      <c r="G295" s="104">
        <v>22415048</v>
      </c>
      <c r="H295" s="167"/>
    </row>
    <row r="296" spans="1:8" outlineLevel="5">
      <c r="A296" s="97" t="s">
        <v>114</v>
      </c>
      <c r="B296" s="72" t="s">
        <v>39</v>
      </c>
      <c r="C296" s="72" t="s">
        <v>115</v>
      </c>
      <c r="D296" s="72" t="s">
        <v>146</v>
      </c>
      <c r="E296" s="72" t="s">
        <v>8</v>
      </c>
      <c r="F296" s="107">
        <f t="shared" ref="F296:G296" si="83">F297</f>
        <v>4475388.51</v>
      </c>
      <c r="G296" s="107">
        <f t="shared" si="83"/>
        <v>561000</v>
      </c>
      <c r="H296" s="167"/>
    </row>
    <row r="297" spans="1:8" outlineLevel="5">
      <c r="A297" s="51" t="s">
        <v>397</v>
      </c>
      <c r="B297" s="52" t="s">
        <v>39</v>
      </c>
      <c r="C297" s="52" t="s">
        <v>396</v>
      </c>
      <c r="D297" s="52" t="s">
        <v>146</v>
      </c>
      <c r="E297" s="52" t="s">
        <v>8</v>
      </c>
      <c r="F297" s="101">
        <f>F298+F312</f>
        <v>4475388.51</v>
      </c>
      <c r="G297" s="101">
        <f>G298+G312</f>
        <v>561000</v>
      </c>
      <c r="H297" s="167"/>
    </row>
    <row r="298" spans="1:8" ht="36" outlineLevel="5">
      <c r="A298" s="97" t="s">
        <v>491</v>
      </c>
      <c r="B298" s="72" t="s">
        <v>39</v>
      </c>
      <c r="C298" s="72" t="s">
        <v>396</v>
      </c>
      <c r="D298" s="72" t="s">
        <v>244</v>
      </c>
      <c r="E298" s="72" t="s">
        <v>8</v>
      </c>
      <c r="F298" s="107">
        <f>F299+F306</f>
        <v>4425388.51</v>
      </c>
      <c r="G298" s="107">
        <f>G299+G306</f>
        <v>511000</v>
      </c>
      <c r="H298" s="167"/>
    </row>
    <row r="299" spans="1:8" outlineLevel="4">
      <c r="A299" s="51" t="s">
        <v>492</v>
      </c>
      <c r="B299" s="52" t="s">
        <v>39</v>
      </c>
      <c r="C299" s="52" t="s">
        <v>396</v>
      </c>
      <c r="D299" s="52" t="s">
        <v>400</v>
      </c>
      <c r="E299" s="52" t="s">
        <v>8</v>
      </c>
      <c r="F299" s="101">
        <f>F300+F303</f>
        <v>3914388.51</v>
      </c>
      <c r="G299" s="101">
        <f>G300+G303</f>
        <v>0</v>
      </c>
      <c r="H299" s="167"/>
    </row>
    <row r="300" spans="1:8" ht="54" outlineLevel="4">
      <c r="A300" s="53" t="s">
        <v>637</v>
      </c>
      <c r="B300" s="52" t="s">
        <v>39</v>
      </c>
      <c r="C300" s="52" t="s">
        <v>396</v>
      </c>
      <c r="D300" s="52" t="s">
        <v>638</v>
      </c>
      <c r="E300" s="52" t="s">
        <v>8</v>
      </c>
      <c r="F300" s="101">
        <f>F301</f>
        <v>3157619</v>
      </c>
      <c r="G300" s="101">
        <f>G301</f>
        <v>0</v>
      </c>
      <c r="H300" s="167"/>
    </row>
    <row r="301" spans="1:8" ht="19.5" customHeight="1" outlineLevel="4">
      <c r="A301" s="51" t="s">
        <v>18</v>
      </c>
      <c r="B301" s="52" t="s">
        <v>39</v>
      </c>
      <c r="C301" s="52" t="s">
        <v>396</v>
      </c>
      <c r="D301" s="52" t="s">
        <v>638</v>
      </c>
      <c r="E301" s="52" t="s">
        <v>19</v>
      </c>
      <c r="F301" s="101">
        <f>F302</f>
        <v>3157619</v>
      </c>
      <c r="G301" s="101">
        <f>G302</f>
        <v>0</v>
      </c>
      <c r="H301" s="167"/>
    </row>
    <row r="302" spans="1:8" ht="36" outlineLevel="4">
      <c r="A302" s="51" t="s">
        <v>20</v>
      </c>
      <c r="B302" s="52" t="s">
        <v>39</v>
      </c>
      <c r="C302" s="52" t="s">
        <v>396</v>
      </c>
      <c r="D302" s="52" t="s">
        <v>638</v>
      </c>
      <c r="E302" s="52" t="s">
        <v>21</v>
      </c>
      <c r="F302" s="101">
        <v>3157619</v>
      </c>
      <c r="G302" s="101">
        <v>0</v>
      </c>
      <c r="H302" s="167"/>
    </row>
    <row r="303" spans="1:8" ht="36" outlineLevel="5">
      <c r="A303" s="51" t="s">
        <v>355</v>
      </c>
      <c r="B303" s="52" t="s">
        <v>39</v>
      </c>
      <c r="C303" s="52" t="s">
        <v>396</v>
      </c>
      <c r="D303" s="52" t="s">
        <v>398</v>
      </c>
      <c r="E303" s="52" t="s">
        <v>8</v>
      </c>
      <c r="F303" s="101">
        <f t="shared" ref="F303:G304" si="84">F304</f>
        <v>756769.51</v>
      </c>
      <c r="G303" s="101">
        <f t="shared" si="84"/>
        <v>0</v>
      </c>
      <c r="H303" s="167"/>
    </row>
    <row r="304" spans="1:8" ht="36" outlineLevel="6">
      <c r="A304" s="51" t="s">
        <v>322</v>
      </c>
      <c r="B304" s="52" t="s">
        <v>39</v>
      </c>
      <c r="C304" s="52" t="s">
        <v>396</v>
      </c>
      <c r="D304" s="52" t="s">
        <v>398</v>
      </c>
      <c r="E304" s="52" t="s">
        <v>323</v>
      </c>
      <c r="F304" s="101">
        <f t="shared" si="84"/>
        <v>756769.51</v>
      </c>
      <c r="G304" s="101">
        <f t="shared" si="84"/>
        <v>0</v>
      </c>
      <c r="H304" s="167"/>
    </row>
    <row r="305" spans="1:8" outlineLevel="7">
      <c r="A305" s="51" t="s">
        <v>324</v>
      </c>
      <c r="B305" s="52" t="s">
        <v>39</v>
      </c>
      <c r="C305" s="52" t="s">
        <v>396</v>
      </c>
      <c r="D305" s="52" t="s">
        <v>398</v>
      </c>
      <c r="E305" s="52" t="s">
        <v>325</v>
      </c>
      <c r="F305" s="104">
        <v>756769.51</v>
      </c>
      <c r="G305" s="101">
        <v>0</v>
      </c>
      <c r="H305" s="167"/>
    </row>
    <row r="306" spans="1:8" ht="36" outlineLevel="7">
      <c r="A306" s="51" t="s">
        <v>257</v>
      </c>
      <c r="B306" s="52" t="s">
        <v>39</v>
      </c>
      <c r="C306" s="52" t="s">
        <v>396</v>
      </c>
      <c r="D306" s="52" t="s">
        <v>276</v>
      </c>
      <c r="E306" s="52" t="s">
        <v>8</v>
      </c>
      <c r="F306" s="101">
        <f t="shared" ref="F306:G306" si="85">F307</f>
        <v>511000</v>
      </c>
      <c r="G306" s="101">
        <f t="shared" si="85"/>
        <v>511000</v>
      </c>
      <c r="H306" s="167"/>
    </row>
    <row r="307" spans="1:8" outlineLevel="7">
      <c r="A307" s="51" t="s">
        <v>116</v>
      </c>
      <c r="B307" s="52" t="s">
        <v>39</v>
      </c>
      <c r="C307" s="52" t="s">
        <v>396</v>
      </c>
      <c r="D307" s="52" t="s">
        <v>245</v>
      </c>
      <c r="E307" s="52" t="s">
        <v>8</v>
      </c>
      <c r="F307" s="101">
        <f t="shared" ref="F307:G307" si="86">F308+F310</f>
        <v>511000</v>
      </c>
      <c r="G307" s="101">
        <f t="shared" si="86"/>
        <v>511000</v>
      </c>
      <c r="H307" s="167"/>
    </row>
    <row r="308" spans="1:8" ht="18.75" customHeight="1" outlineLevel="7">
      <c r="A308" s="51" t="s">
        <v>18</v>
      </c>
      <c r="B308" s="52" t="s">
        <v>39</v>
      </c>
      <c r="C308" s="52" t="s">
        <v>396</v>
      </c>
      <c r="D308" s="52" t="s">
        <v>245</v>
      </c>
      <c r="E308" s="52" t="s">
        <v>19</v>
      </c>
      <c r="F308" s="101">
        <f t="shared" ref="F308:G308" si="87">F309</f>
        <v>481000</v>
      </c>
      <c r="G308" s="101">
        <f t="shared" si="87"/>
        <v>481000</v>
      </c>
      <c r="H308" s="167"/>
    </row>
    <row r="309" spans="1:8" ht="36" outlineLevel="7">
      <c r="A309" s="51" t="s">
        <v>20</v>
      </c>
      <c r="B309" s="52" t="s">
        <v>39</v>
      </c>
      <c r="C309" s="52" t="s">
        <v>396</v>
      </c>
      <c r="D309" s="52" t="s">
        <v>245</v>
      </c>
      <c r="E309" s="52" t="s">
        <v>21</v>
      </c>
      <c r="F309" s="104">
        <v>481000</v>
      </c>
      <c r="G309" s="111">
        <v>481000</v>
      </c>
      <c r="H309" s="167"/>
    </row>
    <row r="310" spans="1:8" ht="21" customHeight="1" outlineLevel="7">
      <c r="A310" s="51" t="s">
        <v>331</v>
      </c>
      <c r="B310" s="52" t="s">
        <v>39</v>
      </c>
      <c r="C310" s="52" t="s">
        <v>396</v>
      </c>
      <c r="D310" s="52" t="s">
        <v>245</v>
      </c>
      <c r="E310" s="52" t="s">
        <v>23</v>
      </c>
      <c r="F310" s="101">
        <f t="shared" ref="F310:G310" si="88">F311</f>
        <v>30000</v>
      </c>
      <c r="G310" s="101">
        <f t="shared" si="88"/>
        <v>30000</v>
      </c>
      <c r="H310" s="167"/>
    </row>
    <row r="311" spans="1:8" ht="21" customHeight="1" outlineLevel="7">
      <c r="A311" s="51" t="s">
        <v>332</v>
      </c>
      <c r="B311" s="52" t="s">
        <v>39</v>
      </c>
      <c r="C311" s="52" t="s">
        <v>396</v>
      </c>
      <c r="D311" s="52" t="s">
        <v>245</v>
      </c>
      <c r="E311" s="52" t="s">
        <v>25</v>
      </c>
      <c r="F311" s="104">
        <v>30000</v>
      </c>
      <c r="G311" s="101">
        <v>30000</v>
      </c>
      <c r="H311" s="167"/>
    </row>
    <row r="312" spans="1:8" ht="36" outlineLevel="7">
      <c r="A312" s="88" t="s">
        <v>696</v>
      </c>
      <c r="B312" s="72" t="s">
        <v>39</v>
      </c>
      <c r="C312" s="72" t="s">
        <v>396</v>
      </c>
      <c r="D312" s="72" t="s">
        <v>697</v>
      </c>
      <c r="E312" s="72" t="s">
        <v>8</v>
      </c>
      <c r="F312" s="104">
        <f t="shared" ref="F312:G315" si="89">F313</f>
        <v>50000</v>
      </c>
      <c r="G312" s="104">
        <f t="shared" si="89"/>
        <v>50000</v>
      </c>
      <c r="H312" s="167"/>
    </row>
    <row r="313" spans="1:8" outlineLevel="7">
      <c r="A313" s="193" t="s">
        <v>698</v>
      </c>
      <c r="B313" s="52" t="s">
        <v>39</v>
      </c>
      <c r="C313" s="52" t="s">
        <v>396</v>
      </c>
      <c r="D313" s="52" t="s">
        <v>699</v>
      </c>
      <c r="E313" s="52" t="s">
        <v>8</v>
      </c>
      <c r="F313" s="104">
        <f t="shared" si="89"/>
        <v>50000</v>
      </c>
      <c r="G313" s="104">
        <f t="shared" si="89"/>
        <v>50000</v>
      </c>
      <c r="H313" s="167"/>
    </row>
    <row r="314" spans="1:8" ht="36" outlineLevel="7">
      <c r="A314" s="51" t="s">
        <v>700</v>
      </c>
      <c r="B314" s="52" t="s">
        <v>39</v>
      </c>
      <c r="C314" s="52" t="s">
        <v>396</v>
      </c>
      <c r="D314" s="52" t="s">
        <v>701</v>
      </c>
      <c r="E314" s="52" t="s">
        <v>8</v>
      </c>
      <c r="F314" s="104">
        <f t="shared" si="89"/>
        <v>50000</v>
      </c>
      <c r="G314" s="104">
        <f t="shared" si="89"/>
        <v>50000</v>
      </c>
      <c r="H314" s="167"/>
    </row>
    <row r="315" spans="1:8" ht="24" customHeight="1" outlineLevel="7">
      <c r="A315" s="51" t="s">
        <v>18</v>
      </c>
      <c r="B315" s="52" t="s">
        <v>39</v>
      </c>
      <c r="C315" s="52" t="s">
        <v>396</v>
      </c>
      <c r="D315" s="52" t="s">
        <v>701</v>
      </c>
      <c r="E315" s="52" t="s">
        <v>19</v>
      </c>
      <c r="F315" s="104">
        <f t="shared" si="89"/>
        <v>50000</v>
      </c>
      <c r="G315" s="104">
        <f t="shared" si="89"/>
        <v>50000</v>
      </c>
      <c r="H315" s="167"/>
    </row>
    <row r="316" spans="1:8" ht="36" outlineLevel="7">
      <c r="A316" s="51" t="s">
        <v>20</v>
      </c>
      <c r="B316" s="52" t="s">
        <v>39</v>
      </c>
      <c r="C316" s="52" t="s">
        <v>396</v>
      </c>
      <c r="D316" s="52" t="s">
        <v>701</v>
      </c>
      <c r="E316" s="52" t="s">
        <v>21</v>
      </c>
      <c r="F316" s="104">
        <v>50000</v>
      </c>
      <c r="G316" s="101">
        <v>50000</v>
      </c>
      <c r="H316" s="167"/>
    </row>
    <row r="317" spans="1:8" outlineLevel="2">
      <c r="A317" s="97" t="s">
        <v>117</v>
      </c>
      <c r="B317" s="72" t="s">
        <v>39</v>
      </c>
      <c r="C317" s="72" t="s">
        <v>118</v>
      </c>
      <c r="D317" s="72" t="s">
        <v>146</v>
      </c>
      <c r="E317" s="72" t="s">
        <v>8</v>
      </c>
      <c r="F317" s="106">
        <f t="shared" ref="F317:G322" si="90">F318</f>
        <v>881250</v>
      </c>
      <c r="G317" s="106">
        <f t="shared" si="90"/>
        <v>881250</v>
      </c>
      <c r="H317" s="167"/>
    </row>
    <row r="318" spans="1:8" outlineLevel="3">
      <c r="A318" s="51" t="s">
        <v>119</v>
      </c>
      <c r="B318" s="52" t="s">
        <v>39</v>
      </c>
      <c r="C318" s="52" t="s">
        <v>120</v>
      </c>
      <c r="D318" s="52" t="s">
        <v>146</v>
      </c>
      <c r="E318" s="52" t="s">
        <v>8</v>
      </c>
      <c r="F318" s="104">
        <f t="shared" si="90"/>
        <v>881250</v>
      </c>
      <c r="G318" s="104">
        <f t="shared" si="90"/>
        <v>881250</v>
      </c>
      <c r="H318" s="167"/>
    </row>
    <row r="319" spans="1:8" ht="36.75" customHeight="1" outlineLevel="3">
      <c r="A319" s="97" t="s">
        <v>575</v>
      </c>
      <c r="B319" s="72" t="s">
        <v>39</v>
      </c>
      <c r="C319" s="72" t="s">
        <v>120</v>
      </c>
      <c r="D319" s="72" t="s">
        <v>420</v>
      </c>
      <c r="E319" s="72" t="s">
        <v>8</v>
      </c>
      <c r="F319" s="106">
        <f>F320</f>
        <v>881250</v>
      </c>
      <c r="G319" s="106">
        <f>G320</f>
        <v>881250</v>
      </c>
      <c r="H319" s="167"/>
    </row>
    <row r="320" spans="1:8" ht="36" outlineLevel="3">
      <c r="A320" s="54" t="s">
        <v>436</v>
      </c>
      <c r="B320" s="52" t="s">
        <v>39</v>
      </c>
      <c r="C320" s="52" t="s">
        <v>120</v>
      </c>
      <c r="D320" s="52" t="s">
        <v>422</v>
      </c>
      <c r="E320" s="52" t="s">
        <v>8</v>
      </c>
      <c r="F320" s="104">
        <f t="shared" si="90"/>
        <v>881250</v>
      </c>
      <c r="G320" s="104">
        <f t="shared" si="90"/>
        <v>881250</v>
      </c>
      <c r="H320" s="167"/>
    </row>
    <row r="321" spans="1:8" ht="36" outlineLevel="3">
      <c r="A321" s="51" t="s">
        <v>121</v>
      </c>
      <c r="B321" s="52" t="s">
        <v>39</v>
      </c>
      <c r="C321" s="52" t="s">
        <v>120</v>
      </c>
      <c r="D321" s="52" t="s">
        <v>423</v>
      </c>
      <c r="E321" s="52" t="s">
        <v>8</v>
      </c>
      <c r="F321" s="104">
        <f t="shared" si="90"/>
        <v>881250</v>
      </c>
      <c r="G321" s="104">
        <f t="shared" si="90"/>
        <v>881250</v>
      </c>
      <c r="H321" s="167"/>
    </row>
    <row r="322" spans="1:8" ht="36" outlineLevel="3">
      <c r="A322" s="51" t="s">
        <v>51</v>
      </c>
      <c r="B322" s="52" t="s">
        <v>39</v>
      </c>
      <c r="C322" s="52" t="s">
        <v>120</v>
      </c>
      <c r="D322" s="52" t="s">
        <v>423</v>
      </c>
      <c r="E322" s="52" t="s">
        <v>52</v>
      </c>
      <c r="F322" s="104">
        <f t="shared" si="90"/>
        <v>881250</v>
      </c>
      <c r="G322" s="104">
        <f t="shared" si="90"/>
        <v>881250</v>
      </c>
      <c r="H322" s="167"/>
    </row>
    <row r="323" spans="1:8" outlineLevel="3">
      <c r="A323" s="51" t="s">
        <v>53</v>
      </c>
      <c r="B323" s="52" t="s">
        <v>39</v>
      </c>
      <c r="C323" s="52" t="s">
        <v>120</v>
      </c>
      <c r="D323" s="52" t="s">
        <v>423</v>
      </c>
      <c r="E323" s="52" t="s">
        <v>54</v>
      </c>
      <c r="F323" s="104">
        <v>881250</v>
      </c>
      <c r="G323" s="104">
        <v>881250</v>
      </c>
      <c r="H323" s="167"/>
    </row>
    <row r="324" spans="1:8" outlineLevel="3">
      <c r="A324" s="51" t="s">
        <v>122</v>
      </c>
      <c r="B324" s="50" t="s">
        <v>123</v>
      </c>
      <c r="C324" s="50" t="s">
        <v>7</v>
      </c>
      <c r="D324" s="50" t="s">
        <v>146</v>
      </c>
      <c r="E324" s="50" t="s">
        <v>8</v>
      </c>
      <c r="F324" s="108">
        <f t="shared" ref="F324:G324" si="91">F325</f>
        <v>6003771</v>
      </c>
      <c r="G324" s="108">
        <f t="shared" si="91"/>
        <v>6003771</v>
      </c>
      <c r="H324" s="167"/>
    </row>
    <row r="325" spans="1:8" outlineLevel="3">
      <c r="A325" s="51" t="s">
        <v>9</v>
      </c>
      <c r="B325" s="52" t="s">
        <v>123</v>
      </c>
      <c r="C325" s="52" t="s">
        <v>10</v>
      </c>
      <c r="D325" s="52" t="s">
        <v>146</v>
      </c>
      <c r="E325" s="52" t="s">
        <v>8</v>
      </c>
      <c r="F325" s="104">
        <f t="shared" ref="F325:G325" si="92">F326+F341+F346</f>
        <v>6003771</v>
      </c>
      <c r="G325" s="104">
        <f t="shared" si="92"/>
        <v>6003771</v>
      </c>
      <c r="H325" s="167"/>
    </row>
    <row r="326" spans="1:8" ht="54" outlineLevel="3">
      <c r="A326" s="51" t="s">
        <v>124</v>
      </c>
      <c r="B326" s="52" t="s">
        <v>123</v>
      </c>
      <c r="C326" s="52" t="s">
        <v>125</v>
      </c>
      <c r="D326" s="52" t="s">
        <v>146</v>
      </c>
      <c r="E326" s="52" t="s">
        <v>8</v>
      </c>
      <c r="F326" s="104">
        <f t="shared" ref="F326:G326" si="93">F327</f>
        <v>4690092</v>
      </c>
      <c r="G326" s="104">
        <f t="shared" si="93"/>
        <v>4690092</v>
      </c>
      <c r="H326" s="167"/>
    </row>
    <row r="327" spans="1:8" outlineLevel="3">
      <c r="A327" s="51" t="s">
        <v>155</v>
      </c>
      <c r="B327" s="52" t="s">
        <v>123</v>
      </c>
      <c r="C327" s="52" t="s">
        <v>125</v>
      </c>
      <c r="D327" s="52" t="s">
        <v>147</v>
      </c>
      <c r="E327" s="52" t="s">
        <v>8</v>
      </c>
      <c r="F327" s="104">
        <f t="shared" ref="F327:G327" si="94">F328+F331+F338</f>
        <v>4690092</v>
      </c>
      <c r="G327" s="104">
        <f t="shared" si="94"/>
        <v>4690092</v>
      </c>
      <c r="H327" s="167"/>
    </row>
    <row r="328" spans="1:8" outlineLevel="7">
      <c r="A328" s="51" t="s">
        <v>126</v>
      </c>
      <c r="B328" s="52" t="s">
        <v>123</v>
      </c>
      <c r="C328" s="52" t="s">
        <v>125</v>
      </c>
      <c r="D328" s="52" t="s">
        <v>166</v>
      </c>
      <c r="E328" s="52" t="s">
        <v>8</v>
      </c>
      <c r="F328" s="104">
        <f t="shared" ref="F328:G329" si="95">F329</f>
        <v>2121202</v>
      </c>
      <c r="G328" s="104">
        <f t="shared" si="95"/>
        <v>2121202</v>
      </c>
      <c r="H328" s="167"/>
    </row>
    <row r="329" spans="1:8" ht="57" customHeight="1" outlineLevel="7">
      <c r="A329" s="51" t="s">
        <v>14</v>
      </c>
      <c r="B329" s="52" t="s">
        <v>123</v>
      </c>
      <c r="C329" s="52" t="s">
        <v>125</v>
      </c>
      <c r="D329" s="52" t="s">
        <v>166</v>
      </c>
      <c r="E329" s="52" t="s">
        <v>15</v>
      </c>
      <c r="F329" s="104">
        <f t="shared" si="95"/>
        <v>2121202</v>
      </c>
      <c r="G329" s="104">
        <f t="shared" si="95"/>
        <v>2121202</v>
      </c>
      <c r="H329" s="167"/>
    </row>
    <row r="330" spans="1:8" ht="18.75" customHeight="1" outlineLevel="7">
      <c r="A330" s="51" t="s">
        <v>16</v>
      </c>
      <c r="B330" s="52" t="s">
        <v>123</v>
      </c>
      <c r="C330" s="52" t="s">
        <v>125</v>
      </c>
      <c r="D330" s="52" t="s">
        <v>166</v>
      </c>
      <c r="E330" s="52" t="s">
        <v>17</v>
      </c>
      <c r="F330" s="101">
        <v>2121202</v>
      </c>
      <c r="G330" s="101">
        <v>2121202</v>
      </c>
      <c r="H330" s="167"/>
    </row>
    <row r="331" spans="1:8" ht="36" outlineLevel="2">
      <c r="A331" s="51" t="s">
        <v>13</v>
      </c>
      <c r="B331" s="52" t="s">
        <v>123</v>
      </c>
      <c r="C331" s="52" t="s">
        <v>125</v>
      </c>
      <c r="D331" s="52" t="s">
        <v>148</v>
      </c>
      <c r="E331" s="52" t="s">
        <v>8</v>
      </c>
      <c r="F331" s="104">
        <f t="shared" ref="F331:G331" si="96">F332+F334+F336</f>
        <v>2388890</v>
      </c>
      <c r="G331" s="104">
        <f t="shared" si="96"/>
        <v>2388890</v>
      </c>
      <c r="H331" s="167"/>
    </row>
    <row r="332" spans="1:8" ht="57" customHeight="1" outlineLevel="3">
      <c r="A332" s="51" t="s">
        <v>14</v>
      </c>
      <c r="B332" s="52" t="s">
        <v>123</v>
      </c>
      <c r="C332" s="52" t="s">
        <v>125</v>
      </c>
      <c r="D332" s="52" t="s">
        <v>148</v>
      </c>
      <c r="E332" s="52" t="s">
        <v>15</v>
      </c>
      <c r="F332" s="104">
        <f t="shared" ref="F332:G332" si="97">F333</f>
        <v>2243390</v>
      </c>
      <c r="G332" s="104">
        <f t="shared" si="97"/>
        <v>2243390</v>
      </c>
      <c r="H332" s="167"/>
    </row>
    <row r="333" spans="1:8" ht="19.5" customHeight="1" outlineLevel="5">
      <c r="A333" s="51" t="s">
        <v>16</v>
      </c>
      <c r="B333" s="52" t="s">
        <v>123</v>
      </c>
      <c r="C333" s="52" t="s">
        <v>125</v>
      </c>
      <c r="D333" s="52" t="s">
        <v>148</v>
      </c>
      <c r="E333" s="52" t="s">
        <v>17</v>
      </c>
      <c r="F333" s="101">
        <v>2243390</v>
      </c>
      <c r="G333" s="104">
        <v>2243390</v>
      </c>
      <c r="H333" s="167"/>
    </row>
    <row r="334" spans="1:8" ht="19.5" customHeight="1" outlineLevel="6">
      <c r="A334" s="51" t="s">
        <v>18</v>
      </c>
      <c r="B334" s="52" t="s">
        <v>123</v>
      </c>
      <c r="C334" s="52" t="s">
        <v>125</v>
      </c>
      <c r="D334" s="52" t="s">
        <v>148</v>
      </c>
      <c r="E334" s="52" t="s">
        <v>19</v>
      </c>
      <c r="F334" s="104">
        <f t="shared" ref="F334:G334" si="98">F335</f>
        <v>140000</v>
      </c>
      <c r="G334" s="104">
        <f t="shared" si="98"/>
        <v>140000</v>
      </c>
      <c r="H334" s="167"/>
    </row>
    <row r="335" spans="1:8" ht="36" outlineLevel="7">
      <c r="A335" s="51" t="s">
        <v>20</v>
      </c>
      <c r="B335" s="52" t="s">
        <v>123</v>
      </c>
      <c r="C335" s="52" t="s">
        <v>125</v>
      </c>
      <c r="D335" s="52" t="s">
        <v>148</v>
      </c>
      <c r="E335" s="52" t="s">
        <v>21</v>
      </c>
      <c r="F335" s="101">
        <v>140000</v>
      </c>
      <c r="G335" s="101">
        <v>140000</v>
      </c>
      <c r="H335" s="167"/>
    </row>
    <row r="336" spans="1:8" outlineLevel="6">
      <c r="A336" s="51" t="s">
        <v>22</v>
      </c>
      <c r="B336" s="52" t="s">
        <v>123</v>
      </c>
      <c r="C336" s="52" t="s">
        <v>125</v>
      </c>
      <c r="D336" s="52" t="s">
        <v>148</v>
      </c>
      <c r="E336" s="52" t="s">
        <v>23</v>
      </c>
      <c r="F336" s="104">
        <f t="shared" ref="F336:G336" si="99">F337</f>
        <v>5500</v>
      </c>
      <c r="G336" s="104">
        <f t="shared" si="99"/>
        <v>5500</v>
      </c>
      <c r="H336" s="167"/>
    </row>
    <row r="337" spans="1:8" outlineLevel="7">
      <c r="A337" s="51" t="s">
        <v>24</v>
      </c>
      <c r="B337" s="52" t="s">
        <v>123</v>
      </c>
      <c r="C337" s="52" t="s">
        <v>125</v>
      </c>
      <c r="D337" s="52" t="s">
        <v>148</v>
      </c>
      <c r="E337" s="52" t="s">
        <v>25</v>
      </c>
      <c r="F337" s="101">
        <v>5500</v>
      </c>
      <c r="G337" s="101">
        <v>5500</v>
      </c>
      <c r="H337" s="167"/>
    </row>
    <row r="338" spans="1:8" outlineLevel="5">
      <c r="A338" s="51" t="s">
        <v>127</v>
      </c>
      <c r="B338" s="52" t="s">
        <v>123</v>
      </c>
      <c r="C338" s="52" t="s">
        <v>125</v>
      </c>
      <c r="D338" s="52" t="s">
        <v>167</v>
      </c>
      <c r="E338" s="52" t="s">
        <v>8</v>
      </c>
      <c r="F338" s="104">
        <f t="shared" ref="F338:G339" si="100">F339</f>
        <v>180000</v>
      </c>
      <c r="G338" s="104">
        <f t="shared" si="100"/>
        <v>180000</v>
      </c>
      <c r="H338" s="167"/>
    </row>
    <row r="339" spans="1:8" ht="58.5" customHeight="1" outlineLevel="6">
      <c r="A339" s="51" t="s">
        <v>14</v>
      </c>
      <c r="B339" s="52" t="s">
        <v>123</v>
      </c>
      <c r="C339" s="52" t="s">
        <v>125</v>
      </c>
      <c r="D339" s="52" t="s">
        <v>167</v>
      </c>
      <c r="E339" s="52" t="s">
        <v>15</v>
      </c>
      <c r="F339" s="104">
        <f t="shared" si="100"/>
        <v>180000</v>
      </c>
      <c r="G339" s="104">
        <f t="shared" si="100"/>
        <v>180000</v>
      </c>
      <c r="H339" s="167"/>
    </row>
    <row r="340" spans="1:8" ht="20.25" customHeight="1" outlineLevel="7">
      <c r="A340" s="51" t="s">
        <v>16</v>
      </c>
      <c r="B340" s="52" t="s">
        <v>123</v>
      </c>
      <c r="C340" s="52" t="s">
        <v>125</v>
      </c>
      <c r="D340" s="52" t="s">
        <v>167</v>
      </c>
      <c r="E340" s="52" t="s">
        <v>17</v>
      </c>
      <c r="F340" s="101">
        <v>180000</v>
      </c>
      <c r="G340" s="101">
        <v>180000</v>
      </c>
      <c r="H340" s="167"/>
    </row>
    <row r="341" spans="1:8" ht="36" outlineLevel="6">
      <c r="A341" s="51" t="s">
        <v>11</v>
      </c>
      <c r="B341" s="52" t="s">
        <v>123</v>
      </c>
      <c r="C341" s="52" t="s">
        <v>12</v>
      </c>
      <c r="D341" s="52" t="s">
        <v>146</v>
      </c>
      <c r="E341" s="52" t="s">
        <v>8</v>
      </c>
      <c r="F341" s="104">
        <f t="shared" ref="F341:G344" si="101">F342</f>
        <v>1194679</v>
      </c>
      <c r="G341" s="104">
        <f t="shared" si="101"/>
        <v>1194679</v>
      </c>
      <c r="H341" s="167"/>
    </row>
    <row r="342" spans="1:8" outlineLevel="7">
      <c r="A342" s="51" t="s">
        <v>155</v>
      </c>
      <c r="B342" s="52" t="s">
        <v>123</v>
      </c>
      <c r="C342" s="52" t="s">
        <v>12</v>
      </c>
      <c r="D342" s="52" t="s">
        <v>147</v>
      </c>
      <c r="E342" s="52" t="s">
        <v>8</v>
      </c>
      <c r="F342" s="104">
        <f t="shared" si="101"/>
        <v>1194679</v>
      </c>
      <c r="G342" s="104">
        <f t="shared" si="101"/>
        <v>1194679</v>
      </c>
      <c r="H342" s="167"/>
    </row>
    <row r="343" spans="1:8" outlineLevel="6">
      <c r="A343" s="51" t="s">
        <v>140</v>
      </c>
      <c r="B343" s="52" t="s">
        <v>123</v>
      </c>
      <c r="C343" s="52" t="s">
        <v>12</v>
      </c>
      <c r="D343" s="52" t="s">
        <v>168</v>
      </c>
      <c r="E343" s="52" t="s">
        <v>8</v>
      </c>
      <c r="F343" s="104">
        <f t="shared" si="101"/>
        <v>1194679</v>
      </c>
      <c r="G343" s="104">
        <f t="shared" si="101"/>
        <v>1194679</v>
      </c>
      <c r="H343" s="167"/>
    </row>
    <row r="344" spans="1:8" ht="57" customHeight="1" outlineLevel="7">
      <c r="A344" s="51" t="s">
        <v>14</v>
      </c>
      <c r="B344" s="52" t="s">
        <v>123</v>
      </c>
      <c r="C344" s="52" t="s">
        <v>12</v>
      </c>
      <c r="D344" s="52" t="s">
        <v>168</v>
      </c>
      <c r="E344" s="52" t="s">
        <v>15</v>
      </c>
      <c r="F344" s="104">
        <f t="shared" si="101"/>
        <v>1194679</v>
      </c>
      <c r="G344" s="104">
        <f t="shared" si="101"/>
        <v>1194679</v>
      </c>
      <c r="H344" s="167"/>
    </row>
    <row r="345" spans="1:8" ht="20.25" customHeight="1" outlineLevel="3">
      <c r="A345" s="51" t="s">
        <v>16</v>
      </c>
      <c r="B345" s="52" t="s">
        <v>123</v>
      </c>
      <c r="C345" s="52" t="s">
        <v>12</v>
      </c>
      <c r="D345" s="52" t="s">
        <v>168</v>
      </c>
      <c r="E345" s="52" t="s">
        <v>17</v>
      </c>
      <c r="F345" s="101">
        <v>1194679</v>
      </c>
      <c r="G345" s="104">
        <v>1194679</v>
      </c>
      <c r="H345" s="167"/>
    </row>
    <row r="346" spans="1:8" outlineLevel="3">
      <c r="A346" s="51" t="s">
        <v>26</v>
      </c>
      <c r="B346" s="52" t="s">
        <v>123</v>
      </c>
      <c r="C346" s="52" t="s">
        <v>27</v>
      </c>
      <c r="D346" s="52" t="s">
        <v>146</v>
      </c>
      <c r="E346" s="52" t="s">
        <v>8</v>
      </c>
      <c r="F346" s="104">
        <f t="shared" ref="F346:G346" si="102">F347+F352</f>
        <v>119000</v>
      </c>
      <c r="G346" s="104">
        <f t="shared" si="102"/>
        <v>119000</v>
      </c>
      <c r="H346" s="167"/>
    </row>
    <row r="347" spans="1:8" ht="36" outlineLevel="3">
      <c r="A347" s="97" t="s">
        <v>560</v>
      </c>
      <c r="B347" s="72" t="s">
        <v>123</v>
      </c>
      <c r="C347" s="72" t="s">
        <v>27</v>
      </c>
      <c r="D347" s="72" t="s">
        <v>149</v>
      </c>
      <c r="E347" s="72" t="s">
        <v>8</v>
      </c>
      <c r="F347" s="106">
        <f t="shared" ref="F347:G350" si="103">F348</f>
        <v>19000</v>
      </c>
      <c r="G347" s="106">
        <f t="shared" si="103"/>
        <v>19000</v>
      </c>
      <c r="H347" s="167"/>
    </row>
    <row r="348" spans="1:8" ht="36" outlineLevel="3">
      <c r="A348" s="98" t="s">
        <v>259</v>
      </c>
      <c r="B348" s="52" t="s">
        <v>123</v>
      </c>
      <c r="C348" s="52" t="s">
        <v>27</v>
      </c>
      <c r="D348" s="52" t="s">
        <v>418</v>
      </c>
      <c r="E348" s="52" t="s">
        <v>8</v>
      </c>
      <c r="F348" s="104">
        <f t="shared" si="103"/>
        <v>19000</v>
      </c>
      <c r="G348" s="104">
        <f t="shared" si="103"/>
        <v>19000</v>
      </c>
      <c r="H348" s="167"/>
    </row>
    <row r="349" spans="1:8" outlineLevel="3">
      <c r="A349" s="98" t="s">
        <v>430</v>
      </c>
      <c r="B349" s="52" t="s">
        <v>123</v>
      </c>
      <c r="C349" s="52" t="s">
        <v>27</v>
      </c>
      <c r="D349" s="52" t="s">
        <v>419</v>
      </c>
      <c r="E349" s="52" t="s">
        <v>8</v>
      </c>
      <c r="F349" s="104">
        <f t="shared" si="103"/>
        <v>19000</v>
      </c>
      <c r="G349" s="104">
        <f t="shared" si="103"/>
        <v>19000</v>
      </c>
      <c r="H349" s="167"/>
    </row>
    <row r="350" spans="1:8" ht="19.5" customHeight="1" outlineLevel="3">
      <c r="A350" s="51" t="s">
        <v>18</v>
      </c>
      <c r="B350" s="52" t="s">
        <v>123</v>
      </c>
      <c r="C350" s="52" t="s">
        <v>27</v>
      </c>
      <c r="D350" s="52" t="s">
        <v>419</v>
      </c>
      <c r="E350" s="52" t="s">
        <v>19</v>
      </c>
      <c r="F350" s="104">
        <f t="shared" si="103"/>
        <v>19000</v>
      </c>
      <c r="G350" s="104">
        <f t="shared" si="103"/>
        <v>19000</v>
      </c>
      <c r="H350" s="167"/>
    </row>
    <row r="351" spans="1:8" ht="36" outlineLevel="3">
      <c r="A351" s="51" t="s">
        <v>20</v>
      </c>
      <c r="B351" s="52" t="s">
        <v>123</v>
      </c>
      <c r="C351" s="52" t="s">
        <v>27</v>
      </c>
      <c r="D351" s="52" t="s">
        <v>419</v>
      </c>
      <c r="E351" s="52" t="s">
        <v>21</v>
      </c>
      <c r="F351" s="101">
        <v>19000</v>
      </c>
      <c r="G351" s="104">
        <v>19000</v>
      </c>
      <c r="H351" s="167"/>
    </row>
    <row r="352" spans="1:8" ht="36" outlineLevel="3">
      <c r="A352" s="97" t="s">
        <v>155</v>
      </c>
      <c r="B352" s="72" t="s">
        <v>123</v>
      </c>
      <c r="C352" s="72" t="s">
        <v>27</v>
      </c>
      <c r="D352" s="72" t="s">
        <v>147</v>
      </c>
      <c r="E352" s="72" t="s">
        <v>8</v>
      </c>
      <c r="F352" s="110">
        <f t="shared" ref="F352:G354" si="104">F353</f>
        <v>100000</v>
      </c>
      <c r="G352" s="110">
        <f t="shared" si="104"/>
        <v>100000</v>
      </c>
      <c r="H352" s="167"/>
    </row>
    <row r="353" spans="1:8" ht="21.75" customHeight="1" outlineLevel="3">
      <c r="A353" s="51" t="s">
        <v>326</v>
      </c>
      <c r="B353" s="52" t="s">
        <v>123</v>
      </c>
      <c r="C353" s="52" t="s">
        <v>27</v>
      </c>
      <c r="D353" s="86">
        <v>9909970200</v>
      </c>
      <c r="E353" s="52" t="s">
        <v>8</v>
      </c>
      <c r="F353" s="111">
        <f t="shared" si="104"/>
        <v>100000</v>
      </c>
      <c r="G353" s="111">
        <f t="shared" si="104"/>
        <v>100000</v>
      </c>
      <c r="H353" s="167"/>
    </row>
    <row r="354" spans="1:8" ht="18.75" customHeight="1" outlineLevel="3">
      <c r="A354" s="51" t="s">
        <v>18</v>
      </c>
      <c r="B354" s="52" t="s">
        <v>123</v>
      </c>
      <c r="C354" s="52" t="s">
        <v>27</v>
      </c>
      <c r="D354" s="86">
        <v>9909970200</v>
      </c>
      <c r="E354" s="52" t="s">
        <v>19</v>
      </c>
      <c r="F354" s="111">
        <f t="shared" si="104"/>
        <v>100000</v>
      </c>
      <c r="G354" s="111">
        <f t="shared" si="104"/>
        <v>100000</v>
      </c>
      <c r="H354" s="167"/>
    </row>
    <row r="355" spans="1:8" ht="36" outlineLevel="3">
      <c r="A355" s="51" t="s">
        <v>20</v>
      </c>
      <c r="B355" s="52" t="s">
        <v>123</v>
      </c>
      <c r="C355" s="52" t="s">
        <v>27</v>
      </c>
      <c r="D355" s="86">
        <v>9909970200</v>
      </c>
      <c r="E355" s="52" t="s">
        <v>21</v>
      </c>
      <c r="F355" s="101">
        <v>100000</v>
      </c>
      <c r="G355" s="104">
        <v>100000</v>
      </c>
      <c r="H355" s="167"/>
    </row>
    <row r="356" spans="1:8" ht="36" outlineLevel="3">
      <c r="A356" s="51" t="s">
        <v>128</v>
      </c>
      <c r="B356" s="50" t="s">
        <v>129</v>
      </c>
      <c r="C356" s="50" t="s">
        <v>7</v>
      </c>
      <c r="D356" s="50" t="s">
        <v>146</v>
      </c>
      <c r="E356" s="50" t="s">
        <v>8</v>
      </c>
      <c r="F356" s="108">
        <f>F357+F463</f>
        <v>449740705.79999995</v>
      </c>
      <c r="G356" s="108">
        <f>G357+G463</f>
        <v>443065327.32999998</v>
      </c>
      <c r="H356" s="167"/>
    </row>
    <row r="357" spans="1:8" outlineLevel="3">
      <c r="A357" s="97" t="s">
        <v>83</v>
      </c>
      <c r="B357" s="72" t="s">
        <v>129</v>
      </c>
      <c r="C357" s="72" t="s">
        <v>84</v>
      </c>
      <c r="D357" s="72" t="s">
        <v>146</v>
      </c>
      <c r="E357" s="72" t="s">
        <v>8</v>
      </c>
      <c r="F357" s="106">
        <f>F358+F381+F426+F443+F409</f>
        <v>442754414.79999995</v>
      </c>
      <c r="G357" s="106">
        <f>G358+G381+G426+G443+G409</f>
        <v>436079036.32999998</v>
      </c>
      <c r="H357" s="167"/>
    </row>
    <row r="358" spans="1:8" outlineLevel="3">
      <c r="A358" s="51" t="s">
        <v>130</v>
      </c>
      <c r="B358" s="52" t="s">
        <v>129</v>
      </c>
      <c r="C358" s="52" t="s">
        <v>131</v>
      </c>
      <c r="D358" s="52" t="s">
        <v>146</v>
      </c>
      <c r="E358" s="52" t="s">
        <v>8</v>
      </c>
      <c r="F358" s="104">
        <f t="shared" ref="F358:G359" si="105">F359</f>
        <v>102299397</v>
      </c>
      <c r="G358" s="104">
        <f t="shared" si="105"/>
        <v>100292398</v>
      </c>
      <c r="H358" s="167"/>
    </row>
    <row r="359" spans="1:8" ht="36" outlineLevel="3">
      <c r="A359" s="97" t="s">
        <v>513</v>
      </c>
      <c r="B359" s="72" t="s">
        <v>129</v>
      </c>
      <c r="C359" s="72" t="s">
        <v>131</v>
      </c>
      <c r="D359" s="72" t="s">
        <v>161</v>
      </c>
      <c r="E359" s="72" t="s">
        <v>8</v>
      </c>
      <c r="F359" s="106">
        <f t="shared" si="105"/>
        <v>102299397</v>
      </c>
      <c r="G359" s="106">
        <f t="shared" si="105"/>
        <v>100292398</v>
      </c>
      <c r="H359" s="167"/>
    </row>
    <row r="360" spans="1:8" ht="36" outlineLevel="3">
      <c r="A360" s="51" t="s">
        <v>514</v>
      </c>
      <c r="B360" s="52" t="s">
        <v>129</v>
      </c>
      <c r="C360" s="52" t="s">
        <v>131</v>
      </c>
      <c r="D360" s="52" t="s">
        <v>162</v>
      </c>
      <c r="E360" s="52" t="s">
        <v>8</v>
      </c>
      <c r="F360" s="104">
        <f>F361+F368</f>
        <v>102299397</v>
      </c>
      <c r="G360" s="104">
        <f>G361+G368</f>
        <v>100292398</v>
      </c>
      <c r="H360" s="167"/>
    </row>
    <row r="361" spans="1:8" ht="36" outlineLevel="3">
      <c r="A361" s="54" t="s">
        <v>246</v>
      </c>
      <c r="B361" s="52" t="s">
        <v>129</v>
      </c>
      <c r="C361" s="52" t="s">
        <v>131</v>
      </c>
      <c r="D361" s="52" t="s">
        <v>265</v>
      </c>
      <c r="E361" s="52" t="s">
        <v>8</v>
      </c>
      <c r="F361" s="104">
        <f>F362+F365</f>
        <v>101013812</v>
      </c>
      <c r="G361" s="104">
        <f>G362+G365</f>
        <v>100052398</v>
      </c>
      <c r="H361" s="167"/>
    </row>
    <row r="362" spans="1:8" s="3" customFormat="1" ht="36">
      <c r="A362" s="51" t="s">
        <v>133</v>
      </c>
      <c r="B362" s="52" t="s">
        <v>129</v>
      </c>
      <c r="C362" s="52" t="s">
        <v>131</v>
      </c>
      <c r="D362" s="52" t="s">
        <v>169</v>
      </c>
      <c r="E362" s="52" t="s">
        <v>8</v>
      </c>
      <c r="F362" s="104">
        <f t="shared" ref="F362:G363" si="106">F363</f>
        <v>34510583</v>
      </c>
      <c r="G362" s="104">
        <f t="shared" si="106"/>
        <v>33549169</v>
      </c>
      <c r="H362" s="166"/>
    </row>
    <row r="363" spans="1:8" s="3" customFormat="1" ht="36">
      <c r="A363" s="51" t="s">
        <v>51</v>
      </c>
      <c r="B363" s="52" t="s">
        <v>129</v>
      </c>
      <c r="C363" s="52" t="s">
        <v>131</v>
      </c>
      <c r="D363" s="52" t="s">
        <v>169</v>
      </c>
      <c r="E363" s="52" t="s">
        <v>52</v>
      </c>
      <c r="F363" s="104">
        <f t="shared" si="106"/>
        <v>34510583</v>
      </c>
      <c r="G363" s="104">
        <f t="shared" si="106"/>
        <v>33549169</v>
      </c>
      <c r="H363" s="166"/>
    </row>
    <row r="364" spans="1:8">
      <c r="A364" s="51" t="s">
        <v>88</v>
      </c>
      <c r="B364" s="52" t="s">
        <v>129</v>
      </c>
      <c r="C364" s="52" t="s">
        <v>131</v>
      </c>
      <c r="D364" s="52" t="s">
        <v>169</v>
      </c>
      <c r="E364" s="52" t="s">
        <v>89</v>
      </c>
      <c r="F364" s="101">
        <f>34456583+54000</f>
        <v>34510583</v>
      </c>
      <c r="G364" s="111">
        <f>33495169+54000</f>
        <v>33549169</v>
      </c>
      <c r="H364" s="167"/>
    </row>
    <row r="365" spans="1:8" ht="72">
      <c r="A365" s="54" t="s">
        <v>515</v>
      </c>
      <c r="B365" s="52" t="s">
        <v>129</v>
      </c>
      <c r="C365" s="52" t="s">
        <v>131</v>
      </c>
      <c r="D365" s="52" t="s">
        <v>170</v>
      </c>
      <c r="E365" s="52" t="s">
        <v>8</v>
      </c>
      <c r="F365" s="104">
        <f t="shared" ref="F365:G366" si="107">F366</f>
        <v>66503229</v>
      </c>
      <c r="G365" s="104">
        <f t="shared" si="107"/>
        <v>66503229</v>
      </c>
      <c r="H365" s="82"/>
    </row>
    <row r="366" spans="1:8" ht="36">
      <c r="A366" s="51" t="s">
        <v>51</v>
      </c>
      <c r="B366" s="52" t="s">
        <v>129</v>
      </c>
      <c r="C366" s="52" t="s">
        <v>131</v>
      </c>
      <c r="D366" s="52" t="s">
        <v>170</v>
      </c>
      <c r="E366" s="52" t="s">
        <v>52</v>
      </c>
      <c r="F366" s="104">
        <f t="shared" si="107"/>
        <v>66503229</v>
      </c>
      <c r="G366" s="104">
        <f t="shared" si="107"/>
        <v>66503229</v>
      </c>
    </row>
    <row r="367" spans="1:8">
      <c r="A367" s="51" t="s">
        <v>88</v>
      </c>
      <c r="B367" s="52" t="s">
        <v>129</v>
      </c>
      <c r="C367" s="52" t="s">
        <v>131</v>
      </c>
      <c r="D367" s="52" t="s">
        <v>170</v>
      </c>
      <c r="E367" s="52" t="s">
        <v>89</v>
      </c>
      <c r="F367" s="101">
        <v>66503229</v>
      </c>
      <c r="G367" s="102">
        <v>66503229</v>
      </c>
      <c r="H367" s="167"/>
    </row>
    <row r="368" spans="1:8" ht="36">
      <c r="A368" s="54" t="s">
        <v>247</v>
      </c>
      <c r="B368" s="52" t="s">
        <v>129</v>
      </c>
      <c r="C368" s="52" t="s">
        <v>131</v>
      </c>
      <c r="D368" s="52" t="s">
        <v>267</v>
      </c>
      <c r="E368" s="52" t="s">
        <v>8</v>
      </c>
      <c r="F368" s="101">
        <f>F369+F372+F375+F378</f>
        <v>1285585</v>
      </c>
      <c r="G368" s="101">
        <f>G369+G372+G375+G378</f>
        <v>240000</v>
      </c>
      <c r="H368" s="167"/>
    </row>
    <row r="369" spans="1:8" ht="72">
      <c r="A369" s="32" t="s">
        <v>389</v>
      </c>
      <c r="B369" s="52" t="s">
        <v>129</v>
      </c>
      <c r="C369" s="52" t="s">
        <v>131</v>
      </c>
      <c r="D369" s="52" t="s">
        <v>390</v>
      </c>
      <c r="E369" s="52" t="s">
        <v>8</v>
      </c>
      <c r="F369" s="111">
        <f t="shared" ref="F369:G370" si="108">F370</f>
        <v>1002500</v>
      </c>
      <c r="G369" s="111">
        <f t="shared" si="108"/>
        <v>0</v>
      </c>
    </row>
    <row r="370" spans="1:8" ht="36">
      <c r="A370" s="51" t="s">
        <v>322</v>
      </c>
      <c r="B370" s="52" t="s">
        <v>129</v>
      </c>
      <c r="C370" s="52" t="s">
        <v>131</v>
      </c>
      <c r="D370" s="52" t="s">
        <v>390</v>
      </c>
      <c r="E370" s="52" t="s">
        <v>323</v>
      </c>
      <c r="F370" s="111">
        <f t="shared" si="108"/>
        <v>1002500</v>
      </c>
      <c r="G370" s="111">
        <f t="shared" si="108"/>
        <v>0</v>
      </c>
    </row>
    <row r="371" spans="1:8">
      <c r="A371" s="51" t="s">
        <v>324</v>
      </c>
      <c r="B371" s="52" t="s">
        <v>129</v>
      </c>
      <c r="C371" s="52" t="s">
        <v>131</v>
      </c>
      <c r="D371" s="52" t="s">
        <v>390</v>
      </c>
      <c r="E371" s="52" t="s">
        <v>325</v>
      </c>
      <c r="F371" s="101">
        <v>1002500</v>
      </c>
      <c r="G371" s="102">
        <v>0</v>
      </c>
    </row>
    <row r="372" spans="1:8" ht="54">
      <c r="A372" s="51" t="s">
        <v>639</v>
      </c>
      <c r="B372" s="52" t="s">
        <v>129</v>
      </c>
      <c r="C372" s="52" t="s">
        <v>131</v>
      </c>
      <c r="D372" s="52" t="s">
        <v>640</v>
      </c>
      <c r="E372" s="52" t="s">
        <v>8</v>
      </c>
      <c r="F372" s="111">
        <f t="shared" ref="F372:G373" si="109">F373</f>
        <v>140585</v>
      </c>
      <c r="G372" s="111">
        <f t="shared" si="109"/>
        <v>100000</v>
      </c>
    </row>
    <row r="373" spans="1:8" ht="36">
      <c r="A373" s="51" t="s">
        <v>51</v>
      </c>
      <c r="B373" s="52" t="s">
        <v>129</v>
      </c>
      <c r="C373" s="52" t="s">
        <v>131</v>
      </c>
      <c r="D373" s="52" t="s">
        <v>640</v>
      </c>
      <c r="E373" s="52" t="s">
        <v>52</v>
      </c>
      <c r="F373" s="111">
        <f t="shared" si="109"/>
        <v>140585</v>
      </c>
      <c r="G373" s="111">
        <f t="shared" si="109"/>
        <v>100000</v>
      </c>
    </row>
    <row r="374" spans="1:8">
      <c r="A374" s="51" t="s">
        <v>88</v>
      </c>
      <c r="B374" s="52" t="s">
        <v>129</v>
      </c>
      <c r="C374" s="52" t="s">
        <v>131</v>
      </c>
      <c r="D374" s="52" t="s">
        <v>640</v>
      </c>
      <c r="E374" s="52" t="s">
        <v>89</v>
      </c>
      <c r="F374" s="101">
        <v>140585</v>
      </c>
      <c r="G374" s="101">
        <v>100000</v>
      </c>
    </row>
    <row r="375" spans="1:8" ht="36">
      <c r="A375" s="51" t="s">
        <v>356</v>
      </c>
      <c r="B375" s="52" t="s">
        <v>129</v>
      </c>
      <c r="C375" s="52" t="s">
        <v>131</v>
      </c>
      <c r="D375" s="52" t="s">
        <v>357</v>
      </c>
      <c r="E375" s="52" t="s">
        <v>8</v>
      </c>
      <c r="F375" s="101">
        <f>F376</f>
        <v>97500</v>
      </c>
      <c r="G375" s="101">
        <f>G376</f>
        <v>95000</v>
      </c>
    </row>
    <row r="376" spans="1:8" ht="36">
      <c r="A376" s="51" t="s">
        <v>51</v>
      </c>
      <c r="B376" s="52" t="s">
        <v>129</v>
      </c>
      <c r="C376" s="52" t="s">
        <v>131</v>
      </c>
      <c r="D376" s="52" t="s">
        <v>357</v>
      </c>
      <c r="E376" s="52" t="s">
        <v>52</v>
      </c>
      <c r="F376" s="101">
        <f>F377</f>
        <v>97500</v>
      </c>
      <c r="G376" s="101">
        <f>G377</f>
        <v>95000</v>
      </c>
    </row>
    <row r="377" spans="1:8">
      <c r="A377" s="51" t="s">
        <v>88</v>
      </c>
      <c r="B377" s="52" t="s">
        <v>129</v>
      </c>
      <c r="C377" s="52" t="s">
        <v>131</v>
      </c>
      <c r="D377" s="52" t="s">
        <v>357</v>
      </c>
      <c r="E377" s="52" t="s">
        <v>89</v>
      </c>
      <c r="F377" s="101">
        <v>97500</v>
      </c>
      <c r="G377" s="101">
        <v>95000</v>
      </c>
    </row>
    <row r="378" spans="1:8">
      <c r="A378" s="51" t="s">
        <v>327</v>
      </c>
      <c r="B378" s="52" t="s">
        <v>129</v>
      </c>
      <c r="C378" s="52" t="s">
        <v>131</v>
      </c>
      <c r="D378" s="52" t="s">
        <v>358</v>
      </c>
      <c r="E378" s="52" t="s">
        <v>8</v>
      </c>
      <c r="F378" s="111">
        <f t="shared" ref="F378:G379" si="110">F379</f>
        <v>45000</v>
      </c>
      <c r="G378" s="111">
        <f t="shared" si="110"/>
        <v>45000</v>
      </c>
    </row>
    <row r="379" spans="1:8" ht="36">
      <c r="A379" s="51" t="s">
        <v>51</v>
      </c>
      <c r="B379" s="52" t="s">
        <v>129</v>
      </c>
      <c r="C379" s="52" t="s">
        <v>131</v>
      </c>
      <c r="D379" s="52" t="s">
        <v>358</v>
      </c>
      <c r="E379" s="52" t="s">
        <v>52</v>
      </c>
      <c r="F379" s="111">
        <f t="shared" si="110"/>
        <v>45000</v>
      </c>
      <c r="G379" s="111">
        <f t="shared" si="110"/>
        <v>45000</v>
      </c>
    </row>
    <row r="380" spans="1:8">
      <c r="A380" s="51" t="s">
        <v>88</v>
      </c>
      <c r="B380" s="52" t="s">
        <v>129</v>
      </c>
      <c r="C380" s="52" t="s">
        <v>131</v>
      </c>
      <c r="D380" s="52" t="s">
        <v>358</v>
      </c>
      <c r="E380" s="52" t="s">
        <v>89</v>
      </c>
      <c r="F380" s="101">
        <v>45000</v>
      </c>
      <c r="G380" s="101">
        <v>45000</v>
      </c>
    </row>
    <row r="381" spans="1:8">
      <c r="A381" s="51" t="s">
        <v>85</v>
      </c>
      <c r="B381" s="52" t="s">
        <v>129</v>
      </c>
      <c r="C381" s="52" t="s">
        <v>86</v>
      </c>
      <c r="D381" s="52" t="s">
        <v>146</v>
      </c>
      <c r="E381" s="52" t="s">
        <v>8</v>
      </c>
      <c r="F381" s="104">
        <f t="shared" ref="F381:G382" si="111">F382</f>
        <v>303274687.79999995</v>
      </c>
      <c r="G381" s="104">
        <f t="shared" si="111"/>
        <v>302078129.32999998</v>
      </c>
    </row>
    <row r="382" spans="1:8" ht="36">
      <c r="A382" s="97" t="s">
        <v>513</v>
      </c>
      <c r="B382" s="72" t="s">
        <v>129</v>
      </c>
      <c r="C382" s="72" t="s">
        <v>86</v>
      </c>
      <c r="D382" s="72" t="s">
        <v>161</v>
      </c>
      <c r="E382" s="72" t="s">
        <v>8</v>
      </c>
      <c r="F382" s="106">
        <f t="shared" si="111"/>
        <v>303274687.79999995</v>
      </c>
      <c r="G382" s="106">
        <f t="shared" si="111"/>
        <v>302078129.32999998</v>
      </c>
      <c r="H382" s="4"/>
    </row>
    <row r="383" spans="1:8" ht="36">
      <c r="A383" s="51" t="s">
        <v>517</v>
      </c>
      <c r="B383" s="52" t="s">
        <v>129</v>
      </c>
      <c r="C383" s="52" t="s">
        <v>86</v>
      </c>
      <c r="D383" s="52" t="s">
        <v>171</v>
      </c>
      <c r="E383" s="52" t="s">
        <v>8</v>
      </c>
      <c r="F383" s="104">
        <f>F384+F391+F401+F405</f>
        <v>303274687.79999995</v>
      </c>
      <c r="G383" s="104">
        <f>G384+G391+G401+G405</f>
        <v>302078129.32999998</v>
      </c>
    </row>
    <row r="384" spans="1:8" ht="36">
      <c r="A384" s="54" t="s">
        <v>249</v>
      </c>
      <c r="B384" s="52" t="s">
        <v>129</v>
      </c>
      <c r="C384" s="52" t="s">
        <v>86</v>
      </c>
      <c r="D384" s="52" t="s">
        <v>268</v>
      </c>
      <c r="E384" s="52" t="s">
        <v>8</v>
      </c>
      <c r="F384" s="104">
        <f>F385+F388</f>
        <v>289617625.40999997</v>
      </c>
      <c r="G384" s="104">
        <f>G385+G388</f>
        <v>289029186.32999998</v>
      </c>
    </row>
    <row r="385" spans="1:7" ht="36">
      <c r="A385" s="51" t="s">
        <v>134</v>
      </c>
      <c r="B385" s="52" t="s">
        <v>129</v>
      </c>
      <c r="C385" s="52" t="s">
        <v>86</v>
      </c>
      <c r="D385" s="52" t="s">
        <v>172</v>
      </c>
      <c r="E385" s="52" t="s">
        <v>8</v>
      </c>
      <c r="F385" s="104">
        <f t="shared" ref="F385:G386" si="112">F386</f>
        <v>72424853.409999996</v>
      </c>
      <c r="G385" s="104">
        <f t="shared" si="112"/>
        <v>71836414.329999998</v>
      </c>
    </row>
    <row r="386" spans="1:7" ht="36">
      <c r="A386" s="51" t="s">
        <v>51</v>
      </c>
      <c r="B386" s="52" t="s">
        <v>129</v>
      </c>
      <c r="C386" s="52" t="s">
        <v>86</v>
      </c>
      <c r="D386" s="52" t="s">
        <v>172</v>
      </c>
      <c r="E386" s="52" t="s">
        <v>52</v>
      </c>
      <c r="F386" s="104">
        <f t="shared" si="112"/>
        <v>72424853.409999996</v>
      </c>
      <c r="G386" s="104">
        <f t="shared" si="112"/>
        <v>71836414.329999998</v>
      </c>
    </row>
    <row r="387" spans="1:7">
      <c r="A387" s="51" t="s">
        <v>88</v>
      </c>
      <c r="B387" s="52" t="s">
        <v>129</v>
      </c>
      <c r="C387" s="52" t="s">
        <v>86</v>
      </c>
      <c r="D387" s="52" t="s">
        <v>172</v>
      </c>
      <c r="E387" s="52" t="s">
        <v>89</v>
      </c>
      <c r="F387" s="101">
        <v>72424853.409999996</v>
      </c>
      <c r="G387" s="102">
        <v>71836414.329999998</v>
      </c>
    </row>
    <row r="388" spans="1:7" ht="94.5" customHeight="1">
      <c r="A388" s="54" t="s">
        <v>518</v>
      </c>
      <c r="B388" s="52" t="s">
        <v>129</v>
      </c>
      <c r="C388" s="52" t="s">
        <v>86</v>
      </c>
      <c r="D388" s="52" t="s">
        <v>173</v>
      </c>
      <c r="E388" s="52" t="s">
        <v>8</v>
      </c>
      <c r="F388" s="104">
        <f t="shared" ref="F388:G389" si="113">F389</f>
        <v>217192772</v>
      </c>
      <c r="G388" s="104">
        <f t="shared" si="113"/>
        <v>217192772</v>
      </c>
    </row>
    <row r="389" spans="1:7" ht="36">
      <c r="A389" s="51" t="s">
        <v>51</v>
      </c>
      <c r="B389" s="52" t="s">
        <v>129</v>
      </c>
      <c r="C389" s="52" t="s">
        <v>86</v>
      </c>
      <c r="D389" s="52" t="s">
        <v>173</v>
      </c>
      <c r="E389" s="52" t="s">
        <v>52</v>
      </c>
      <c r="F389" s="104">
        <f t="shared" si="113"/>
        <v>217192772</v>
      </c>
      <c r="G389" s="104">
        <f t="shared" si="113"/>
        <v>217192772</v>
      </c>
    </row>
    <row r="390" spans="1:7">
      <c r="A390" s="51" t="s">
        <v>88</v>
      </c>
      <c r="B390" s="52" t="s">
        <v>129</v>
      </c>
      <c r="C390" s="52" t="s">
        <v>86</v>
      </c>
      <c r="D390" s="52" t="s">
        <v>173</v>
      </c>
      <c r="E390" s="52" t="s">
        <v>89</v>
      </c>
      <c r="F390" s="101">
        <v>217192772</v>
      </c>
      <c r="G390" s="101">
        <v>217192772</v>
      </c>
    </row>
    <row r="391" spans="1:7" ht="36">
      <c r="A391" s="98" t="s">
        <v>250</v>
      </c>
      <c r="B391" s="52" t="s">
        <v>129</v>
      </c>
      <c r="C391" s="52" t="s">
        <v>86</v>
      </c>
      <c r="D391" s="52" t="s">
        <v>266</v>
      </c>
      <c r="E391" s="52" t="s">
        <v>8</v>
      </c>
      <c r="F391" s="101">
        <f>F392+F395+F398</f>
        <v>677347.39</v>
      </c>
      <c r="G391" s="101">
        <f>G392+G395+G398</f>
        <v>110000</v>
      </c>
    </row>
    <row r="392" spans="1:7">
      <c r="A392" s="51" t="s">
        <v>641</v>
      </c>
      <c r="B392" s="52" t="s">
        <v>129</v>
      </c>
      <c r="C392" s="52" t="s">
        <v>86</v>
      </c>
      <c r="D392" s="52" t="s">
        <v>642</v>
      </c>
      <c r="E392" s="52" t="s">
        <v>8</v>
      </c>
      <c r="F392" s="111">
        <f t="shared" ref="F392:G393" si="114">F393</f>
        <v>577347.39</v>
      </c>
      <c r="G392" s="111">
        <f t="shared" si="114"/>
        <v>10000</v>
      </c>
    </row>
    <row r="393" spans="1:7" ht="36">
      <c r="A393" s="51" t="s">
        <v>51</v>
      </c>
      <c r="B393" s="52" t="s">
        <v>129</v>
      </c>
      <c r="C393" s="52" t="s">
        <v>86</v>
      </c>
      <c r="D393" s="52" t="s">
        <v>642</v>
      </c>
      <c r="E393" s="52" t="s">
        <v>52</v>
      </c>
      <c r="F393" s="111">
        <f t="shared" si="114"/>
        <v>577347.39</v>
      </c>
      <c r="G393" s="111">
        <f t="shared" si="114"/>
        <v>10000</v>
      </c>
    </row>
    <row r="394" spans="1:7">
      <c r="A394" s="51" t="s">
        <v>88</v>
      </c>
      <c r="B394" s="52" t="s">
        <v>129</v>
      </c>
      <c r="C394" s="52" t="s">
        <v>86</v>
      </c>
      <c r="D394" s="52" t="s">
        <v>642</v>
      </c>
      <c r="E394" s="52" t="s">
        <v>89</v>
      </c>
      <c r="F394" s="101">
        <v>577347.39</v>
      </c>
      <c r="G394" s="101">
        <v>10000</v>
      </c>
    </row>
    <row r="395" spans="1:7">
      <c r="A395" s="51" t="s">
        <v>327</v>
      </c>
      <c r="B395" s="52" t="s">
        <v>129</v>
      </c>
      <c r="C395" s="52" t="s">
        <v>86</v>
      </c>
      <c r="D395" s="52" t="s">
        <v>328</v>
      </c>
      <c r="E395" s="52" t="s">
        <v>8</v>
      </c>
      <c r="F395" s="111">
        <f t="shared" ref="F395:G396" si="115">F396</f>
        <v>50000</v>
      </c>
      <c r="G395" s="111">
        <f t="shared" si="115"/>
        <v>50000</v>
      </c>
    </row>
    <row r="396" spans="1:7" ht="36">
      <c r="A396" s="51" t="s">
        <v>51</v>
      </c>
      <c r="B396" s="52" t="s">
        <v>129</v>
      </c>
      <c r="C396" s="52" t="s">
        <v>86</v>
      </c>
      <c r="D396" s="52" t="s">
        <v>328</v>
      </c>
      <c r="E396" s="52" t="s">
        <v>52</v>
      </c>
      <c r="F396" s="111">
        <f t="shared" si="115"/>
        <v>50000</v>
      </c>
      <c r="G396" s="111">
        <f t="shared" si="115"/>
        <v>50000</v>
      </c>
    </row>
    <row r="397" spans="1:7">
      <c r="A397" s="51" t="s">
        <v>88</v>
      </c>
      <c r="B397" s="52" t="s">
        <v>129</v>
      </c>
      <c r="C397" s="52" t="s">
        <v>86</v>
      </c>
      <c r="D397" s="52" t="s">
        <v>328</v>
      </c>
      <c r="E397" s="52" t="s">
        <v>89</v>
      </c>
      <c r="F397" s="101">
        <v>50000</v>
      </c>
      <c r="G397" s="101">
        <v>50000</v>
      </c>
    </row>
    <row r="398" spans="1:7">
      <c r="A398" s="96" t="s">
        <v>408</v>
      </c>
      <c r="B398" s="52" t="s">
        <v>129</v>
      </c>
      <c r="C398" s="52" t="s">
        <v>86</v>
      </c>
      <c r="D398" s="52" t="s">
        <v>409</v>
      </c>
      <c r="E398" s="52" t="s">
        <v>8</v>
      </c>
      <c r="F398" s="111">
        <f t="shared" ref="F398:G399" si="116">F399</f>
        <v>50000</v>
      </c>
      <c r="G398" s="111">
        <f t="shared" si="116"/>
        <v>50000</v>
      </c>
    </row>
    <row r="399" spans="1:7" ht="36">
      <c r="A399" s="51" t="s">
        <v>51</v>
      </c>
      <c r="B399" s="52" t="s">
        <v>129</v>
      </c>
      <c r="C399" s="52" t="s">
        <v>86</v>
      </c>
      <c r="D399" s="52" t="s">
        <v>409</v>
      </c>
      <c r="E399" s="52" t="s">
        <v>52</v>
      </c>
      <c r="F399" s="111">
        <f t="shared" si="116"/>
        <v>50000</v>
      </c>
      <c r="G399" s="111">
        <f t="shared" si="116"/>
        <v>50000</v>
      </c>
    </row>
    <row r="400" spans="1:7">
      <c r="A400" s="51" t="s">
        <v>88</v>
      </c>
      <c r="B400" s="52" t="s">
        <v>129</v>
      </c>
      <c r="C400" s="52" t="s">
        <v>86</v>
      </c>
      <c r="D400" s="52" t="s">
        <v>409</v>
      </c>
      <c r="E400" s="52" t="s">
        <v>89</v>
      </c>
      <c r="F400" s="101">
        <v>50000</v>
      </c>
      <c r="G400" s="101">
        <v>50000</v>
      </c>
    </row>
    <row r="401" spans="1:7" ht="36">
      <c r="A401" s="98" t="s">
        <v>347</v>
      </c>
      <c r="B401" s="52" t="s">
        <v>129</v>
      </c>
      <c r="C401" s="52" t="s">
        <v>86</v>
      </c>
      <c r="D401" s="52" t="s">
        <v>269</v>
      </c>
      <c r="E401" s="52" t="s">
        <v>8</v>
      </c>
      <c r="F401" s="101">
        <f>F402</f>
        <v>12938943</v>
      </c>
      <c r="G401" s="101">
        <f>G402</f>
        <v>12938943</v>
      </c>
    </row>
    <row r="402" spans="1:7" ht="78" customHeight="1">
      <c r="A402" s="56" t="s">
        <v>383</v>
      </c>
      <c r="B402" s="52" t="s">
        <v>129</v>
      </c>
      <c r="C402" s="52" t="s">
        <v>86</v>
      </c>
      <c r="D402" s="52" t="s">
        <v>384</v>
      </c>
      <c r="E402" s="52" t="s">
        <v>8</v>
      </c>
      <c r="F402" s="104">
        <f t="shared" ref="F402:G403" si="117">F403</f>
        <v>12938943</v>
      </c>
      <c r="G402" s="104">
        <f t="shared" si="117"/>
        <v>12938943</v>
      </c>
    </row>
    <row r="403" spans="1:7" ht="36">
      <c r="A403" s="51" t="s">
        <v>51</v>
      </c>
      <c r="B403" s="52" t="s">
        <v>129</v>
      </c>
      <c r="C403" s="52" t="s">
        <v>86</v>
      </c>
      <c r="D403" s="52" t="s">
        <v>384</v>
      </c>
      <c r="E403" s="52" t="s">
        <v>52</v>
      </c>
      <c r="F403" s="104">
        <f t="shared" si="117"/>
        <v>12938943</v>
      </c>
      <c r="G403" s="104">
        <f t="shared" si="117"/>
        <v>12938943</v>
      </c>
    </row>
    <row r="404" spans="1:7">
      <c r="A404" s="51" t="s">
        <v>88</v>
      </c>
      <c r="B404" s="52" t="s">
        <v>129</v>
      </c>
      <c r="C404" s="52" t="s">
        <v>86</v>
      </c>
      <c r="D404" s="52" t="s">
        <v>384</v>
      </c>
      <c r="E404" s="52" t="s">
        <v>89</v>
      </c>
      <c r="F404" s="101">
        <v>12938943</v>
      </c>
      <c r="G404" s="101">
        <v>12938943</v>
      </c>
    </row>
    <row r="405" spans="1:7">
      <c r="A405" s="57" t="s">
        <v>703</v>
      </c>
      <c r="B405" s="52" t="s">
        <v>129</v>
      </c>
      <c r="C405" s="52" t="s">
        <v>86</v>
      </c>
      <c r="D405" s="52" t="s">
        <v>413</v>
      </c>
      <c r="E405" s="52" t="s">
        <v>8</v>
      </c>
      <c r="F405" s="101">
        <f t="shared" ref="F405:G407" si="118">F406</f>
        <v>40772</v>
      </c>
      <c r="G405" s="101">
        <f t="shared" si="118"/>
        <v>0</v>
      </c>
    </row>
    <row r="406" spans="1:7" ht="36">
      <c r="A406" s="51" t="s">
        <v>704</v>
      </c>
      <c r="B406" s="52" t="s">
        <v>129</v>
      </c>
      <c r="C406" s="52" t="s">
        <v>86</v>
      </c>
      <c r="D406" s="52" t="s">
        <v>705</v>
      </c>
      <c r="E406" s="52" t="s">
        <v>8</v>
      </c>
      <c r="F406" s="101">
        <f t="shared" si="118"/>
        <v>40772</v>
      </c>
      <c r="G406" s="101">
        <f t="shared" si="118"/>
        <v>0</v>
      </c>
    </row>
    <row r="407" spans="1:7" ht="36">
      <c r="A407" s="51" t="s">
        <v>51</v>
      </c>
      <c r="B407" s="52" t="s">
        <v>129</v>
      </c>
      <c r="C407" s="52" t="s">
        <v>86</v>
      </c>
      <c r="D407" s="52" t="s">
        <v>705</v>
      </c>
      <c r="E407" s="52" t="s">
        <v>52</v>
      </c>
      <c r="F407" s="101">
        <f t="shared" si="118"/>
        <v>40772</v>
      </c>
      <c r="G407" s="101">
        <f t="shared" si="118"/>
        <v>0</v>
      </c>
    </row>
    <row r="408" spans="1:7">
      <c r="A408" s="51" t="s">
        <v>88</v>
      </c>
      <c r="B408" s="52" t="s">
        <v>129</v>
      </c>
      <c r="C408" s="52" t="s">
        <v>86</v>
      </c>
      <c r="D408" s="52" t="s">
        <v>705</v>
      </c>
      <c r="E408" s="52" t="s">
        <v>89</v>
      </c>
      <c r="F408" s="101">
        <v>40772</v>
      </c>
      <c r="G408" s="101">
        <v>0</v>
      </c>
    </row>
    <row r="409" spans="1:7">
      <c r="A409" s="51" t="s">
        <v>306</v>
      </c>
      <c r="B409" s="52" t="s">
        <v>129</v>
      </c>
      <c r="C409" s="52" t="s">
        <v>305</v>
      </c>
      <c r="D409" s="52" t="s">
        <v>146</v>
      </c>
      <c r="E409" s="52" t="s">
        <v>8</v>
      </c>
      <c r="F409" s="111">
        <f t="shared" ref="F409:G410" si="119">F410</f>
        <v>15870500</v>
      </c>
      <c r="G409" s="111">
        <f t="shared" si="119"/>
        <v>12391375</v>
      </c>
    </row>
    <row r="410" spans="1:7" ht="36">
      <c r="A410" s="97" t="s">
        <v>513</v>
      </c>
      <c r="B410" s="72" t="s">
        <v>129</v>
      </c>
      <c r="C410" s="72" t="s">
        <v>305</v>
      </c>
      <c r="D410" s="72" t="s">
        <v>161</v>
      </c>
      <c r="E410" s="72" t="s">
        <v>8</v>
      </c>
      <c r="F410" s="110">
        <f t="shared" si="119"/>
        <v>15870500</v>
      </c>
      <c r="G410" s="110">
        <f t="shared" si="119"/>
        <v>12391375</v>
      </c>
    </row>
    <row r="411" spans="1:7" ht="36">
      <c r="A411" s="51" t="s">
        <v>519</v>
      </c>
      <c r="B411" s="52" t="s">
        <v>129</v>
      </c>
      <c r="C411" s="52" t="s">
        <v>305</v>
      </c>
      <c r="D411" s="52" t="s">
        <v>174</v>
      </c>
      <c r="E411" s="52" t="s">
        <v>8</v>
      </c>
      <c r="F411" s="104">
        <f>F412+F419</f>
        <v>15870500</v>
      </c>
      <c r="G411" s="104">
        <f>G412+G419</f>
        <v>12391375</v>
      </c>
    </row>
    <row r="412" spans="1:7" ht="36">
      <c r="A412" s="99" t="s">
        <v>251</v>
      </c>
      <c r="B412" s="52" t="s">
        <v>129</v>
      </c>
      <c r="C412" s="52" t="s">
        <v>305</v>
      </c>
      <c r="D412" s="52" t="s">
        <v>270</v>
      </c>
      <c r="E412" s="52" t="s">
        <v>8</v>
      </c>
      <c r="F412" s="104">
        <f>F413+F416</f>
        <v>15775000</v>
      </c>
      <c r="G412" s="104">
        <f>G413+G416</f>
        <v>12300875</v>
      </c>
    </row>
    <row r="413" spans="1:7" ht="39" customHeight="1">
      <c r="A413" s="51" t="s">
        <v>135</v>
      </c>
      <c r="B413" s="52" t="s">
        <v>129</v>
      </c>
      <c r="C413" s="52" t="s">
        <v>305</v>
      </c>
      <c r="D413" s="52" t="s">
        <v>176</v>
      </c>
      <c r="E413" s="52" t="s">
        <v>8</v>
      </c>
      <c r="F413" s="104">
        <f t="shared" ref="F413:G414" si="120">F414</f>
        <v>15765000</v>
      </c>
      <c r="G413" s="104">
        <f t="shared" si="120"/>
        <v>12295875</v>
      </c>
    </row>
    <row r="414" spans="1:7" ht="36">
      <c r="A414" s="51" t="s">
        <v>51</v>
      </c>
      <c r="B414" s="52" t="s">
        <v>129</v>
      </c>
      <c r="C414" s="52" t="s">
        <v>305</v>
      </c>
      <c r="D414" s="52" t="s">
        <v>176</v>
      </c>
      <c r="E414" s="52" t="s">
        <v>52</v>
      </c>
      <c r="F414" s="104">
        <f t="shared" si="120"/>
        <v>15765000</v>
      </c>
      <c r="G414" s="104">
        <f t="shared" si="120"/>
        <v>12295875</v>
      </c>
    </row>
    <row r="415" spans="1:7">
      <c r="A415" s="51" t="s">
        <v>88</v>
      </c>
      <c r="B415" s="52" t="s">
        <v>129</v>
      </c>
      <c r="C415" s="52" t="s">
        <v>305</v>
      </c>
      <c r="D415" s="52" t="s">
        <v>176</v>
      </c>
      <c r="E415" s="52" t="s">
        <v>89</v>
      </c>
      <c r="F415" s="101">
        <v>15765000</v>
      </c>
      <c r="G415" s="101">
        <v>12295875</v>
      </c>
    </row>
    <row r="416" spans="1:7" ht="72">
      <c r="A416" s="96" t="s">
        <v>411</v>
      </c>
      <c r="B416" s="52" t="s">
        <v>129</v>
      </c>
      <c r="C416" s="52" t="s">
        <v>305</v>
      </c>
      <c r="D416" s="52" t="s">
        <v>412</v>
      </c>
      <c r="E416" s="52" t="s">
        <v>8</v>
      </c>
      <c r="F416" s="101">
        <f>F417</f>
        <v>10000</v>
      </c>
      <c r="G416" s="101">
        <f>G417</f>
        <v>5000</v>
      </c>
    </row>
    <row r="417" spans="1:7" ht="36">
      <c r="A417" s="51" t="s">
        <v>51</v>
      </c>
      <c r="B417" s="52" t="s">
        <v>129</v>
      </c>
      <c r="C417" s="52" t="s">
        <v>305</v>
      </c>
      <c r="D417" s="52" t="s">
        <v>412</v>
      </c>
      <c r="E417" s="52" t="s">
        <v>52</v>
      </c>
      <c r="F417" s="101">
        <f>F418</f>
        <v>10000</v>
      </c>
      <c r="G417" s="101">
        <f>G418</f>
        <v>5000</v>
      </c>
    </row>
    <row r="418" spans="1:7">
      <c r="A418" s="51" t="s">
        <v>88</v>
      </c>
      <c r="B418" s="52" t="s">
        <v>129</v>
      </c>
      <c r="C418" s="52" t="s">
        <v>305</v>
      </c>
      <c r="D418" s="52" t="s">
        <v>412</v>
      </c>
      <c r="E418" s="52" t="s">
        <v>89</v>
      </c>
      <c r="F418" s="101">
        <v>10000</v>
      </c>
      <c r="G418" s="101">
        <v>5000</v>
      </c>
    </row>
    <row r="419" spans="1:7" ht="36">
      <c r="A419" s="54" t="s">
        <v>520</v>
      </c>
      <c r="B419" s="52" t="s">
        <v>129</v>
      </c>
      <c r="C419" s="52" t="s">
        <v>305</v>
      </c>
      <c r="D419" s="52" t="s">
        <v>271</v>
      </c>
      <c r="E419" s="52" t="s">
        <v>8</v>
      </c>
      <c r="F419" s="101">
        <f>F420+F423</f>
        <v>95500</v>
      </c>
      <c r="G419" s="101">
        <f>G420+G423</f>
        <v>90500</v>
      </c>
    </row>
    <row r="420" spans="1:7">
      <c r="A420" s="51" t="s">
        <v>327</v>
      </c>
      <c r="B420" s="52" t="s">
        <v>129</v>
      </c>
      <c r="C420" s="52" t="s">
        <v>305</v>
      </c>
      <c r="D420" s="52" t="s">
        <v>374</v>
      </c>
      <c r="E420" s="52" t="s">
        <v>8</v>
      </c>
      <c r="F420" s="111">
        <f t="shared" ref="F420:G421" si="121">F421</f>
        <v>10000</v>
      </c>
      <c r="G420" s="111">
        <f t="shared" si="121"/>
        <v>5000</v>
      </c>
    </row>
    <row r="421" spans="1:7" ht="36">
      <c r="A421" s="51" t="s">
        <v>51</v>
      </c>
      <c r="B421" s="52" t="s">
        <v>129</v>
      </c>
      <c r="C421" s="52" t="s">
        <v>305</v>
      </c>
      <c r="D421" s="52" t="s">
        <v>374</v>
      </c>
      <c r="E421" s="52" t="s">
        <v>52</v>
      </c>
      <c r="F421" s="111">
        <f t="shared" si="121"/>
        <v>10000</v>
      </c>
      <c r="G421" s="111">
        <f t="shared" si="121"/>
        <v>5000</v>
      </c>
    </row>
    <row r="422" spans="1:7">
      <c r="A422" s="51" t="s">
        <v>88</v>
      </c>
      <c r="B422" s="52" t="s">
        <v>129</v>
      </c>
      <c r="C422" s="52" t="s">
        <v>305</v>
      </c>
      <c r="D422" s="52" t="s">
        <v>374</v>
      </c>
      <c r="E422" s="52" t="s">
        <v>89</v>
      </c>
      <c r="F422" s="101">
        <v>10000</v>
      </c>
      <c r="G422" s="101">
        <v>5000</v>
      </c>
    </row>
    <row r="423" spans="1:7">
      <c r="A423" s="51" t="s">
        <v>132</v>
      </c>
      <c r="B423" s="52" t="s">
        <v>129</v>
      </c>
      <c r="C423" s="52" t="s">
        <v>305</v>
      </c>
      <c r="D423" s="52" t="s">
        <v>175</v>
      </c>
      <c r="E423" s="52" t="s">
        <v>8</v>
      </c>
      <c r="F423" s="104">
        <f t="shared" ref="F423:G424" si="122">F424</f>
        <v>85500</v>
      </c>
      <c r="G423" s="104">
        <f t="shared" si="122"/>
        <v>85500</v>
      </c>
    </row>
    <row r="424" spans="1:7" ht="36">
      <c r="A424" s="51" t="s">
        <v>51</v>
      </c>
      <c r="B424" s="52" t="s">
        <v>129</v>
      </c>
      <c r="C424" s="52" t="s">
        <v>305</v>
      </c>
      <c r="D424" s="52" t="s">
        <v>175</v>
      </c>
      <c r="E424" s="52" t="s">
        <v>52</v>
      </c>
      <c r="F424" s="104">
        <f t="shared" si="122"/>
        <v>85500</v>
      </c>
      <c r="G424" s="104">
        <f t="shared" si="122"/>
        <v>85500</v>
      </c>
    </row>
    <row r="425" spans="1:7">
      <c r="A425" s="51" t="s">
        <v>88</v>
      </c>
      <c r="B425" s="52" t="s">
        <v>129</v>
      </c>
      <c r="C425" s="52" t="s">
        <v>305</v>
      </c>
      <c r="D425" s="52" t="s">
        <v>175</v>
      </c>
      <c r="E425" s="52" t="s">
        <v>89</v>
      </c>
      <c r="F425" s="101">
        <v>85500</v>
      </c>
      <c r="G425" s="101">
        <v>85500</v>
      </c>
    </row>
    <row r="426" spans="1:7">
      <c r="A426" s="51" t="s">
        <v>90</v>
      </c>
      <c r="B426" s="52" t="s">
        <v>129</v>
      </c>
      <c r="C426" s="52" t="s">
        <v>91</v>
      </c>
      <c r="D426" s="52" t="s">
        <v>146</v>
      </c>
      <c r="E426" s="52" t="s">
        <v>8</v>
      </c>
      <c r="F426" s="104">
        <f t="shared" ref="F426:G426" si="123">F427</f>
        <v>3462058</v>
      </c>
      <c r="G426" s="104">
        <f t="shared" si="123"/>
        <v>3462058</v>
      </c>
    </row>
    <row r="427" spans="1:7" s="89" customFormat="1" ht="36">
      <c r="A427" s="97" t="s">
        <v>513</v>
      </c>
      <c r="B427" s="72" t="s">
        <v>129</v>
      </c>
      <c r="C427" s="72" t="s">
        <v>91</v>
      </c>
      <c r="D427" s="72" t="s">
        <v>161</v>
      </c>
      <c r="E427" s="72" t="s">
        <v>8</v>
      </c>
      <c r="F427" s="106">
        <f>F428+F440</f>
        <v>3462058</v>
      </c>
      <c r="G427" s="106">
        <f t="shared" ref="G427" si="124">G428+G440</f>
        <v>3462058</v>
      </c>
    </row>
    <row r="428" spans="1:7" ht="36">
      <c r="A428" s="51" t="s">
        <v>516</v>
      </c>
      <c r="B428" s="52" t="s">
        <v>129</v>
      </c>
      <c r="C428" s="52" t="s">
        <v>91</v>
      </c>
      <c r="D428" s="52" t="s">
        <v>171</v>
      </c>
      <c r="E428" s="52" t="s">
        <v>8</v>
      </c>
      <c r="F428" s="104">
        <f>F429+F433</f>
        <v>3408058</v>
      </c>
      <c r="G428" s="104">
        <f>G429+G433</f>
        <v>3408058</v>
      </c>
    </row>
    <row r="429" spans="1:7" ht="36">
      <c r="A429" s="98" t="s">
        <v>250</v>
      </c>
      <c r="B429" s="52" t="s">
        <v>129</v>
      </c>
      <c r="C429" s="52" t="s">
        <v>91</v>
      </c>
      <c r="D429" s="52" t="s">
        <v>266</v>
      </c>
      <c r="E429" s="52" t="s">
        <v>8</v>
      </c>
      <c r="F429" s="104">
        <f>F430</f>
        <v>50000</v>
      </c>
      <c r="G429" s="104">
        <f>G430</f>
        <v>50000</v>
      </c>
    </row>
    <row r="430" spans="1:7">
      <c r="A430" s="51" t="s">
        <v>567</v>
      </c>
      <c r="B430" s="52" t="s">
        <v>129</v>
      </c>
      <c r="C430" s="52" t="s">
        <v>91</v>
      </c>
      <c r="D430" s="52" t="s">
        <v>281</v>
      </c>
      <c r="E430" s="52" t="s">
        <v>8</v>
      </c>
      <c r="F430" s="104">
        <f t="shared" ref="F430:G431" si="125">F431</f>
        <v>50000</v>
      </c>
      <c r="G430" s="104">
        <f t="shared" si="125"/>
        <v>50000</v>
      </c>
    </row>
    <row r="431" spans="1:7" ht="18.75" customHeight="1">
      <c r="A431" s="51" t="s">
        <v>18</v>
      </c>
      <c r="B431" s="52" t="s">
        <v>129</v>
      </c>
      <c r="C431" s="52" t="s">
        <v>91</v>
      </c>
      <c r="D431" s="52" t="s">
        <v>281</v>
      </c>
      <c r="E431" s="52" t="s">
        <v>19</v>
      </c>
      <c r="F431" s="104">
        <f t="shared" si="125"/>
        <v>50000</v>
      </c>
      <c r="G431" s="104">
        <f t="shared" si="125"/>
        <v>50000</v>
      </c>
    </row>
    <row r="432" spans="1:7" ht="36">
      <c r="A432" s="51" t="s">
        <v>20</v>
      </c>
      <c r="B432" s="52" t="s">
        <v>129</v>
      </c>
      <c r="C432" s="52" t="s">
        <v>91</v>
      </c>
      <c r="D432" s="52" t="s">
        <v>281</v>
      </c>
      <c r="E432" s="52" t="s">
        <v>21</v>
      </c>
      <c r="F432" s="101">
        <v>50000</v>
      </c>
      <c r="G432" s="101">
        <v>50000</v>
      </c>
    </row>
    <row r="433" spans="1:7" ht="36">
      <c r="A433" s="98" t="s">
        <v>347</v>
      </c>
      <c r="B433" s="52" t="s">
        <v>129</v>
      </c>
      <c r="C433" s="52" t="s">
        <v>91</v>
      </c>
      <c r="D433" s="52" t="s">
        <v>269</v>
      </c>
      <c r="E433" s="52" t="s">
        <v>8</v>
      </c>
      <c r="F433" s="101">
        <f>F434</f>
        <v>3358058</v>
      </c>
      <c r="G433" s="101">
        <f>G434</f>
        <v>3358058</v>
      </c>
    </row>
    <row r="434" spans="1:7" ht="56.25" customHeight="1">
      <c r="A434" s="32" t="s">
        <v>521</v>
      </c>
      <c r="B434" s="52" t="s">
        <v>129</v>
      </c>
      <c r="C434" s="52" t="s">
        <v>91</v>
      </c>
      <c r="D434" s="52" t="s">
        <v>177</v>
      </c>
      <c r="E434" s="52" t="s">
        <v>8</v>
      </c>
      <c r="F434" s="104">
        <f>F437+F435</f>
        <v>3358058</v>
      </c>
      <c r="G434" s="104">
        <f t="shared" ref="G434" si="126">G437+G435</f>
        <v>3358058</v>
      </c>
    </row>
    <row r="435" spans="1:7">
      <c r="A435" s="51" t="s">
        <v>104</v>
      </c>
      <c r="B435" s="52" t="s">
        <v>129</v>
      </c>
      <c r="C435" s="52" t="s">
        <v>91</v>
      </c>
      <c r="D435" s="52" t="s">
        <v>177</v>
      </c>
      <c r="E435" s="52" t="s">
        <v>105</v>
      </c>
      <c r="F435" s="104">
        <f t="shared" ref="F435:G435" si="127">F436</f>
        <v>358058</v>
      </c>
      <c r="G435" s="104">
        <f t="shared" si="127"/>
        <v>358058</v>
      </c>
    </row>
    <row r="436" spans="1:7" ht="36">
      <c r="A436" s="51" t="s">
        <v>111</v>
      </c>
      <c r="B436" s="52" t="s">
        <v>129</v>
      </c>
      <c r="C436" s="52" t="s">
        <v>91</v>
      </c>
      <c r="D436" s="52" t="s">
        <v>177</v>
      </c>
      <c r="E436" s="52" t="s">
        <v>112</v>
      </c>
      <c r="F436" s="101">
        <v>358058</v>
      </c>
      <c r="G436" s="101">
        <v>358058</v>
      </c>
    </row>
    <row r="437" spans="1:7" ht="36">
      <c r="A437" s="51" t="s">
        <v>51</v>
      </c>
      <c r="B437" s="52" t="s">
        <v>129</v>
      </c>
      <c r="C437" s="52" t="s">
        <v>91</v>
      </c>
      <c r="D437" s="52" t="s">
        <v>177</v>
      </c>
      <c r="E437" s="52" t="s">
        <v>52</v>
      </c>
      <c r="F437" s="104">
        <f t="shared" ref="F437:G437" si="128">F438</f>
        <v>3000000</v>
      </c>
      <c r="G437" s="104">
        <f t="shared" si="128"/>
        <v>3000000</v>
      </c>
    </row>
    <row r="438" spans="1:7">
      <c r="A438" s="51" t="s">
        <v>88</v>
      </c>
      <c r="B438" s="52" t="s">
        <v>129</v>
      </c>
      <c r="C438" s="52" t="s">
        <v>91</v>
      </c>
      <c r="D438" s="52" t="s">
        <v>177</v>
      </c>
      <c r="E438" s="52" t="s">
        <v>89</v>
      </c>
      <c r="F438" s="101">
        <v>3000000</v>
      </c>
      <c r="G438" s="101">
        <v>3000000</v>
      </c>
    </row>
    <row r="439" spans="1:7">
      <c r="A439" s="57" t="s">
        <v>284</v>
      </c>
      <c r="B439" s="52" t="s">
        <v>129</v>
      </c>
      <c r="C439" s="52" t="s">
        <v>91</v>
      </c>
      <c r="D439" s="52" t="s">
        <v>283</v>
      </c>
      <c r="E439" s="52" t="s">
        <v>8</v>
      </c>
      <c r="F439" s="101">
        <f>F440</f>
        <v>54000</v>
      </c>
      <c r="G439" s="101">
        <f>G440</f>
        <v>54000</v>
      </c>
    </row>
    <row r="440" spans="1:7">
      <c r="A440" s="51" t="s">
        <v>92</v>
      </c>
      <c r="B440" s="52" t="s">
        <v>129</v>
      </c>
      <c r="C440" s="52" t="s">
        <v>91</v>
      </c>
      <c r="D440" s="52" t="s">
        <v>178</v>
      </c>
      <c r="E440" s="52" t="s">
        <v>8</v>
      </c>
      <c r="F440" s="104">
        <f t="shared" ref="F440:G441" si="129">F441</f>
        <v>54000</v>
      </c>
      <c r="G440" s="104">
        <f t="shared" si="129"/>
        <v>54000</v>
      </c>
    </row>
    <row r="441" spans="1:7" ht="21" customHeight="1">
      <c r="A441" s="51" t="s">
        <v>18</v>
      </c>
      <c r="B441" s="52" t="s">
        <v>129</v>
      </c>
      <c r="C441" s="52" t="s">
        <v>91</v>
      </c>
      <c r="D441" s="52" t="s">
        <v>178</v>
      </c>
      <c r="E441" s="52" t="s">
        <v>19</v>
      </c>
      <c r="F441" s="104">
        <f t="shared" si="129"/>
        <v>54000</v>
      </c>
      <c r="G441" s="104">
        <f t="shared" si="129"/>
        <v>54000</v>
      </c>
    </row>
    <row r="442" spans="1:7" ht="36">
      <c r="A442" s="51" t="s">
        <v>20</v>
      </c>
      <c r="B442" s="52" t="s">
        <v>129</v>
      </c>
      <c r="C442" s="52" t="s">
        <v>91</v>
      </c>
      <c r="D442" s="52" t="s">
        <v>178</v>
      </c>
      <c r="E442" s="52" t="s">
        <v>21</v>
      </c>
      <c r="F442" s="101">
        <v>54000</v>
      </c>
      <c r="G442" s="101">
        <v>54000</v>
      </c>
    </row>
    <row r="443" spans="1:7">
      <c r="A443" s="51" t="s">
        <v>136</v>
      </c>
      <c r="B443" s="52" t="s">
        <v>129</v>
      </c>
      <c r="C443" s="52" t="s">
        <v>137</v>
      </c>
      <c r="D443" s="52" t="s">
        <v>146</v>
      </c>
      <c r="E443" s="52" t="s">
        <v>8</v>
      </c>
      <c r="F443" s="104">
        <f>F444</f>
        <v>17847772</v>
      </c>
      <c r="G443" s="104">
        <f>G444</f>
        <v>17855076</v>
      </c>
    </row>
    <row r="444" spans="1:7" ht="36">
      <c r="A444" s="97" t="s">
        <v>522</v>
      </c>
      <c r="B444" s="72" t="s">
        <v>129</v>
      </c>
      <c r="C444" s="72" t="s">
        <v>137</v>
      </c>
      <c r="D444" s="72" t="s">
        <v>161</v>
      </c>
      <c r="E444" s="72" t="s">
        <v>8</v>
      </c>
      <c r="F444" s="112">
        <f>F445</f>
        <v>17847772</v>
      </c>
      <c r="G444" s="112">
        <f>G445</f>
        <v>17855076</v>
      </c>
    </row>
    <row r="445" spans="1:7" ht="36">
      <c r="A445" s="54" t="s">
        <v>253</v>
      </c>
      <c r="B445" s="52" t="s">
        <v>129</v>
      </c>
      <c r="C445" s="52" t="s">
        <v>137</v>
      </c>
      <c r="D445" s="52" t="s">
        <v>272</v>
      </c>
      <c r="E445" s="52" t="s">
        <v>8</v>
      </c>
      <c r="F445" s="106">
        <f>F446+F453+F460</f>
        <v>17847772</v>
      </c>
      <c r="G445" s="106">
        <f>G446+G453+G460</f>
        <v>17855076</v>
      </c>
    </row>
    <row r="446" spans="1:7" ht="36">
      <c r="A446" s="51" t="s">
        <v>13</v>
      </c>
      <c r="B446" s="52" t="s">
        <v>129</v>
      </c>
      <c r="C446" s="52" t="s">
        <v>137</v>
      </c>
      <c r="D446" s="52" t="s">
        <v>179</v>
      </c>
      <c r="E446" s="52" t="s">
        <v>8</v>
      </c>
      <c r="F446" s="104">
        <f t="shared" ref="F446:G446" si="130">F447+F449+F451</f>
        <v>3458000</v>
      </c>
      <c r="G446" s="104">
        <f t="shared" si="130"/>
        <v>3450000</v>
      </c>
    </row>
    <row r="447" spans="1:7" ht="57" customHeight="1">
      <c r="A447" s="51" t="s">
        <v>14</v>
      </c>
      <c r="B447" s="52" t="s">
        <v>129</v>
      </c>
      <c r="C447" s="52" t="s">
        <v>137</v>
      </c>
      <c r="D447" s="52" t="s">
        <v>179</v>
      </c>
      <c r="E447" s="52" t="s">
        <v>15</v>
      </c>
      <c r="F447" s="104">
        <f t="shared" ref="F447:G447" si="131">F448</f>
        <v>3230000</v>
      </c>
      <c r="G447" s="104">
        <f t="shared" si="131"/>
        <v>3230000</v>
      </c>
    </row>
    <row r="448" spans="1:7" ht="20.25" customHeight="1">
      <c r="A448" s="51" t="s">
        <v>16</v>
      </c>
      <c r="B448" s="52" t="s">
        <v>129</v>
      </c>
      <c r="C448" s="52" t="s">
        <v>137</v>
      </c>
      <c r="D448" s="52" t="s">
        <v>179</v>
      </c>
      <c r="E448" s="52" t="s">
        <v>17</v>
      </c>
      <c r="F448" s="101">
        <v>3230000</v>
      </c>
      <c r="G448" s="101">
        <v>3230000</v>
      </c>
    </row>
    <row r="449" spans="1:7" ht="18.75" customHeight="1">
      <c r="A449" s="51" t="s">
        <v>18</v>
      </c>
      <c r="B449" s="52" t="s">
        <v>129</v>
      </c>
      <c r="C449" s="52" t="s">
        <v>137</v>
      </c>
      <c r="D449" s="52" t="s">
        <v>179</v>
      </c>
      <c r="E449" s="52" t="s">
        <v>19</v>
      </c>
      <c r="F449" s="104">
        <f t="shared" ref="F449:G449" si="132">F450</f>
        <v>43000</v>
      </c>
      <c r="G449" s="104">
        <f t="shared" si="132"/>
        <v>40000</v>
      </c>
    </row>
    <row r="450" spans="1:7" ht="36">
      <c r="A450" s="51" t="s">
        <v>20</v>
      </c>
      <c r="B450" s="52" t="s">
        <v>129</v>
      </c>
      <c r="C450" s="52" t="s">
        <v>137</v>
      </c>
      <c r="D450" s="52" t="s">
        <v>179</v>
      </c>
      <c r="E450" s="52" t="s">
        <v>21</v>
      </c>
      <c r="F450" s="101">
        <v>43000</v>
      </c>
      <c r="G450" s="101">
        <v>40000</v>
      </c>
    </row>
    <row r="451" spans="1:7">
      <c r="A451" s="51" t="s">
        <v>22</v>
      </c>
      <c r="B451" s="52" t="s">
        <v>129</v>
      </c>
      <c r="C451" s="52" t="s">
        <v>137</v>
      </c>
      <c r="D451" s="52" t="s">
        <v>179</v>
      </c>
      <c r="E451" s="52" t="s">
        <v>23</v>
      </c>
      <c r="F451" s="111">
        <f t="shared" ref="F451:G451" si="133">F452</f>
        <v>185000</v>
      </c>
      <c r="G451" s="111">
        <f t="shared" si="133"/>
        <v>180000</v>
      </c>
    </row>
    <row r="452" spans="1:7">
      <c r="A452" s="51" t="s">
        <v>24</v>
      </c>
      <c r="B452" s="52" t="s">
        <v>129</v>
      </c>
      <c r="C452" s="52" t="s">
        <v>137</v>
      </c>
      <c r="D452" s="52" t="s">
        <v>179</v>
      </c>
      <c r="E452" s="52" t="s">
        <v>25</v>
      </c>
      <c r="F452" s="101">
        <v>185000</v>
      </c>
      <c r="G452" s="101">
        <v>180000</v>
      </c>
    </row>
    <row r="453" spans="1:7" ht="36">
      <c r="A453" s="51" t="s">
        <v>47</v>
      </c>
      <c r="B453" s="52" t="s">
        <v>129</v>
      </c>
      <c r="C453" s="52" t="s">
        <v>137</v>
      </c>
      <c r="D453" s="52" t="s">
        <v>180</v>
      </c>
      <c r="E453" s="52" t="s">
        <v>8</v>
      </c>
      <c r="F453" s="104">
        <f>F454+F456+F458</f>
        <v>12643051</v>
      </c>
      <c r="G453" s="104">
        <f>G454+G456+G458</f>
        <v>12658355</v>
      </c>
    </row>
    <row r="454" spans="1:7" ht="57" customHeight="1">
      <c r="A454" s="51" t="s">
        <v>14</v>
      </c>
      <c r="B454" s="52" t="s">
        <v>129</v>
      </c>
      <c r="C454" s="52" t="s">
        <v>137</v>
      </c>
      <c r="D454" s="52" t="s">
        <v>180</v>
      </c>
      <c r="E454" s="52" t="s">
        <v>15</v>
      </c>
      <c r="F454" s="104">
        <f t="shared" ref="F454:G454" si="134">F455</f>
        <v>10561547</v>
      </c>
      <c r="G454" s="104">
        <f t="shared" si="134"/>
        <v>10561547</v>
      </c>
    </row>
    <row r="455" spans="1:7">
      <c r="A455" s="51" t="s">
        <v>48</v>
      </c>
      <c r="B455" s="52" t="s">
        <v>129</v>
      </c>
      <c r="C455" s="52" t="s">
        <v>137</v>
      </c>
      <c r="D455" s="52" t="s">
        <v>180</v>
      </c>
      <c r="E455" s="52" t="s">
        <v>49</v>
      </c>
      <c r="F455" s="101">
        <v>10561547</v>
      </c>
      <c r="G455" s="101">
        <v>10561547</v>
      </c>
    </row>
    <row r="456" spans="1:7" ht="19.5" customHeight="1">
      <c r="A456" s="51" t="s">
        <v>18</v>
      </c>
      <c r="B456" s="52" t="s">
        <v>129</v>
      </c>
      <c r="C456" s="52" t="s">
        <v>137</v>
      </c>
      <c r="D456" s="52" t="s">
        <v>180</v>
      </c>
      <c r="E456" s="52" t="s">
        <v>19</v>
      </c>
      <c r="F456" s="104">
        <f t="shared" ref="F456:G456" si="135">F457</f>
        <v>2041504</v>
      </c>
      <c r="G456" s="104">
        <f t="shared" si="135"/>
        <v>2059808</v>
      </c>
    </row>
    <row r="457" spans="1:7" ht="36">
      <c r="A457" s="51" t="s">
        <v>20</v>
      </c>
      <c r="B457" s="52" t="s">
        <v>129</v>
      </c>
      <c r="C457" s="52" t="s">
        <v>137</v>
      </c>
      <c r="D457" s="52" t="s">
        <v>180</v>
      </c>
      <c r="E457" s="52" t="s">
        <v>21</v>
      </c>
      <c r="F457" s="101">
        <v>2041504</v>
      </c>
      <c r="G457" s="101">
        <v>2059808</v>
      </c>
    </row>
    <row r="458" spans="1:7">
      <c r="A458" s="51" t="s">
        <v>22</v>
      </c>
      <c r="B458" s="52" t="s">
        <v>129</v>
      </c>
      <c r="C458" s="52" t="s">
        <v>137</v>
      </c>
      <c r="D458" s="52" t="s">
        <v>180</v>
      </c>
      <c r="E458" s="52" t="s">
        <v>23</v>
      </c>
      <c r="F458" s="104">
        <f t="shared" ref="F458:G458" si="136">F459</f>
        <v>40000</v>
      </c>
      <c r="G458" s="104">
        <f t="shared" si="136"/>
        <v>37000</v>
      </c>
    </row>
    <row r="459" spans="1:7">
      <c r="A459" s="51" t="s">
        <v>24</v>
      </c>
      <c r="B459" s="52" t="s">
        <v>129</v>
      </c>
      <c r="C459" s="52" t="s">
        <v>137</v>
      </c>
      <c r="D459" s="52" t="s">
        <v>180</v>
      </c>
      <c r="E459" s="52" t="s">
        <v>25</v>
      </c>
      <c r="F459" s="101">
        <v>40000</v>
      </c>
      <c r="G459" s="101">
        <v>37000</v>
      </c>
    </row>
    <row r="460" spans="1:7" ht="36">
      <c r="A460" s="57" t="s">
        <v>50</v>
      </c>
      <c r="B460" s="52" t="s">
        <v>129</v>
      </c>
      <c r="C460" s="52" t="s">
        <v>137</v>
      </c>
      <c r="D460" s="52" t="s">
        <v>181</v>
      </c>
      <c r="E460" s="52" t="s">
        <v>8</v>
      </c>
      <c r="F460" s="104">
        <f t="shared" ref="F460:G461" si="137">F461</f>
        <v>1746721</v>
      </c>
      <c r="G460" s="104">
        <f t="shared" si="137"/>
        <v>1746721</v>
      </c>
    </row>
    <row r="461" spans="1:7" ht="36">
      <c r="A461" s="51" t="s">
        <v>51</v>
      </c>
      <c r="B461" s="52" t="s">
        <v>129</v>
      </c>
      <c r="C461" s="52" t="s">
        <v>137</v>
      </c>
      <c r="D461" s="52" t="s">
        <v>181</v>
      </c>
      <c r="E461" s="52" t="s">
        <v>52</v>
      </c>
      <c r="F461" s="104">
        <f t="shared" si="137"/>
        <v>1746721</v>
      </c>
      <c r="G461" s="104">
        <f t="shared" si="137"/>
        <v>1746721</v>
      </c>
    </row>
    <row r="462" spans="1:7">
      <c r="A462" s="51" t="s">
        <v>53</v>
      </c>
      <c r="B462" s="52" t="s">
        <v>129</v>
      </c>
      <c r="C462" s="52" t="s">
        <v>137</v>
      </c>
      <c r="D462" s="52" t="s">
        <v>181</v>
      </c>
      <c r="E462" s="52" t="s">
        <v>54</v>
      </c>
      <c r="F462" s="101">
        <v>1746721</v>
      </c>
      <c r="G462" s="101">
        <v>1746721</v>
      </c>
    </row>
    <row r="463" spans="1:7">
      <c r="A463" s="97" t="s">
        <v>99</v>
      </c>
      <c r="B463" s="72" t="s">
        <v>129</v>
      </c>
      <c r="C463" s="72" t="s">
        <v>100</v>
      </c>
      <c r="D463" s="72" t="s">
        <v>146</v>
      </c>
      <c r="E463" s="72" t="s">
        <v>8</v>
      </c>
      <c r="F463" s="106">
        <f t="shared" ref="F463:G463" si="138">F464+F470</f>
        <v>6986291</v>
      </c>
      <c r="G463" s="106">
        <f t="shared" si="138"/>
        <v>6986291</v>
      </c>
    </row>
    <row r="464" spans="1:7">
      <c r="A464" s="51" t="s">
        <v>108</v>
      </c>
      <c r="B464" s="52" t="s">
        <v>129</v>
      </c>
      <c r="C464" s="52" t="s">
        <v>109</v>
      </c>
      <c r="D464" s="52" t="s">
        <v>146</v>
      </c>
      <c r="E464" s="52" t="s">
        <v>8</v>
      </c>
      <c r="F464" s="104">
        <f t="shared" ref="F464:G468" si="139">F465</f>
        <v>2840000</v>
      </c>
      <c r="G464" s="104">
        <f t="shared" si="139"/>
        <v>2840000</v>
      </c>
    </row>
    <row r="465" spans="1:7" ht="36">
      <c r="A465" s="97" t="s">
        <v>513</v>
      </c>
      <c r="B465" s="72" t="s">
        <v>129</v>
      </c>
      <c r="C465" s="72" t="s">
        <v>109</v>
      </c>
      <c r="D465" s="72" t="s">
        <v>161</v>
      </c>
      <c r="E465" s="72" t="s">
        <v>8</v>
      </c>
      <c r="F465" s="106">
        <f>F466</f>
        <v>2840000</v>
      </c>
      <c r="G465" s="106">
        <f>G466</f>
        <v>2840000</v>
      </c>
    </row>
    <row r="466" spans="1:7" ht="36">
      <c r="A466" s="53" t="s">
        <v>387</v>
      </c>
      <c r="B466" s="52" t="s">
        <v>129</v>
      </c>
      <c r="C466" s="52" t="s">
        <v>109</v>
      </c>
      <c r="D466" s="52" t="s">
        <v>386</v>
      </c>
      <c r="E466" s="52" t="s">
        <v>8</v>
      </c>
      <c r="F466" s="104">
        <f>F467</f>
        <v>2840000</v>
      </c>
      <c r="G466" s="104">
        <f>G467</f>
        <v>2840000</v>
      </c>
    </row>
    <row r="467" spans="1:7" ht="72">
      <c r="A467" s="32" t="s">
        <v>523</v>
      </c>
      <c r="B467" s="52" t="s">
        <v>129</v>
      </c>
      <c r="C467" s="52" t="s">
        <v>109</v>
      </c>
      <c r="D467" s="52" t="s">
        <v>385</v>
      </c>
      <c r="E467" s="52" t="s">
        <v>8</v>
      </c>
      <c r="F467" s="104">
        <f t="shared" si="139"/>
        <v>2840000</v>
      </c>
      <c r="G467" s="104">
        <f t="shared" si="139"/>
        <v>2840000</v>
      </c>
    </row>
    <row r="468" spans="1:7">
      <c r="A468" s="51" t="s">
        <v>104</v>
      </c>
      <c r="B468" s="52" t="s">
        <v>129</v>
      </c>
      <c r="C468" s="52" t="s">
        <v>109</v>
      </c>
      <c r="D468" s="52" t="s">
        <v>385</v>
      </c>
      <c r="E468" s="52" t="s">
        <v>105</v>
      </c>
      <c r="F468" s="104">
        <f t="shared" si="139"/>
        <v>2840000</v>
      </c>
      <c r="G468" s="104">
        <f t="shared" si="139"/>
        <v>2840000</v>
      </c>
    </row>
    <row r="469" spans="1:7" ht="36">
      <c r="A469" s="51" t="s">
        <v>111</v>
      </c>
      <c r="B469" s="52" t="s">
        <v>129</v>
      </c>
      <c r="C469" s="52" t="s">
        <v>109</v>
      </c>
      <c r="D469" s="52" t="s">
        <v>385</v>
      </c>
      <c r="E469" s="52" t="s">
        <v>112</v>
      </c>
      <c r="F469" s="101">
        <v>2840000</v>
      </c>
      <c r="G469" s="101">
        <v>2840000</v>
      </c>
    </row>
    <row r="470" spans="1:7">
      <c r="A470" s="51" t="s">
        <v>143</v>
      </c>
      <c r="B470" s="52" t="s">
        <v>129</v>
      </c>
      <c r="C470" s="52" t="s">
        <v>144</v>
      </c>
      <c r="D470" s="52" t="s">
        <v>146</v>
      </c>
      <c r="E470" s="52" t="s">
        <v>8</v>
      </c>
      <c r="F470" s="104">
        <f t="shared" ref="F470:G471" si="140">F471</f>
        <v>4146291</v>
      </c>
      <c r="G470" s="104">
        <f t="shared" si="140"/>
        <v>4146291</v>
      </c>
    </row>
    <row r="471" spans="1:7" ht="36">
      <c r="A471" s="97" t="s">
        <v>522</v>
      </c>
      <c r="B471" s="72" t="s">
        <v>129</v>
      </c>
      <c r="C471" s="72" t="s">
        <v>144</v>
      </c>
      <c r="D471" s="72" t="s">
        <v>161</v>
      </c>
      <c r="E471" s="72" t="s">
        <v>8</v>
      </c>
      <c r="F471" s="106">
        <f t="shared" si="140"/>
        <v>4146291</v>
      </c>
      <c r="G471" s="106">
        <f t="shared" si="140"/>
        <v>4146291</v>
      </c>
    </row>
    <row r="472" spans="1:7" ht="36">
      <c r="A472" s="51" t="s">
        <v>514</v>
      </c>
      <c r="B472" s="52" t="s">
        <v>129</v>
      </c>
      <c r="C472" s="52" t="s">
        <v>144</v>
      </c>
      <c r="D472" s="52" t="s">
        <v>162</v>
      </c>
      <c r="E472" s="52" t="s">
        <v>8</v>
      </c>
      <c r="F472" s="104">
        <f>F473</f>
        <v>4146291</v>
      </c>
      <c r="G472" s="104">
        <f>G473</f>
        <v>4146291</v>
      </c>
    </row>
    <row r="473" spans="1:7">
      <c r="A473" s="98" t="s">
        <v>248</v>
      </c>
      <c r="B473" s="52" t="s">
        <v>129</v>
      </c>
      <c r="C473" s="52" t="s">
        <v>144</v>
      </c>
      <c r="D473" s="52" t="s">
        <v>280</v>
      </c>
      <c r="E473" s="52" t="s">
        <v>8</v>
      </c>
      <c r="F473" s="104">
        <f>F474</f>
        <v>4146291</v>
      </c>
      <c r="G473" s="104">
        <f>G474</f>
        <v>4146291</v>
      </c>
    </row>
    <row r="474" spans="1:7" ht="108">
      <c r="A474" s="51" t="s">
        <v>524</v>
      </c>
      <c r="B474" s="52" t="s">
        <v>129</v>
      </c>
      <c r="C474" s="52" t="s">
        <v>144</v>
      </c>
      <c r="D474" s="52" t="s">
        <v>182</v>
      </c>
      <c r="E474" s="52" t="s">
        <v>8</v>
      </c>
      <c r="F474" s="104">
        <f t="shared" ref="F474:G474" si="141">F475+F477</f>
        <v>4146291</v>
      </c>
      <c r="G474" s="104">
        <f t="shared" si="141"/>
        <v>4146291</v>
      </c>
    </row>
    <row r="475" spans="1:7" ht="18.75" customHeight="1">
      <c r="A475" s="51" t="s">
        <v>18</v>
      </c>
      <c r="B475" s="52" t="s">
        <v>129</v>
      </c>
      <c r="C475" s="52" t="s">
        <v>144</v>
      </c>
      <c r="D475" s="52" t="s">
        <v>182</v>
      </c>
      <c r="E475" s="52" t="s">
        <v>19</v>
      </c>
      <c r="F475" s="104">
        <f t="shared" ref="F475:G475" si="142">F476</f>
        <v>24000</v>
      </c>
      <c r="G475" s="104">
        <f t="shared" si="142"/>
        <v>24000</v>
      </c>
    </row>
    <row r="476" spans="1:7" ht="36">
      <c r="A476" s="51" t="s">
        <v>20</v>
      </c>
      <c r="B476" s="52" t="s">
        <v>129</v>
      </c>
      <c r="C476" s="52" t="s">
        <v>144</v>
      </c>
      <c r="D476" s="52" t="s">
        <v>182</v>
      </c>
      <c r="E476" s="52" t="s">
        <v>21</v>
      </c>
      <c r="F476" s="101">
        <v>24000</v>
      </c>
      <c r="G476" s="101">
        <v>24000</v>
      </c>
    </row>
    <row r="477" spans="1:7">
      <c r="A477" s="51" t="s">
        <v>104</v>
      </c>
      <c r="B477" s="52" t="s">
        <v>129</v>
      </c>
      <c r="C477" s="52" t="s">
        <v>144</v>
      </c>
      <c r="D477" s="52" t="s">
        <v>182</v>
      </c>
      <c r="E477" s="52" t="s">
        <v>105</v>
      </c>
      <c r="F477" s="104">
        <f t="shared" ref="F477:G477" si="143">F478</f>
        <v>4122291</v>
      </c>
      <c r="G477" s="104">
        <f t="shared" si="143"/>
        <v>4122291</v>
      </c>
    </row>
    <row r="478" spans="1:7" ht="36">
      <c r="A478" s="51" t="s">
        <v>111</v>
      </c>
      <c r="B478" s="52" t="s">
        <v>129</v>
      </c>
      <c r="C478" s="52" t="s">
        <v>144</v>
      </c>
      <c r="D478" s="52" t="s">
        <v>182</v>
      </c>
      <c r="E478" s="52" t="s">
        <v>112</v>
      </c>
      <c r="F478" s="101">
        <v>4122291</v>
      </c>
      <c r="G478" s="101">
        <v>4122291</v>
      </c>
    </row>
    <row r="479" spans="1:7" ht="17.399999999999999">
      <c r="A479" s="210" t="s">
        <v>138</v>
      </c>
      <c r="B479" s="210"/>
      <c r="C479" s="210"/>
      <c r="D479" s="210"/>
      <c r="E479" s="210"/>
      <c r="F479" s="113">
        <f>F13+F45+F324+F356</f>
        <v>775279909.94999993</v>
      </c>
      <c r="G479" s="113">
        <f>G13+G45+G324+G356</f>
        <v>603838621.32999992</v>
      </c>
    </row>
    <row r="481" spans="3:8">
      <c r="D481" s="26" t="s">
        <v>643</v>
      </c>
      <c r="F481" s="60">
        <f>'прил 8'!C13</f>
        <v>257121954.5</v>
      </c>
      <c r="G481" s="60">
        <f>'прил 8'!D13</f>
        <v>249462500</v>
      </c>
      <c r="H481" s="4"/>
    </row>
    <row r="482" spans="3:8">
      <c r="H482" s="4"/>
    </row>
    <row r="483" spans="3:8">
      <c r="D483" s="59" t="s">
        <v>644</v>
      </c>
      <c r="F483" s="60">
        <f>(F481/102.5*2.5)</f>
        <v>6271267.182926829</v>
      </c>
      <c r="G483" s="60">
        <f>(G481/105)*5</f>
        <v>11879166.666666668</v>
      </c>
      <c r="H483" s="2" t="s">
        <v>645</v>
      </c>
    </row>
    <row r="484" spans="3:8">
      <c r="H484" s="4"/>
    </row>
    <row r="485" spans="3:8">
      <c r="F485" s="60">
        <f>F479+F483+0.01</f>
        <v>781551177.14292669</v>
      </c>
      <c r="G485" s="60">
        <f>G479+G483</f>
        <v>615717787.99666655</v>
      </c>
      <c r="H485" s="4"/>
    </row>
    <row r="486" spans="3:8">
      <c r="F486" s="60">
        <f>'прил 8'!C49</f>
        <v>781551177.13999999</v>
      </c>
      <c r="G486" s="60">
        <f>'прил 8'!D49</f>
        <v>615717788</v>
      </c>
      <c r="H486" s="4"/>
    </row>
    <row r="487" spans="3:8">
      <c r="F487" s="60">
        <f>F485-F486</f>
        <v>2.9267072677612305E-3</v>
      </c>
      <c r="G487" s="60">
        <f>G485-G486</f>
        <v>-3.3334493637084961E-3</v>
      </c>
      <c r="H487" s="4"/>
    </row>
    <row r="488" spans="3:8">
      <c r="G488" s="60"/>
      <c r="H488" s="4"/>
    </row>
    <row r="489" spans="3:8">
      <c r="C489" s="171" t="s">
        <v>10</v>
      </c>
      <c r="F489" s="60">
        <f>F14+F46+F325</f>
        <v>75329820.75999999</v>
      </c>
      <c r="G489" s="60">
        <f>G14+G46+G325</f>
        <v>72206241.75999999</v>
      </c>
      <c r="H489" s="4"/>
    </row>
    <row r="490" spans="3:8">
      <c r="C490" s="171" t="s">
        <v>29</v>
      </c>
      <c r="F490" s="60">
        <v>0</v>
      </c>
      <c r="G490" s="60">
        <v>0</v>
      </c>
      <c r="H490" s="4"/>
    </row>
    <row r="491" spans="3:8">
      <c r="C491" s="171" t="s">
        <v>56</v>
      </c>
      <c r="F491" s="60">
        <f>F143</f>
        <v>100000</v>
      </c>
      <c r="G491" s="60">
        <f>G143</f>
        <v>100000</v>
      </c>
      <c r="H491" s="4"/>
    </row>
    <row r="492" spans="3:8">
      <c r="C492" s="171" t="s">
        <v>60</v>
      </c>
      <c r="F492" s="60">
        <f>F149</f>
        <v>11235213</v>
      </c>
      <c r="G492" s="60">
        <f>G149</f>
        <v>11235213</v>
      </c>
      <c r="H492" s="4"/>
    </row>
    <row r="493" spans="3:8">
      <c r="C493" s="171" t="s">
        <v>69</v>
      </c>
      <c r="F493" s="60">
        <f>F181</f>
        <v>157962681.63999999</v>
      </c>
      <c r="G493" s="60">
        <f>G181</f>
        <v>2975000</v>
      </c>
      <c r="H493" s="4"/>
    </row>
    <row r="494" spans="3:8">
      <c r="C494" s="171" t="s">
        <v>79</v>
      </c>
      <c r="F494" s="60">
        <f>F225</f>
        <v>515000</v>
      </c>
      <c r="G494" s="60">
        <f>G225</f>
        <v>515000</v>
      </c>
      <c r="H494" s="4"/>
    </row>
    <row r="495" spans="3:8">
      <c r="C495" s="171" t="s">
        <v>84</v>
      </c>
      <c r="F495" s="60">
        <f>F241+F357</f>
        <v>454132599.79999995</v>
      </c>
      <c r="G495" s="60">
        <f>G241+G357</f>
        <v>446122767.32999998</v>
      </c>
      <c r="H495" s="4"/>
    </row>
    <row r="496" spans="3:8">
      <c r="C496" s="171" t="s">
        <v>94</v>
      </c>
      <c r="F496" s="60">
        <f>F248</f>
        <v>6984820</v>
      </c>
      <c r="G496" s="60">
        <f>G248</f>
        <v>5802012</v>
      </c>
      <c r="H496" s="4"/>
    </row>
    <row r="497" spans="1:8">
      <c r="C497" s="171" t="s">
        <v>100</v>
      </c>
      <c r="F497" s="60">
        <f>F263+F463</f>
        <v>43816736.240000002</v>
      </c>
      <c r="G497" s="60">
        <f>G263+G463</f>
        <v>44440137.240000002</v>
      </c>
      <c r="H497" s="4"/>
    </row>
    <row r="498" spans="1:8">
      <c r="C498" s="171" t="s">
        <v>115</v>
      </c>
      <c r="F498" s="60">
        <f>F296</f>
        <v>4475388.51</v>
      </c>
      <c r="G498" s="60">
        <f>G296</f>
        <v>561000</v>
      </c>
      <c r="H498" s="4"/>
    </row>
    <row r="499" spans="1:8">
      <c r="C499" s="26">
        <v>1200</v>
      </c>
      <c r="F499" s="60">
        <f>F317</f>
        <v>881250</v>
      </c>
      <c r="G499" s="60">
        <f>G317</f>
        <v>881250</v>
      </c>
      <c r="H499" s="4"/>
    </row>
    <row r="500" spans="1:8">
      <c r="C500" s="26">
        <v>1400</v>
      </c>
      <c r="F500" s="60">
        <f>F35</f>
        <v>19846400</v>
      </c>
      <c r="G500" s="60">
        <f>G35</f>
        <v>19000000</v>
      </c>
      <c r="H500" s="4"/>
    </row>
    <row r="501" spans="1:8" s="175" customFormat="1" ht="17.399999999999999">
      <c r="A501" s="172"/>
      <c r="B501" s="173"/>
      <c r="C501" s="173"/>
      <c r="D501" s="173"/>
      <c r="E501" s="173"/>
      <c r="F501" s="174">
        <f>SUM(F489:F500)</f>
        <v>775279909.94999993</v>
      </c>
      <c r="G501" s="174">
        <f>SUM(G489:G500)</f>
        <v>603838621.32999992</v>
      </c>
      <c r="H501" s="121"/>
    </row>
    <row r="502" spans="1:8">
      <c r="H502" s="4"/>
    </row>
    <row r="503" spans="1:8">
      <c r="H503" s="4"/>
    </row>
    <row r="504" spans="1:8">
      <c r="H504" s="4"/>
    </row>
    <row r="505" spans="1:8">
      <c r="D505" s="26" t="s">
        <v>646</v>
      </c>
      <c r="F505" s="60">
        <f>F268</f>
        <v>3513124</v>
      </c>
      <c r="G505" s="60">
        <f>G268</f>
        <v>3413124</v>
      </c>
      <c r="H505" s="4"/>
    </row>
    <row r="506" spans="1:8">
      <c r="H506" s="4"/>
    </row>
    <row r="507" spans="1:8">
      <c r="H507" s="4"/>
    </row>
    <row r="508" spans="1:8" ht="15.6">
      <c r="A508" s="2"/>
      <c r="B508" s="2"/>
      <c r="C508" s="2"/>
      <c r="D508" s="2"/>
      <c r="E508" s="2"/>
      <c r="F508" s="2"/>
      <c r="G508" s="2"/>
      <c r="H508" s="4"/>
    </row>
    <row r="509" spans="1:8" ht="15.6">
      <c r="A509" s="2"/>
      <c r="B509" s="2"/>
      <c r="C509" s="2"/>
      <c r="D509" s="2"/>
      <c r="E509" s="2"/>
      <c r="F509" s="2"/>
      <c r="G509" s="2"/>
      <c r="H509" s="4"/>
    </row>
    <row r="510" spans="1:8" ht="15.6">
      <c r="A510" s="2"/>
      <c r="B510" s="2"/>
      <c r="C510" s="2"/>
      <c r="D510" s="2"/>
      <c r="E510" s="2"/>
      <c r="F510" s="2"/>
      <c r="G510" s="2"/>
      <c r="H510" s="4"/>
    </row>
    <row r="511" spans="1:8" ht="15.6">
      <c r="A511" s="2"/>
      <c r="B511" s="2"/>
      <c r="C511" s="2"/>
      <c r="D511" s="2"/>
      <c r="E511" s="2"/>
      <c r="F511" s="2"/>
      <c r="G511" s="2"/>
      <c r="H511" s="4"/>
    </row>
    <row r="512" spans="1:8" ht="15.6">
      <c r="A512" s="2"/>
      <c r="B512" s="2"/>
      <c r="C512" s="2"/>
      <c r="D512" s="2"/>
      <c r="E512" s="2"/>
      <c r="F512" s="2"/>
      <c r="G512" s="2"/>
      <c r="H512" s="4"/>
    </row>
    <row r="513" spans="1:8" ht="15.6">
      <c r="A513" s="2"/>
      <c r="B513" s="2"/>
      <c r="C513" s="2"/>
      <c r="D513" s="2"/>
      <c r="E513" s="2"/>
      <c r="F513" s="2"/>
      <c r="G513" s="2"/>
      <c r="H513" s="4"/>
    </row>
    <row r="514" spans="1:8" ht="15.6">
      <c r="A514" s="2"/>
      <c r="B514" s="2"/>
      <c r="C514" s="2"/>
      <c r="D514" s="2"/>
      <c r="E514" s="2"/>
      <c r="F514" s="2"/>
      <c r="G514" s="2"/>
      <c r="H514" s="4"/>
    </row>
    <row r="515" spans="1:8" ht="15.6">
      <c r="A515" s="2"/>
      <c r="B515" s="2"/>
      <c r="C515" s="2"/>
      <c r="D515" s="2"/>
      <c r="E515" s="2"/>
      <c r="F515" s="2"/>
      <c r="G515" s="2"/>
      <c r="H515" s="4"/>
    </row>
    <row r="516" spans="1:8" ht="15.6">
      <c r="A516" s="2"/>
      <c r="B516" s="2"/>
      <c r="C516" s="2"/>
      <c r="D516" s="2"/>
      <c r="E516" s="2"/>
      <c r="F516" s="2"/>
      <c r="G516" s="2"/>
      <c r="H516" s="4"/>
    </row>
    <row r="517" spans="1:8" ht="15.6">
      <c r="A517" s="2"/>
      <c r="B517" s="2"/>
      <c r="C517" s="2"/>
      <c r="D517" s="2"/>
      <c r="E517" s="2"/>
      <c r="F517" s="2"/>
      <c r="G517" s="2"/>
      <c r="H517" s="4"/>
    </row>
    <row r="518" spans="1:8" ht="15.6">
      <c r="A518" s="2"/>
      <c r="B518" s="2"/>
      <c r="C518" s="2"/>
      <c r="D518" s="2"/>
      <c r="E518" s="2"/>
      <c r="F518" s="2"/>
      <c r="G518" s="2"/>
      <c r="H518" s="4"/>
    </row>
    <row r="519" spans="1:8" ht="15.6">
      <c r="A519" s="2"/>
      <c r="B519" s="2"/>
      <c r="C519" s="2"/>
      <c r="D519" s="2"/>
      <c r="E519" s="2"/>
      <c r="F519" s="2"/>
      <c r="G519" s="2"/>
      <c r="H519" s="4"/>
    </row>
    <row r="520" spans="1:8" ht="15.6">
      <c r="A520" s="2"/>
      <c r="B520" s="2"/>
      <c r="C520" s="2"/>
      <c r="D520" s="2"/>
      <c r="E520" s="2"/>
      <c r="F520" s="2"/>
      <c r="G520" s="2"/>
      <c r="H520" s="4"/>
    </row>
    <row r="521" spans="1:8" ht="15.6">
      <c r="A521" s="2"/>
      <c r="B521" s="2"/>
      <c r="C521" s="2"/>
      <c r="D521" s="2"/>
      <c r="E521" s="2"/>
      <c r="F521" s="2"/>
      <c r="G521" s="2"/>
      <c r="H521" s="4"/>
    </row>
    <row r="522" spans="1:8" ht="15.6">
      <c r="A522" s="2"/>
      <c r="B522" s="2"/>
      <c r="C522" s="2"/>
      <c r="D522" s="2"/>
      <c r="E522" s="2"/>
      <c r="F522" s="2"/>
      <c r="G522" s="2"/>
      <c r="H522" s="4"/>
    </row>
    <row r="523" spans="1:8" ht="15.6">
      <c r="A523" s="2"/>
      <c r="B523" s="2"/>
      <c r="C523" s="2"/>
      <c r="D523" s="2"/>
      <c r="E523" s="2"/>
      <c r="F523" s="2"/>
      <c r="G523" s="2"/>
      <c r="H523" s="4"/>
    </row>
    <row r="524" spans="1:8" ht="15.6">
      <c r="A524" s="2"/>
      <c r="B524" s="2"/>
      <c r="C524" s="2"/>
      <c r="D524" s="2"/>
      <c r="E524" s="2"/>
      <c r="F524" s="2"/>
      <c r="G524" s="2"/>
      <c r="H524" s="4"/>
    </row>
    <row r="525" spans="1:8" ht="15.6">
      <c r="A525" s="2"/>
      <c r="B525" s="2"/>
      <c r="C525" s="2"/>
      <c r="D525" s="2"/>
      <c r="E525" s="2"/>
      <c r="F525" s="2"/>
      <c r="G525" s="2"/>
      <c r="H525" s="4"/>
    </row>
    <row r="526" spans="1:8" ht="15.6">
      <c r="A526" s="2"/>
      <c r="B526" s="2"/>
      <c r="C526" s="2"/>
      <c r="D526" s="2"/>
      <c r="E526" s="2"/>
      <c r="F526" s="2"/>
      <c r="G526" s="2"/>
      <c r="H526" s="4"/>
    </row>
    <row r="527" spans="1:8" ht="15.6">
      <c r="A527" s="2"/>
      <c r="B527" s="2"/>
      <c r="C527" s="2"/>
      <c r="D527" s="2"/>
      <c r="E527" s="2"/>
      <c r="F527" s="2"/>
      <c r="G527" s="2"/>
      <c r="H527" s="4"/>
    </row>
    <row r="528" spans="1:8" ht="15.6">
      <c r="A528" s="2"/>
      <c r="B528" s="2"/>
      <c r="C528" s="2"/>
      <c r="D528" s="2"/>
      <c r="E528" s="2"/>
      <c r="F528" s="2"/>
      <c r="G528" s="2"/>
      <c r="H528" s="4"/>
    </row>
    <row r="529" spans="1:8" ht="15.6">
      <c r="A529" s="2"/>
      <c r="B529" s="2"/>
      <c r="C529" s="2"/>
      <c r="D529" s="2"/>
      <c r="E529" s="2"/>
      <c r="F529" s="2"/>
      <c r="G529" s="2"/>
      <c r="H529" s="4"/>
    </row>
    <row r="530" spans="1:8" ht="15.6">
      <c r="A530" s="2"/>
      <c r="B530" s="2"/>
      <c r="C530" s="2"/>
      <c r="D530" s="2"/>
      <c r="E530" s="2"/>
      <c r="F530" s="2"/>
      <c r="G530" s="2"/>
      <c r="H530" s="4"/>
    </row>
    <row r="531" spans="1:8" ht="15.6">
      <c r="A531" s="2"/>
      <c r="B531" s="2"/>
      <c r="C531" s="2"/>
      <c r="D531" s="2"/>
      <c r="E531" s="2"/>
      <c r="F531" s="2"/>
      <c r="G531" s="2"/>
      <c r="H531" s="4"/>
    </row>
    <row r="532" spans="1:8" ht="15.6">
      <c r="A532" s="2"/>
      <c r="B532" s="2"/>
      <c r="C532" s="2"/>
      <c r="D532" s="2"/>
      <c r="E532" s="2"/>
      <c r="F532" s="2"/>
      <c r="G532" s="2"/>
      <c r="H532" s="4"/>
    </row>
    <row r="533" spans="1:8" ht="15.6">
      <c r="A533" s="2"/>
      <c r="B533" s="2"/>
      <c r="C533" s="2"/>
      <c r="D533" s="2"/>
      <c r="E533" s="2"/>
      <c r="F533" s="2"/>
      <c r="G533" s="2"/>
      <c r="H533" s="4"/>
    </row>
    <row r="534" spans="1:8" ht="15.6">
      <c r="A534" s="2"/>
      <c r="B534" s="2"/>
      <c r="C534" s="2"/>
      <c r="D534" s="2"/>
      <c r="E534" s="2"/>
      <c r="F534" s="2"/>
      <c r="G534" s="2"/>
      <c r="H534" s="4"/>
    </row>
    <row r="535" spans="1:8" ht="15.6">
      <c r="A535" s="2"/>
      <c r="B535" s="2"/>
      <c r="C535" s="2"/>
      <c r="D535" s="2"/>
      <c r="E535" s="2"/>
      <c r="F535" s="2"/>
      <c r="G535" s="2"/>
      <c r="H535" s="4"/>
    </row>
    <row r="536" spans="1:8" ht="15.6">
      <c r="A536" s="2"/>
      <c r="B536" s="2"/>
      <c r="C536" s="2"/>
      <c r="D536" s="2"/>
      <c r="E536" s="2"/>
      <c r="F536" s="2"/>
      <c r="G536" s="2"/>
      <c r="H536" s="4"/>
    </row>
    <row r="537" spans="1:8" ht="15.6">
      <c r="A537" s="2"/>
      <c r="B537" s="2"/>
      <c r="C537" s="2"/>
      <c r="D537" s="2"/>
      <c r="E537" s="2"/>
      <c r="F537" s="2"/>
      <c r="G537" s="2"/>
      <c r="H537" s="4"/>
    </row>
    <row r="538" spans="1:8" ht="15.6">
      <c r="A538" s="2"/>
      <c r="B538" s="2"/>
      <c r="C538" s="2"/>
      <c r="D538" s="2"/>
      <c r="E538" s="2"/>
      <c r="F538" s="2"/>
      <c r="G538" s="2"/>
      <c r="H538" s="4"/>
    </row>
    <row r="539" spans="1:8" ht="15.6">
      <c r="A539" s="2"/>
      <c r="B539" s="2"/>
      <c r="C539" s="2"/>
      <c r="D539" s="2"/>
      <c r="E539" s="2"/>
      <c r="F539" s="2"/>
      <c r="G539" s="2"/>
      <c r="H539" s="4"/>
    </row>
    <row r="540" spans="1:8" ht="15.6">
      <c r="A540" s="2"/>
      <c r="B540" s="2"/>
      <c r="C540" s="2"/>
      <c r="D540" s="2"/>
      <c r="E540" s="2"/>
      <c r="F540" s="2"/>
      <c r="G540" s="2"/>
      <c r="H540" s="4"/>
    </row>
    <row r="541" spans="1:8" ht="15.6">
      <c r="A541" s="2"/>
      <c r="B541" s="2"/>
      <c r="C541" s="2"/>
      <c r="D541" s="2"/>
      <c r="E541" s="2"/>
      <c r="F541" s="2"/>
      <c r="G541" s="2"/>
      <c r="H541" s="4"/>
    </row>
    <row r="542" spans="1:8" ht="15.6">
      <c r="A542" s="2"/>
      <c r="B542" s="2"/>
      <c r="C542" s="2"/>
      <c r="D542" s="2"/>
      <c r="E542" s="2"/>
      <c r="F542" s="2"/>
      <c r="G542" s="2"/>
      <c r="H542" s="4"/>
    </row>
    <row r="543" spans="1:8" ht="15.6">
      <c r="A543" s="2"/>
      <c r="B543" s="2"/>
      <c r="C543" s="2"/>
      <c r="D543" s="2"/>
      <c r="E543" s="2"/>
      <c r="F543" s="2"/>
      <c r="G543" s="2"/>
      <c r="H543" s="4"/>
    </row>
    <row r="544" spans="1:8" ht="15.6">
      <c r="A544" s="2"/>
      <c r="B544" s="2"/>
      <c r="C544" s="2"/>
      <c r="D544" s="2"/>
      <c r="E544" s="2"/>
      <c r="F544" s="2"/>
      <c r="G544" s="2"/>
      <c r="H544" s="4"/>
    </row>
    <row r="545" spans="1:8" ht="15.6">
      <c r="A545" s="2"/>
      <c r="B545" s="2"/>
      <c r="C545" s="2"/>
      <c r="D545" s="2"/>
      <c r="E545" s="2"/>
      <c r="F545" s="2"/>
      <c r="G545" s="2"/>
      <c r="H545" s="4"/>
    </row>
    <row r="546" spans="1:8" ht="15.6">
      <c r="A546" s="2"/>
      <c r="B546" s="2"/>
      <c r="C546" s="2"/>
      <c r="D546" s="2"/>
      <c r="E546" s="2"/>
      <c r="F546" s="2"/>
      <c r="G546" s="2"/>
      <c r="H546" s="4"/>
    </row>
    <row r="547" spans="1:8" ht="15.6">
      <c r="A547" s="2"/>
      <c r="B547" s="2"/>
      <c r="C547" s="2"/>
      <c r="D547" s="2"/>
      <c r="E547" s="2"/>
      <c r="F547" s="2"/>
      <c r="G547" s="2"/>
      <c r="H547" s="4"/>
    </row>
    <row r="548" spans="1:8" ht="15.6">
      <c r="A548" s="2"/>
      <c r="B548" s="2"/>
      <c r="C548" s="2"/>
      <c r="D548" s="2"/>
      <c r="E548" s="2"/>
      <c r="F548" s="2"/>
      <c r="G548" s="2"/>
      <c r="H548" s="4"/>
    </row>
    <row r="549" spans="1:8" ht="15.6">
      <c r="A549" s="2"/>
      <c r="B549" s="2"/>
      <c r="C549" s="2"/>
      <c r="D549" s="2"/>
      <c r="E549" s="2"/>
      <c r="F549" s="2"/>
      <c r="G549" s="2"/>
      <c r="H549" s="4"/>
    </row>
    <row r="550" spans="1:8" ht="15.6">
      <c r="A550" s="2"/>
      <c r="B550" s="2"/>
      <c r="C550" s="2"/>
      <c r="D550" s="2"/>
      <c r="E550" s="2"/>
      <c r="F550" s="2"/>
      <c r="G550" s="2"/>
      <c r="H550" s="4"/>
    </row>
    <row r="551" spans="1:8" ht="15.6">
      <c r="A551" s="2"/>
      <c r="B551" s="2"/>
      <c r="C551" s="2"/>
      <c r="D551" s="2"/>
      <c r="E551" s="2"/>
      <c r="F551" s="2"/>
      <c r="G551" s="2"/>
      <c r="H551" s="4"/>
    </row>
    <row r="552" spans="1:8" ht="15.6">
      <c r="A552" s="2"/>
      <c r="B552" s="2"/>
      <c r="C552" s="2"/>
      <c r="D552" s="2"/>
      <c r="E552" s="2"/>
      <c r="F552" s="2"/>
      <c r="G552" s="2"/>
      <c r="H552" s="4"/>
    </row>
    <row r="553" spans="1:8" ht="15.6">
      <c r="A553" s="2"/>
      <c r="B553" s="2"/>
      <c r="C553" s="2"/>
      <c r="D553" s="2"/>
      <c r="E553" s="2"/>
      <c r="F553" s="2"/>
      <c r="G553" s="2"/>
      <c r="H553" s="4"/>
    </row>
    <row r="554" spans="1:8" ht="15.6">
      <c r="A554" s="2"/>
      <c r="B554" s="2"/>
      <c r="C554" s="2"/>
      <c r="D554" s="2"/>
      <c r="E554" s="2"/>
      <c r="F554" s="2"/>
      <c r="G554" s="2"/>
      <c r="H554" s="4"/>
    </row>
    <row r="555" spans="1:8" ht="15.6">
      <c r="A555" s="2"/>
      <c r="B555" s="2"/>
      <c r="C555" s="2"/>
      <c r="D555" s="2"/>
      <c r="E555" s="2"/>
      <c r="F555" s="2"/>
      <c r="G555" s="2"/>
      <c r="H555" s="4"/>
    </row>
    <row r="556" spans="1:8" ht="15.6">
      <c r="A556" s="2"/>
      <c r="B556" s="2"/>
      <c r="C556" s="2"/>
      <c r="D556" s="2"/>
      <c r="E556" s="2"/>
      <c r="F556" s="2"/>
      <c r="G556" s="2"/>
      <c r="H556" s="4"/>
    </row>
    <row r="557" spans="1:8" ht="15.6">
      <c r="A557" s="2"/>
      <c r="B557" s="2"/>
      <c r="C557" s="2"/>
      <c r="D557" s="2"/>
      <c r="E557" s="2"/>
      <c r="F557" s="2"/>
      <c r="G557" s="2"/>
      <c r="H557" s="4"/>
    </row>
    <row r="558" spans="1:8" ht="15.6">
      <c r="A558" s="2"/>
      <c r="B558" s="2"/>
      <c r="C558" s="2"/>
      <c r="D558" s="2"/>
      <c r="E558" s="2"/>
      <c r="F558" s="2"/>
      <c r="G558" s="2"/>
      <c r="H558" s="4"/>
    </row>
    <row r="559" spans="1:8" ht="15.6">
      <c r="A559" s="2"/>
      <c r="B559" s="2"/>
      <c r="C559" s="2"/>
      <c r="D559" s="2"/>
      <c r="E559" s="2"/>
      <c r="F559" s="2"/>
      <c r="G559" s="2"/>
      <c r="H559" s="4"/>
    </row>
    <row r="560" spans="1:8" ht="15.6">
      <c r="A560" s="2"/>
      <c r="B560" s="2"/>
      <c r="C560" s="2"/>
      <c r="D560" s="2"/>
      <c r="E560" s="2"/>
      <c r="F560" s="2"/>
      <c r="G560" s="2"/>
      <c r="H560" s="4"/>
    </row>
    <row r="561" spans="1:8" ht="15.6">
      <c r="A561" s="2"/>
      <c r="B561" s="2"/>
      <c r="C561" s="2"/>
      <c r="D561" s="2"/>
      <c r="E561" s="2"/>
      <c r="F561" s="2"/>
      <c r="G561" s="2"/>
      <c r="H561" s="4"/>
    </row>
    <row r="562" spans="1:8" ht="15.6">
      <c r="A562" s="2"/>
      <c r="B562" s="2"/>
      <c r="C562" s="2"/>
      <c r="D562" s="2"/>
      <c r="E562" s="2"/>
      <c r="F562" s="2"/>
      <c r="G562" s="2"/>
      <c r="H562" s="4"/>
    </row>
    <row r="563" spans="1:8" ht="15.6">
      <c r="A563" s="2"/>
      <c r="B563" s="2"/>
      <c r="C563" s="2"/>
      <c r="D563" s="2"/>
      <c r="E563" s="2"/>
      <c r="F563" s="2"/>
      <c r="G563" s="2"/>
      <c r="H563" s="4"/>
    </row>
    <row r="564" spans="1:8" ht="15.6">
      <c r="A564" s="2"/>
      <c r="B564" s="2"/>
      <c r="C564" s="2"/>
      <c r="D564" s="2"/>
      <c r="E564" s="2"/>
      <c r="F564" s="2"/>
      <c r="G564" s="2"/>
      <c r="H564" s="4"/>
    </row>
    <row r="565" spans="1:8" ht="15.6">
      <c r="A565" s="2"/>
      <c r="B565" s="2"/>
      <c r="C565" s="2"/>
      <c r="D565" s="2"/>
      <c r="E565" s="2"/>
      <c r="F565" s="2"/>
      <c r="G565" s="2"/>
      <c r="H565" s="4"/>
    </row>
    <row r="566" spans="1:8" ht="15.6">
      <c r="A566" s="2"/>
      <c r="B566" s="2"/>
      <c r="C566" s="2"/>
      <c r="D566" s="2"/>
      <c r="E566" s="2"/>
      <c r="F566" s="2"/>
      <c r="G566" s="2"/>
      <c r="H566" s="4"/>
    </row>
    <row r="567" spans="1:8" ht="15.6">
      <c r="A567" s="2"/>
      <c r="B567" s="2"/>
      <c r="C567" s="2"/>
      <c r="D567" s="2"/>
      <c r="E567" s="2"/>
      <c r="F567" s="2"/>
      <c r="G567" s="2"/>
      <c r="H567" s="4"/>
    </row>
    <row r="568" spans="1:8" ht="15.6">
      <c r="A568" s="2"/>
      <c r="B568" s="2"/>
      <c r="C568" s="2"/>
      <c r="D568" s="2"/>
      <c r="E568" s="2"/>
      <c r="F568" s="2"/>
      <c r="G568" s="2"/>
      <c r="H568" s="4"/>
    </row>
    <row r="569" spans="1:8" ht="15.6">
      <c r="A569" s="2"/>
      <c r="B569" s="2"/>
      <c r="C569" s="2"/>
      <c r="D569" s="2"/>
      <c r="E569" s="2"/>
      <c r="F569" s="2"/>
      <c r="G569" s="2"/>
      <c r="H569" s="4"/>
    </row>
    <row r="570" spans="1:8" ht="15.6">
      <c r="A570" s="2"/>
      <c r="B570" s="2"/>
      <c r="C570" s="2"/>
      <c r="D570" s="2"/>
      <c r="E570" s="2"/>
      <c r="F570" s="2"/>
      <c r="G570" s="2"/>
      <c r="H570" s="4"/>
    </row>
    <row r="571" spans="1:8" ht="15.6">
      <c r="A571" s="2"/>
      <c r="B571" s="2"/>
      <c r="C571" s="2"/>
      <c r="D571" s="2"/>
      <c r="E571" s="2"/>
      <c r="F571" s="2"/>
      <c r="G571" s="2"/>
      <c r="H571" s="4"/>
    </row>
    <row r="572" spans="1:8" ht="15.6">
      <c r="A572" s="2"/>
      <c r="B572" s="2"/>
      <c r="C572" s="2"/>
      <c r="D572" s="2"/>
      <c r="E572" s="2"/>
      <c r="F572" s="2"/>
      <c r="G572" s="2"/>
      <c r="H572" s="4"/>
    </row>
    <row r="573" spans="1:8" ht="15.6">
      <c r="A573" s="2"/>
      <c r="B573" s="2"/>
      <c r="C573" s="2"/>
      <c r="D573" s="2"/>
      <c r="E573" s="2"/>
      <c r="F573" s="2"/>
      <c r="G573" s="2"/>
      <c r="H573" s="4"/>
    </row>
    <row r="574" spans="1:8" ht="15.6">
      <c r="A574" s="2"/>
      <c r="B574" s="2"/>
      <c r="C574" s="2"/>
      <c r="D574" s="2"/>
      <c r="E574" s="2"/>
      <c r="F574" s="2"/>
      <c r="G574" s="2"/>
      <c r="H574" s="4"/>
    </row>
    <row r="575" spans="1:8" ht="15.6">
      <c r="A575" s="2"/>
      <c r="B575" s="2"/>
      <c r="C575" s="2"/>
      <c r="D575" s="2"/>
      <c r="E575" s="2"/>
      <c r="F575" s="2"/>
      <c r="G575" s="2"/>
      <c r="H575" s="4"/>
    </row>
    <row r="576" spans="1:8" ht="15.6">
      <c r="A576" s="2"/>
      <c r="B576" s="2"/>
      <c r="C576" s="2"/>
      <c r="D576" s="2"/>
      <c r="E576" s="2"/>
      <c r="F576" s="2"/>
      <c r="G576" s="2"/>
      <c r="H576" s="4"/>
    </row>
    <row r="577" spans="1:8" ht="15.6">
      <c r="A577" s="2"/>
      <c r="B577" s="2"/>
      <c r="C577" s="2"/>
      <c r="D577" s="2"/>
      <c r="E577" s="2"/>
      <c r="F577" s="2"/>
      <c r="G577" s="2"/>
      <c r="H577" s="4"/>
    </row>
    <row r="578" spans="1:8" ht="15.6">
      <c r="A578" s="2"/>
      <c r="B578" s="2"/>
      <c r="C578" s="2"/>
      <c r="D578" s="2"/>
      <c r="E578" s="2"/>
      <c r="F578" s="2"/>
      <c r="G578" s="2"/>
      <c r="H578" s="4"/>
    </row>
    <row r="579" spans="1:8" ht="15.6">
      <c r="A579" s="2"/>
      <c r="B579" s="2"/>
      <c r="C579" s="2"/>
      <c r="D579" s="2"/>
      <c r="E579" s="2"/>
      <c r="F579" s="2"/>
      <c r="G579" s="2"/>
      <c r="H579" s="4"/>
    </row>
    <row r="580" spans="1:8" ht="15.6">
      <c r="A580" s="2"/>
      <c r="B580" s="2"/>
      <c r="C580" s="2"/>
      <c r="D580" s="2"/>
      <c r="E580" s="2"/>
      <c r="F580" s="2"/>
      <c r="G580" s="2"/>
      <c r="H580" s="4"/>
    </row>
    <row r="581" spans="1:8" ht="15.6">
      <c r="A581" s="2"/>
      <c r="B581" s="2"/>
      <c r="C581" s="2"/>
      <c r="D581" s="2"/>
      <c r="E581" s="2"/>
      <c r="F581" s="2"/>
      <c r="G581" s="2"/>
      <c r="H581" s="4"/>
    </row>
    <row r="582" spans="1:8" ht="15.6">
      <c r="A582" s="2"/>
      <c r="B582" s="2"/>
      <c r="C582" s="2"/>
      <c r="D582" s="2"/>
      <c r="E582" s="2"/>
      <c r="F582" s="2"/>
      <c r="G582" s="2"/>
      <c r="H582" s="4"/>
    </row>
    <row r="583" spans="1:8" ht="15.6">
      <c r="A583" s="2"/>
      <c r="B583" s="2"/>
      <c r="C583" s="2"/>
      <c r="D583" s="2"/>
      <c r="E583" s="2"/>
      <c r="F583" s="2"/>
      <c r="G583" s="2"/>
      <c r="H583" s="4"/>
    </row>
    <row r="584" spans="1:8" ht="15.6">
      <c r="A584" s="2"/>
      <c r="B584" s="2"/>
      <c r="C584" s="2"/>
      <c r="D584" s="2"/>
      <c r="E584" s="2"/>
      <c r="F584" s="2"/>
      <c r="G584" s="2"/>
      <c r="H584" s="4"/>
    </row>
    <row r="585" spans="1:8" ht="15.6">
      <c r="A585" s="2"/>
      <c r="B585" s="2"/>
      <c r="C585" s="2"/>
      <c r="D585" s="2"/>
      <c r="E585" s="2"/>
      <c r="F585" s="2"/>
      <c r="G585" s="2"/>
      <c r="H585" s="4"/>
    </row>
    <row r="586" spans="1:8" ht="15.6">
      <c r="A586" s="2"/>
      <c r="B586" s="2"/>
      <c r="C586" s="2"/>
      <c r="D586" s="2"/>
      <c r="E586" s="2"/>
      <c r="F586" s="2"/>
      <c r="G586" s="2"/>
      <c r="H586" s="4"/>
    </row>
    <row r="587" spans="1:8" ht="15.6">
      <c r="A587" s="2"/>
      <c r="B587" s="2"/>
      <c r="C587" s="2"/>
      <c r="D587" s="2"/>
      <c r="E587" s="2"/>
      <c r="F587" s="2"/>
      <c r="G587" s="2"/>
      <c r="H587" s="4"/>
    </row>
    <row r="588" spans="1:8" ht="15.6">
      <c r="A588" s="2"/>
      <c r="B588" s="2"/>
      <c r="C588" s="2"/>
      <c r="D588" s="2"/>
      <c r="E588" s="2"/>
      <c r="F588" s="2"/>
      <c r="G588" s="2"/>
      <c r="H588" s="4"/>
    </row>
    <row r="589" spans="1:8" ht="15.6">
      <c r="A589" s="2"/>
      <c r="B589" s="2"/>
      <c r="C589" s="2"/>
      <c r="D589" s="2"/>
      <c r="E589" s="2"/>
      <c r="F589" s="2"/>
      <c r="G589" s="2"/>
      <c r="H589" s="4"/>
    </row>
    <row r="590" spans="1:8" ht="15.6">
      <c r="A590" s="2"/>
      <c r="B590" s="2"/>
      <c r="C590" s="2"/>
      <c r="D590" s="2"/>
      <c r="E590" s="2"/>
      <c r="F590" s="2"/>
      <c r="G590" s="2"/>
      <c r="H590" s="4"/>
    </row>
    <row r="591" spans="1:8" ht="15.6">
      <c r="A591" s="2"/>
      <c r="B591" s="2"/>
      <c r="C591" s="2"/>
      <c r="D591" s="2"/>
      <c r="E591" s="2"/>
      <c r="F591" s="2"/>
      <c r="G591" s="2"/>
      <c r="H591" s="4"/>
    </row>
    <row r="592" spans="1:8" ht="15.6">
      <c r="A592" s="2"/>
      <c r="B592" s="2"/>
      <c r="C592" s="2"/>
      <c r="D592" s="2"/>
      <c r="E592" s="2"/>
      <c r="F592" s="2"/>
      <c r="G592" s="2"/>
      <c r="H592" s="4"/>
    </row>
    <row r="593" spans="1:8" ht="15.6">
      <c r="A593" s="2"/>
      <c r="B593" s="2"/>
      <c r="C593" s="2"/>
      <c r="D593" s="2"/>
      <c r="E593" s="2"/>
      <c r="F593" s="2"/>
      <c r="G593" s="2"/>
      <c r="H593" s="4"/>
    </row>
    <row r="594" spans="1:8" ht="15.6">
      <c r="A594" s="2"/>
      <c r="B594" s="2"/>
      <c r="C594" s="2"/>
      <c r="D594" s="2"/>
      <c r="E594" s="2"/>
      <c r="F594" s="2"/>
      <c r="G594" s="2"/>
      <c r="H594" s="4"/>
    </row>
    <row r="595" spans="1:8" ht="15.6">
      <c r="A595" s="2"/>
      <c r="B595" s="2"/>
      <c r="C595" s="2"/>
      <c r="D595" s="2"/>
      <c r="E595" s="2"/>
      <c r="F595" s="2"/>
      <c r="G595" s="2"/>
      <c r="H595" s="4"/>
    </row>
    <row r="596" spans="1:8" ht="15.6">
      <c r="A596" s="2"/>
      <c r="B596" s="2"/>
      <c r="C596" s="2"/>
      <c r="D596" s="2"/>
      <c r="E596" s="2"/>
      <c r="F596" s="2"/>
      <c r="G596" s="2"/>
      <c r="H596" s="4"/>
    </row>
    <row r="597" spans="1:8" ht="15.6">
      <c r="A597" s="2"/>
      <c r="B597" s="2"/>
      <c r="C597" s="2"/>
      <c r="D597" s="2"/>
      <c r="E597" s="2"/>
      <c r="F597" s="2"/>
      <c r="G597" s="2"/>
      <c r="H597" s="4"/>
    </row>
    <row r="598" spans="1:8" ht="15.6">
      <c r="A598" s="2"/>
      <c r="B598" s="2"/>
      <c r="C598" s="2"/>
      <c r="D598" s="2"/>
      <c r="E598" s="2"/>
      <c r="F598" s="2"/>
      <c r="G598" s="2"/>
      <c r="H598" s="4"/>
    </row>
    <row r="599" spans="1:8" ht="15.6">
      <c r="A599" s="2"/>
      <c r="B599" s="2"/>
      <c r="C599" s="2"/>
      <c r="D599" s="2"/>
      <c r="E599" s="2"/>
      <c r="F599" s="2"/>
      <c r="G599" s="2"/>
      <c r="H599" s="4"/>
    </row>
    <row r="600" spans="1:8" ht="15.6">
      <c r="A600" s="2"/>
      <c r="B600" s="2"/>
      <c r="C600" s="2"/>
      <c r="D600" s="2"/>
      <c r="E600" s="2"/>
      <c r="F600" s="2"/>
      <c r="G600" s="2"/>
      <c r="H600" s="4"/>
    </row>
    <row r="601" spans="1:8" ht="15.6">
      <c r="A601" s="2"/>
      <c r="B601" s="2"/>
      <c r="C601" s="2"/>
      <c r="D601" s="2"/>
      <c r="E601" s="2"/>
      <c r="F601" s="2"/>
      <c r="G601" s="2"/>
      <c r="H601" s="4"/>
    </row>
    <row r="602" spans="1:8" ht="15.6">
      <c r="A602" s="2"/>
      <c r="B602" s="2"/>
      <c r="C602" s="2"/>
      <c r="D602" s="2"/>
      <c r="E602" s="2"/>
      <c r="F602" s="2"/>
      <c r="G602" s="2"/>
      <c r="H602" s="4"/>
    </row>
    <row r="603" spans="1:8" ht="15.6">
      <c r="A603" s="2"/>
      <c r="B603" s="2"/>
      <c r="C603" s="2"/>
      <c r="D603" s="2"/>
      <c r="E603" s="2"/>
      <c r="F603" s="2"/>
      <c r="G603" s="2"/>
      <c r="H603" s="4"/>
    </row>
    <row r="604" spans="1:8" ht="15.6">
      <c r="A604" s="2"/>
      <c r="B604" s="2"/>
      <c r="C604" s="2"/>
      <c r="D604" s="2"/>
      <c r="E604" s="2"/>
      <c r="F604" s="2"/>
      <c r="G604" s="2"/>
      <c r="H604" s="4"/>
    </row>
    <row r="605" spans="1:8" ht="15.6">
      <c r="A605" s="2"/>
      <c r="B605" s="2"/>
      <c r="C605" s="2"/>
      <c r="D605" s="2"/>
      <c r="E605" s="2"/>
      <c r="F605" s="2"/>
      <c r="G605" s="2"/>
      <c r="H605" s="4"/>
    </row>
    <row r="606" spans="1:8" ht="15.6">
      <c r="A606" s="2"/>
      <c r="B606" s="2"/>
      <c r="C606" s="2"/>
      <c r="D606" s="2"/>
      <c r="E606" s="2"/>
      <c r="F606" s="2"/>
      <c r="G606" s="2"/>
      <c r="H606" s="4"/>
    </row>
    <row r="607" spans="1:8" ht="15.6">
      <c r="A607" s="2"/>
      <c r="B607" s="2"/>
      <c r="C607" s="2"/>
      <c r="D607" s="2"/>
      <c r="E607" s="2"/>
      <c r="F607" s="2"/>
      <c r="G607" s="2"/>
      <c r="H607" s="4"/>
    </row>
    <row r="608" spans="1:8" ht="15.6">
      <c r="A608" s="2"/>
      <c r="B608" s="2"/>
      <c r="C608" s="2"/>
      <c r="D608" s="2"/>
      <c r="E608" s="2"/>
      <c r="F608" s="2"/>
      <c r="G608" s="2"/>
      <c r="H608" s="4"/>
    </row>
    <row r="609" spans="1:8" ht="15.6">
      <c r="A609" s="2"/>
      <c r="B609" s="2"/>
      <c r="C609" s="2"/>
      <c r="D609" s="2"/>
      <c r="E609" s="2"/>
      <c r="F609" s="2"/>
      <c r="G609" s="2"/>
      <c r="H609" s="4"/>
    </row>
    <row r="610" spans="1:8" ht="15.6">
      <c r="A610" s="2"/>
      <c r="B610" s="2"/>
      <c r="C610" s="2"/>
      <c r="D610" s="2"/>
      <c r="E610" s="2"/>
      <c r="F610" s="2"/>
      <c r="G610" s="2"/>
      <c r="H610" s="4"/>
    </row>
    <row r="611" spans="1:8" ht="15.6">
      <c r="A611" s="2"/>
      <c r="B611" s="2"/>
      <c r="C611" s="2"/>
      <c r="D611" s="2"/>
      <c r="E611" s="2"/>
      <c r="F611" s="2"/>
      <c r="G611" s="2"/>
      <c r="H611" s="4"/>
    </row>
    <row r="612" spans="1:8" ht="15.6">
      <c r="A612" s="2"/>
      <c r="B612" s="2"/>
      <c r="C612" s="2"/>
      <c r="D612" s="2"/>
      <c r="E612" s="2"/>
      <c r="F612" s="2"/>
      <c r="G612" s="2"/>
      <c r="H612" s="4"/>
    </row>
    <row r="613" spans="1:8" ht="15.6">
      <c r="A613" s="2"/>
      <c r="B613" s="2"/>
      <c r="C613" s="2"/>
      <c r="D613" s="2"/>
      <c r="E613" s="2"/>
      <c r="F613" s="2"/>
      <c r="G613" s="2"/>
      <c r="H613" s="4"/>
    </row>
    <row r="614" spans="1:8" ht="15.6">
      <c r="A614" s="2"/>
      <c r="B614" s="2"/>
      <c r="C614" s="2"/>
      <c r="D614" s="2"/>
      <c r="E614" s="2"/>
      <c r="F614" s="2"/>
      <c r="G614" s="2"/>
      <c r="H614" s="4"/>
    </row>
    <row r="615" spans="1:8" ht="15.6">
      <c r="A615" s="2"/>
      <c r="B615" s="2"/>
      <c r="C615" s="2"/>
      <c r="D615" s="2"/>
      <c r="E615" s="2"/>
      <c r="F615" s="2"/>
      <c r="G615" s="2"/>
      <c r="H615" s="4"/>
    </row>
    <row r="616" spans="1:8" ht="15.6">
      <c r="A616" s="2"/>
      <c r="B616" s="2"/>
      <c r="C616" s="2"/>
      <c r="D616" s="2"/>
      <c r="E616" s="2"/>
      <c r="F616" s="2"/>
      <c r="G616" s="2"/>
      <c r="H616" s="4"/>
    </row>
    <row r="617" spans="1:8" ht="15.6">
      <c r="A617" s="2"/>
      <c r="B617" s="2"/>
      <c r="C617" s="2"/>
      <c r="D617" s="2"/>
      <c r="E617" s="2"/>
      <c r="F617" s="2"/>
      <c r="G617" s="2"/>
      <c r="H617" s="4"/>
    </row>
    <row r="618" spans="1:8" ht="15.6">
      <c r="A618" s="2"/>
      <c r="B618" s="2"/>
      <c r="C618" s="2"/>
      <c r="D618" s="2"/>
      <c r="E618" s="2"/>
      <c r="F618" s="2"/>
      <c r="G618" s="2"/>
      <c r="H618" s="4"/>
    </row>
    <row r="619" spans="1:8" ht="15.6">
      <c r="A619" s="2"/>
      <c r="B619" s="2"/>
      <c r="C619" s="2"/>
      <c r="D619" s="2"/>
      <c r="E619" s="2"/>
      <c r="F619" s="2"/>
      <c r="G619" s="2"/>
      <c r="H619" s="4"/>
    </row>
    <row r="620" spans="1:8" ht="15.6">
      <c r="A620" s="2"/>
      <c r="B620" s="2"/>
      <c r="C620" s="2"/>
      <c r="D620" s="2"/>
      <c r="E620" s="2"/>
      <c r="F620" s="2"/>
      <c r="G620" s="2"/>
      <c r="H620" s="4"/>
    </row>
    <row r="621" spans="1:8" ht="15.6">
      <c r="A621" s="2"/>
      <c r="B621" s="2"/>
      <c r="C621" s="2"/>
      <c r="D621" s="2"/>
      <c r="E621" s="2"/>
      <c r="F621" s="2"/>
      <c r="G621" s="2"/>
      <c r="H621" s="4"/>
    </row>
    <row r="622" spans="1:8" ht="15.6">
      <c r="A622" s="2"/>
      <c r="B622" s="2"/>
      <c r="C622" s="2"/>
      <c r="D622" s="2"/>
      <c r="E622" s="2"/>
      <c r="F622" s="2"/>
      <c r="G622" s="2"/>
      <c r="H622" s="4"/>
    </row>
    <row r="623" spans="1:8" ht="15.6">
      <c r="A623" s="2"/>
      <c r="B623" s="2"/>
      <c r="C623" s="2"/>
      <c r="D623" s="2"/>
      <c r="E623" s="2"/>
      <c r="F623" s="2"/>
      <c r="G623" s="2"/>
      <c r="H623" s="4"/>
    </row>
    <row r="624" spans="1:8" ht="15.6">
      <c r="A624" s="2"/>
      <c r="B624" s="2"/>
      <c r="C624" s="2"/>
      <c r="D624" s="2"/>
      <c r="E624" s="2"/>
      <c r="F624" s="2"/>
      <c r="G624" s="2"/>
      <c r="H624" s="4"/>
    </row>
    <row r="625" spans="1:8" ht="15.6">
      <c r="A625" s="2"/>
      <c r="B625" s="2"/>
      <c r="C625" s="2"/>
      <c r="D625" s="2"/>
      <c r="E625" s="2"/>
      <c r="F625" s="2"/>
      <c r="G625" s="2"/>
      <c r="H625" s="4"/>
    </row>
    <row r="626" spans="1:8" ht="15.6">
      <c r="A626" s="2"/>
      <c r="B626" s="2"/>
      <c r="C626" s="2"/>
      <c r="D626" s="2"/>
      <c r="E626" s="2"/>
      <c r="F626" s="2"/>
      <c r="G626" s="2"/>
      <c r="H626" s="4"/>
    </row>
    <row r="627" spans="1:8" ht="15.6">
      <c r="A627" s="2"/>
      <c r="B627" s="2"/>
      <c r="C627" s="2"/>
      <c r="D627" s="2"/>
      <c r="E627" s="2"/>
      <c r="F627" s="2"/>
      <c r="G627" s="2"/>
      <c r="H627" s="4"/>
    </row>
    <row r="628" spans="1:8" ht="15.6">
      <c r="A628" s="2"/>
      <c r="B628" s="2"/>
      <c r="C628" s="2"/>
      <c r="D628" s="2"/>
      <c r="E628" s="2"/>
      <c r="F628" s="2"/>
      <c r="G628" s="2"/>
      <c r="H628" s="4"/>
    </row>
    <row r="629" spans="1:8" ht="15.6">
      <c r="A629" s="2"/>
      <c r="B629" s="2"/>
      <c r="C629" s="2"/>
      <c r="D629" s="2"/>
      <c r="E629" s="2"/>
      <c r="F629" s="2"/>
      <c r="G629" s="2"/>
      <c r="H629" s="4"/>
    </row>
    <row r="630" spans="1:8" ht="15.6">
      <c r="A630" s="2"/>
      <c r="B630" s="2"/>
      <c r="C630" s="2"/>
      <c r="D630" s="2"/>
      <c r="E630" s="2"/>
      <c r="F630" s="2"/>
      <c r="G630" s="2"/>
      <c r="H630" s="4"/>
    </row>
    <row r="631" spans="1:8" ht="15.6">
      <c r="A631" s="2"/>
      <c r="B631" s="2"/>
      <c r="C631" s="2"/>
      <c r="D631" s="2"/>
      <c r="E631" s="2"/>
      <c r="F631" s="2"/>
      <c r="G631" s="2"/>
      <c r="H631" s="4"/>
    </row>
    <row r="632" spans="1:8" ht="15.6">
      <c r="A632" s="2"/>
      <c r="B632" s="2"/>
      <c r="C632" s="2"/>
      <c r="D632" s="2"/>
      <c r="E632" s="2"/>
      <c r="F632" s="2"/>
      <c r="G632" s="2"/>
      <c r="H632" s="4"/>
    </row>
    <row r="633" spans="1:8" ht="15.6">
      <c r="A633" s="2"/>
      <c r="B633" s="2"/>
      <c r="C633" s="2"/>
      <c r="D633" s="2"/>
      <c r="E633" s="2"/>
      <c r="F633" s="2"/>
      <c r="G633" s="2"/>
      <c r="H633" s="4"/>
    </row>
    <row r="634" spans="1:8" ht="15.6">
      <c r="A634" s="2"/>
      <c r="B634" s="2"/>
      <c r="C634" s="2"/>
      <c r="D634" s="2"/>
      <c r="E634" s="2"/>
      <c r="F634" s="2"/>
      <c r="G634" s="2"/>
      <c r="H634" s="4"/>
    </row>
    <row r="635" spans="1:8" ht="15.6">
      <c r="A635" s="2"/>
      <c r="B635" s="2"/>
      <c r="C635" s="2"/>
      <c r="D635" s="2"/>
      <c r="E635" s="2"/>
      <c r="F635" s="2"/>
      <c r="G635" s="2"/>
      <c r="H635" s="4"/>
    </row>
    <row r="636" spans="1:8" ht="15.6">
      <c r="A636" s="2"/>
      <c r="B636" s="2"/>
      <c r="C636" s="2"/>
      <c r="D636" s="2"/>
      <c r="E636" s="2"/>
      <c r="F636" s="2"/>
      <c r="G636" s="2"/>
      <c r="H636" s="4"/>
    </row>
    <row r="637" spans="1:8" ht="15.6">
      <c r="A637" s="2"/>
      <c r="B637" s="2"/>
      <c r="C637" s="2"/>
      <c r="D637" s="2"/>
      <c r="E637" s="2"/>
      <c r="F637" s="2"/>
      <c r="G637" s="2"/>
      <c r="H637" s="4"/>
    </row>
    <row r="638" spans="1:8" ht="15.6">
      <c r="A638" s="2"/>
      <c r="B638" s="2"/>
      <c r="C638" s="2"/>
      <c r="D638" s="2"/>
      <c r="E638" s="2"/>
      <c r="F638" s="2"/>
      <c r="G638" s="2"/>
      <c r="H638" s="4"/>
    </row>
    <row r="639" spans="1:8" ht="15.6">
      <c r="A639" s="2"/>
      <c r="B639" s="2"/>
      <c r="C639" s="2"/>
      <c r="D639" s="2"/>
      <c r="E639" s="2"/>
      <c r="F639" s="2"/>
      <c r="G639" s="2"/>
      <c r="H639" s="4"/>
    </row>
    <row r="640" spans="1:8" ht="15.6">
      <c r="A640" s="2"/>
      <c r="B640" s="2"/>
      <c r="C640" s="2"/>
      <c r="D640" s="2"/>
      <c r="E640" s="2"/>
      <c r="F640" s="2"/>
      <c r="G640" s="2"/>
      <c r="H640" s="4"/>
    </row>
    <row r="641" spans="1:8" ht="15.6">
      <c r="A641" s="2"/>
      <c r="B641" s="2"/>
      <c r="C641" s="2"/>
      <c r="D641" s="2"/>
      <c r="E641" s="2"/>
      <c r="F641" s="2"/>
      <c r="G641" s="2"/>
      <c r="H641" s="4"/>
    </row>
    <row r="642" spans="1:8" ht="15.6">
      <c r="A642" s="2"/>
      <c r="B642" s="2"/>
      <c r="C642" s="2"/>
      <c r="D642" s="2"/>
      <c r="E642" s="2"/>
      <c r="F642" s="2"/>
      <c r="G642" s="2"/>
      <c r="H642" s="4"/>
    </row>
    <row r="643" spans="1:8" ht="15.6">
      <c r="A643" s="2"/>
      <c r="B643" s="2"/>
      <c r="C643" s="2"/>
      <c r="D643" s="2"/>
      <c r="E643" s="2"/>
      <c r="F643" s="2"/>
      <c r="G643" s="2"/>
      <c r="H643" s="4"/>
    </row>
    <row r="644" spans="1:8" ht="15.6">
      <c r="A644" s="2"/>
      <c r="B644" s="2"/>
      <c r="C644" s="2"/>
      <c r="D644" s="2"/>
      <c r="E644" s="2"/>
      <c r="F644" s="2"/>
      <c r="G644" s="2"/>
      <c r="H644" s="4"/>
    </row>
    <row r="645" spans="1:8" ht="15.6">
      <c r="A645" s="2"/>
      <c r="B645" s="2"/>
      <c r="C645" s="2"/>
      <c r="D645" s="2"/>
      <c r="E645" s="2"/>
      <c r="F645" s="2"/>
      <c r="G645" s="2"/>
      <c r="H645" s="4"/>
    </row>
    <row r="646" spans="1:8" ht="15.6">
      <c r="A646" s="2"/>
      <c r="B646" s="2"/>
      <c r="C646" s="2"/>
      <c r="D646" s="2"/>
      <c r="E646" s="2"/>
      <c r="F646" s="2"/>
      <c r="G646" s="2"/>
      <c r="H646" s="4"/>
    </row>
    <row r="647" spans="1:8" ht="15.6">
      <c r="A647" s="2"/>
      <c r="B647" s="2"/>
      <c r="C647" s="2"/>
      <c r="D647" s="2"/>
      <c r="E647" s="2"/>
      <c r="F647" s="2"/>
      <c r="G647" s="2"/>
      <c r="H647" s="4"/>
    </row>
    <row r="648" spans="1:8" ht="15.6">
      <c r="A648" s="2"/>
      <c r="B648" s="2"/>
      <c r="C648" s="2"/>
      <c r="D648" s="2"/>
      <c r="E648" s="2"/>
      <c r="F648" s="2"/>
      <c r="G648" s="2"/>
      <c r="H648" s="4"/>
    </row>
    <row r="649" spans="1:8" ht="15.6">
      <c r="A649" s="2"/>
      <c r="B649" s="2"/>
      <c r="C649" s="2"/>
      <c r="D649" s="2"/>
      <c r="E649" s="2"/>
      <c r="F649" s="2"/>
      <c r="G649" s="2"/>
      <c r="H649" s="4"/>
    </row>
    <row r="650" spans="1:8" ht="15.6">
      <c r="A650" s="2"/>
      <c r="B650" s="2"/>
      <c r="C650" s="2"/>
      <c r="D650" s="2"/>
      <c r="E650" s="2"/>
      <c r="F650" s="2"/>
      <c r="G650" s="2"/>
      <c r="H650" s="4"/>
    </row>
    <row r="651" spans="1:8" ht="15.6">
      <c r="A651" s="2"/>
      <c r="B651" s="2"/>
      <c r="C651" s="2"/>
      <c r="D651" s="2"/>
      <c r="E651" s="2"/>
      <c r="F651" s="2"/>
      <c r="G651" s="2"/>
      <c r="H651" s="4"/>
    </row>
    <row r="652" spans="1:8" ht="15.6">
      <c r="A652" s="2"/>
      <c r="B652" s="2"/>
      <c r="C652" s="2"/>
      <c r="D652" s="2"/>
      <c r="E652" s="2"/>
      <c r="F652" s="2"/>
      <c r="G652" s="2"/>
      <c r="H652" s="4"/>
    </row>
    <row r="653" spans="1:8" ht="15.6">
      <c r="A653" s="2"/>
      <c r="B653" s="2"/>
      <c r="C653" s="2"/>
      <c r="D653" s="2"/>
      <c r="E653" s="2"/>
      <c r="F653" s="2"/>
      <c r="G653" s="2"/>
      <c r="H653" s="4"/>
    </row>
    <row r="654" spans="1:8" ht="15.6">
      <c r="A654" s="2"/>
      <c r="B654" s="2"/>
      <c r="C654" s="2"/>
      <c r="D654" s="2"/>
      <c r="E654" s="2"/>
      <c r="F654" s="2"/>
      <c r="G654" s="2"/>
      <c r="H654" s="4"/>
    </row>
    <row r="655" spans="1:8" ht="15.6">
      <c r="A655" s="2"/>
      <c r="B655" s="2"/>
      <c r="C655" s="2"/>
      <c r="D655" s="2"/>
      <c r="E655" s="2"/>
      <c r="F655" s="2"/>
      <c r="G655" s="2"/>
      <c r="H655" s="4"/>
    </row>
    <row r="656" spans="1:8" ht="15.6">
      <c r="A656" s="2"/>
      <c r="B656" s="2"/>
      <c r="C656" s="2"/>
      <c r="D656" s="2"/>
      <c r="E656" s="2"/>
      <c r="F656" s="2"/>
      <c r="G656" s="2"/>
      <c r="H656" s="4"/>
    </row>
    <row r="657" spans="1:8" ht="15.6">
      <c r="A657" s="2"/>
      <c r="B657" s="2"/>
      <c r="C657" s="2"/>
      <c r="D657" s="2"/>
      <c r="E657" s="2"/>
      <c r="F657" s="2"/>
      <c r="G657" s="2"/>
      <c r="H657" s="4"/>
    </row>
    <row r="658" spans="1:8" ht="15.6">
      <c r="A658" s="2"/>
      <c r="B658" s="2"/>
      <c r="C658" s="2"/>
      <c r="D658" s="2"/>
      <c r="E658" s="2"/>
      <c r="F658" s="2"/>
      <c r="G658" s="2"/>
      <c r="H658" s="4"/>
    </row>
    <row r="659" spans="1:8" ht="15.6">
      <c r="A659" s="2"/>
      <c r="B659" s="2"/>
      <c r="C659" s="2"/>
      <c r="D659" s="2"/>
      <c r="E659" s="2"/>
      <c r="F659" s="2"/>
      <c r="G659" s="2"/>
      <c r="H659" s="4"/>
    </row>
    <row r="660" spans="1:8" ht="15.6">
      <c r="A660" s="2"/>
      <c r="B660" s="2"/>
      <c r="C660" s="2"/>
      <c r="D660" s="2"/>
      <c r="E660" s="2"/>
      <c r="F660" s="2"/>
      <c r="G660" s="2"/>
      <c r="H660" s="4"/>
    </row>
    <row r="661" spans="1:8" ht="15.6">
      <c r="A661" s="2"/>
      <c r="B661" s="2"/>
      <c r="C661" s="2"/>
      <c r="D661" s="2"/>
      <c r="E661" s="2"/>
      <c r="F661" s="2"/>
      <c r="G661" s="2"/>
      <c r="H661" s="4"/>
    </row>
    <row r="662" spans="1:8" ht="15.6">
      <c r="A662" s="2"/>
      <c r="B662" s="2"/>
      <c r="C662" s="2"/>
      <c r="D662" s="2"/>
      <c r="E662" s="2"/>
      <c r="F662" s="2"/>
      <c r="G662" s="2"/>
      <c r="H662" s="4"/>
    </row>
    <row r="663" spans="1:8" ht="15.6">
      <c r="A663" s="2"/>
      <c r="B663" s="2"/>
      <c r="C663" s="2"/>
      <c r="D663" s="2"/>
      <c r="E663" s="2"/>
      <c r="F663" s="2"/>
      <c r="G663" s="2"/>
      <c r="H663" s="4"/>
    </row>
    <row r="664" spans="1:8" ht="15.6">
      <c r="A664" s="2"/>
      <c r="B664" s="2"/>
      <c r="C664" s="2"/>
      <c r="D664" s="2"/>
      <c r="E664" s="2"/>
      <c r="F664" s="2"/>
      <c r="G664" s="2"/>
      <c r="H664" s="4"/>
    </row>
    <row r="665" spans="1:8" ht="15.6">
      <c r="A665" s="2"/>
      <c r="B665" s="2"/>
      <c r="C665" s="2"/>
      <c r="D665" s="2"/>
      <c r="E665" s="2"/>
      <c r="F665" s="2"/>
      <c r="G665" s="2"/>
      <c r="H665" s="4"/>
    </row>
    <row r="666" spans="1:8" ht="15.6">
      <c r="A666" s="2"/>
      <c r="B666" s="2"/>
      <c r="C666" s="2"/>
      <c r="D666" s="2"/>
      <c r="E666" s="2"/>
      <c r="F666" s="2"/>
      <c r="G666" s="2"/>
      <c r="H666" s="4"/>
    </row>
    <row r="667" spans="1:8" ht="15.6">
      <c r="A667" s="2"/>
      <c r="B667" s="2"/>
      <c r="C667" s="2"/>
      <c r="D667" s="2"/>
      <c r="E667" s="2"/>
      <c r="F667" s="2"/>
      <c r="G667" s="2"/>
      <c r="H667" s="4"/>
    </row>
    <row r="668" spans="1:8" ht="15.6">
      <c r="A668" s="2"/>
      <c r="B668" s="2"/>
      <c r="C668" s="2"/>
      <c r="D668" s="2"/>
      <c r="E668" s="2"/>
      <c r="F668" s="2"/>
      <c r="G668" s="2"/>
      <c r="H668" s="4"/>
    </row>
    <row r="669" spans="1:8" ht="15.6">
      <c r="A669" s="2"/>
      <c r="B669" s="2"/>
      <c r="C669" s="2"/>
      <c r="D669" s="2"/>
      <c r="E669" s="2"/>
      <c r="F669" s="2"/>
      <c r="G669" s="2"/>
      <c r="H669" s="4"/>
    </row>
    <row r="670" spans="1:8" ht="15.6">
      <c r="A670" s="2"/>
      <c r="B670" s="2"/>
      <c r="C670" s="2"/>
      <c r="D670" s="2"/>
      <c r="E670" s="2"/>
      <c r="F670" s="2"/>
      <c r="G670" s="2"/>
      <c r="H670" s="4"/>
    </row>
    <row r="671" spans="1:8" ht="15.6">
      <c r="A671" s="2"/>
      <c r="B671" s="2"/>
      <c r="C671" s="2"/>
      <c r="D671" s="2"/>
      <c r="E671" s="2"/>
      <c r="F671" s="2"/>
      <c r="G671" s="2"/>
      <c r="H671" s="4"/>
    </row>
    <row r="672" spans="1:8" ht="15.6">
      <c r="A672" s="2"/>
      <c r="B672" s="2"/>
      <c r="C672" s="2"/>
      <c r="D672" s="2"/>
      <c r="E672" s="2"/>
      <c r="F672" s="2"/>
      <c r="G672" s="2"/>
      <c r="H672" s="4"/>
    </row>
    <row r="673" spans="1:8" ht="15.6">
      <c r="A673" s="2"/>
      <c r="B673" s="2"/>
      <c r="C673" s="2"/>
      <c r="D673" s="2"/>
      <c r="E673" s="2"/>
      <c r="F673" s="2"/>
      <c r="G673" s="2"/>
      <c r="H673" s="4"/>
    </row>
    <row r="674" spans="1:8" ht="15.6">
      <c r="A674" s="2"/>
      <c r="B674" s="2"/>
      <c r="C674" s="2"/>
      <c r="D674" s="2"/>
      <c r="E674" s="2"/>
      <c r="F674" s="2"/>
      <c r="G674" s="2"/>
      <c r="H674" s="4"/>
    </row>
    <row r="675" spans="1:8" ht="15.6">
      <c r="A675" s="2"/>
      <c r="B675" s="2"/>
      <c r="C675" s="2"/>
      <c r="D675" s="2"/>
      <c r="E675" s="2"/>
      <c r="F675" s="2"/>
      <c r="G675" s="2"/>
      <c r="H675" s="4"/>
    </row>
    <row r="676" spans="1:8" ht="15.6">
      <c r="A676" s="2"/>
      <c r="B676" s="2"/>
      <c r="C676" s="2"/>
      <c r="D676" s="2"/>
      <c r="E676" s="2"/>
      <c r="F676" s="2"/>
      <c r="G676" s="2"/>
      <c r="H676" s="4"/>
    </row>
    <row r="677" spans="1:8" ht="15.6">
      <c r="A677" s="2"/>
      <c r="B677" s="2"/>
      <c r="C677" s="2"/>
      <c r="D677" s="2"/>
      <c r="E677" s="2"/>
      <c r="F677" s="2"/>
      <c r="G677" s="2"/>
      <c r="H677" s="4"/>
    </row>
    <row r="678" spans="1:8" ht="15.6">
      <c r="A678" s="2"/>
      <c r="B678" s="2"/>
      <c r="C678" s="2"/>
      <c r="D678" s="2"/>
      <c r="E678" s="2"/>
      <c r="F678" s="2"/>
      <c r="G678" s="2"/>
      <c r="H678" s="4"/>
    </row>
    <row r="679" spans="1:8" ht="15.6">
      <c r="A679" s="2"/>
      <c r="B679" s="2"/>
      <c r="C679" s="2"/>
      <c r="D679" s="2"/>
      <c r="E679" s="2"/>
      <c r="F679" s="2"/>
      <c r="G679" s="2"/>
      <c r="H679" s="4"/>
    </row>
    <row r="680" spans="1:8" ht="15.6">
      <c r="A680" s="2"/>
      <c r="B680" s="2"/>
      <c r="C680" s="2"/>
      <c r="D680" s="2"/>
      <c r="E680" s="2"/>
      <c r="F680" s="2"/>
      <c r="G680" s="2"/>
      <c r="H680" s="4"/>
    </row>
    <row r="681" spans="1:8" ht="15.6">
      <c r="A681" s="2"/>
      <c r="B681" s="2"/>
      <c r="C681" s="2"/>
      <c r="D681" s="2"/>
      <c r="E681" s="2"/>
      <c r="F681" s="2"/>
      <c r="G681" s="2"/>
      <c r="H681" s="4"/>
    </row>
    <row r="682" spans="1:8" ht="15.6">
      <c r="A682" s="2"/>
      <c r="B682" s="2"/>
      <c r="C682" s="2"/>
      <c r="D682" s="2"/>
      <c r="E682" s="2"/>
      <c r="F682" s="2"/>
      <c r="G682" s="2"/>
      <c r="H682" s="4"/>
    </row>
    <row r="683" spans="1:8" ht="15.6">
      <c r="A683" s="2"/>
      <c r="B683" s="2"/>
      <c r="C683" s="2"/>
      <c r="D683" s="2"/>
      <c r="E683" s="2"/>
      <c r="F683" s="2"/>
      <c r="G683" s="2"/>
      <c r="H683" s="4"/>
    </row>
    <row r="684" spans="1:8" ht="15.6">
      <c r="A684" s="2"/>
      <c r="B684" s="2"/>
      <c r="C684" s="2"/>
      <c r="D684" s="2"/>
      <c r="E684" s="2"/>
      <c r="F684" s="2"/>
      <c r="G684" s="2"/>
      <c r="H684" s="4"/>
    </row>
    <row r="685" spans="1:8" ht="15.6">
      <c r="A685" s="2"/>
      <c r="B685" s="2"/>
      <c r="C685" s="2"/>
      <c r="D685" s="2"/>
      <c r="E685" s="2"/>
      <c r="F685" s="2"/>
      <c r="G685" s="2"/>
      <c r="H685" s="4"/>
    </row>
    <row r="686" spans="1:8" ht="15.6">
      <c r="A686" s="2"/>
      <c r="B686" s="2"/>
      <c r="C686" s="2"/>
      <c r="D686" s="2"/>
      <c r="E686" s="2"/>
      <c r="F686" s="2"/>
      <c r="G686" s="2"/>
      <c r="H686" s="4"/>
    </row>
    <row r="687" spans="1:8" ht="15.6">
      <c r="A687" s="2"/>
      <c r="B687" s="2"/>
      <c r="C687" s="2"/>
      <c r="D687" s="2"/>
      <c r="E687" s="2"/>
      <c r="F687" s="2"/>
      <c r="G687" s="2"/>
      <c r="H687" s="4"/>
    </row>
    <row r="688" spans="1:8" ht="15.6">
      <c r="A688" s="2"/>
      <c r="B688" s="2"/>
      <c r="C688" s="2"/>
      <c r="D688" s="2"/>
      <c r="E688" s="2"/>
      <c r="F688" s="2"/>
      <c r="G688" s="2"/>
      <c r="H688" s="4"/>
    </row>
    <row r="689" spans="1:8" ht="15.6">
      <c r="A689" s="2"/>
      <c r="B689" s="2"/>
      <c r="C689" s="2"/>
      <c r="D689" s="2"/>
      <c r="E689" s="2"/>
      <c r="F689" s="2"/>
      <c r="G689" s="2"/>
      <c r="H689" s="4"/>
    </row>
    <row r="690" spans="1:8" ht="15.6">
      <c r="A690" s="2"/>
      <c r="B690" s="2"/>
      <c r="C690" s="2"/>
      <c r="D690" s="2"/>
      <c r="E690" s="2"/>
      <c r="F690" s="2"/>
      <c r="G690" s="2"/>
      <c r="H690" s="4"/>
    </row>
    <row r="691" spans="1:8" ht="15.6">
      <c r="A691" s="2"/>
      <c r="B691" s="2"/>
      <c r="C691" s="2"/>
      <c r="D691" s="2"/>
      <c r="E691" s="2"/>
      <c r="F691" s="2"/>
      <c r="G691" s="2"/>
      <c r="H691" s="4"/>
    </row>
    <row r="692" spans="1:8" ht="15.6">
      <c r="A692" s="2"/>
      <c r="B692" s="2"/>
      <c r="C692" s="2"/>
      <c r="D692" s="2"/>
      <c r="E692" s="2"/>
      <c r="F692" s="2"/>
      <c r="G692" s="2"/>
      <c r="H692" s="4"/>
    </row>
    <row r="693" spans="1:8" ht="15.6">
      <c r="A693" s="2"/>
      <c r="B693" s="2"/>
      <c r="C693" s="2"/>
      <c r="D693" s="2"/>
      <c r="E693" s="2"/>
      <c r="F693" s="2"/>
      <c r="G693" s="2"/>
      <c r="H693" s="4"/>
    </row>
    <row r="694" spans="1:8" ht="15.6">
      <c r="A694" s="2"/>
      <c r="B694" s="2"/>
      <c r="C694" s="2"/>
      <c r="D694" s="2"/>
      <c r="E694" s="2"/>
      <c r="F694" s="2"/>
      <c r="G694" s="2"/>
      <c r="H694" s="4"/>
    </row>
    <row r="695" spans="1:8" ht="15.6">
      <c r="A695" s="2"/>
      <c r="B695" s="2"/>
      <c r="C695" s="2"/>
      <c r="D695" s="2"/>
      <c r="E695" s="2"/>
      <c r="F695" s="2"/>
      <c r="G695" s="2"/>
      <c r="H695" s="4"/>
    </row>
    <row r="696" spans="1:8" ht="15.6">
      <c r="A696" s="2"/>
      <c r="B696" s="2"/>
      <c r="C696" s="2"/>
      <c r="D696" s="2"/>
      <c r="E696" s="2"/>
      <c r="F696" s="2"/>
      <c r="G696" s="2"/>
      <c r="H696" s="4"/>
    </row>
    <row r="697" spans="1:8" ht="15.6">
      <c r="A697" s="2"/>
      <c r="B697" s="2"/>
      <c r="C697" s="2"/>
      <c r="D697" s="2"/>
      <c r="E697" s="2"/>
      <c r="F697" s="2"/>
      <c r="G697" s="2"/>
      <c r="H697" s="4"/>
    </row>
    <row r="698" spans="1:8" ht="15.6">
      <c r="A698" s="2"/>
      <c r="B698" s="2"/>
      <c r="C698" s="2"/>
      <c r="D698" s="2"/>
      <c r="E698" s="2"/>
      <c r="F698" s="2"/>
      <c r="G698" s="2"/>
      <c r="H698" s="4"/>
    </row>
    <row r="699" spans="1:8" ht="15.6">
      <c r="A699" s="2"/>
      <c r="B699" s="2"/>
      <c r="C699" s="2"/>
      <c r="D699" s="2"/>
      <c r="E699" s="2"/>
      <c r="F699" s="2"/>
      <c r="G699" s="2"/>
      <c r="H699" s="4"/>
    </row>
    <row r="700" spans="1:8" ht="15.6">
      <c r="A700" s="2"/>
      <c r="B700" s="2"/>
      <c r="C700" s="2"/>
      <c r="D700" s="2"/>
      <c r="E700" s="2"/>
      <c r="F700" s="2"/>
      <c r="G700" s="2"/>
      <c r="H700" s="4"/>
    </row>
    <row r="701" spans="1:8" ht="15.6">
      <c r="A701" s="2"/>
      <c r="B701" s="2"/>
      <c r="C701" s="2"/>
      <c r="D701" s="2"/>
      <c r="E701" s="2"/>
      <c r="F701" s="2"/>
      <c r="G701" s="2"/>
      <c r="H701" s="4"/>
    </row>
    <row r="702" spans="1:8" ht="15.6">
      <c r="A702" s="2"/>
      <c r="B702" s="2"/>
      <c r="C702" s="2"/>
      <c r="D702" s="2"/>
      <c r="E702" s="2"/>
      <c r="F702" s="2"/>
      <c r="G702" s="2"/>
      <c r="H702" s="4"/>
    </row>
    <row r="703" spans="1:8" ht="15.6">
      <c r="A703" s="2"/>
      <c r="B703" s="2"/>
      <c r="C703" s="2"/>
      <c r="D703" s="2"/>
      <c r="E703" s="2"/>
      <c r="F703" s="2"/>
      <c r="G703" s="2"/>
      <c r="H703" s="4"/>
    </row>
    <row r="704" spans="1:8" ht="15.6">
      <c r="A704" s="2"/>
      <c r="B704" s="2"/>
      <c r="C704" s="2"/>
      <c r="D704" s="2"/>
      <c r="E704" s="2"/>
      <c r="F704" s="2"/>
      <c r="G704" s="2"/>
      <c r="H704" s="4"/>
    </row>
    <row r="705" spans="1:8" ht="15.6">
      <c r="A705" s="2"/>
      <c r="B705" s="2"/>
      <c r="C705" s="2"/>
      <c r="D705" s="2"/>
      <c r="E705" s="2"/>
      <c r="F705" s="2"/>
      <c r="G705" s="2"/>
      <c r="H705" s="4"/>
    </row>
    <row r="706" spans="1:8" ht="15.6">
      <c r="A706" s="2"/>
      <c r="B706" s="2"/>
      <c r="C706" s="2"/>
      <c r="D706" s="2"/>
      <c r="E706" s="2"/>
      <c r="F706" s="2"/>
      <c r="G706" s="2"/>
      <c r="H706" s="4"/>
    </row>
    <row r="707" spans="1:8" ht="15.6">
      <c r="A707" s="2"/>
      <c r="B707" s="2"/>
      <c r="C707" s="2"/>
      <c r="D707" s="2"/>
      <c r="E707" s="2"/>
      <c r="F707" s="2"/>
      <c r="G707" s="2"/>
      <c r="H707" s="4"/>
    </row>
    <row r="708" spans="1:8" ht="15.6">
      <c r="A708" s="2"/>
      <c r="B708" s="2"/>
      <c r="C708" s="2"/>
      <c r="D708" s="2"/>
      <c r="E708" s="2"/>
      <c r="F708" s="2"/>
      <c r="G708" s="2"/>
      <c r="H708" s="4"/>
    </row>
    <row r="709" spans="1:8" ht="15.6">
      <c r="A709" s="2"/>
      <c r="B709" s="2"/>
      <c r="C709" s="2"/>
      <c r="D709" s="2"/>
      <c r="E709" s="2"/>
      <c r="F709" s="2"/>
      <c r="G709" s="2"/>
      <c r="H709" s="4"/>
    </row>
    <row r="710" spans="1:8" ht="15.6">
      <c r="A710" s="2"/>
      <c r="B710" s="2"/>
      <c r="C710" s="2"/>
      <c r="D710" s="2"/>
      <c r="E710" s="2"/>
      <c r="F710" s="2"/>
      <c r="G710" s="2"/>
      <c r="H710" s="4"/>
    </row>
    <row r="711" spans="1:8" ht="15.6">
      <c r="A711" s="2"/>
      <c r="B711" s="2"/>
      <c r="C711" s="2"/>
      <c r="D711" s="2"/>
      <c r="E711" s="2"/>
      <c r="F711" s="2"/>
      <c r="G711" s="2"/>
      <c r="H711" s="4"/>
    </row>
    <row r="712" spans="1:8" ht="15.6">
      <c r="A712" s="2"/>
      <c r="B712" s="2"/>
      <c r="C712" s="2"/>
      <c r="D712" s="2"/>
      <c r="E712" s="2"/>
      <c r="F712" s="2"/>
      <c r="G712" s="2"/>
      <c r="H712" s="4"/>
    </row>
    <row r="713" spans="1:8" ht="15.6">
      <c r="A713" s="2"/>
      <c r="B713" s="2"/>
      <c r="C713" s="2"/>
      <c r="D713" s="2"/>
      <c r="E713" s="2"/>
      <c r="F713" s="2"/>
      <c r="G713" s="2"/>
      <c r="H713" s="4"/>
    </row>
    <row r="714" spans="1:8" ht="15.6">
      <c r="A714" s="2"/>
      <c r="B714" s="2"/>
      <c r="C714" s="2"/>
      <c r="D714" s="2"/>
      <c r="E714" s="2"/>
      <c r="F714" s="2"/>
      <c r="G714" s="2"/>
      <c r="H714" s="4"/>
    </row>
    <row r="715" spans="1:8" ht="15.6">
      <c r="A715" s="2"/>
      <c r="B715" s="2"/>
      <c r="C715" s="2"/>
      <c r="D715" s="2"/>
      <c r="E715" s="2"/>
      <c r="F715" s="2"/>
      <c r="G715" s="2"/>
      <c r="H715" s="4"/>
    </row>
    <row r="716" spans="1:8" ht="15.6">
      <c r="A716" s="2"/>
      <c r="B716" s="2"/>
      <c r="C716" s="2"/>
      <c r="D716" s="2"/>
      <c r="E716" s="2"/>
      <c r="F716" s="2"/>
      <c r="G716" s="2"/>
      <c r="H716" s="4"/>
    </row>
    <row r="717" spans="1:8" ht="15.6">
      <c r="A717" s="2"/>
      <c r="B717" s="2"/>
      <c r="C717" s="2"/>
      <c r="D717" s="2"/>
      <c r="E717" s="2"/>
      <c r="F717" s="2"/>
      <c r="G717" s="2"/>
      <c r="H717" s="4"/>
    </row>
    <row r="718" spans="1:8" ht="15.6">
      <c r="A718" s="2"/>
      <c r="B718" s="2"/>
      <c r="C718" s="2"/>
      <c r="D718" s="2"/>
      <c r="E718" s="2"/>
      <c r="F718" s="2"/>
      <c r="G718" s="2"/>
      <c r="H718" s="4"/>
    </row>
    <row r="719" spans="1:8" ht="15.6">
      <c r="A719" s="2"/>
      <c r="B719" s="2"/>
      <c r="C719" s="2"/>
      <c r="D719" s="2"/>
      <c r="E719" s="2"/>
      <c r="F719" s="2"/>
      <c r="G719" s="2"/>
      <c r="H719" s="4"/>
    </row>
    <row r="720" spans="1:8" ht="15.6">
      <c r="A720" s="2"/>
      <c r="B720" s="2"/>
      <c r="C720" s="2"/>
      <c r="D720" s="2"/>
      <c r="E720" s="2"/>
      <c r="F720" s="2"/>
      <c r="G720" s="2"/>
      <c r="H720" s="4"/>
    </row>
    <row r="721" spans="1:8" ht="15.6">
      <c r="A721" s="2"/>
      <c r="B721" s="2"/>
      <c r="C721" s="2"/>
      <c r="D721" s="2"/>
      <c r="E721" s="2"/>
      <c r="F721" s="2"/>
      <c r="G721" s="2"/>
      <c r="H721" s="4"/>
    </row>
    <row r="722" spans="1:8" ht="15.6">
      <c r="A722" s="2"/>
      <c r="B722" s="2"/>
      <c r="C722" s="2"/>
      <c r="D722" s="2"/>
      <c r="E722" s="2"/>
      <c r="F722" s="2"/>
      <c r="G722" s="2"/>
      <c r="H722" s="4"/>
    </row>
    <row r="723" spans="1:8" ht="15.6">
      <c r="A723" s="2"/>
      <c r="B723" s="2"/>
      <c r="C723" s="2"/>
      <c r="D723" s="2"/>
      <c r="E723" s="2"/>
      <c r="F723" s="2"/>
      <c r="G723" s="2"/>
      <c r="H723" s="4"/>
    </row>
    <row r="724" spans="1:8" ht="15.6">
      <c r="A724" s="2"/>
      <c r="B724" s="2"/>
      <c r="C724" s="2"/>
      <c r="D724" s="2"/>
      <c r="E724" s="2"/>
      <c r="F724" s="2"/>
      <c r="G724" s="2"/>
      <c r="H724" s="4"/>
    </row>
    <row r="725" spans="1:8" ht="15.6">
      <c r="A725" s="2"/>
      <c r="B725" s="2"/>
      <c r="C725" s="2"/>
      <c r="D725" s="2"/>
      <c r="E725" s="2"/>
      <c r="F725" s="2"/>
      <c r="G725" s="2"/>
      <c r="H725" s="4"/>
    </row>
    <row r="726" spans="1:8" ht="15.6">
      <c r="A726" s="2"/>
      <c r="B726" s="2"/>
      <c r="C726" s="2"/>
      <c r="D726" s="2"/>
      <c r="E726" s="2"/>
      <c r="F726" s="2"/>
      <c r="G726" s="2"/>
      <c r="H726" s="4"/>
    </row>
    <row r="727" spans="1:8" ht="15.6">
      <c r="A727" s="2"/>
      <c r="B727" s="2"/>
      <c r="C727" s="2"/>
      <c r="D727" s="2"/>
      <c r="E727" s="2"/>
      <c r="F727" s="2"/>
      <c r="G727" s="2"/>
      <c r="H727" s="4"/>
    </row>
    <row r="728" spans="1:8" ht="15.6">
      <c r="A728" s="2"/>
      <c r="B728" s="2"/>
      <c r="C728" s="2"/>
      <c r="D728" s="2"/>
      <c r="E728" s="2"/>
      <c r="F728" s="2"/>
      <c r="G728" s="2"/>
      <c r="H728" s="4"/>
    </row>
    <row r="729" spans="1:8" ht="15.6">
      <c r="A729" s="2"/>
      <c r="B729" s="2"/>
      <c r="C729" s="2"/>
      <c r="D729" s="2"/>
      <c r="E729" s="2"/>
      <c r="F729" s="2"/>
      <c r="G729" s="2"/>
      <c r="H729" s="4"/>
    </row>
    <row r="730" spans="1:8" ht="15.6">
      <c r="A730" s="2"/>
      <c r="B730" s="2"/>
      <c r="C730" s="2"/>
      <c r="D730" s="2"/>
      <c r="E730" s="2"/>
      <c r="F730" s="2"/>
      <c r="G730" s="2"/>
      <c r="H730" s="4"/>
    </row>
    <row r="731" spans="1:8" ht="15.6">
      <c r="A731" s="2"/>
      <c r="B731" s="2"/>
      <c r="C731" s="2"/>
      <c r="D731" s="2"/>
      <c r="E731" s="2"/>
      <c r="F731" s="2"/>
      <c r="G731" s="2"/>
      <c r="H731" s="4"/>
    </row>
    <row r="732" spans="1:8" ht="15.6">
      <c r="A732" s="2"/>
      <c r="B732" s="2"/>
      <c r="C732" s="2"/>
      <c r="D732" s="2"/>
      <c r="E732" s="2"/>
      <c r="F732" s="2"/>
      <c r="G732" s="2"/>
      <c r="H732" s="4"/>
    </row>
    <row r="733" spans="1:8" ht="15.6">
      <c r="A733" s="2"/>
      <c r="B733" s="2"/>
      <c r="C733" s="2"/>
      <c r="D733" s="2"/>
      <c r="E733" s="2"/>
      <c r="F733" s="2"/>
      <c r="G733" s="2"/>
      <c r="H733" s="4"/>
    </row>
    <row r="734" spans="1:8" ht="15.6">
      <c r="A734" s="2"/>
      <c r="B734" s="2"/>
      <c r="C734" s="2"/>
      <c r="D734" s="2"/>
      <c r="E734" s="2"/>
      <c r="F734" s="2"/>
      <c r="G734" s="2"/>
      <c r="H734" s="4"/>
    </row>
    <row r="735" spans="1:8" ht="15.6">
      <c r="A735" s="2"/>
      <c r="B735" s="2"/>
      <c r="C735" s="2"/>
      <c r="D735" s="2"/>
      <c r="E735" s="2"/>
      <c r="F735" s="2"/>
      <c r="G735" s="2"/>
      <c r="H735" s="4"/>
    </row>
  </sheetData>
  <mergeCells count="4">
    <mergeCell ref="A9:G9"/>
    <mergeCell ref="A10:G10"/>
    <mergeCell ref="A479:E479"/>
    <mergeCell ref="F2:G2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73"/>
  <sheetViews>
    <sheetView view="pageBreakPreview" zoomScale="75" zoomScaleNormal="100" zoomScaleSheetLayoutView="75" workbookViewId="0">
      <selection activeCell="E4" sqref="E4"/>
    </sheetView>
  </sheetViews>
  <sheetFormatPr defaultRowHeight="18" outlineLevelRow="6"/>
  <cols>
    <col min="1" max="1" width="104" style="62" customWidth="1"/>
    <col min="2" max="2" width="8.44140625" style="62" customWidth="1"/>
    <col min="3" max="3" width="16.6640625" style="62" customWidth="1"/>
    <col min="4" max="4" width="7.109375" style="62" customWidth="1"/>
    <col min="5" max="5" width="20.88671875" style="62" customWidth="1"/>
    <col min="6" max="6" width="16.88671875" style="1" customWidth="1"/>
    <col min="7" max="7" width="19" style="128" customWidth="1"/>
    <col min="8" max="8" width="9.109375" style="128"/>
    <col min="9" max="9" width="15.33203125" style="128" customWidth="1"/>
    <col min="10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9">
      <c r="E1" s="93" t="s">
        <v>600</v>
      </c>
    </row>
    <row r="2" spans="1:9">
      <c r="C2" s="204" t="s">
        <v>710</v>
      </c>
      <c r="D2" s="205"/>
      <c r="E2" s="205"/>
    </row>
    <row r="3" spans="1:9">
      <c r="E3" s="93" t="s">
        <v>410</v>
      </c>
    </row>
    <row r="4" spans="1:9">
      <c r="E4" s="93" t="s">
        <v>709</v>
      </c>
    </row>
    <row r="5" spans="1:9">
      <c r="E5" s="93" t="s">
        <v>304</v>
      </c>
    </row>
    <row r="6" spans="1:9">
      <c r="E6" s="93" t="s">
        <v>590</v>
      </c>
    </row>
    <row r="7" spans="1:9">
      <c r="E7" s="93" t="s">
        <v>591</v>
      </c>
    </row>
    <row r="8" spans="1:9">
      <c r="E8" s="93" t="s">
        <v>592</v>
      </c>
    </row>
    <row r="9" spans="1:9">
      <c r="A9" s="213" t="s">
        <v>240</v>
      </c>
      <c r="B9" s="214"/>
      <c r="C9" s="214"/>
      <c r="D9" s="214"/>
      <c r="E9" s="214"/>
    </row>
    <row r="10" spans="1:9">
      <c r="A10" s="208" t="s">
        <v>543</v>
      </c>
      <c r="B10" s="215"/>
      <c r="C10" s="215"/>
      <c r="D10" s="215"/>
      <c r="E10" s="215"/>
    </row>
    <row r="11" spans="1:9">
      <c r="A11" s="208" t="s">
        <v>307</v>
      </c>
      <c r="B11" s="208"/>
      <c r="C11" s="208"/>
      <c r="D11" s="208"/>
      <c r="E11" s="208"/>
    </row>
    <row r="12" spans="1:9">
      <c r="A12" s="208" t="s">
        <v>308</v>
      </c>
      <c r="B12" s="208"/>
      <c r="C12" s="208"/>
      <c r="D12" s="208"/>
      <c r="E12" s="208"/>
    </row>
    <row r="13" spans="1:9">
      <c r="A13" s="208" t="s">
        <v>309</v>
      </c>
      <c r="B13" s="208"/>
      <c r="C13" s="208"/>
      <c r="D13" s="208"/>
      <c r="E13" s="208"/>
    </row>
    <row r="14" spans="1:9">
      <c r="A14" s="45"/>
      <c r="B14" s="63"/>
      <c r="C14" s="63"/>
      <c r="D14" s="63"/>
      <c r="E14" s="77" t="s">
        <v>528</v>
      </c>
    </row>
    <row r="15" spans="1:9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241</v>
      </c>
    </row>
    <row r="16" spans="1:9" s="3" customFormat="1" ht="17.399999999999999">
      <c r="A16" s="49" t="s">
        <v>9</v>
      </c>
      <c r="B16" s="50" t="s">
        <v>10</v>
      </c>
      <c r="C16" s="50" t="s">
        <v>146</v>
      </c>
      <c r="D16" s="50" t="s">
        <v>8</v>
      </c>
      <c r="E16" s="108">
        <f>E17+E22+E44+E37+E50+E65+E70</f>
        <v>98202378.599999994</v>
      </c>
      <c r="F16" s="92"/>
      <c r="G16" s="9"/>
      <c r="H16" s="129"/>
      <c r="I16" s="9"/>
    </row>
    <row r="17" spans="1:5" ht="36" outlineLevel="1">
      <c r="A17" s="51" t="s">
        <v>40</v>
      </c>
      <c r="B17" s="52" t="s">
        <v>41</v>
      </c>
      <c r="C17" s="52" t="s">
        <v>146</v>
      </c>
      <c r="D17" s="52" t="s">
        <v>8</v>
      </c>
      <c r="E17" s="104">
        <f>E18</f>
        <v>2449211</v>
      </c>
    </row>
    <row r="18" spans="1:5" outlineLevel="2">
      <c r="A18" s="51" t="s">
        <v>242</v>
      </c>
      <c r="B18" s="52" t="s">
        <v>41</v>
      </c>
      <c r="C18" s="52" t="s">
        <v>147</v>
      </c>
      <c r="D18" s="52" t="s">
        <v>8</v>
      </c>
      <c r="E18" s="104">
        <f>E19</f>
        <v>2449211</v>
      </c>
    </row>
    <row r="19" spans="1:5" outlineLevel="4">
      <c r="A19" s="51" t="s">
        <v>42</v>
      </c>
      <c r="B19" s="52" t="s">
        <v>41</v>
      </c>
      <c r="C19" s="52" t="s">
        <v>151</v>
      </c>
      <c r="D19" s="52" t="s">
        <v>8</v>
      </c>
      <c r="E19" s="104">
        <f>E20</f>
        <v>2449211</v>
      </c>
    </row>
    <row r="20" spans="1:5" ht="54" outlineLevel="5">
      <c r="A20" s="51" t="s">
        <v>14</v>
      </c>
      <c r="B20" s="52" t="s">
        <v>41</v>
      </c>
      <c r="C20" s="52" t="s">
        <v>151</v>
      </c>
      <c r="D20" s="52" t="s">
        <v>15</v>
      </c>
      <c r="E20" s="104">
        <f>E21</f>
        <v>2449211</v>
      </c>
    </row>
    <row r="21" spans="1:5" outlineLevel="6">
      <c r="A21" s="51" t="s">
        <v>16</v>
      </c>
      <c r="B21" s="52" t="s">
        <v>41</v>
      </c>
      <c r="C21" s="52" t="s">
        <v>151</v>
      </c>
      <c r="D21" s="52" t="s">
        <v>17</v>
      </c>
      <c r="E21" s="104">
        <v>2449211</v>
      </c>
    </row>
    <row r="22" spans="1:5" ht="38.25" customHeight="1" outlineLevel="1">
      <c r="A22" s="51" t="s">
        <v>124</v>
      </c>
      <c r="B22" s="52" t="s">
        <v>125</v>
      </c>
      <c r="C22" s="52" t="s">
        <v>146</v>
      </c>
      <c r="D22" s="52" t="s">
        <v>8</v>
      </c>
      <c r="E22" s="104">
        <f>E23</f>
        <v>4693092</v>
      </c>
    </row>
    <row r="23" spans="1:5" outlineLevel="3">
      <c r="A23" s="51" t="s">
        <v>242</v>
      </c>
      <c r="B23" s="52" t="s">
        <v>125</v>
      </c>
      <c r="C23" s="52" t="s">
        <v>147</v>
      </c>
      <c r="D23" s="52" t="s">
        <v>8</v>
      </c>
      <c r="E23" s="104">
        <f>E24+E27+E34</f>
        <v>4693092</v>
      </c>
    </row>
    <row r="24" spans="1:5" outlineLevel="4">
      <c r="A24" s="51" t="s">
        <v>126</v>
      </c>
      <c r="B24" s="52" t="s">
        <v>125</v>
      </c>
      <c r="C24" s="52" t="s">
        <v>166</v>
      </c>
      <c r="D24" s="52" t="s">
        <v>8</v>
      </c>
      <c r="E24" s="104">
        <f>E25</f>
        <v>2121202</v>
      </c>
    </row>
    <row r="25" spans="1:5" ht="54" outlineLevel="5">
      <c r="A25" s="51" t="s">
        <v>14</v>
      </c>
      <c r="B25" s="52" t="s">
        <v>125</v>
      </c>
      <c r="C25" s="52" t="s">
        <v>166</v>
      </c>
      <c r="D25" s="52" t="s">
        <v>15</v>
      </c>
      <c r="E25" s="104">
        <f>E26</f>
        <v>2121202</v>
      </c>
    </row>
    <row r="26" spans="1:5" outlineLevel="6">
      <c r="A26" s="51" t="s">
        <v>16</v>
      </c>
      <c r="B26" s="52" t="s">
        <v>125</v>
      </c>
      <c r="C26" s="52" t="s">
        <v>166</v>
      </c>
      <c r="D26" s="52" t="s">
        <v>17</v>
      </c>
      <c r="E26" s="104">
        <v>2121202</v>
      </c>
    </row>
    <row r="27" spans="1:5" ht="36" outlineLevel="4">
      <c r="A27" s="51" t="s">
        <v>13</v>
      </c>
      <c r="B27" s="52" t="s">
        <v>125</v>
      </c>
      <c r="C27" s="52" t="s">
        <v>148</v>
      </c>
      <c r="D27" s="52" t="s">
        <v>8</v>
      </c>
      <c r="E27" s="104">
        <f>E28+E30+E32</f>
        <v>2391890</v>
      </c>
    </row>
    <row r="28" spans="1:5" ht="54" outlineLevel="5">
      <c r="A28" s="51" t="s">
        <v>14</v>
      </c>
      <c r="B28" s="52" t="s">
        <v>125</v>
      </c>
      <c r="C28" s="52" t="s">
        <v>148</v>
      </c>
      <c r="D28" s="52" t="s">
        <v>15</v>
      </c>
      <c r="E28" s="104">
        <f>E29</f>
        <v>2243390</v>
      </c>
    </row>
    <row r="29" spans="1:5" outlineLevel="6">
      <c r="A29" s="51" t="s">
        <v>16</v>
      </c>
      <c r="B29" s="52" t="s">
        <v>125</v>
      </c>
      <c r="C29" s="52" t="s">
        <v>148</v>
      </c>
      <c r="D29" s="52" t="s">
        <v>17</v>
      </c>
      <c r="E29" s="104">
        <v>2243390</v>
      </c>
    </row>
    <row r="30" spans="1:5" outlineLevel="5">
      <c r="A30" s="51" t="s">
        <v>18</v>
      </c>
      <c r="B30" s="52" t="s">
        <v>125</v>
      </c>
      <c r="C30" s="52" t="s">
        <v>148</v>
      </c>
      <c r="D30" s="52" t="s">
        <v>19</v>
      </c>
      <c r="E30" s="104">
        <f>E31</f>
        <v>143000</v>
      </c>
    </row>
    <row r="31" spans="1:5" ht="36" outlineLevel="6">
      <c r="A31" s="51" t="s">
        <v>20</v>
      </c>
      <c r="B31" s="52" t="s">
        <v>125</v>
      </c>
      <c r="C31" s="52" t="s">
        <v>148</v>
      </c>
      <c r="D31" s="52" t="s">
        <v>21</v>
      </c>
      <c r="E31" s="104">
        <v>143000</v>
      </c>
    </row>
    <row r="32" spans="1:5" outlineLevel="5">
      <c r="A32" s="51" t="s">
        <v>22</v>
      </c>
      <c r="B32" s="52" t="s">
        <v>125</v>
      </c>
      <c r="C32" s="52" t="s">
        <v>148</v>
      </c>
      <c r="D32" s="52" t="s">
        <v>23</v>
      </c>
      <c r="E32" s="104">
        <f>E33</f>
        <v>5500</v>
      </c>
    </row>
    <row r="33" spans="1:5" outlineLevel="6">
      <c r="A33" s="51" t="s">
        <v>24</v>
      </c>
      <c r="B33" s="52" t="s">
        <v>125</v>
      </c>
      <c r="C33" s="52" t="s">
        <v>148</v>
      </c>
      <c r="D33" s="52" t="s">
        <v>25</v>
      </c>
      <c r="E33" s="104">
        <v>5500</v>
      </c>
    </row>
    <row r="34" spans="1:5" outlineLevel="4">
      <c r="A34" s="51" t="s">
        <v>127</v>
      </c>
      <c r="B34" s="52" t="s">
        <v>125</v>
      </c>
      <c r="C34" s="52" t="s">
        <v>167</v>
      </c>
      <c r="D34" s="52" t="s">
        <v>8</v>
      </c>
      <c r="E34" s="104">
        <f>E35</f>
        <v>180000</v>
      </c>
    </row>
    <row r="35" spans="1:5" ht="54" outlineLevel="5">
      <c r="A35" s="51" t="s">
        <v>14</v>
      </c>
      <c r="B35" s="52" t="s">
        <v>125</v>
      </c>
      <c r="C35" s="52" t="s">
        <v>167</v>
      </c>
      <c r="D35" s="52" t="s">
        <v>15</v>
      </c>
      <c r="E35" s="104">
        <f>E36</f>
        <v>180000</v>
      </c>
    </row>
    <row r="36" spans="1:5" outlineLevel="6">
      <c r="A36" s="51" t="s">
        <v>16</v>
      </c>
      <c r="B36" s="52" t="s">
        <v>125</v>
      </c>
      <c r="C36" s="52" t="s">
        <v>167</v>
      </c>
      <c r="D36" s="52" t="s">
        <v>17</v>
      </c>
      <c r="E36" s="104">
        <v>180000</v>
      </c>
    </row>
    <row r="37" spans="1:5" ht="54" outlineLevel="1">
      <c r="A37" s="51" t="s">
        <v>43</v>
      </c>
      <c r="B37" s="52" t="s">
        <v>44</v>
      </c>
      <c r="C37" s="52" t="s">
        <v>146</v>
      </c>
      <c r="D37" s="52" t="s">
        <v>8</v>
      </c>
      <c r="E37" s="104">
        <f>E38</f>
        <v>14840600</v>
      </c>
    </row>
    <row r="38" spans="1:5" outlineLevel="3">
      <c r="A38" s="51" t="s">
        <v>242</v>
      </c>
      <c r="B38" s="52" t="s">
        <v>44</v>
      </c>
      <c r="C38" s="52" t="s">
        <v>147</v>
      </c>
      <c r="D38" s="52" t="s">
        <v>8</v>
      </c>
      <c r="E38" s="104">
        <f>E39</f>
        <v>14840600</v>
      </c>
    </row>
    <row r="39" spans="1:5" ht="36" outlineLevel="4">
      <c r="A39" s="51" t="s">
        <v>13</v>
      </c>
      <c r="B39" s="52" t="s">
        <v>44</v>
      </c>
      <c r="C39" s="52" t="s">
        <v>148</v>
      </c>
      <c r="D39" s="52" t="s">
        <v>8</v>
      </c>
      <c r="E39" s="104">
        <f>E40+E42</f>
        <v>14840600</v>
      </c>
    </row>
    <row r="40" spans="1:5" ht="54" outlineLevel="5">
      <c r="A40" s="51" t="s">
        <v>14</v>
      </c>
      <c r="B40" s="52" t="s">
        <v>44</v>
      </c>
      <c r="C40" s="52" t="s">
        <v>148</v>
      </c>
      <c r="D40" s="52" t="s">
        <v>15</v>
      </c>
      <c r="E40" s="104">
        <f>E41</f>
        <v>14749600</v>
      </c>
    </row>
    <row r="41" spans="1:5" outlineLevel="6">
      <c r="A41" s="51" t="s">
        <v>16</v>
      </c>
      <c r="B41" s="52" t="s">
        <v>44</v>
      </c>
      <c r="C41" s="52" t="s">
        <v>148</v>
      </c>
      <c r="D41" s="52" t="s">
        <v>17</v>
      </c>
      <c r="E41" s="104">
        <v>14749600</v>
      </c>
    </row>
    <row r="42" spans="1:5" outlineLevel="5">
      <c r="A42" s="51" t="s">
        <v>18</v>
      </c>
      <c r="B42" s="52" t="s">
        <v>44</v>
      </c>
      <c r="C42" s="52" t="s">
        <v>148</v>
      </c>
      <c r="D42" s="52" t="s">
        <v>19</v>
      </c>
      <c r="E42" s="104">
        <f>E43</f>
        <v>91000</v>
      </c>
    </row>
    <row r="43" spans="1:5" ht="36" outlineLevel="6">
      <c r="A43" s="51" t="s">
        <v>20</v>
      </c>
      <c r="B43" s="52" t="s">
        <v>44</v>
      </c>
      <c r="C43" s="52" t="s">
        <v>148</v>
      </c>
      <c r="D43" s="52" t="s">
        <v>21</v>
      </c>
      <c r="E43" s="104">
        <v>91000</v>
      </c>
    </row>
    <row r="44" spans="1:5" outlineLevel="6">
      <c r="A44" s="51" t="s">
        <v>318</v>
      </c>
      <c r="B44" s="52" t="s">
        <v>319</v>
      </c>
      <c r="C44" s="52" t="s">
        <v>146</v>
      </c>
      <c r="D44" s="52" t="s">
        <v>8</v>
      </c>
      <c r="E44" s="104">
        <f>E45</f>
        <v>21463</v>
      </c>
    </row>
    <row r="45" spans="1:5" ht="22.5" customHeight="1" outlineLevel="6">
      <c r="A45" s="51" t="s">
        <v>155</v>
      </c>
      <c r="B45" s="52" t="s">
        <v>319</v>
      </c>
      <c r="C45" s="52" t="s">
        <v>147</v>
      </c>
      <c r="D45" s="52" t="s">
        <v>8</v>
      </c>
      <c r="E45" s="104">
        <f>E46</f>
        <v>21463</v>
      </c>
    </row>
    <row r="46" spans="1:5" outlineLevel="6">
      <c r="A46" s="51" t="s">
        <v>349</v>
      </c>
      <c r="B46" s="52" t="s">
        <v>319</v>
      </c>
      <c r="C46" s="52" t="s">
        <v>348</v>
      </c>
      <c r="D46" s="52" t="s">
        <v>8</v>
      </c>
      <c r="E46" s="104">
        <f>E47</f>
        <v>21463</v>
      </c>
    </row>
    <row r="47" spans="1:5" ht="72" outlineLevel="6">
      <c r="A47" s="51" t="s">
        <v>545</v>
      </c>
      <c r="B47" s="52" t="s">
        <v>319</v>
      </c>
      <c r="C47" s="52" t="s">
        <v>359</v>
      </c>
      <c r="D47" s="52" t="s">
        <v>8</v>
      </c>
      <c r="E47" s="104">
        <f>E48</f>
        <v>21463</v>
      </c>
    </row>
    <row r="48" spans="1:5" outlineLevel="6">
      <c r="A48" s="51" t="s">
        <v>18</v>
      </c>
      <c r="B48" s="52" t="s">
        <v>319</v>
      </c>
      <c r="C48" s="52" t="s">
        <v>359</v>
      </c>
      <c r="D48" s="52" t="s">
        <v>19</v>
      </c>
      <c r="E48" s="104">
        <f>E49</f>
        <v>21463</v>
      </c>
    </row>
    <row r="49" spans="1:5" ht="36" outlineLevel="6">
      <c r="A49" s="51" t="s">
        <v>20</v>
      </c>
      <c r="B49" s="52" t="s">
        <v>319</v>
      </c>
      <c r="C49" s="52" t="s">
        <v>359</v>
      </c>
      <c r="D49" s="52" t="s">
        <v>21</v>
      </c>
      <c r="E49" s="104">
        <v>21463</v>
      </c>
    </row>
    <row r="50" spans="1:5" ht="36" outlineLevel="1">
      <c r="A50" s="51" t="s">
        <v>11</v>
      </c>
      <c r="B50" s="52" t="s">
        <v>12</v>
      </c>
      <c r="C50" s="52" t="s">
        <v>146</v>
      </c>
      <c r="D50" s="52" t="s">
        <v>8</v>
      </c>
      <c r="E50" s="104">
        <f>E51</f>
        <v>9050007</v>
      </c>
    </row>
    <row r="51" spans="1:5" outlineLevel="3">
      <c r="A51" s="51" t="s">
        <v>242</v>
      </c>
      <c r="B51" s="52" t="s">
        <v>12</v>
      </c>
      <c r="C51" s="52" t="s">
        <v>147</v>
      </c>
      <c r="D51" s="52" t="s">
        <v>8</v>
      </c>
      <c r="E51" s="104">
        <f>E52+E59+E62</f>
        <v>9050007</v>
      </c>
    </row>
    <row r="52" spans="1:5" ht="36" outlineLevel="4">
      <c r="A52" s="51" t="s">
        <v>13</v>
      </c>
      <c r="B52" s="52" t="s">
        <v>12</v>
      </c>
      <c r="C52" s="52" t="s">
        <v>148</v>
      </c>
      <c r="D52" s="52" t="s">
        <v>8</v>
      </c>
      <c r="E52" s="104">
        <f>E53+E55+E57</f>
        <v>6897609</v>
      </c>
    </row>
    <row r="53" spans="1:5" ht="54" outlineLevel="5">
      <c r="A53" s="51" t="s">
        <v>14</v>
      </c>
      <c r="B53" s="52" t="s">
        <v>12</v>
      </c>
      <c r="C53" s="52" t="s">
        <v>148</v>
      </c>
      <c r="D53" s="52" t="s">
        <v>15</v>
      </c>
      <c r="E53" s="104">
        <f>E54</f>
        <v>6726209</v>
      </c>
    </row>
    <row r="54" spans="1:5" outlineLevel="6">
      <c r="A54" s="51" t="s">
        <v>16</v>
      </c>
      <c r="B54" s="52" t="s">
        <v>12</v>
      </c>
      <c r="C54" s="52" t="s">
        <v>148</v>
      </c>
      <c r="D54" s="52" t="s">
        <v>17</v>
      </c>
      <c r="E54" s="104">
        <v>6726209</v>
      </c>
    </row>
    <row r="55" spans="1:5" outlineLevel="5">
      <c r="A55" s="51" t="s">
        <v>18</v>
      </c>
      <c r="B55" s="52" t="s">
        <v>12</v>
      </c>
      <c r="C55" s="52" t="s">
        <v>148</v>
      </c>
      <c r="D55" s="52" t="s">
        <v>19</v>
      </c>
      <c r="E55" s="104">
        <f>E56</f>
        <v>170400</v>
      </c>
    </row>
    <row r="56" spans="1:5" ht="36" outlineLevel="6">
      <c r="A56" s="51" t="s">
        <v>20</v>
      </c>
      <c r="B56" s="52" t="s">
        <v>12</v>
      </c>
      <c r="C56" s="52" t="s">
        <v>148</v>
      </c>
      <c r="D56" s="52" t="s">
        <v>21</v>
      </c>
      <c r="E56" s="104">
        <v>170400</v>
      </c>
    </row>
    <row r="57" spans="1:5" outlineLevel="5">
      <c r="A57" s="51" t="s">
        <v>22</v>
      </c>
      <c r="B57" s="52" t="s">
        <v>12</v>
      </c>
      <c r="C57" s="52" t="s">
        <v>148</v>
      </c>
      <c r="D57" s="52" t="s">
        <v>23</v>
      </c>
      <c r="E57" s="104">
        <f>E58</f>
        <v>1000</v>
      </c>
    </row>
    <row r="58" spans="1:5" outlineLevel="6">
      <c r="A58" s="51" t="s">
        <v>24</v>
      </c>
      <c r="B58" s="52" t="s">
        <v>12</v>
      </c>
      <c r="C58" s="52" t="s">
        <v>148</v>
      </c>
      <c r="D58" s="52" t="s">
        <v>25</v>
      </c>
      <c r="E58" s="104">
        <v>1000</v>
      </c>
    </row>
    <row r="59" spans="1:5" outlineLevel="4">
      <c r="A59" s="51" t="s">
        <v>243</v>
      </c>
      <c r="B59" s="52" t="s">
        <v>12</v>
      </c>
      <c r="C59" s="52" t="s">
        <v>168</v>
      </c>
      <c r="D59" s="52" t="s">
        <v>8</v>
      </c>
      <c r="E59" s="104">
        <f>E60</f>
        <v>1472679</v>
      </c>
    </row>
    <row r="60" spans="1:5" ht="54" outlineLevel="5">
      <c r="A60" s="51" t="s">
        <v>14</v>
      </c>
      <c r="B60" s="52" t="s">
        <v>12</v>
      </c>
      <c r="C60" s="52" t="s">
        <v>168</v>
      </c>
      <c r="D60" s="52" t="s">
        <v>15</v>
      </c>
      <c r="E60" s="104">
        <f>E61</f>
        <v>1472679</v>
      </c>
    </row>
    <row r="61" spans="1:5" outlineLevel="6">
      <c r="A61" s="51" t="s">
        <v>16</v>
      </c>
      <c r="B61" s="52" t="s">
        <v>12</v>
      </c>
      <c r="C61" s="52" t="s">
        <v>168</v>
      </c>
      <c r="D61" s="52" t="s">
        <v>17</v>
      </c>
      <c r="E61" s="104">
        <v>1472679</v>
      </c>
    </row>
    <row r="62" spans="1:5" outlineLevel="4">
      <c r="A62" s="51" t="s">
        <v>45</v>
      </c>
      <c r="B62" s="52" t="s">
        <v>12</v>
      </c>
      <c r="C62" s="52" t="s">
        <v>152</v>
      </c>
      <c r="D62" s="52" t="s">
        <v>8</v>
      </c>
      <c r="E62" s="104">
        <f>E63</f>
        <v>679719</v>
      </c>
    </row>
    <row r="63" spans="1:5" ht="54" outlineLevel="5">
      <c r="A63" s="51" t="s">
        <v>14</v>
      </c>
      <c r="B63" s="52" t="s">
        <v>12</v>
      </c>
      <c r="C63" s="52" t="s">
        <v>152</v>
      </c>
      <c r="D63" s="52" t="s">
        <v>15</v>
      </c>
      <c r="E63" s="104">
        <f>E64</f>
        <v>679719</v>
      </c>
    </row>
    <row r="64" spans="1:5" outlineLevel="6">
      <c r="A64" s="51" t="s">
        <v>16</v>
      </c>
      <c r="B64" s="52" t="s">
        <v>12</v>
      </c>
      <c r="C64" s="52" t="s">
        <v>152</v>
      </c>
      <c r="D64" s="52" t="s">
        <v>17</v>
      </c>
      <c r="E64" s="104">
        <v>679719</v>
      </c>
    </row>
    <row r="65" spans="1:5" outlineLevel="6">
      <c r="A65" s="51" t="s">
        <v>680</v>
      </c>
      <c r="B65" s="52" t="s">
        <v>681</v>
      </c>
      <c r="C65" s="52" t="s">
        <v>146</v>
      </c>
      <c r="D65" s="52" t="s">
        <v>8</v>
      </c>
      <c r="E65" s="104">
        <f>E66</f>
        <v>5406264.7999999998</v>
      </c>
    </row>
    <row r="66" spans="1:5" ht="18.75" customHeight="1" outlineLevel="6">
      <c r="A66" s="51" t="s">
        <v>155</v>
      </c>
      <c r="B66" s="52" t="s">
        <v>681</v>
      </c>
      <c r="C66" s="52" t="s">
        <v>147</v>
      </c>
      <c r="D66" s="52" t="s">
        <v>8</v>
      </c>
      <c r="E66" s="104">
        <f>E67</f>
        <v>5406264.7999999998</v>
      </c>
    </row>
    <row r="67" spans="1:5" outlineLevel="6">
      <c r="A67" s="51" t="s">
        <v>393</v>
      </c>
      <c r="B67" s="52" t="s">
        <v>681</v>
      </c>
      <c r="C67" s="52" t="s">
        <v>394</v>
      </c>
      <c r="D67" s="52" t="s">
        <v>8</v>
      </c>
      <c r="E67" s="104">
        <f>E68</f>
        <v>5406264.7999999998</v>
      </c>
    </row>
    <row r="68" spans="1:5" outlineLevel="6">
      <c r="A68" s="51" t="s">
        <v>22</v>
      </c>
      <c r="B68" s="52" t="s">
        <v>681</v>
      </c>
      <c r="C68" s="52" t="s">
        <v>394</v>
      </c>
      <c r="D68" s="52" t="s">
        <v>23</v>
      </c>
      <c r="E68" s="104">
        <f>E69</f>
        <v>5406264.7999999998</v>
      </c>
    </row>
    <row r="69" spans="1:5" outlineLevel="6">
      <c r="A69" s="51" t="s">
        <v>682</v>
      </c>
      <c r="B69" s="52" t="s">
        <v>681</v>
      </c>
      <c r="C69" s="52" t="s">
        <v>394</v>
      </c>
      <c r="D69" s="52" t="s">
        <v>683</v>
      </c>
      <c r="E69" s="104">
        <v>5406264.7999999998</v>
      </c>
    </row>
    <row r="70" spans="1:5" outlineLevel="1">
      <c r="A70" s="51" t="s">
        <v>26</v>
      </c>
      <c r="B70" s="52" t="s">
        <v>27</v>
      </c>
      <c r="C70" s="52" t="s">
        <v>146</v>
      </c>
      <c r="D70" s="52" t="s">
        <v>8</v>
      </c>
      <c r="E70" s="104">
        <f>E71+E91+E96+E104+E111</f>
        <v>61741740.799999997</v>
      </c>
    </row>
    <row r="71" spans="1:5" ht="36" outlineLevel="2">
      <c r="A71" s="97" t="s">
        <v>493</v>
      </c>
      <c r="B71" s="72" t="s">
        <v>27</v>
      </c>
      <c r="C71" s="72" t="s">
        <v>149</v>
      </c>
      <c r="D71" s="72" t="s">
        <v>8</v>
      </c>
      <c r="E71" s="104">
        <f>E72+E79+E87</f>
        <v>18781764.740000002</v>
      </c>
    </row>
    <row r="72" spans="1:5" ht="36" outlineLevel="3">
      <c r="A72" s="51" t="s">
        <v>259</v>
      </c>
      <c r="B72" s="52" t="s">
        <v>27</v>
      </c>
      <c r="C72" s="52" t="s">
        <v>418</v>
      </c>
      <c r="D72" s="52" t="s">
        <v>8</v>
      </c>
      <c r="E72" s="104">
        <f>E73+E76</f>
        <v>311385</v>
      </c>
    </row>
    <row r="73" spans="1:5" outlineLevel="4">
      <c r="A73" s="51" t="s">
        <v>430</v>
      </c>
      <c r="B73" s="52" t="s">
        <v>27</v>
      </c>
      <c r="C73" s="52" t="s">
        <v>419</v>
      </c>
      <c r="D73" s="52" t="s">
        <v>8</v>
      </c>
      <c r="E73" s="104">
        <f>E74</f>
        <v>261385</v>
      </c>
    </row>
    <row r="74" spans="1:5" outlineLevel="5">
      <c r="A74" s="51" t="s">
        <v>18</v>
      </c>
      <c r="B74" s="52" t="s">
        <v>27</v>
      </c>
      <c r="C74" s="52" t="s">
        <v>419</v>
      </c>
      <c r="D74" s="52" t="s">
        <v>19</v>
      </c>
      <c r="E74" s="104">
        <f>E75</f>
        <v>261385</v>
      </c>
    </row>
    <row r="75" spans="1:5" ht="36" outlineLevel="6">
      <c r="A75" s="51" t="s">
        <v>20</v>
      </c>
      <c r="B75" s="52" t="s">
        <v>27</v>
      </c>
      <c r="C75" s="52" t="s">
        <v>419</v>
      </c>
      <c r="D75" s="52" t="s">
        <v>21</v>
      </c>
      <c r="E75" s="104">
        <f>212385+19000+30000</f>
        <v>261385</v>
      </c>
    </row>
    <row r="76" spans="1:5" outlineLevel="4">
      <c r="A76" s="51" t="s">
        <v>431</v>
      </c>
      <c r="B76" s="52" t="s">
        <v>27</v>
      </c>
      <c r="C76" s="52" t="s">
        <v>432</v>
      </c>
      <c r="D76" s="52" t="s">
        <v>8</v>
      </c>
      <c r="E76" s="104">
        <f>E77</f>
        <v>50000</v>
      </c>
    </row>
    <row r="77" spans="1:5" outlineLevel="5">
      <c r="A77" s="51" t="s">
        <v>18</v>
      </c>
      <c r="B77" s="52" t="s">
        <v>27</v>
      </c>
      <c r="C77" s="52" t="s">
        <v>432</v>
      </c>
      <c r="D77" s="52" t="s">
        <v>19</v>
      </c>
      <c r="E77" s="104">
        <f>E78</f>
        <v>50000</v>
      </c>
    </row>
    <row r="78" spans="1:5" ht="36" outlineLevel="6">
      <c r="A78" s="51" t="s">
        <v>20</v>
      </c>
      <c r="B78" s="52" t="s">
        <v>27</v>
      </c>
      <c r="C78" s="52" t="s">
        <v>432</v>
      </c>
      <c r="D78" s="52" t="s">
        <v>21</v>
      </c>
      <c r="E78" s="104">
        <v>50000</v>
      </c>
    </row>
    <row r="79" spans="1:5" ht="18" customHeight="1" outlineLevel="6">
      <c r="A79" s="51" t="s">
        <v>261</v>
      </c>
      <c r="B79" s="52" t="s">
        <v>27</v>
      </c>
      <c r="C79" s="52" t="s">
        <v>277</v>
      </c>
      <c r="D79" s="52" t="s">
        <v>8</v>
      </c>
      <c r="E79" s="104">
        <f>E80</f>
        <v>16970379.740000002</v>
      </c>
    </row>
    <row r="80" spans="1:5" ht="36" outlineLevel="4">
      <c r="A80" s="51" t="s">
        <v>47</v>
      </c>
      <c r="B80" s="52" t="s">
        <v>27</v>
      </c>
      <c r="C80" s="52" t="s">
        <v>153</v>
      </c>
      <c r="D80" s="52" t="s">
        <v>8</v>
      </c>
      <c r="E80" s="104">
        <f>E81+E83+E85</f>
        <v>16970379.740000002</v>
      </c>
    </row>
    <row r="81" spans="1:5" ht="54" outlineLevel="5">
      <c r="A81" s="51" t="s">
        <v>14</v>
      </c>
      <c r="B81" s="52" t="s">
        <v>27</v>
      </c>
      <c r="C81" s="52" t="s">
        <v>153</v>
      </c>
      <c r="D81" s="52" t="s">
        <v>15</v>
      </c>
      <c r="E81" s="104">
        <f>E82</f>
        <v>7586287</v>
      </c>
    </row>
    <row r="82" spans="1:5" outlineLevel="6">
      <c r="A82" s="51" t="s">
        <v>48</v>
      </c>
      <c r="B82" s="52" t="s">
        <v>27</v>
      </c>
      <c r="C82" s="52" t="s">
        <v>153</v>
      </c>
      <c r="D82" s="52" t="s">
        <v>49</v>
      </c>
      <c r="E82" s="104">
        <v>7586287</v>
      </c>
    </row>
    <row r="83" spans="1:5" outlineLevel="5">
      <c r="A83" s="51" t="s">
        <v>18</v>
      </c>
      <c r="B83" s="52" t="s">
        <v>27</v>
      </c>
      <c r="C83" s="52" t="s">
        <v>153</v>
      </c>
      <c r="D83" s="52" t="s">
        <v>19</v>
      </c>
      <c r="E83" s="104">
        <f>E84</f>
        <v>8657922.7400000002</v>
      </c>
    </row>
    <row r="84" spans="1:5" ht="36" outlineLevel="6">
      <c r="A84" s="51" t="s">
        <v>20</v>
      </c>
      <c r="B84" s="52" t="s">
        <v>27</v>
      </c>
      <c r="C84" s="52" t="s">
        <v>153</v>
      </c>
      <c r="D84" s="52" t="s">
        <v>21</v>
      </c>
      <c r="E84" s="104">
        <v>8657922.7400000002</v>
      </c>
    </row>
    <row r="85" spans="1:5" outlineLevel="5">
      <c r="A85" s="51" t="s">
        <v>22</v>
      </c>
      <c r="B85" s="52" t="s">
        <v>27</v>
      </c>
      <c r="C85" s="52" t="s">
        <v>153</v>
      </c>
      <c r="D85" s="52" t="s">
        <v>23</v>
      </c>
      <c r="E85" s="104">
        <f>E86</f>
        <v>726170</v>
      </c>
    </row>
    <row r="86" spans="1:5" outlineLevel="6">
      <c r="A86" s="51" t="s">
        <v>24</v>
      </c>
      <c r="B86" s="52" t="s">
        <v>27</v>
      </c>
      <c r="C86" s="52" t="s">
        <v>153</v>
      </c>
      <c r="D86" s="52" t="s">
        <v>25</v>
      </c>
      <c r="E86" s="104">
        <v>726170</v>
      </c>
    </row>
    <row r="87" spans="1:5" outlineLevel="6">
      <c r="A87" s="53" t="s">
        <v>687</v>
      </c>
      <c r="B87" s="52" t="s">
        <v>27</v>
      </c>
      <c r="C87" s="52" t="s">
        <v>330</v>
      </c>
      <c r="D87" s="52" t="s">
        <v>8</v>
      </c>
      <c r="E87" s="104">
        <f>E88</f>
        <v>1500000</v>
      </c>
    </row>
    <row r="88" spans="1:5" outlineLevel="6">
      <c r="A88" s="53" t="s">
        <v>688</v>
      </c>
      <c r="B88" s="52" t="s">
        <v>27</v>
      </c>
      <c r="C88" s="52" t="s">
        <v>689</v>
      </c>
      <c r="D88" s="52" t="s">
        <v>8</v>
      </c>
      <c r="E88" s="104">
        <f>E89</f>
        <v>1500000</v>
      </c>
    </row>
    <row r="89" spans="1:5" outlineLevel="6">
      <c r="A89" s="51" t="s">
        <v>18</v>
      </c>
      <c r="B89" s="52" t="s">
        <v>27</v>
      </c>
      <c r="C89" s="52" t="s">
        <v>689</v>
      </c>
      <c r="D89" s="52" t="s">
        <v>19</v>
      </c>
      <c r="E89" s="104">
        <f>E90</f>
        <v>1500000</v>
      </c>
    </row>
    <row r="90" spans="1:5" ht="36" outlineLevel="6">
      <c r="A90" s="51" t="s">
        <v>20</v>
      </c>
      <c r="B90" s="52" t="s">
        <v>27</v>
      </c>
      <c r="C90" s="52" t="s">
        <v>689</v>
      </c>
      <c r="D90" s="52" t="s">
        <v>21</v>
      </c>
      <c r="E90" s="104">
        <v>1500000</v>
      </c>
    </row>
    <row r="91" spans="1:5" ht="36" outlineLevel="6">
      <c r="A91" s="97" t="s">
        <v>574</v>
      </c>
      <c r="B91" s="72" t="s">
        <v>27</v>
      </c>
      <c r="C91" s="72" t="s">
        <v>154</v>
      </c>
      <c r="D91" s="72" t="s">
        <v>8</v>
      </c>
      <c r="E91" s="104">
        <f>E92</f>
        <v>215000</v>
      </c>
    </row>
    <row r="92" spans="1:5" outlineLevel="6">
      <c r="A92" s="51" t="s">
        <v>433</v>
      </c>
      <c r="B92" s="52" t="s">
        <v>27</v>
      </c>
      <c r="C92" s="52" t="s">
        <v>279</v>
      </c>
      <c r="D92" s="52" t="s">
        <v>8</v>
      </c>
      <c r="E92" s="104">
        <f>E93</f>
        <v>215000</v>
      </c>
    </row>
    <row r="93" spans="1:5" outlineLevel="6">
      <c r="A93" s="51" t="s">
        <v>434</v>
      </c>
      <c r="B93" s="52" t="s">
        <v>27</v>
      </c>
      <c r="C93" s="52" t="s">
        <v>435</v>
      </c>
      <c r="D93" s="52" t="s">
        <v>8</v>
      </c>
      <c r="E93" s="104">
        <f>E94</f>
        <v>215000</v>
      </c>
    </row>
    <row r="94" spans="1:5" outlineLevel="6">
      <c r="A94" s="51" t="s">
        <v>18</v>
      </c>
      <c r="B94" s="52" t="s">
        <v>27</v>
      </c>
      <c r="C94" s="52" t="s">
        <v>435</v>
      </c>
      <c r="D94" s="52" t="s">
        <v>19</v>
      </c>
      <c r="E94" s="104">
        <f>E95</f>
        <v>215000</v>
      </c>
    </row>
    <row r="95" spans="1:5" ht="36" outlineLevel="6">
      <c r="A95" s="51" t="s">
        <v>20</v>
      </c>
      <c r="B95" s="52" t="s">
        <v>27</v>
      </c>
      <c r="C95" s="52" t="s">
        <v>435</v>
      </c>
      <c r="D95" s="52" t="s">
        <v>21</v>
      </c>
      <c r="E95" s="104">
        <v>215000</v>
      </c>
    </row>
    <row r="96" spans="1:5" ht="36" outlineLevel="6">
      <c r="A96" s="97" t="s">
        <v>575</v>
      </c>
      <c r="B96" s="72" t="s">
        <v>27</v>
      </c>
      <c r="C96" s="72" t="s">
        <v>420</v>
      </c>
      <c r="D96" s="72" t="s">
        <v>8</v>
      </c>
      <c r="E96" s="104">
        <f>E97</f>
        <v>1768638</v>
      </c>
    </row>
    <row r="97" spans="1:5" outlineLevel="6">
      <c r="A97" s="54" t="s">
        <v>436</v>
      </c>
      <c r="B97" s="52" t="s">
        <v>27</v>
      </c>
      <c r="C97" s="52" t="s">
        <v>422</v>
      </c>
      <c r="D97" s="52" t="s">
        <v>8</v>
      </c>
      <c r="E97" s="104">
        <f>E98+E101</f>
        <v>1768638</v>
      </c>
    </row>
    <row r="98" spans="1:5" ht="36" outlineLevel="6">
      <c r="A98" s="54" t="s">
        <v>437</v>
      </c>
      <c r="B98" s="52" t="s">
        <v>27</v>
      </c>
      <c r="C98" s="52" t="s">
        <v>438</v>
      </c>
      <c r="D98" s="52" t="s">
        <v>8</v>
      </c>
      <c r="E98" s="104">
        <f>E99</f>
        <v>1726138</v>
      </c>
    </row>
    <row r="99" spans="1:5" outlineLevel="6">
      <c r="A99" s="51" t="s">
        <v>18</v>
      </c>
      <c r="B99" s="52" t="s">
        <v>27</v>
      </c>
      <c r="C99" s="52" t="s">
        <v>438</v>
      </c>
      <c r="D99" s="52" t="s">
        <v>19</v>
      </c>
      <c r="E99" s="104">
        <f>E100</f>
        <v>1726138</v>
      </c>
    </row>
    <row r="100" spans="1:5" ht="36" outlineLevel="6">
      <c r="A100" s="51" t="s">
        <v>20</v>
      </c>
      <c r="B100" s="52" t="s">
        <v>27</v>
      </c>
      <c r="C100" s="52" t="s">
        <v>438</v>
      </c>
      <c r="D100" s="52" t="s">
        <v>21</v>
      </c>
      <c r="E100" s="104">
        <v>1726138</v>
      </c>
    </row>
    <row r="101" spans="1:5" ht="21" customHeight="1" outlineLevel="6">
      <c r="A101" s="54" t="s">
        <v>439</v>
      </c>
      <c r="B101" s="52" t="s">
        <v>27</v>
      </c>
      <c r="C101" s="52" t="s">
        <v>423</v>
      </c>
      <c r="D101" s="52" t="s">
        <v>8</v>
      </c>
      <c r="E101" s="104">
        <f>E102</f>
        <v>42500</v>
      </c>
    </row>
    <row r="102" spans="1:5" ht="21" customHeight="1" outlineLevel="6">
      <c r="A102" s="51" t="s">
        <v>18</v>
      </c>
      <c r="B102" s="52" t="s">
        <v>27</v>
      </c>
      <c r="C102" s="52" t="s">
        <v>423</v>
      </c>
      <c r="D102" s="52" t="s">
        <v>19</v>
      </c>
      <c r="E102" s="104">
        <f>E103</f>
        <v>42500</v>
      </c>
    </row>
    <row r="103" spans="1:5" ht="36" outlineLevel="6">
      <c r="A103" s="51" t="s">
        <v>20</v>
      </c>
      <c r="B103" s="52" t="s">
        <v>27</v>
      </c>
      <c r="C103" s="52" t="s">
        <v>423</v>
      </c>
      <c r="D103" s="52" t="s">
        <v>21</v>
      </c>
      <c r="E103" s="104">
        <v>42500</v>
      </c>
    </row>
    <row r="104" spans="1:5" ht="36" outlineLevel="6">
      <c r="A104" s="97" t="s">
        <v>494</v>
      </c>
      <c r="B104" s="72" t="s">
        <v>27</v>
      </c>
      <c r="C104" s="72" t="s">
        <v>440</v>
      </c>
      <c r="D104" s="72" t="s">
        <v>8</v>
      </c>
      <c r="E104" s="104">
        <f>E105</f>
        <v>9912780</v>
      </c>
    </row>
    <row r="105" spans="1:5" ht="36" outlineLevel="6">
      <c r="A105" s="51" t="s">
        <v>260</v>
      </c>
      <c r="B105" s="52" t="s">
        <v>27</v>
      </c>
      <c r="C105" s="52" t="s">
        <v>441</v>
      </c>
      <c r="D105" s="52" t="s">
        <v>8</v>
      </c>
      <c r="E105" s="104">
        <f>E106</f>
        <v>9912780</v>
      </c>
    </row>
    <row r="106" spans="1:5" ht="37.5" customHeight="1" outlineLevel="6">
      <c r="A106" s="51" t="s">
        <v>46</v>
      </c>
      <c r="B106" s="52" t="s">
        <v>27</v>
      </c>
      <c r="C106" s="52" t="s">
        <v>442</v>
      </c>
      <c r="D106" s="52" t="s">
        <v>8</v>
      </c>
      <c r="E106" s="104">
        <f>E107+E109</f>
        <v>9912780</v>
      </c>
    </row>
    <row r="107" spans="1:5" outlineLevel="6">
      <c r="A107" s="51" t="s">
        <v>18</v>
      </c>
      <c r="B107" s="52" t="s">
        <v>27</v>
      </c>
      <c r="C107" s="52" t="s">
        <v>442</v>
      </c>
      <c r="D107" s="52" t="s">
        <v>19</v>
      </c>
      <c r="E107" s="104">
        <f>E108</f>
        <v>9755000</v>
      </c>
    </row>
    <row r="108" spans="1:5" ht="36" outlineLevel="6">
      <c r="A108" s="51" t="s">
        <v>20</v>
      </c>
      <c r="B108" s="52" t="s">
        <v>27</v>
      </c>
      <c r="C108" s="52" t="s">
        <v>442</v>
      </c>
      <c r="D108" s="52" t="s">
        <v>21</v>
      </c>
      <c r="E108" s="104">
        <v>9755000</v>
      </c>
    </row>
    <row r="109" spans="1:5" outlineLevel="6">
      <c r="A109" s="51" t="s">
        <v>22</v>
      </c>
      <c r="B109" s="52" t="s">
        <v>27</v>
      </c>
      <c r="C109" s="52" t="s">
        <v>442</v>
      </c>
      <c r="D109" s="52" t="s">
        <v>23</v>
      </c>
      <c r="E109" s="104">
        <f>E110</f>
        <v>157780</v>
      </c>
    </row>
    <row r="110" spans="1:5" outlineLevel="6">
      <c r="A110" s="51" t="s">
        <v>24</v>
      </c>
      <c r="B110" s="52" t="s">
        <v>27</v>
      </c>
      <c r="C110" s="52" t="s">
        <v>442</v>
      </c>
      <c r="D110" s="52" t="s">
        <v>25</v>
      </c>
      <c r="E110" s="104">
        <v>157780</v>
      </c>
    </row>
    <row r="111" spans="1:5" outlineLevel="2">
      <c r="A111" s="51" t="s">
        <v>242</v>
      </c>
      <c r="B111" s="52" t="s">
        <v>27</v>
      </c>
      <c r="C111" s="52" t="s">
        <v>147</v>
      </c>
      <c r="D111" s="52" t="s">
        <v>8</v>
      </c>
      <c r="E111" s="104">
        <f>E112+E115+E120+E123+E126+E130</f>
        <v>31063558.059999999</v>
      </c>
    </row>
    <row r="112" spans="1:5" outlineLevel="2">
      <c r="A112" s="51" t="s">
        <v>393</v>
      </c>
      <c r="B112" s="52" t="s">
        <v>27</v>
      </c>
      <c r="C112" s="52" t="s">
        <v>394</v>
      </c>
      <c r="D112" s="52" t="s">
        <v>8</v>
      </c>
      <c r="E112" s="104">
        <f>E113</f>
        <v>10841.2</v>
      </c>
    </row>
    <row r="113" spans="1:5" outlineLevel="2">
      <c r="A113" s="51" t="s">
        <v>18</v>
      </c>
      <c r="B113" s="52" t="s">
        <v>27</v>
      </c>
      <c r="C113" s="52" t="s">
        <v>394</v>
      </c>
      <c r="D113" s="52" t="s">
        <v>19</v>
      </c>
      <c r="E113" s="104">
        <f>E114</f>
        <v>10841.2</v>
      </c>
    </row>
    <row r="114" spans="1:5" ht="36" outlineLevel="2">
      <c r="A114" s="51" t="s">
        <v>20</v>
      </c>
      <c r="B114" s="52" t="s">
        <v>27</v>
      </c>
      <c r="C114" s="52" t="s">
        <v>394</v>
      </c>
      <c r="D114" s="52" t="s">
        <v>21</v>
      </c>
      <c r="E114" s="104">
        <v>10841.2</v>
      </c>
    </row>
    <row r="115" spans="1:5" ht="36" outlineLevel="4">
      <c r="A115" s="51" t="s">
        <v>13</v>
      </c>
      <c r="B115" s="52" t="s">
        <v>27</v>
      </c>
      <c r="C115" s="52" t="s">
        <v>148</v>
      </c>
      <c r="D115" s="52" t="s">
        <v>8</v>
      </c>
      <c r="E115" s="104">
        <f>E116+E118</f>
        <v>19688578</v>
      </c>
    </row>
    <row r="116" spans="1:5" ht="54" outlineLevel="5">
      <c r="A116" s="51" t="s">
        <v>14</v>
      </c>
      <c r="B116" s="52" t="s">
        <v>27</v>
      </c>
      <c r="C116" s="52" t="s">
        <v>148</v>
      </c>
      <c r="D116" s="52" t="s">
        <v>15</v>
      </c>
      <c r="E116" s="104">
        <f>E117</f>
        <v>19668578</v>
      </c>
    </row>
    <row r="117" spans="1:5" outlineLevel="6">
      <c r="A117" s="51" t="s">
        <v>16</v>
      </c>
      <c r="B117" s="52" t="s">
        <v>27</v>
      </c>
      <c r="C117" s="52" t="s">
        <v>148</v>
      </c>
      <c r="D117" s="52" t="s">
        <v>17</v>
      </c>
      <c r="E117" s="104">
        <v>19668578</v>
      </c>
    </row>
    <row r="118" spans="1:5" outlineLevel="6">
      <c r="A118" s="51" t="s">
        <v>18</v>
      </c>
      <c r="B118" s="52" t="s">
        <v>27</v>
      </c>
      <c r="C118" s="52" t="s">
        <v>148</v>
      </c>
      <c r="D118" s="52" t="s">
        <v>19</v>
      </c>
      <c r="E118" s="104">
        <f>E119</f>
        <v>20000</v>
      </c>
    </row>
    <row r="119" spans="1:5" ht="36" outlineLevel="6">
      <c r="A119" s="51" t="s">
        <v>20</v>
      </c>
      <c r="B119" s="52" t="s">
        <v>27</v>
      </c>
      <c r="C119" s="52" t="s">
        <v>148</v>
      </c>
      <c r="D119" s="52" t="s">
        <v>21</v>
      </c>
      <c r="E119" s="104">
        <v>20000</v>
      </c>
    </row>
    <row r="120" spans="1:5" ht="20.25" customHeight="1" outlineLevel="6">
      <c r="A120" s="51" t="s">
        <v>296</v>
      </c>
      <c r="B120" s="52" t="s">
        <v>27</v>
      </c>
      <c r="C120" s="52" t="s">
        <v>297</v>
      </c>
      <c r="D120" s="52" t="s">
        <v>8</v>
      </c>
      <c r="E120" s="104">
        <f>E121</f>
        <v>212000</v>
      </c>
    </row>
    <row r="121" spans="1:5" outlineLevel="6">
      <c r="A121" s="51" t="s">
        <v>18</v>
      </c>
      <c r="B121" s="52" t="s">
        <v>27</v>
      </c>
      <c r="C121" s="52" t="s">
        <v>297</v>
      </c>
      <c r="D121" s="52" t="s">
        <v>19</v>
      </c>
      <c r="E121" s="104">
        <f>E122</f>
        <v>212000</v>
      </c>
    </row>
    <row r="122" spans="1:5" ht="36" outlineLevel="6">
      <c r="A122" s="51" t="s">
        <v>20</v>
      </c>
      <c r="B122" s="52" t="s">
        <v>27</v>
      </c>
      <c r="C122" s="52" t="s">
        <v>297</v>
      </c>
      <c r="D122" s="52" t="s">
        <v>21</v>
      </c>
      <c r="E122" s="104">
        <v>212000</v>
      </c>
    </row>
    <row r="123" spans="1:5" outlineLevel="6">
      <c r="A123" s="51" t="s">
        <v>326</v>
      </c>
      <c r="B123" s="52" t="s">
        <v>27</v>
      </c>
      <c r="C123" s="52" t="s">
        <v>329</v>
      </c>
      <c r="D123" s="52" t="s">
        <v>8</v>
      </c>
      <c r="E123" s="104">
        <f>E124</f>
        <v>100000</v>
      </c>
    </row>
    <row r="124" spans="1:5" outlineLevel="6">
      <c r="A124" s="51" t="s">
        <v>18</v>
      </c>
      <c r="B124" s="52" t="s">
        <v>27</v>
      </c>
      <c r="C124" s="52" t="s">
        <v>329</v>
      </c>
      <c r="D124" s="52" t="s">
        <v>19</v>
      </c>
      <c r="E124" s="104">
        <f>E125</f>
        <v>100000</v>
      </c>
    </row>
    <row r="125" spans="1:5" ht="36" outlineLevel="6">
      <c r="A125" s="51" t="s">
        <v>20</v>
      </c>
      <c r="B125" s="52" t="s">
        <v>27</v>
      </c>
      <c r="C125" s="52" t="s">
        <v>329</v>
      </c>
      <c r="D125" s="52" t="s">
        <v>21</v>
      </c>
      <c r="E125" s="104">
        <v>100000</v>
      </c>
    </row>
    <row r="126" spans="1:5" ht="16.5" customHeight="1" outlineLevel="6">
      <c r="A126" s="51" t="s">
        <v>664</v>
      </c>
      <c r="B126" s="52" t="s">
        <v>27</v>
      </c>
      <c r="C126" s="52" t="s">
        <v>665</v>
      </c>
      <c r="D126" s="52" t="s">
        <v>8</v>
      </c>
      <c r="E126" s="104">
        <f>E127</f>
        <v>318792.86</v>
      </c>
    </row>
    <row r="127" spans="1:5" outlineLevel="6">
      <c r="A127" s="51" t="s">
        <v>22</v>
      </c>
      <c r="B127" s="52" t="s">
        <v>27</v>
      </c>
      <c r="C127" s="52" t="s">
        <v>665</v>
      </c>
      <c r="D127" s="52" t="s">
        <v>23</v>
      </c>
      <c r="E127" s="104">
        <f>E128+E129</f>
        <v>318792.86</v>
      </c>
    </row>
    <row r="128" spans="1:5" ht="20.25" customHeight="1" outlineLevel="6">
      <c r="A128" s="51" t="s">
        <v>666</v>
      </c>
      <c r="B128" s="52" t="s">
        <v>27</v>
      </c>
      <c r="C128" s="52" t="s">
        <v>665</v>
      </c>
      <c r="D128" s="52" t="s">
        <v>667</v>
      </c>
      <c r="E128" s="104">
        <f>318792.86-169109</f>
        <v>149683.85999999999</v>
      </c>
    </row>
    <row r="129" spans="1:5" ht="20.25" customHeight="1" outlineLevel="6">
      <c r="A129" s="51" t="s">
        <v>684</v>
      </c>
      <c r="B129" s="52" t="s">
        <v>27</v>
      </c>
      <c r="C129" s="52" t="s">
        <v>665</v>
      </c>
      <c r="D129" s="52" t="s">
        <v>25</v>
      </c>
      <c r="E129" s="104">
        <v>169109</v>
      </c>
    </row>
    <row r="130" spans="1:5" outlineLevel="6">
      <c r="A130" s="51" t="s">
        <v>349</v>
      </c>
      <c r="B130" s="52" t="s">
        <v>27</v>
      </c>
      <c r="C130" s="52" t="s">
        <v>348</v>
      </c>
      <c r="D130" s="52" t="s">
        <v>8</v>
      </c>
      <c r="E130" s="104">
        <f>E159+E131+E136+E141+E144+E149+E154+E162</f>
        <v>10733346</v>
      </c>
    </row>
    <row r="131" spans="1:5" ht="54" outlineLevel="4">
      <c r="A131" s="32" t="s">
        <v>547</v>
      </c>
      <c r="B131" s="52" t="s">
        <v>27</v>
      </c>
      <c r="C131" s="52" t="s">
        <v>361</v>
      </c>
      <c r="D131" s="52" t="s">
        <v>8</v>
      </c>
      <c r="E131" s="104">
        <f>E132+E134</f>
        <v>2400990</v>
      </c>
    </row>
    <row r="132" spans="1:5" ht="54" outlineLevel="5">
      <c r="A132" s="51" t="s">
        <v>14</v>
      </c>
      <c r="B132" s="52" t="s">
        <v>27</v>
      </c>
      <c r="C132" s="52" t="s">
        <v>361</v>
      </c>
      <c r="D132" s="52" t="s">
        <v>15</v>
      </c>
      <c r="E132" s="104">
        <f>E133</f>
        <v>2321550</v>
      </c>
    </row>
    <row r="133" spans="1:5" outlineLevel="6">
      <c r="A133" s="51" t="s">
        <v>16</v>
      </c>
      <c r="B133" s="52" t="s">
        <v>27</v>
      </c>
      <c r="C133" s="52" t="s">
        <v>361</v>
      </c>
      <c r="D133" s="52" t="s">
        <v>17</v>
      </c>
      <c r="E133" s="104">
        <v>2321550</v>
      </c>
    </row>
    <row r="134" spans="1:5" outlineLevel="5">
      <c r="A134" s="51" t="s">
        <v>18</v>
      </c>
      <c r="B134" s="52" t="s">
        <v>27</v>
      </c>
      <c r="C134" s="52" t="s">
        <v>361</v>
      </c>
      <c r="D134" s="52" t="s">
        <v>19</v>
      </c>
      <c r="E134" s="104">
        <f>E135</f>
        <v>79440</v>
      </c>
    </row>
    <row r="135" spans="1:5" ht="36" outlineLevel="6">
      <c r="A135" s="51" t="s">
        <v>20</v>
      </c>
      <c r="B135" s="52" t="s">
        <v>27</v>
      </c>
      <c r="C135" s="52" t="s">
        <v>361</v>
      </c>
      <c r="D135" s="52" t="s">
        <v>21</v>
      </c>
      <c r="E135" s="104">
        <v>79440</v>
      </c>
    </row>
    <row r="136" spans="1:5" ht="54" outlineLevel="4">
      <c r="A136" s="32" t="s">
        <v>498</v>
      </c>
      <c r="B136" s="52" t="s">
        <v>27</v>
      </c>
      <c r="C136" s="52" t="s">
        <v>362</v>
      </c>
      <c r="D136" s="52" t="s">
        <v>8</v>
      </c>
      <c r="E136" s="104">
        <f>E137+E139</f>
        <v>1181384</v>
      </c>
    </row>
    <row r="137" spans="1:5" ht="54" outlineLevel="5">
      <c r="A137" s="51" t="s">
        <v>14</v>
      </c>
      <c r="B137" s="52" t="s">
        <v>27</v>
      </c>
      <c r="C137" s="52" t="s">
        <v>362</v>
      </c>
      <c r="D137" s="52" t="s">
        <v>15</v>
      </c>
      <c r="E137" s="104">
        <f>E138</f>
        <v>1166384</v>
      </c>
    </row>
    <row r="138" spans="1:5" outlineLevel="6">
      <c r="A138" s="51" t="s">
        <v>16</v>
      </c>
      <c r="B138" s="52" t="s">
        <v>27</v>
      </c>
      <c r="C138" s="52" t="s">
        <v>362</v>
      </c>
      <c r="D138" s="52" t="s">
        <v>17</v>
      </c>
      <c r="E138" s="104">
        <v>1166384</v>
      </c>
    </row>
    <row r="139" spans="1:5" outlineLevel="5">
      <c r="A139" s="51" t="s">
        <v>18</v>
      </c>
      <c r="B139" s="52" t="s">
        <v>27</v>
      </c>
      <c r="C139" s="52" t="s">
        <v>362</v>
      </c>
      <c r="D139" s="52" t="s">
        <v>19</v>
      </c>
      <c r="E139" s="104">
        <f>E140</f>
        <v>15000</v>
      </c>
    </row>
    <row r="140" spans="1:5" ht="36" outlineLevel="6">
      <c r="A140" s="51" t="s">
        <v>20</v>
      </c>
      <c r="B140" s="52" t="s">
        <v>27</v>
      </c>
      <c r="C140" s="52" t="s">
        <v>362</v>
      </c>
      <c r="D140" s="52" t="s">
        <v>21</v>
      </c>
      <c r="E140" s="104">
        <v>15000</v>
      </c>
    </row>
    <row r="141" spans="1:5" ht="36" outlineLevel="4">
      <c r="A141" s="32" t="s">
        <v>497</v>
      </c>
      <c r="B141" s="52" t="s">
        <v>27</v>
      </c>
      <c r="C141" s="52" t="s">
        <v>363</v>
      </c>
      <c r="D141" s="52" t="s">
        <v>8</v>
      </c>
      <c r="E141" s="104">
        <f>E142</f>
        <v>765954</v>
      </c>
    </row>
    <row r="142" spans="1:5" ht="54" outlineLevel="5">
      <c r="A142" s="51" t="s">
        <v>14</v>
      </c>
      <c r="B142" s="52" t="s">
        <v>27</v>
      </c>
      <c r="C142" s="52" t="s">
        <v>363</v>
      </c>
      <c r="D142" s="52" t="s">
        <v>15</v>
      </c>
      <c r="E142" s="104">
        <f>E143</f>
        <v>765954</v>
      </c>
    </row>
    <row r="143" spans="1:5" outlineLevel="6">
      <c r="A143" s="51" t="s">
        <v>16</v>
      </c>
      <c r="B143" s="52" t="s">
        <v>27</v>
      </c>
      <c r="C143" s="52" t="s">
        <v>363</v>
      </c>
      <c r="D143" s="52" t="s">
        <v>17</v>
      </c>
      <c r="E143" s="104">
        <v>765954</v>
      </c>
    </row>
    <row r="144" spans="1:5" ht="36" outlineLevel="4">
      <c r="A144" s="32" t="s">
        <v>496</v>
      </c>
      <c r="B144" s="52" t="s">
        <v>27</v>
      </c>
      <c r="C144" s="52" t="s">
        <v>364</v>
      </c>
      <c r="D144" s="52" t="s">
        <v>8</v>
      </c>
      <c r="E144" s="104">
        <f>E145+E147</f>
        <v>774981</v>
      </c>
    </row>
    <row r="145" spans="1:5" ht="54" outlineLevel="5">
      <c r="A145" s="51" t="s">
        <v>14</v>
      </c>
      <c r="B145" s="52" t="s">
        <v>27</v>
      </c>
      <c r="C145" s="52" t="s">
        <v>364</v>
      </c>
      <c r="D145" s="52" t="s">
        <v>15</v>
      </c>
      <c r="E145" s="104">
        <f>E146</f>
        <v>729981</v>
      </c>
    </row>
    <row r="146" spans="1:5" outlineLevel="6">
      <c r="A146" s="51" t="s">
        <v>16</v>
      </c>
      <c r="B146" s="52" t="s">
        <v>27</v>
      </c>
      <c r="C146" s="52" t="s">
        <v>364</v>
      </c>
      <c r="D146" s="52" t="s">
        <v>17</v>
      </c>
      <c r="E146" s="104">
        <v>729981</v>
      </c>
    </row>
    <row r="147" spans="1:5" outlineLevel="5">
      <c r="A147" s="51" t="s">
        <v>18</v>
      </c>
      <c r="B147" s="52" t="s">
        <v>27</v>
      </c>
      <c r="C147" s="52" t="s">
        <v>364</v>
      </c>
      <c r="D147" s="52" t="s">
        <v>19</v>
      </c>
      <c r="E147" s="104">
        <f>E148</f>
        <v>45000</v>
      </c>
    </row>
    <row r="148" spans="1:5" ht="36" outlineLevel="6">
      <c r="A148" s="51" t="s">
        <v>20</v>
      </c>
      <c r="B148" s="52" t="s">
        <v>27</v>
      </c>
      <c r="C148" s="52" t="s">
        <v>364</v>
      </c>
      <c r="D148" s="52" t="s">
        <v>21</v>
      </c>
      <c r="E148" s="104">
        <v>45000</v>
      </c>
    </row>
    <row r="149" spans="1:5" ht="36" outlineLevel="6">
      <c r="A149" s="51" t="s">
        <v>526</v>
      </c>
      <c r="B149" s="52" t="s">
        <v>27</v>
      </c>
      <c r="C149" s="52" t="s">
        <v>527</v>
      </c>
      <c r="D149" s="52" t="s">
        <v>8</v>
      </c>
      <c r="E149" s="104">
        <f>E150+E152</f>
        <v>1819318</v>
      </c>
    </row>
    <row r="150" spans="1:5" ht="54" outlineLevel="6">
      <c r="A150" s="51" t="s">
        <v>14</v>
      </c>
      <c r="B150" s="52" t="s">
        <v>27</v>
      </c>
      <c r="C150" s="52" t="s">
        <v>527</v>
      </c>
      <c r="D150" s="52" t="s">
        <v>15</v>
      </c>
      <c r="E150" s="104">
        <f>E151</f>
        <v>1661718</v>
      </c>
    </row>
    <row r="151" spans="1:5" outlineLevel="6">
      <c r="A151" s="51" t="s">
        <v>16</v>
      </c>
      <c r="B151" s="52" t="s">
        <v>27</v>
      </c>
      <c r="C151" s="52" t="s">
        <v>527</v>
      </c>
      <c r="D151" s="52" t="s">
        <v>17</v>
      </c>
      <c r="E151" s="104">
        <v>1661718</v>
      </c>
    </row>
    <row r="152" spans="1:5" outlineLevel="6">
      <c r="A152" s="51" t="s">
        <v>18</v>
      </c>
      <c r="B152" s="52" t="s">
        <v>27</v>
      </c>
      <c r="C152" s="52" t="s">
        <v>527</v>
      </c>
      <c r="D152" s="52" t="s">
        <v>19</v>
      </c>
      <c r="E152" s="104">
        <f>E153</f>
        <v>157600</v>
      </c>
    </row>
    <row r="153" spans="1:5" ht="36" outlineLevel="6">
      <c r="A153" s="51" t="s">
        <v>20</v>
      </c>
      <c r="B153" s="52" t="s">
        <v>27</v>
      </c>
      <c r="C153" s="52" t="s">
        <v>527</v>
      </c>
      <c r="D153" s="52" t="s">
        <v>21</v>
      </c>
      <c r="E153" s="104">
        <v>157600</v>
      </c>
    </row>
    <row r="154" spans="1:5" ht="54" outlineLevel="6">
      <c r="A154" s="51" t="s">
        <v>679</v>
      </c>
      <c r="B154" s="52" t="s">
        <v>27</v>
      </c>
      <c r="C154" s="52" t="s">
        <v>685</v>
      </c>
      <c r="D154" s="52" t="s">
        <v>8</v>
      </c>
      <c r="E154" s="104">
        <f>E155+E157</f>
        <v>2692195</v>
      </c>
    </row>
    <row r="155" spans="1:5" ht="54" outlineLevel="6">
      <c r="A155" s="51" t="s">
        <v>14</v>
      </c>
      <c r="B155" s="52" t="s">
        <v>27</v>
      </c>
      <c r="C155" s="52" t="s">
        <v>685</v>
      </c>
      <c r="D155" s="52" t="s">
        <v>15</v>
      </c>
      <c r="E155" s="104">
        <f>E156</f>
        <v>1929040</v>
      </c>
    </row>
    <row r="156" spans="1:5" outlineLevel="6">
      <c r="A156" s="51" t="s">
        <v>16</v>
      </c>
      <c r="B156" s="52" t="s">
        <v>27</v>
      </c>
      <c r="C156" s="52" t="s">
        <v>685</v>
      </c>
      <c r="D156" s="52" t="s">
        <v>17</v>
      </c>
      <c r="E156" s="104">
        <v>1929040</v>
      </c>
    </row>
    <row r="157" spans="1:5" outlineLevel="6">
      <c r="A157" s="51" t="s">
        <v>18</v>
      </c>
      <c r="B157" s="52" t="s">
        <v>27</v>
      </c>
      <c r="C157" s="52" t="s">
        <v>685</v>
      </c>
      <c r="D157" s="52" t="s">
        <v>19</v>
      </c>
      <c r="E157" s="104">
        <f>E158</f>
        <v>763155</v>
      </c>
    </row>
    <row r="158" spans="1:5" ht="36" outlineLevel="6">
      <c r="A158" s="51" t="s">
        <v>20</v>
      </c>
      <c r="B158" s="52" t="s">
        <v>27</v>
      </c>
      <c r="C158" s="52" t="s">
        <v>685</v>
      </c>
      <c r="D158" s="52" t="s">
        <v>21</v>
      </c>
      <c r="E158" s="104">
        <v>763155</v>
      </c>
    </row>
    <row r="159" spans="1:5" ht="35.25" customHeight="1" outlineLevel="6">
      <c r="A159" s="32" t="s">
        <v>495</v>
      </c>
      <c r="B159" s="52" t="s">
        <v>27</v>
      </c>
      <c r="C159" s="52" t="s">
        <v>388</v>
      </c>
      <c r="D159" s="52" t="s">
        <v>8</v>
      </c>
      <c r="E159" s="104">
        <f>E160</f>
        <v>453524</v>
      </c>
    </row>
    <row r="160" spans="1:5" ht="54" outlineLevel="6">
      <c r="A160" s="51" t="s">
        <v>14</v>
      </c>
      <c r="B160" s="52" t="s">
        <v>27</v>
      </c>
      <c r="C160" s="52" t="s">
        <v>388</v>
      </c>
      <c r="D160" s="52" t="s">
        <v>15</v>
      </c>
      <c r="E160" s="104">
        <f>E161</f>
        <v>453524</v>
      </c>
    </row>
    <row r="161" spans="1:9" outlineLevel="6">
      <c r="A161" s="51" t="s">
        <v>16</v>
      </c>
      <c r="B161" s="52" t="s">
        <v>27</v>
      </c>
      <c r="C161" s="52" t="s">
        <v>388</v>
      </c>
      <c r="D161" s="52" t="s">
        <v>17</v>
      </c>
      <c r="E161" s="104">
        <v>453524</v>
      </c>
    </row>
    <row r="162" spans="1:9" ht="54" outlineLevel="6">
      <c r="A162" s="51" t="s">
        <v>706</v>
      </c>
      <c r="B162" s="52" t="s">
        <v>27</v>
      </c>
      <c r="C162" s="52" t="s">
        <v>695</v>
      </c>
      <c r="D162" s="52" t="s">
        <v>8</v>
      </c>
      <c r="E162" s="104">
        <f>E163</f>
        <v>645000</v>
      </c>
    </row>
    <row r="163" spans="1:9" outlineLevel="6">
      <c r="A163" s="51" t="s">
        <v>18</v>
      </c>
      <c r="B163" s="52" t="s">
        <v>27</v>
      </c>
      <c r="C163" s="52" t="s">
        <v>695</v>
      </c>
      <c r="D163" s="52" t="s">
        <v>19</v>
      </c>
      <c r="E163" s="104">
        <f>E164</f>
        <v>645000</v>
      </c>
    </row>
    <row r="164" spans="1:9" ht="36" outlineLevel="6">
      <c r="A164" s="51" t="s">
        <v>20</v>
      </c>
      <c r="B164" s="52" t="s">
        <v>27</v>
      </c>
      <c r="C164" s="52" t="s">
        <v>695</v>
      </c>
      <c r="D164" s="52" t="s">
        <v>21</v>
      </c>
      <c r="E164" s="104">
        <v>645000</v>
      </c>
    </row>
    <row r="165" spans="1:9" s="3" customFormat="1" ht="34.799999999999997">
      <c r="A165" s="49" t="s">
        <v>55</v>
      </c>
      <c r="B165" s="50" t="s">
        <v>56</v>
      </c>
      <c r="C165" s="50" t="s">
        <v>146</v>
      </c>
      <c r="D165" s="50" t="s">
        <v>8</v>
      </c>
      <c r="E165" s="108">
        <f>E166</f>
        <v>200000</v>
      </c>
      <c r="F165" s="92"/>
      <c r="G165" s="129"/>
      <c r="H165" s="129"/>
      <c r="I165" s="129"/>
    </row>
    <row r="166" spans="1:9" ht="36" outlineLevel="1">
      <c r="A166" s="51" t="s">
        <v>57</v>
      </c>
      <c r="B166" s="52" t="s">
        <v>58</v>
      </c>
      <c r="C166" s="52" t="s">
        <v>146</v>
      </c>
      <c r="D166" s="52" t="s">
        <v>8</v>
      </c>
      <c r="E166" s="104">
        <f>E167</f>
        <v>200000</v>
      </c>
    </row>
    <row r="167" spans="1:9" outlineLevel="3">
      <c r="A167" s="51" t="s">
        <v>242</v>
      </c>
      <c r="B167" s="52" t="s">
        <v>58</v>
      </c>
      <c r="C167" s="52" t="s">
        <v>147</v>
      </c>
      <c r="D167" s="52" t="s">
        <v>8</v>
      </c>
      <c r="E167" s="104">
        <f>E168</f>
        <v>200000</v>
      </c>
    </row>
    <row r="168" spans="1:9" ht="36" outlineLevel="4">
      <c r="A168" s="51" t="s">
        <v>59</v>
      </c>
      <c r="B168" s="52" t="s">
        <v>58</v>
      </c>
      <c r="C168" s="52" t="s">
        <v>156</v>
      </c>
      <c r="D168" s="52" t="s">
        <v>8</v>
      </c>
      <c r="E168" s="104">
        <f>E169</f>
        <v>200000</v>
      </c>
    </row>
    <row r="169" spans="1:9" outlineLevel="5">
      <c r="A169" s="51" t="s">
        <v>18</v>
      </c>
      <c r="B169" s="52" t="s">
        <v>58</v>
      </c>
      <c r="C169" s="52" t="s">
        <v>156</v>
      </c>
      <c r="D169" s="52" t="s">
        <v>19</v>
      </c>
      <c r="E169" s="104">
        <f>E170</f>
        <v>200000</v>
      </c>
    </row>
    <row r="170" spans="1:9" ht="36" outlineLevel="6">
      <c r="A170" s="51" t="s">
        <v>20</v>
      </c>
      <c r="B170" s="52" t="s">
        <v>58</v>
      </c>
      <c r="C170" s="52" t="s">
        <v>156</v>
      </c>
      <c r="D170" s="52" t="s">
        <v>21</v>
      </c>
      <c r="E170" s="104">
        <v>200000</v>
      </c>
    </row>
    <row r="171" spans="1:9" s="3" customFormat="1" ht="17.399999999999999">
      <c r="A171" s="49" t="s">
        <v>139</v>
      </c>
      <c r="B171" s="50" t="s">
        <v>60</v>
      </c>
      <c r="C171" s="50" t="s">
        <v>146</v>
      </c>
      <c r="D171" s="50" t="s">
        <v>8</v>
      </c>
      <c r="E171" s="108">
        <f>E172+E178+E184+E196</f>
        <v>25533663</v>
      </c>
      <c r="F171" s="92"/>
      <c r="G171" s="129"/>
      <c r="H171" s="129"/>
      <c r="I171" s="129"/>
    </row>
    <row r="172" spans="1:9" s="3" customFormat="1">
      <c r="A172" s="51" t="s">
        <v>141</v>
      </c>
      <c r="B172" s="52" t="s">
        <v>142</v>
      </c>
      <c r="C172" s="52" t="s">
        <v>146</v>
      </c>
      <c r="D172" s="52" t="s">
        <v>8</v>
      </c>
      <c r="E172" s="104">
        <f>E173</f>
        <v>316850</v>
      </c>
      <c r="G172" s="129"/>
      <c r="H172" s="129"/>
      <c r="I172" s="129"/>
    </row>
    <row r="173" spans="1:9" s="3" customFormat="1">
      <c r="A173" s="51" t="s">
        <v>242</v>
      </c>
      <c r="B173" s="52" t="s">
        <v>142</v>
      </c>
      <c r="C173" s="52" t="s">
        <v>147</v>
      </c>
      <c r="D173" s="52" t="s">
        <v>8</v>
      </c>
      <c r="E173" s="104">
        <f>E174</f>
        <v>316850</v>
      </c>
      <c r="G173" s="129"/>
      <c r="H173" s="129"/>
      <c r="I173" s="129"/>
    </row>
    <row r="174" spans="1:9" s="3" customFormat="1">
      <c r="A174" s="51" t="s">
        <v>349</v>
      </c>
      <c r="B174" s="52" t="s">
        <v>142</v>
      </c>
      <c r="C174" s="52" t="s">
        <v>348</v>
      </c>
      <c r="D174" s="52" t="s">
        <v>8</v>
      </c>
      <c r="E174" s="104">
        <f>E175</f>
        <v>316850</v>
      </c>
      <c r="G174" s="129"/>
      <c r="H174" s="129"/>
      <c r="I174" s="129"/>
    </row>
    <row r="175" spans="1:9" s="3" customFormat="1" ht="54">
      <c r="A175" s="54" t="s">
        <v>499</v>
      </c>
      <c r="B175" s="52" t="s">
        <v>142</v>
      </c>
      <c r="C175" s="52" t="s">
        <v>360</v>
      </c>
      <c r="D175" s="52" t="s">
        <v>8</v>
      </c>
      <c r="E175" s="104">
        <f>E176</f>
        <v>316850</v>
      </c>
      <c r="G175" s="129"/>
      <c r="H175" s="129"/>
      <c r="I175" s="129"/>
    </row>
    <row r="176" spans="1:9" s="3" customFormat="1">
      <c r="A176" s="51" t="s">
        <v>18</v>
      </c>
      <c r="B176" s="52" t="s">
        <v>142</v>
      </c>
      <c r="C176" s="52" t="s">
        <v>360</v>
      </c>
      <c r="D176" s="52" t="s">
        <v>19</v>
      </c>
      <c r="E176" s="104">
        <f>E177</f>
        <v>316850</v>
      </c>
      <c r="G176" s="129"/>
      <c r="H176" s="129"/>
      <c r="I176" s="129"/>
    </row>
    <row r="177" spans="1:9" s="3" customFormat="1" ht="36">
      <c r="A177" s="51" t="s">
        <v>20</v>
      </c>
      <c r="B177" s="52" t="s">
        <v>142</v>
      </c>
      <c r="C177" s="52" t="s">
        <v>360</v>
      </c>
      <c r="D177" s="52" t="s">
        <v>21</v>
      </c>
      <c r="E177" s="104">
        <v>316850</v>
      </c>
      <c r="G177" s="129"/>
      <c r="H177" s="129"/>
      <c r="I177" s="129"/>
    </row>
    <row r="178" spans="1:9" s="3" customFormat="1">
      <c r="A178" s="51" t="s">
        <v>377</v>
      </c>
      <c r="B178" s="52" t="s">
        <v>378</v>
      </c>
      <c r="C178" s="52" t="s">
        <v>146</v>
      </c>
      <c r="D178" s="52" t="s">
        <v>8</v>
      </c>
      <c r="E178" s="104">
        <f>E179</f>
        <v>3223</v>
      </c>
      <c r="G178" s="129"/>
      <c r="H178" s="129"/>
      <c r="I178" s="129"/>
    </row>
    <row r="179" spans="1:9" s="3" customFormat="1" ht="21" customHeight="1">
      <c r="A179" s="51" t="s">
        <v>155</v>
      </c>
      <c r="B179" s="52" t="s">
        <v>378</v>
      </c>
      <c r="C179" s="52" t="s">
        <v>147</v>
      </c>
      <c r="D179" s="52" t="s">
        <v>8</v>
      </c>
      <c r="E179" s="104">
        <f>E180</f>
        <v>3223</v>
      </c>
      <c r="G179" s="129"/>
      <c r="H179" s="129"/>
      <c r="I179" s="129"/>
    </row>
    <row r="180" spans="1:9" s="3" customFormat="1">
      <c r="A180" s="51" t="s">
        <v>349</v>
      </c>
      <c r="B180" s="52" t="s">
        <v>378</v>
      </c>
      <c r="C180" s="52" t="s">
        <v>348</v>
      </c>
      <c r="D180" s="52" t="s">
        <v>8</v>
      </c>
      <c r="E180" s="104">
        <f>E181</f>
        <v>3223</v>
      </c>
      <c r="G180" s="129"/>
      <c r="H180" s="129"/>
      <c r="I180" s="129"/>
    </row>
    <row r="181" spans="1:9" s="3" customFormat="1" ht="90">
      <c r="A181" s="32" t="s">
        <v>501</v>
      </c>
      <c r="B181" s="52" t="s">
        <v>378</v>
      </c>
      <c r="C181" s="52" t="s">
        <v>500</v>
      </c>
      <c r="D181" s="52" t="s">
        <v>8</v>
      </c>
      <c r="E181" s="104">
        <f>E182</f>
        <v>3223</v>
      </c>
      <c r="G181" s="129"/>
      <c r="H181" s="129"/>
      <c r="I181" s="129"/>
    </row>
    <row r="182" spans="1:9" s="3" customFormat="1">
      <c r="A182" s="51" t="s">
        <v>18</v>
      </c>
      <c r="B182" s="52" t="s">
        <v>378</v>
      </c>
      <c r="C182" s="52" t="s">
        <v>500</v>
      </c>
      <c r="D182" s="52" t="s">
        <v>19</v>
      </c>
      <c r="E182" s="104">
        <f>E183</f>
        <v>3223</v>
      </c>
      <c r="G182" s="129"/>
      <c r="H182" s="129"/>
      <c r="I182" s="129"/>
    </row>
    <row r="183" spans="1:9" s="3" customFormat="1" ht="36">
      <c r="A183" s="51" t="s">
        <v>20</v>
      </c>
      <c r="B183" s="52" t="s">
        <v>378</v>
      </c>
      <c r="C183" s="52" t="s">
        <v>500</v>
      </c>
      <c r="D183" s="52" t="s">
        <v>21</v>
      </c>
      <c r="E183" s="104">
        <v>3223</v>
      </c>
      <c r="G183" s="129"/>
      <c r="H183" s="129"/>
      <c r="I183" s="129"/>
    </row>
    <row r="184" spans="1:9" outlineLevel="6">
      <c r="A184" s="51" t="s">
        <v>63</v>
      </c>
      <c r="B184" s="52" t="s">
        <v>64</v>
      </c>
      <c r="C184" s="52" t="s">
        <v>146</v>
      </c>
      <c r="D184" s="52" t="s">
        <v>8</v>
      </c>
      <c r="E184" s="104">
        <f>E185</f>
        <v>23150590</v>
      </c>
    </row>
    <row r="185" spans="1:9" ht="36" outlineLevel="6">
      <c r="A185" s="97" t="s">
        <v>443</v>
      </c>
      <c r="B185" s="72" t="s">
        <v>64</v>
      </c>
      <c r="C185" s="72" t="s">
        <v>444</v>
      </c>
      <c r="D185" s="72" t="s">
        <v>8</v>
      </c>
      <c r="E185" s="104">
        <f>E186</f>
        <v>23150590</v>
      </c>
    </row>
    <row r="186" spans="1:9" ht="19.5" customHeight="1" outlineLevel="6">
      <c r="A186" s="51" t="s">
        <v>445</v>
      </c>
      <c r="B186" s="52" t="s">
        <v>64</v>
      </c>
      <c r="C186" s="52" t="s">
        <v>446</v>
      </c>
      <c r="D186" s="52" t="s">
        <v>8</v>
      </c>
      <c r="E186" s="104">
        <f>E187+E190+E193</f>
        <v>23150590</v>
      </c>
    </row>
    <row r="187" spans="1:9" ht="39.75" customHeight="1" outlineLevel="6">
      <c r="A187" s="100" t="s">
        <v>447</v>
      </c>
      <c r="B187" s="52" t="s">
        <v>64</v>
      </c>
      <c r="C187" s="52" t="s">
        <v>448</v>
      </c>
      <c r="D187" s="52" t="s">
        <v>8</v>
      </c>
      <c r="E187" s="104">
        <f>E188</f>
        <v>13153880</v>
      </c>
    </row>
    <row r="188" spans="1:9" outlineLevel="6">
      <c r="A188" s="51" t="s">
        <v>18</v>
      </c>
      <c r="B188" s="52" t="s">
        <v>64</v>
      </c>
      <c r="C188" s="52" t="s">
        <v>448</v>
      </c>
      <c r="D188" s="52" t="s">
        <v>19</v>
      </c>
      <c r="E188" s="104">
        <f>E189</f>
        <v>13153880</v>
      </c>
    </row>
    <row r="189" spans="1:9" ht="36" outlineLevel="6">
      <c r="A189" s="51" t="s">
        <v>20</v>
      </c>
      <c r="B189" s="52" t="s">
        <v>64</v>
      </c>
      <c r="C189" s="52" t="s">
        <v>448</v>
      </c>
      <c r="D189" s="52" t="s">
        <v>21</v>
      </c>
      <c r="E189" s="104">
        <v>13153880</v>
      </c>
    </row>
    <row r="190" spans="1:9" ht="36" outlineLevel="6">
      <c r="A190" s="51" t="s">
        <v>354</v>
      </c>
      <c r="B190" s="52" t="s">
        <v>64</v>
      </c>
      <c r="C190" s="52" t="s">
        <v>533</v>
      </c>
      <c r="D190" s="52" t="s">
        <v>8</v>
      </c>
      <c r="E190" s="104">
        <f>E191</f>
        <v>100000</v>
      </c>
    </row>
    <row r="191" spans="1:9" outlineLevel="6">
      <c r="A191" s="51" t="s">
        <v>18</v>
      </c>
      <c r="B191" s="52" t="s">
        <v>64</v>
      </c>
      <c r="C191" s="52" t="s">
        <v>533</v>
      </c>
      <c r="D191" s="52" t="s">
        <v>19</v>
      </c>
      <c r="E191" s="104">
        <f>E192</f>
        <v>100000</v>
      </c>
    </row>
    <row r="192" spans="1:9" ht="36" outlineLevel="6">
      <c r="A192" s="51" t="s">
        <v>20</v>
      </c>
      <c r="B192" s="52" t="s">
        <v>64</v>
      </c>
      <c r="C192" s="52" t="s">
        <v>533</v>
      </c>
      <c r="D192" s="52" t="s">
        <v>21</v>
      </c>
      <c r="E192" s="104">
        <v>100000</v>
      </c>
    </row>
    <row r="193" spans="1:9" ht="54" outlineLevel="6">
      <c r="A193" s="32" t="s">
        <v>502</v>
      </c>
      <c r="B193" s="52" t="s">
        <v>64</v>
      </c>
      <c r="C193" s="52" t="s">
        <v>534</v>
      </c>
      <c r="D193" s="52" t="s">
        <v>8</v>
      </c>
      <c r="E193" s="104">
        <f>E194</f>
        <v>9896710</v>
      </c>
    </row>
    <row r="194" spans="1:9" outlineLevel="6">
      <c r="A194" s="51" t="s">
        <v>18</v>
      </c>
      <c r="B194" s="52" t="s">
        <v>64</v>
      </c>
      <c r="C194" s="52" t="s">
        <v>534</v>
      </c>
      <c r="D194" s="52" t="s">
        <v>19</v>
      </c>
      <c r="E194" s="104">
        <f>E195</f>
        <v>9896710</v>
      </c>
    </row>
    <row r="195" spans="1:9" ht="36" outlineLevel="6">
      <c r="A195" s="51" t="s">
        <v>20</v>
      </c>
      <c r="B195" s="52" t="s">
        <v>64</v>
      </c>
      <c r="C195" s="52" t="s">
        <v>534</v>
      </c>
      <c r="D195" s="52" t="s">
        <v>21</v>
      </c>
      <c r="E195" s="104">
        <v>9896710</v>
      </c>
    </row>
    <row r="196" spans="1:9" outlineLevel="1">
      <c r="A196" s="51" t="s">
        <v>66</v>
      </c>
      <c r="B196" s="52" t="s">
        <v>67</v>
      </c>
      <c r="C196" s="52" t="s">
        <v>146</v>
      </c>
      <c r="D196" s="52" t="s">
        <v>8</v>
      </c>
      <c r="E196" s="104">
        <f>E197</f>
        <v>2063000</v>
      </c>
    </row>
    <row r="197" spans="1:9" ht="38.25" customHeight="1" outlineLevel="1">
      <c r="A197" s="97" t="s">
        <v>506</v>
      </c>
      <c r="B197" s="72" t="s">
        <v>67</v>
      </c>
      <c r="C197" s="72" t="s">
        <v>449</v>
      </c>
      <c r="D197" s="72" t="s">
        <v>8</v>
      </c>
      <c r="E197" s="104">
        <f>E198+E202</f>
        <v>2063000</v>
      </c>
    </row>
    <row r="198" spans="1:9" ht="18.75" customHeight="1" outlineLevel="1">
      <c r="A198" s="51" t="s">
        <v>503</v>
      </c>
      <c r="B198" s="52" t="s">
        <v>67</v>
      </c>
      <c r="C198" s="52" t="s">
        <v>450</v>
      </c>
      <c r="D198" s="52" t="s">
        <v>8</v>
      </c>
      <c r="E198" s="104">
        <f>E199</f>
        <v>1663000</v>
      </c>
    </row>
    <row r="199" spans="1:9" outlineLevel="1">
      <c r="A199" s="51" t="s">
        <v>451</v>
      </c>
      <c r="B199" s="52" t="s">
        <v>67</v>
      </c>
      <c r="C199" s="52" t="s">
        <v>452</v>
      </c>
      <c r="D199" s="52" t="s">
        <v>8</v>
      </c>
      <c r="E199" s="104">
        <f>E200</f>
        <v>1663000</v>
      </c>
    </row>
    <row r="200" spans="1:9" outlineLevel="1">
      <c r="A200" s="51" t="s">
        <v>18</v>
      </c>
      <c r="B200" s="52" t="s">
        <v>67</v>
      </c>
      <c r="C200" s="52" t="s">
        <v>452</v>
      </c>
      <c r="D200" s="52" t="s">
        <v>19</v>
      </c>
      <c r="E200" s="104">
        <f>E201</f>
        <v>1663000</v>
      </c>
    </row>
    <row r="201" spans="1:9" ht="36" outlineLevel="1">
      <c r="A201" s="51" t="s">
        <v>20</v>
      </c>
      <c r="B201" s="52" t="s">
        <v>67</v>
      </c>
      <c r="C201" s="52" t="s">
        <v>452</v>
      </c>
      <c r="D201" s="52" t="s">
        <v>21</v>
      </c>
      <c r="E201" s="104">
        <v>1663000</v>
      </c>
    </row>
    <row r="202" spans="1:9" ht="18" customHeight="1" outlineLevel="4">
      <c r="A202" s="54" t="s">
        <v>505</v>
      </c>
      <c r="B202" s="52" t="s">
        <v>67</v>
      </c>
      <c r="C202" s="52" t="s">
        <v>504</v>
      </c>
      <c r="D202" s="52" t="s">
        <v>8</v>
      </c>
      <c r="E202" s="104">
        <f>E203</f>
        <v>400000</v>
      </c>
    </row>
    <row r="203" spans="1:9" outlineLevel="5">
      <c r="A203" s="51" t="s">
        <v>453</v>
      </c>
      <c r="B203" s="52" t="s">
        <v>67</v>
      </c>
      <c r="C203" s="52" t="s">
        <v>553</v>
      </c>
      <c r="D203" s="52" t="s">
        <v>8</v>
      </c>
      <c r="E203" s="104">
        <f>E204</f>
        <v>400000</v>
      </c>
    </row>
    <row r="204" spans="1:9" outlineLevel="6">
      <c r="A204" s="51" t="s">
        <v>18</v>
      </c>
      <c r="B204" s="52" t="s">
        <v>67</v>
      </c>
      <c r="C204" s="52" t="s">
        <v>553</v>
      </c>
      <c r="D204" s="52" t="s">
        <v>19</v>
      </c>
      <c r="E204" s="104">
        <f>E205</f>
        <v>400000</v>
      </c>
    </row>
    <row r="205" spans="1:9" ht="36" outlineLevel="6">
      <c r="A205" s="51" t="s">
        <v>20</v>
      </c>
      <c r="B205" s="52" t="s">
        <v>67</v>
      </c>
      <c r="C205" s="52" t="s">
        <v>553</v>
      </c>
      <c r="D205" s="52" t="s">
        <v>21</v>
      </c>
      <c r="E205" s="104">
        <v>400000</v>
      </c>
    </row>
    <row r="206" spans="1:9" s="3" customFormat="1" ht="17.399999999999999">
      <c r="A206" s="49" t="s">
        <v>68</v>
      </c>
      <c r="B206" s="50" t="s">
        <v>69</v>
      </c>
      <c r="C206" s="50" t="s">
        <v>146</v>
      </c>
      <c r="D206" s="50" t="s">
        <v>8</v>
      </c>
      <c r="E206" s="108">
        <f>E207+E213+E233+E246</f>
        <v>69605562.420000002</v>
      </c>
      <c r="F206" s="92"/>
      <c r="G206" s="129"/>
      <c r="H206" s="129"/>
      <c r="I206" s="129"/>
    </row>
    <row r="207" spans="1:9" s="3" customFormat="1">
      <c r="A207" s="51" t="s">
        <v>70</v>
      </c>
      <c r="B207" s="52" t="s">
        <v>71</v>
      </c>
      <c r="C207" s="52" t="s">
        <v>146</v>
      </c>
      <c r="D207" s="52" t="s">
        <v>8</v>
      </c>
      <c r="E207" s="104">
        <f>E208</f>
        <v>1000000</v>
      </c>
      <c r="G207" s="129"/>
      <c r="H207" s="129"/>
      <c r="I207" s="129"/>
    </row>
    <row r="208" spans="1:9" s="3" customFormat="1" ht="36">
      <c r="A208" s="97" t="s">
        <v>454</v>
      </c>
      <c r="B208" s="72" t="s">
        <v>71</v>
      </c>
      <c r="C208" s="72" t="s">
        <v>440</v>
      </c>
      <c r="D208" s="72" t="s">
        <v>8</v>
      </c>
      <c r="E208" s="104">
        <f>E209</f>
        <v>1000000</v>
      </c>
      <c r="G208" s="129"/>
      <c r="H208" s="129"/>
      <c r="I208" s="129"/>
    </row>
    <row r="209" spans="1:9" s="3" customFormat="1" ht="36">
      <c r="A209" s="51" t="s">
        <v>455</v>
      </c>
      <c r="B209" s="52" t="s">
        <v>71</v>
      </c>
      <c r="C209" s="52" t="s">
        <v>441</v>
      </c>
      <c r="D209" s="52" t="s">
        <v>8</v>
      </c>
      <c r="E209" s="104">
        <f>E210</f>
        <v>1000000</v>
      </c>
      <c r="G209" s="129"/>
      <c r="H209" s="129"/>
      <c r="I209" s="129"/>
    </row>
    <row r="210" spans="1:9" s="3" customFormat="1">
      <c r="A210" s="51" t="s">
        <v>456</v>
      </c>
      <c r="B210" s="52" t="s">
        <v>71</v>
      </c>
      <c r="C210" s="52" t="s">
        <v>457</v>
      </c>
      <c r="D210" s="52" t="s">
        <v>8</v>
      </c>
      <c r="E210" s="104">
        <f>E211</f>
        <v>1000000</v>
      </c>
      <c r="G210" s="129"/>
      <c r="H210" s="129"/>
      <c r="I210" s="129"/>
    </row>
    <row r="211" spans="1:9" s="3" customFormat="1">
      <c r="A211" s="51" t="s">
        <v>18</v>
      </c>
      <c r="B211" s="52" t="s">
        <v>71</v>
      </c>
      <c r="C211" s="52" t="s">
        <v>457</v>
      </c>
      <c r="D211" s="52" t="s">
        <v>19</v>
      </c>
      <c r="E211" s="104">
        <f>E212</f>
        <v>1000000</v>
      </c>
      <c r="G211" s="129"/>
      <c r="H211" s="129"/>
      <c r="I211" s="129"/>
    </row>
    <row r="212" spans="1:9" s="3" customFormat="1" ht="36">
      <c r="A212" s="51" t="s">
        <v>20</v>
      </c>
      <c r="B212" s="52" t="s">
        <v>71</v>
      </c>
      <c r="C212" s="52" t="s">
        <v>457</v>
      </c>
      <c r="D212" s="52" t="s">
        <v>21</v>
      </c>
      <c r="E212" s="104">
        <v>1000000</v>
      </c>
      <c r="G212" s="129"/>
      <c r="H212" s="129"/>
      <c r="I212" s="129"/>
    </row>
    <row r="213" spans="1:9" s="3" customFormat="1">
      <c r="A213" s="51" t="s">
        <v>72</v>
      </c>
      <c r="B213" s="52" t="s">
        <v>73</v>
      </c>
      <c r="C213" s="52" t="s">
        <v>146</v>
      </c>
      <c r="D213" s="52" t="s">
        <v>8</v>
      </c>
      <c r="E213" s="104">
        <f>E214</f>
        <v>56161376.619999997</v>
      </c>
      <c r="G213" s="129"/>
      <c r="H213" s="129"/>
      <c r="I213" s="129"/>
    </row>
    <row r="214" spans="1:9" s="3" customFormat="1" ht="39" customHeight="1">
      <c r="A214" s="97" t="s">
        <v>458</v>
      </c>
      <c r="B214" s="72" t="s">
        <v>73</v>
      </c>
      <c r="C214" s="72" t="s">
        <v>157</v>
      </c>
      <c r="D214" s="72" t="s">
        <v>8</v>
      </c>
      <c r="E214" s="104">
        <f>E215+E229</f>
        <v>56161376.619999997</v>
      </c>
      <c r="G214" s="129"/>
      <c r="H214" s="129"/>
      <c r="I214" s="129"/>
    </row>
    <row r="215" spans="1:9" s="3" customFormat="1" ht="36">
      <c r="A215" s="51" t="s">
        <v>459</v>
      </c>
      <c r="B215" s="52" t="s">
        <v>73</v>
      </c>
      <c r="C215" s="52" t="s">
        <v>460</v>
      </c>
      <c r="D215" s="52" t="s">
        <v>8</v>
      </c>
      <c r="E215" s="104">
        <f>E216+E223+E226</f>
        <v>23500050.079999998</v>
      </c>
      <c r="G215" s="129"/>
      <c r="H215" s="129"/>
      <c r="I215" s="129"/>
    </row>
    <row r="216" spans="1:9" s="3" customFormat="1" ht="54.75" customHeight="1">
      <c r="A216" s="55" t="s">
        <v>74</v>
      </c>
      <c r="B216" s="52" t="s">
        <v>73</v>
      </c>
      <c r="C216" s="52" t="s">
        <v>461</v>
      </c>
      <c r="D216" s="52" t="s">
        <v>8</v>
      </c>
      <c r="E216" s="104">
        <f>E217+E219+E221</f>
        <v>13066994.969999999</v>
      </c>
      <c r="G216" s="129"/>
      <c r="H216" s="129"/>
      <c r="I216" s="129"/>
    </row>
    <row r="217" spans="1:9" s="3" customFormat="1" ht="21.75" customHeight="1">
      <c r="A217" s="51" t="s">
        <v>18</v>
      </c>
      <c r="B217" s="52" t="s">
        <v>73</v>
      </c>
      <c r="C217" s="52" t="s">
        <v>461</v>
      </c>
      <c r="D217" s="52" t="s">
        <v>19</v>
      </c>
      <c r="E217" s="104">
        <f>E218</f>
        <v>4529507</v>
      </c>
      <c r="G217" s="129"/>
      <c r="H217" s="129"/>
      <c r="I217" s="129"/>
    </row>
    <row r="218" spans="1:9" s="3" customFormat="1" ht="36">
      <c r="A218" s="51" t="s">
        <v>20</v>
      </c>
      <c r="B218" s="52" t="s">
        <v>73</v>
      </c>
      <c r="C218" s="52" t="s">
        <v>461</v>
      </c>
      <c r="D218" s="52" t="s">
        <v>21</v>
      </c>
      <c r="E218" s="104">
        <v>4529507</v>
      </c>
      <c r="G218" s="129"/>
      <c r="H218" s="129"/>
      <c r="I218" s="129"/>
    </row>
    <row r="219" spans="1:9" s="3" customFormat="1" ht="36">
      <c r="A219" s="51" t="s">
        <v>322</v>
      </c>
      <c r="B219" s="52" t="s">
        <v>73</v>
      </c>
      <c r="C219" s="52" t="s">
        <v>461</v>
      </c>
      <c r="D219" s="52" t="s">
        <v>323</v>
      </c>
      <c r="E219" s="104">
        <f>E220</f>
        <v>3410000</v>
      </c>
      <c r="G219" s="129"/>
      <c r="H219" s="129"/>
      <c r="I219" s="129"/>
    </row>
    <row r="220" spans="1:9" s="3" customFormat="1">
      <c r="A220" s="51" t="s">
        <v>324</v>
      </c>
      <c r="B220" s="52" t="s">
        <v>73</v>
      </c>
      <c r="C220" s="52" t="s">
        <v>461</v>
      </c>
      <c r="D220" s="52" t="s">
        <v>325</v>
      </c>
      <c r="E220" s="104">
        <v>3410000</v>
      </c>
      <c r="G220" s="129"/>
      <c r="H220" s="129"/>
      <c r="I220" s="129"/>
    </row>
    <row r="221" spans="1:9" s="3" customFormat="1">
      <c r="A221" s="51" t="s">
        <v>22</v>
      </c>
      <c r="B221" s="52" t="s">
        <v>73</v>
      </c>
      <c r="C221" s="52" t="s">
        <v>461</v>
      </c>
      <c r="D221" s="52" t="s">
        <v>23</v>
      </c>
      <c r="E221" s="104">
        <f>E222</f>
        <v>5127487.97</v>
      </c>
      <c r="G221" s="129"/>
      <c r="H221" s="129"/>
      <c r="I221" s="129"/>
    </row>
    <row r="222" spans="1:9" s="3" customFormat="1" ht="39.75" customHeight="1">
      <c r="A222" s="51" t="s">
        <v>686</v>
      </c>
      <c r="B222" s="52" t="s">
        <v>73</v>
      </c>
      <c r="C222" s="52" t="s">
        <v>461</v>
      </c>
      <c r="D222" s="52" t="s">
        <v>62</v>
      </c>
      <c r="E222" s="104">
        <v>5127487.97</v>
      </c>
      <c r="G222" s="129"/>
      <c r="H222" s="129"/>
      <c r="I222" s="129"/>
    </row>
    <row r="223" spans="1:9" s="3" customFormat="1" ht="36">
      <c r="A223" s="51" t="s">
        <v>299</v>
      </c>
      <c r="B223" s="52" t="s">
        <v>73</v>
      </c>
      <c r="C223" s="52" t="s">
        <v>462</v>
      </c>
      <c r="D223" s="52" t="s">
        <v>8</v>
      </c>
      <c r="E223" s="104">
        <f>E224</f>
        <v>1390004.14</v>
      </c>
      <c r="G223" s="129"/>
      <c r="H223" s="129"/>
      <c r="I223" s="129"/>
    </row>
    <row r="224" spans="1:9" s="3" customFormat="1">
      <c r="A224" s="51" t="s">
        <v>22</v>
      </c>
      <c r="B224" s="52" t="s">
        <v>73</v>
      </c>
      <c r="C224" s="52" t="s">
        <v>462</v>
      </c>
      <c r="D224" s="52" t="s">
        <v>23</v>
      </c>
      <c r="E224" s="104">
        <f>E225</f>
        <v>1390004.14</v>
      </c>
      <c r="G224" s="129"/>
      <c r="H224" s="129"/>
      <c r="I224" s="129"/>
    </row>
    <row r="225" spans="1:9" s="3" customFormat="1" ht="36">
      <c r="A225" s="51" t="s">
        <v>61</v>
      </c>
      <c r="B225" s="52" t="s">
        <v>73</v>
      </c>
      <c r="C225" s="52" t="s">
        <v>462</v>
      </c>
      <c r="D225" s="52" t="s">
        <v>62</v>
      </c>
      <c r="E225" s="104">
        <v>1390004.14</v>
      </c>
      <c r="G225" s="129"/>
      <c r="H225" s="129"/>
      <c r="I225" s="129"/>
    </row>
    <row r="226" spans="1:9" s="3" customFormat="1" ht="36">
      <c r="A226" s="51" t="s">
        <v>320</v>
      </c>
      <c r="B226" s="52" t="s">
        <v>73</v>
      </c>
      <c r="C226" s="52" t="s">
        <v>463</v>
      </c>
      <c r="D226" s="52" t="s">
        <v>8</v>
      </c>
      <c r="E226" s="104">
        <f>E227</f>
        <v>9043050.9700000007</v>
      </c>
      <c r="G226" s="129"/>
      <c r="H226" s="129"/>
      <c r="I226" s="129"/>
    </row>
    <row r="227" spans="1:9" s="3" customFormat="1">
      <c r="A227" s="51" t="s">
        <v>22</v>
      </c>
      <c r="B227" s="52" t="s">
        <v>73</v>
      </c>
      <c r="C227" s="52" t="s">
        <v>463</v>
      </c>
      <c r="D227" s="52" t="s">
        <v>23</v>
      </c>
      <c r="E227" s="104">
        <f>E228</f>
        <v>9043050.9700000007</v>
      </c>
      <c r="G227" s="129"/>
      <c r="H227" s="129"/>
      <c r="I227" s="129"/>
    </row>
    <row r="228" spans="1:9" s="3" customFormat="1" ht="36">
      <c r="A228" s="51" t="s">
        <v>61</v>
      </c>
      <c r="B228" s="52" t="s">
        <v>73</v>
      </c>
      <c r="C228" s="52" t="s">
        <v>463</v>
      </c>
      <c r="D228" s="52" t="s">
        <v>62</v>
      </c>
      <c r="E228" s="104">
        <v>9043050.9700000007</v>
      </c>
      <c r="G228" s="129"/>
      <c r="H228" s="129"/>
      <c r="I228" s="129"/>
    </row>
    <row r="229" spans="1:9" s="3" customFormat="1">
      <c r="A229" s="54" t="s">
        <v>657</v>
      </c>
      <c r="B229" s="52" t="s">
        <v>73</v>
      </c>
      <c r="C229" s="52" t="s">
        <v>658</v>
      </c>
      <c r="D229" s="52" t="s">
        <v>8</v>
      </c>
      <c r="E229" s="104">
        <f>E230</f>
        <v>32661326.539999999</v>
      </c>
      <c r="G229" s="129"/>
      <c r="H229" s="129"/>
      <c r="I229" s="129"/>
    </row>
    <row r="230" spans="1:9" s="3" customFormat="1" ht="37.5" customHeight="1">
      <c r="A230" s="51" t="s">
        <v>674</v>
      </c>
      <c r="B230" s="52" t="s">
        <v>73</v>
      </c>
      <c r="C230" s="52" t="s">
        <v>671</v>
      </c>
      <c r="D230" s="52" t="s">
        <v>8</v>
      </c>
      <c r="E230" s="104">
        <f>E231</f>
        <v>32661326.539999999</v>
      </c>
      <c r="G230" s="129"/>
      <c r="H230" s="129"/>
      <c r="I230" s="129"/>
    </row>
    <row r="231" spans="1:9" s="3" customFormat="1" ht="36">
      <c r="A231" s="51" t="s">
        <v>322</v>
      </c>
      <c r="B231" s="52" t="s">
        <v>73</v>
      </c>
      <c r="C231" s="52" t="s">
        <v>671</v>
      </c>
      <c r="D231" s="52" t="s">
        <v>323</v>
      </c>
      <c r="E231" s="104">
        <f>E232</f>
        <v>32661326.539999999</v>
      </c>
      <c r="G231" s="129"/>
      <c r="H231" s="129"/>
      <c r="I231" s="129"/>
    </row>
    <row r="232" spans="1:9" s="3" customFormat="1">
      <c r="A232" s="51" t="s">
        <v>324</v>
      </c>
      <c r="B232" s="52" t="s">
        <v>73</v>
      </c>
      <c r="C232" s="52" t="s">
        <v>671</v>
      </c>
      <c r="D232" s="52" t="s">
        <v>325</v>
      </c>
      <c r="E232" s="104">
        <v>32661326.539999999</v>
      </c>
      <c r="G232" s="129"/>
      <c r="H232" s="129"/>
      <c r="I232" s="129"/>
    </row>
    <row r="233" spans="1:9" s="3" customFormat="1">
      <c r="A233" s="51" t="s">
        <v>75</v>
      </c>
      <c r="B233" s="52" t="s">
        <v>76</v>
      </c>
      <c r="C233" s="52" t="s">
        <v>146</v>
      </c>
      <c r="D233" s="52" t="s">
        <v>8</v>
      </c>
      <c r="E233" s="104">
        <f>E234+E242</f>
        <v>2750000</v>
      </c>
      <c r="G233" s="129"/>
      <c r="H233" s="129"/>
      <c r="I233" s="129"/>
    </row>
    <row r="234" spans="1:9" s="3" customFormat="1" ht="36">
      <c r="A234" s="97" t="s">
        <v>458</v>
      </c>
      <c r="B234" s="72" t="s">
        <v>76</v>
      </c>
      <c r="C234" s="72" t="s">
        <v>157</v>
      </c>
      <c r="D234" s="72" t="s">
        <v>8</v>
      </c>
      <c r="E234" s="104">
        <f>E235</f>
        <v>2731000</v>
      </c>
      <c r="G234" s="129"/>
      <c r="H234" s="129"/>
      <c r="I234" s="129"/>
    </row>
    <row r="235" spans="1:9" s="3" customFormat="1">
      <c r="A235" s="51" t="s">
        <v>464</v>
      </c>
      <c r="B235" s="52" t="s">
        <v>76</v>
      </c>
      <c r="C235" s="52" t="s">
        <v>278</v>
      </c>
      <c r="D235" s="52" t="s">
        <v>8</v>
      </c>
      <c r="E235" s="104">
        <f>E236+E239</f>
        <v>2731000</v>
      </c>
      <c r="G235" s="129"/>
      <c r="H235" s="129"/>
      <c r="I235" s="129"/>
    </row>
    <row r="236" spans="1:9" s="3" customFormat="1">
      <c r="A236" s="51" t="s">
        <v>471</v>
      </c>
      <c r="B236" s="52" t="s">
        <v>76</v>
      </c>
      <c r="C236" s="52" t="s">
        <v>690</v>
      </c>
      <c r="D236" s="52" t="s">
        <v>8</v>
      </c>
      <c r="E236" s="104">
        <f>E237</f>
        <v>2500000</v>
      </c>
      <c r="G236" s="129"/>
      <c r="H236" s="129"/>
      <c r="I236" s="129"/>
    </row>
    <row r="237" spans="1:9" s="3" customFormat="1">
      <c r="A237" s="53" t="s">
        <v>18</v>
      </c>
      <c r="B237" s="52" t="s">
        <v>76</v>
      </c>
      <c r="C237" s="52" t="s">
        <v>690</v>
      </c>
      <c r="D237" s="52" t="s">
        <v>19</v>
      </c>
      <c r="E237" s="104">
        <f>E238</f>
        <v>2500000</v>
      </c>
      <c r="G237" s="129"/>
      <c r="H237" s="129"/>
      <c r="I237" s="129"/>
    </row>
    <row r="238" spans="1:9" s="3" customFormat="1" ht="36">
      <c r="A238" s="53" t="s">
        <v>20</v>
      </c>
      <c r="B238" s="52" t="s">
        <v>76</v>
      </c>
      <c r="C238" s="52" t="s">
        <v>690</v>
      </c>
      <c r="D238" s="52" t="s">
        <v>21</v>
      </c>
      <c r="E238" s="104">
        <v>2500000</v>
      </c>
      <c r="G238" s="129"/>
      <c r="H238" s="129"/>
      <c r="I238" s="129"/>
    </row>
    <row r="239" spans="1:9" s="3" customFormat="1">
      <c r="A239" s="55" t="s">
        <v>77</v>
      </c>
      <c r="B239" s="52" t="s">
        <v>76</v>
      </c>
      <c r="C239" s="52" t="s">
        <v>465</v>
      </c>
      <c r="D239" s="52" t="s">
        <v>8</v>
      </c>
      <c r="E239" s="104">
        <f>E240</f>
        <v>231000</v>
      </c>
      <c r="G239" s="129"/>
      <c r="H239" s="129"/>
      <c r="I239" s="129"/>
    </row>
    <row r="240" spans="1:9" s="3" customFormat="1">
      <c r="A240" s="51" t="s">
        <v>18</v>
      </c>
      <c r="B240" s="52" t="s">
        <v>76</v>
      </c>
      <c r="C240" s="52" t="s">
        <v>465</v>
      </c>
      <c r="D240" s="52" t="s">
        <v>19</v>
      </c>
      <c r="E240" s="104">
        <f>E241</f>
        <v>231000</v>
      </c>
      <c r="G240" s="129"/>
      <c r="H240" s="129"/>
      <c r="I240" s="129"/>
    </row>
    <row r="241" spans="1:9" s="3" customFormat="1" ht="36">
      <c r="A241" s="51" t="s">
        <v>20</v>
      </c>
      <c r="B241" s="52" t="s">
        <v>76</v>
      </c>
      <c r="C241" s="52" t="s">
        <v>465</v>
      </c>
      <c r="D241" s="52" t="s">
        <v>21</v>
      </c>
      <c r="E241" s="104">
        <v>231000</v>
      </c>
      <c r="G241" s="129"/>
      <c r="H241" s="129"/>
      <c r="I241" s="129"/>
    </row>
    <row r="242" spans="1:9" s="3" customFormat="1" ht="19.5" customHeight="1">
      <c r="A242" s="97" t="s">
        <v>155</v>
      </c>
      <c r="B242" s="72" t="s">
        <v>76</v>
      </c>
      <c r="C242" s="72" t="s">
        <v>147</v>
      </c>
      <c r="D242" s="72" t="s">
        <v>8</v>
      </c>
      <c r="E242" s="104">
        <f>E243</f>
        <v>19000</v>
      </c>
      <c r="G242" s="129"/>
      <c r="H242" s="129"/>
      <c r="I242" s="129"/>
    </row>
    <row r="243" spans="1:9" s="3" customFormat="1" ht="36">
      <c r="A243" s="56" t="s">
        <v>371</v>
      </c>
      <c r="B243" s="52" t="s">
        <v>76</v>
      </c>
      <c r="C243" s="52" t="s">
        <v>379</v>
      </c>
      <c r="D243" s="52" t="s">
        <v>8</v>
      </c>
      <c r="E243" s="104">
        <f>E244</f>
        <v>19000</v>
      </c>
      <c r="G243" s="129"/>
      <c r="H243" s="129"/>
      <c r="I243" s="129"/>
    </row>
    <row r="244" spans="1:9" s="3" customFormat="1">
      <c r="A244" s="51" t="s">
        <v>30</v>
      </c>
      <c r="B244" s="52" t="s">
        <v>76</v>
      </c>
      <c r="C244" s="52" t="s">
        <v>379</v>
      </c>
      <c r="D244" s="52" t="s">
        <v>31</v>
      </c>
      <c r="E244" s="104">
        <f>E245</f>
        <v>19000</v>
      </c>
      <c r="G244" s="129"/>
      <c r="H244" s="129"/>
      <c r="I244" s="129"/>
    </row>
    <row r="245" spans="1:9" s="3" customFormat="1">
      <c r="A245" s="51" t="s">
        <v>372</v>
      </c>
      <c r="B245" s="52" t="s">
        <v>76</v>
      </c>
      <c r="C245" s="52" t="s">
        <v>379</v>
      </c>
      <c r="D245" s="52" t="s">
        <v>373</v>
      </c>
      <c r="E245" s="104">
        <v>19000</v>
      </c>
      <c r="G245" s="129"/>
      <c r="H245" s="129"/>
      <c r="I245" s="129"/>
    </row>
    <row r="246" spans="1:9" s="3" customFormat="1">
      <c r="A246" s="51" t="s">
        <v>380</v>
      </c>
      <c r="B246" s="52" t="s">
        <v>381</v>
      </c>
      <c r="C246" s="52" t="s">
        <v>146</v>
      </c>
      <c r="D246" s="52" t="s">
        <v>8</v>
      </c>
      <c r="E246" s="104">
        <f>E247</f>
        <v>9694185.7999999989</v>
      </c>
      <c r="G246" s="129"/>
      <c r="H246" s="129"/>
      <c r="I246" s="129"/>
    </row>
    <row r="247" spans="1:9" s="3" customFormat="1" ht="36">
      <c r="A247" s="97" t="s">
        <v>561</v>
      </c>
      <c r="B247" s="72" t="s">
        <v>381</v>
      </c>
      <c r="C247" s="72" t="s">
        <v>157</v>
      </c>
      <c r="D247" s="72" t="s">
        <v>8</v>
      </c>
      <c r="E247" s="104">
        <f>E248</f>
        <v>9694185.7999999989</v>
      </c>
      <c r="G247" s="129"/>
      <c r="H247" s="129"/>
      <c r="I247" s="129"/>
    </row>
    <row r="248" spans="1:9" s="3" customFormat="1" ht="36">
      <c r="A248" s="51" t="s">
        <v>466</v>
      </c>
      <c r="B248" s="52" t="s">
        <v>381</v>
      </c>
      <c r="C248" s="52" t="s">
        <v>460</v>
      </c>
      <c r="D248" s="52" t="s">
        <v>8</v>
      </c>
      <c r="E248" s="104">
        <f>E249+E252</f>
        <v>9694185.7999999989</v>
      </c>
      <c r="G248" s="129"/>
      <c r="H248" s="129"/>
      <c r="I248" s="129"/>
    </row>
    <row r="249" spans="1:9" s="3" customFormat="1" ht="36">
      <c r="A249" s="51" t="s">
        <v>403</v>
      </c>
      <c r="B249" s="52" t="s">
        <v>381</v>
      </c>
      <c r="C249" s="52" t="s">
        <v>467</v>
      </c>
      <c r="D249" s="52" t="s">
        <v>8</v>
      </c>
      <c r="E249" s="104">
        <f>E250</f>
        <v>130208.29</v>
      </c>
      <c r="G249" s="129"/>
      <c r="H249" s="129"/>
      <c r="I249" s="129"/>
    </row>
    <row r="250" spans="1:9" s="3" customFormat="1">
      <c r="A250" s="51" t="s">
        <v>22</v>
      </c>
      <c r="B250" s="52" t="s">
        <v>381</v>
      </c>
      <c r="C250" s="52" t="s">
        <v>467</v>
      </c>
      <c r="D250" s="52" t="s">
        <v>23</v>
      </c>
      <c r="E250" s="104">
        <f>E251</f>
        <v>130208.29</v>
      </c>
      <c r="G250" s="129"/>
      <c r="H250" s="129"/>
      <c r="I250" s="129"/>
    </row>
    <row r="251" spans="1:9" s="3" customFormat="1" ht="36">
      <c r="A251" s="51" t="s">
        <v>61</v>
      </c>
      <c r="B251" s="52" t="s">
        <v>381</v>
      </c>
      <c r="C251" s="52" t="s">
        <v>467</v>
      </c>
      <c r="D251" s="52" t="s">
        <v>62</v>
      </c>
      <c r="E251" s="104">
        <v>130208.29</v>
      </c>
      <c r="G251" s="129"/>
      <c r="H251" s="129"/>
      <c r="I251" s="129"/>
    </row>
    <row r="252" spans="1:9" s="3" customFormat="1" ht="36">
      <c r="A252" s="32" t="s">
        <v>509</v>
      </c>
      <c r="B252" s="52" t="s">
        <v>381</v>
      </c>
      <c r="C252" s="52" t="s">
        <v>468</v>
      </c>
      <c r="D252" s="52" t="s">
        <v>8</v>
      </c>
      <c r="E252" s="104">
        <f>E253</f>
        <v>9563977.5099999998</v>
      </c>
      <c r="G252" s="129"/>
      <c r="H252" s="129"/>
      <c r="I252" s="129"/>
    </row>
    <row r="253" spans="1:9" s="3" customFormat="1">
      <c r="A253" s="51" t="s">
        <v>22</v>
      </c>
      <c r="B253" s="52" t="s">
        <v>381</v>
      </c>
      <c r="C253" s="52" t="s">
        <v>468</v>
      </c>
      <c r="D253" s="52" t="s">
        <v>23</v>
      </c>
      <c r="E253" s="104">
        <f>E254</f>
        <v>9563977.5099999998</v>
      </c>
      <c r="G253" s="129"/>
      <c r="H253" s="129"/>
      <c r="I253" s="129"/>
    </row>
    <row r="254" spans="1:9" s="3" customFormat="1" ht="36">
      <c r="A254" s="51" t="s">
        <v>61</v>
      </c>
      <c r="B254" s="52" t="s">
        <v>381</v>
      </c>
      <c r="C254" s="52" t="s">
        <v>468</v>
      </c>
      <c r="D254" s="52" t="s">
        <v>62</v>
      </c>
      <c r="E254" s="104">
        <v>9563977.5099999998</v>
      </c>
      <c r="G254" s="129"/>
      <c r="H254" s="129"/>
      <c r="I254" s="129"/>
    </row>
    <row r="255" spans="1:9" s="3" customFormat="1" ht="17.399999999999999">
      <c r="A255" s="49" t="s">
        <v>78</v>
      </c>
      <c r="B255" s="50" t="s">
        <v>79</v>
      </c>
      <c r="C255" s="50" t="s">
        <v>146</v>
      </c>
      <c r="D255" s="50" t="s">
        <v>8</v>
      </c>
      <c r="E255" s="108">
        <f>E256</f>
        <v>515000</v>
      </c>
      <c r="F255" s="92"/>
      <c r="G255" s="129"/>
      <c r="H255" s="129"/>
      <c r="I255" s="129"/>
    </row>
    <row r="256" spans="1:9" outlineLevel="1">
      <c r="A256" s="51" t="s">
        <v>80</v>
      </c>
      <c r="B256" s="52" t="s">
        <v>81</v>
      </c>
      <c r="C256" s="52" t="s">
        <v>146</v>
      </c>
      <c r="D256" s="52" t="s">
        <v>8</v>
      </c>
      <c r="E256" s="104">
        <f>E257+E266</f>
        <v>515000</v>
      </c>
    </row>
    <row r="257" spans="1:9" ht="36" outlineLevel="2">
      <c r="A257" s="97" t="s">
        <v>469</v>
      </c>
      <c r="B257" s="72" t="s">
        <v>81</v>
      </c>
      <c r="C257" s="72" t="s">
        <v>158</v>
      </c>
      <c r="D257" s="72" t="s">
        <v>8</v>
      </c>
      <c r="E257" s="104">
        <f>E258+E262</f>
        <v>470000</v>
      </c>
    </row>
    <row r="258" spans="1:9" ht="36" outlineLevel="2">
      <c r="A258" s="51" t="s">
        <v>470</v>
      </c>
      <c r="B258" s="52" t="s">
        <v>81</v>
      </c>
      <c r="C258" s="52" t="s">
        <v>510</v>
      </c>
      <c r="D258" s="52" t="s">
        <v>8</v>
      </c>
      <c r="E258" s="104">
        <f>E259</f>
        <v>440000</v>
      </c>
    </row>
    <row r="259" spans="1:9" outlineLevel="4">
      <c r="A259" s="51" t="s">
        <v>290</v>
      </c>
      <c r="B259" s="52" t="s">
        <v>81</v>
      </c>
      <c r="C259" s="52" t="s">
        <v>472</v>
      </c>
      <c r="D259" s="52" t="s">
        <v>8</v>
      </c>
      <c r="E259" s="104">
        <f>E260</f>
        <v>440000</v>
      </c>
    </row>
    <row r="260" spans="1:9" outlineLevel="5">
      <c r="A260" s="51" t="s">
        <v>18</v>
      </c>
      <c r="B260" s="52" t="s">
        <v>81</v>
      </c>
      <c r="C260" s="52" t="s">
        <v>472</v>
      </c>
      <c r="D260" s="52" t="s">
        <v>19</v>
      </c>
      <c r="E260" s="104">
        <f>E261</f>
        <v>440000</v>
      </c>
    </row>
    <row r="261" spans="1:9" ht="36" outlineLevel="6">
      <c r="A261" s="51" t="s">
        <v>20</v>
      </c>
      <c r="B261" s="52" t="s">
        <v>81</v>
      </c>
      <c r="C261" s="52" t="s">
        <v>472</v>
      </c>
      <c r="D261" s="52" t="s">
        <v>21</v>
      </c>
      <c r="E261" s="104">
        <v>440000</v>
      </c>
    </row>
    <row r="262" spans="1:9" outlineLevel="4">
      <c r="A262" s="51" t="s">
        <v>473</v>
      </c>
      <c r="B262" s="52" t="s">
        <v>81</v>
      </c>
      <c r="C262" s="52" t="s">
        <v>292</v>
      </c>
      <c r="D262" s="52" t="s">
        <v>8</v>
      </c>
      <c r="E262" s="104">
        <f>E263</f>
        <v>30000</v>
      </c>
    </row>
    <row r="263" spans="1:9" outlineLevel="5">
      <c r="A263" s="51" t="s">
        <v>82</v>
      </c>
      <c r="B263" s="52" t="s">
        <v>81</v>
      </c>
      <c r="C263" s="52" t="s">
        <v>291</v>
      </c>
      <c r="D263" s="52" t="s">
        <v>8</v>
      </c>
      <c r="E263" s="104">
        <f>E264</f>
        <v>30000</v>
      </c>
    </row>
    <row r="264" spans="1:9" outlineLevel="6">
      <c r="A264" s="51" t="s">
        <v>18</v>
      </c>
      <c r="B264" s="52" t="s">
        <v>81</v>
      </c>
      <c r="C264" s="52" t="s">
        <v>291</v>
      </c>
      <c r="D264" s="52" t="s">
        <v>19</v>
      </c>
      <c r="E264" s="104">
        <f>E265</f>
        <v>30000</v>
      </c>
    </row>
    <row r="265" spans="1:9" ht="36" outlineLevel="6">
      <c r="A265" s="51" t="s">
        <v>20</v>
      </c>
      <c r="B265" s="52" t="s">
        <v>81</v>
      </c>
      <c r="C265" s="52" t="s">
        <v>291</v>
      </c>
      <c r="D265" s="52" t="s">
        <v>21</v>
      </c>
      <c r="E265" s="104">
        <v>30000</v>
      </c>
    </row>
    <row r="266" spans="1:9" ht="54" outlineLevel="6">
      <c r="A266" s="97" t="s">
        <v>578</v>
      </c>
      <c r="B266" s="72" t="s">
        <v>81</v>
      </c>
      <c r="C266" s="72" t="s">
        <v>475</v>
      </c>
      <c r="D266" s="72" t="s">
        <v>8</v>
      </c>
      <c r="E266" s="104">
        <f>E267</f>
        <v>45000</v>
      </c>
    </row>
    <row r="267" spans="1:9" ht="17.25" customHeight="1" outlineLevel="6">
      <c r="A267" s="51" t="s">
        <v>476</v>
      </c>
      <c r="B267" s="52" t="s">
        <v>81</v>
      </c>
      <c r="C267" s="52" t="s">
        <v>477</v>
      </c>
      <c r="D267" s="52" t="s">
        <v>8</v>
      </c>
      <c r="E267" s="104">
        <f>E268</f>
        <v>45000</v>
      </c>
    </row>
    <row r="268" spans="1:9" outlineLevel="6">
      <c r="A268" s="51" t="s">
        <v>478</v>
      </c>
      <c r="B268" s="52" t="s">
        <v>81</v>
      </c>
      <c r="C268" s="52" t="s">
        <v>479</v>
      </c>
      <c r="D268" s="52" t="s">
        <v>8</v>
      </c>
      <c r="E268" s="104">
        <f>E269</f>
        <v>45000</v>
      </c>
    </row>
    <row r="269" spans="1:9" outlineLevel="6">
      <c r="A269" s="51" t="s">
        <v>18</v>
      </c>
      <c r="B269" s="52" t="s">
        <v>81</v>
      </c>
      <c r="C269" s="52" t="s">
        <v>479</v>
      </c>
      <c r="D269" s="52" t="s">
        <v>19</v>
      </c>
      <c r="E269" s="104">
        <f>E270</f>
        <v>45000</v>
      </c>
    </row>
    <row r="270" spans="1:9" ht="36" outlineLevel="6">
      <c r="A270" s="51" t="s">
        <v>20</v>
      </c>
      <c r="B270" s="52" t="s">
        <v>81</v>
      </c>
      <c r="C270" s="52" t="s">
        <v>479</v>
      </c>
      <c r="D270" s="52" t="s">
        <v>21</v>
      </c>
      <c r="E270" s="104">
        <v>45000</v>
      </c>
    </row>
    <row r="271" spans="1:9" s="3" customFormat="1" ht="17.399999999999999">
      <c r="A271" s="49" t="s">
        <v>83</v>
      </c>
      <c r="B271" s="50" t="s">
        <v>84</v>
      </c>
      <c r="C271" s="50" t="s">
        <v>146</v>
      </c>
      <c r="D271" s="50" t="s">
        <v>8</v>
      </c>
      <c r="E271" s="108">
        <f>E272+E298+E322+E348+E367</f>
        <v>501103768.33999997</v>
      </c>
      <c r="F271" s="92"/>
      <c r="G271" s="129"/>
      <c r="H271" s="129"/>
      <c r="I271" s="129"/>
    </row>
    <row r="272" spans="1:9" outlineLevel="1">
      <c r="A272" s="51" t="s">
        <v>130</v>
      </c>
      <c r="B272" s="52" t="s">
        <v>131</v>
      </c>
      <c r="C272" s="52" t="s">
        <v>146</v>
      </c>
      <c r="D272" s="52" t="s">
        <v>8</v>
      </c>
      <c r="E272" s="104">
        <f>E273</f>
        <v>111537315</v>
      </c>
    </row>
    <row r="273" spans="1:5" ht="36" outlineLevel="2">
      <c r="A273" s="97" t="s">
        <v>513</v>
      </c>
      <c r="B273" s="72" t="s">
        <v>131</v>
      </c>
      <c r="C273" s="72" t="s">
        <v>161</v>
      </c>
      <c r="D273" s="72" t="s">
        <v>8</v>
      </c>
      <c r="E273" s="104">
        <f>E274</f>
        <v>111537315</v>
      </c>
    </row>
    <row r="274" spans="1:5" ht="36" outlineLevel="3">
      <c r="A274" s="51" t="s">
        <v>514</v>
      </c>
      <c r="B274" s="52" t="s">
        <v>131</v>
      </c>
      <c r="C274" s="52" t="s">
        <v>162</v>
      </c>
      <c r="D274" s="52" t="s">
        <v>8</v>
      </c>
      <c r="E274" s="104">
        <f>E275+E282</f>
        <v>111537315</v>
      </c>
    </row>
    <row r="275" spans="1:5" ht="36" outlineLevel="4">
      <c r="A275" s="54" t="s">
        <v>246</v>
      </c>
      <c r="B275" s="52" t="s">
        <v>131</v>
      </c>
      <c r="C275" s="52" t="s">
        <v>265</v>
      </c>
      <c r="D275" s="52" t="s">
        <v>8</v>
      </c>
      <c r="E275" s="104">
        <f>E276+E279</f>
        <v>109800383</v>
      </c>
    </row>
    <row r="276" spans="1:5" ht="36" outlineLevel="5">
      <c r="A276" s="51" t="s">
        <v>133</v>
      </c>
      <c r="B276" s="52" t="s">
        <v>131</v>
      </c>
      <c r="C276" s="52" t="s">
        <v>169</v>
      </c>
      <c r="D276" s="52" t="s">
        <v>8</v>
      </c>
      <c r="E276" s="104">
        <f>E277</f>
        <v>43297154</v>
      </c>
    </row>
    <row r="277" spans="1:5" ht="36" outlineLevel="6">
      <c r="A277" s="51" t="s">
        <v>51</v>
      </c>
      <c r="B277" s="52" t="s">
        <v>131</v>
      </c>
      <c r="C277" s="52" t="s">
        <v>169</v>
      </c>
      <c r="D277" s="52" t="s">
        <v>52</v>
      </c>
      <c r="E277" s="104">
        <f>E278</f>
        <v>43297154</v>
      </c>
    </row>
    <row r="278" spans="1:5" outlineLevel="4">
      <c r="A278" s="51" t="s">
        <v>88</v>
      </c>
      <c r="B278" s="52" t="s">
        <v>131</v>
      </c>
      <c r="C278" s="52" t="s">
        <v>169</v>
      </c>
      <c r="D278" s="52" t="s">
        <v>89</v>
      </c>
      <c r="E278" s="104">
        <v>43297154</v>
      </c>
    </row>
    <row r="279" spans="1:5" ht="54" outlineLevel="5">
      <c r="A279" s="54" t="s">
        <v>515</v>
      </c>
      <c r="B279" s="52" t="s">
        <v>131</v>
      </c>
      <c r="C279" s="52" t="s">
        <v>170</v>
      </c>
      <c r="D279" s="52" t="s">
        <v>8</v>
      </c>
      <c r="E279" s="104">
        <f>E280</f>
        <v>66503229</v>
      </c>
    </row>
    <row r="280" spans="1:5" ht="36" outlineLevel="6">
      <c r="A280" s="51" t="s">
        <v>51</v>
      </c>
      <c r="B280" s="52" t="s">
        <v>131</v>
      </c>
      <c r="C280" s="52" t="s">
        <v>170</v>
      </c>
      <c r="D280" s="52" t="s">
        <v>52</v>
      </c>
      <c r="E280" s="104">
        <f>E281</f>
        <v>66503229</v>
      </c>
    </row>
    <row r="281" spans="1:5" outlineLevel="3">
      <c r="A281" s="51" t="s">
        <v>88</v>
      </c>
      <c r="B281" s="52" t="s">
        <v>131</v>
      </c>
      <c r="C281" s="52" t="s">
        <v>170</v>
      </c>
      <c r="D281" s="52" t="s">
        <v>89</v>
      </c>
      <c r="E281" s="104">
        <v>66503229</v>
      </c>
    </row>
    <row r="282" spans="1:5" ht="18" customHeight="1" outlineLevel="3">
      <c r="A282" s="54" t="s">
        <v>247</v>
      </c>
      <c r="B282" s="52" t="s">
        <v>131</v>
      </c>
      <c r="C282" s="52" t="s">
        <v>267</v>
      </c>
      <c r="D282" s="52" t="s">
        <v>8</v>
      </c>
      <c r="E282" s="104">
        <f>E292+E283+E289+E286+E295</f>
        <v>1736932</v>
      </c>
    </row>
    <row r="283" spans="1:5" ht="36" outlineLevel="6">
      <c r="A283" s="51" t="s">
        <v>356</v>
      </c>
      <c r="B283" s="52" t="s">
        <v>131</v>
      </c>
      <c r="C283" s="52" t="s">
        <v>357</v>
      </c>
      <c r="D283" s="52" t="s">
        <v>8</v>
      </c>
      <c r="E283" s="104">
        <f>E284</f>
        <v>100000</v>
      </c>
    </row>
    <row r="284" spans="1:5" ht="36" outlineLevel="6">
      <c r="A284" s="51" t="s">
        <v>51</v>
      </c>
      <c r="B284" s="52" t="s">
        <v>131</v>
      </c>
      <c r="C284" s="52" t="s">
        <v>357</v>
      </c>
      <c r="D284" s="52" t="s">
        <v>52</v>
      </c>
      <c r="E284" s="104">
        <f>E285</f>
        <v>100000</v>
      </c>
    </row>
    <row r="285" spans="1:5" outlineLevel="6">
      <c r="A285" s="51" t="s">
        <v>88</v>
      </c>
      <c r="B285" s="52" t="s">
        <v>131</v>
      </c>
      <c r="C285" s="52" t="s">
        <v>357</v>
      </c>
      <c r="D285" s="52" t="s">
        <v>89</v>
      </c>
      <c r="E285" s="104">
        <v>100000</v>
      </c>
    </row>
    <row r="286" spans="1:5" outlineLevel="6">
      <c r="A286" s="51" t="s">
        <v>327</v>
      </c>
      <c r="B286" s="52" t="s">
        <v>131</v>
      </c>
      <c r="C286" s="52" t="s">
        <v>358</v>
      </c>
      <c r="D286" s="52" t="s">
        <v>8</v>
      </c>
      <c r="E286" s="104">
        <f>E287</f>
        <v>45000</v>
      </c>
    </row>
    <row r="287" spans="1:5" ht="36" outlineLevel="6">
      <c r="A287" s="51" t="s">
        <v>51</v>
      </c>
      <c r="B287" s="52" t="s">
        <v>131</v>
      </c>
      <c r="C287" s="52" t="s">
        <v>358</v>
      </c>
      <c r="D287" s="52" t="s">
        <v>52</v>
      </c>
      <c r="E287" s="104">
        <f>E288</f>
        <v>45000</v>
      </c>
    </row>
    <row r="288" spans="1:5" outlineLevel="6">
      <c r="A288" s="51" t="s">
        <v>88</v>
      </c>
      <c r="B288" s="52" t="s">
        <v>131</v>
      </c>
      <c r="C288" s="52" t="s">
        <v>358</v>
      </c>
      <c r="D288" s="52" t="s">
        <v>89</v>
      </c>
      <c r="E288" s="104">
        <v>45000</v>
      </c>
    </row>
    <row r="289" spans="1:5" ht="36" outlineLevel="6">
      <c r="A289" s="98" t="s">
        <v>672</v>
      </c>
      <c r="B289" s="52" t="s">
        <v>131</v>
      </c>
      <c r="C289" s="52" t="s">
        <v>673</v>
      </c>
      <c r="D289" s="52" t="s">
        <v>8</v>
      </c>
      <c r="E289" s="104">
        <f>E290</f>
        <v>140600</v>
      </c>
    </row>
    <row r="290" spans="1:5" ht="36" outlineLevel="6">
      <c r="A290" s="51" t="s">
        <v>51</v>
      </c>
      <c r="B290" s="52" t="s">
        <v>131</v>
      </c>
      <c r="C290" s="52" t="s">
        <v>673</v>
      </c>
      <c r="D290" s="52" t="s">
        <v>52</v>
      </c>
      <c r="E290" s="104">
        <f>E291</f>
        <v>140600</v>
      </c>
    </row>
    <row r="291" spans="1:5" outlineLevel="6">
      <c r="A291" s="51" t="s">
        <v>88</v>
      </c>
      <c r="B291" s="52" t="s">
        <v>131</v>
      </c>
      <c r="C291" s="52" t="s">
        <v>673</v>
      </c>
      <c r="D291" s="52" t="s">
        <v>89</v>
      </c>
      <c r="E291" s="104">
        <v>140600</v>
      </c>
    </row>
    <row r="292" spans="1:5" ht="58.5" customHeight="1" outlineLevel="3">
      <c r="A292" s="32" t="s">
        <v>389</v>
      </c>
      <c r="B292" s="52" t="s">
        <v>131</v>
      </c>
      <c r="C292" s="52" t="s">
        <v>390</v>
      </c>
      <c r="D292" s="52" t="s">
        <v>8</v>
      </c>
      <c r="E292" s="104">
        <f>E293</f>
        <v>1447332</v>
      </c>
    </row>
    <row r="293" spans="1:5" ht="36" outlineLevel="3">
      <c r="A293" s="51" t="s">
        <v>322</v>
      </c>
      <c r="B293" s="52" t="s">
        <v>131</v>
      </c>
      <c r="C293" s="52" t="s">
        <v>390</v>
      </c>
      <c r="D293" s="52" t="s">
        <v>323</v>
      </c>
      <c r="E293" s="104">
        <f>E294</f>
        <v>1447332</v>
      </c>
    </row>
    <row r="294" spans="1:5" outlineLevel="3">
      <c r="A294" s="51" t="s">
        <v>324</v>
      </c>
      <c r="B294" s="52" t="s">
        <v>131</v>
      </c>
      <c r="C294" s="52" t="s">
        <v>390</v>
      </c>
      <c r="D294" s="52" t="s">
        <v>325</v>
      </c>
      <c r="E294" s="104">
        <v>1447332</v>
      </c>
    </row>
    <row r="295" spans="1:5" ht="36">
      <c r="A295" s="51" t="s">
        <v>639</v>
      </c>
      <c r="B295" s="52" t="s">
        <v>131</v>
      </c>
      <c r="C295" s="52" t="s">
        <v>640</v>
      </c>
      <c r="D295" s="52" t="s">
        <v>8</v>
      </c>
      <c r="E295" s="179">
        <f>E296</f>
        <v>4000</v>
      </c>
    </row>
    <row r="296" spans="1:5" ht="36">
      <c r="A296" s="51" t="s">
        <v>51</v>
      </c>
      <c r="B296" s="52" t="s">
        <v>131</v>
      </c>
      <c r="C296" s="52" t="s">
        <v>640</v>
      </c>
      <c r="D296" s="52" t="s">
        <v>52</v>
      </c>
      <c r="E296" s="179">
        <f>E297</f>
        <v>4000</v>
      </c>
    </row>
    <row r="297" spans="1:5">
      <c r="A297" s="51" t="s">
        <v>88</v>
      </c>
      <c r="B297" s="52" t="s">
        <v>131</v>
      </c>
      <c r="C297" s="52" t="s">
        <v>640</v>
      </c>
      <c r="D297" s="52" t="s">
        <v>89</v>
      </c>
      <c r="E297" s="179">
        <v>4000</v>
      </c>
    </row>
    <row r="298" spans="1:5" outlineLevel="1">
      <c r="A298" s="51" t="s">
        <v>85</v>
      </c>
      <c r="B298" s="52" t="s">
        <v>86</v>
      </c>
      <c r="C298" s="52" t="s">
        <v>146</v>
      </c>
      <c r="D298" s="52" t="s">
        <v>8</v>
      </c>
      <c r="E298" s="104">
        <f>E299</f>
        <v>321800365.95999998</v>
      </c>
    </row>
    <row r="299" spans="1:5" ht="36" outlineLevel="2">
      <c r="A299" s="97" t="s">
        <v>513</v>
      </c>
      <c r="B299" s="72" t="s">
        <v>86</v>
      </c>
      <c r="C299" s="72" t="s">
        <v>161</v>
      </c>
      <c r="D299" s="72" t="s">
        <v>8</v>
      </c>
      <c r="E299" s="104">
        <f>E300</f>
        <v>321800365.95999998</v>
      </c>
    </row>
    <row r="300" spans="1:5" ht="36" outlineLevel="3">
      <c r="A300" s="51" t="s">
        <v>517</v>
      </c>
      <c r="B300" s="52" t="s">
        <v>86</v>
      </c>
      <c r="C300" s="52" t="s">
        <v>171</v>
      </c>
      <c r="D300" s="52" t="s">
        <v>8</v>
      </c>
      <c r="E300" s="104">
        <f>E301+E308+E318</f>
        <v>321800365.95999998</v>
      </c>
    </row>
    <row r="301" spans="1:5" ht="36" outlineLevel="4">
      <c r="A301" s="54" t="s">
        <v>249</v>
      </c>
      <c r="B301" s="52" t="s">
        <v>86</v>
      </c>
      <c r="C301" s="52" t="s">
        <v>268</v>
      </c>
      <c r="D301" s="52" t="s">
        <v>8</v>
      </c>
      <c r="E301" s="104">
        <f>E302+E305</f>
        <v>305770039.95999998</v>
      </c>
    </row>
    <row r="302" spans="1:5" ht="36" outlineLevel="5">
      <c r="A302" s="51" t="s">
        <v>134</v>
      </c>
      <c r="B302" s="52" t="s">
        <v>86</v>
      </c>
      <c r="C302" s="52" t="s">
        <v>172</v>
      </c>
      <c r="D302" s="52" t="s">
        <v>8</v>
      </c>
      <c r="E302" s="104">
        <f>E303</f>
        <v>88577267.959999993</v>
      </c>
    </row>
    <row r="303" spans="1:5" ht="36" outlineLevel="6">
      <c r="A303" s="51" t="s">
        <v>51</v>
      </c>
      <c r="B303" s="52" t="s">
        <v>86</v>
      </c>
      <c r="C303" s="52" t="s">
        <v>172</v>
      </c>
      <c r="D303" s="52" t="s">
        <v>52</v>
      </c>
      <c r="E303" s="104">
        <f>E304</f>
        <v>88577267.959999993</v>
      </c>
    </row>
    <row r="304" spans="1:5" outlineLevel="4">
      <c r="A304" s="51" t="s">
        <v>88</v>
      </c>
      <c r="B304" s="52" t="s">
        <v>86</v>
      </c>
      <c r="C304" s="52" t="s">
        <v>172</v>
      </c>
      <c r="D304" s="52" t="s">
        <v>89</v>
      </c>
      <c r="E304" s="104">
        <v>88577267.959999993</v>
      </c>
    </row>
    <row r="305" spans="1:5" ht="90" outlineLevel="5">
      <c r="A305" s="54" t="s">
        <v>518</v>
      </c>
      <c r="B305" s="52" t="s">
        <v>86</v>
      </c>
      <c r="C305" s="52" t="s">
        <v>173</v>
      </c>
      <c r="D305" s="52" t="s">
        <v>8</v>
      </c>
      <c r="E305" s="104">
        <f>E306</f>
        <v>217192772</v>
      </c>
    </row>
    <row r="306" spans="1:5" ht="36" outlineLevel="6">
      <c r="A306" s="51" t="s">
        <v>51</v>
      </c>
      <c r="B306" s="52" t="s">
        <v>86</v>
      </c>
      <c r="C306" s="52" t="s">
        <v>173</v>
      </c>
      <c r="D306" s="52" t="s">
        <v>52</v>
      </c>
      <c r="E306" s="104">
        <f>E307</f>
        <v>217192772</v>
      </c>
    </row>
    <row r="307" spans="1:5" outlineLevel="6">
      <c r="A307" s="51" t="s">
        <v>88</v>
      </c>
      <c r="B307" s="52" t="s">
        <v>86</v>
      </c>
      <c r="C307" s="52" t="s">
        <v>173</v>
      </c>
      <c r="D307" s="52" t="s">
        <v>89</v>
      </c>
      <c r="E307" s="104">
        <v>217192772</v>
      </c>
    </row>
    <row r="308" spans="1:5" ht="19.5" customHeight="1" outlineLevel="6">
      <c r="A308" s="98" t="s">
        <v>250</v>
      </c>
      <c r="B308" s="52" t="s">
        <v>86</v>
      </c>
      <c r="C308" s="52" t="s">
        <v>266</v>
      </c>
      <c r="D308" s="52" t="s">
        <v>8</v>
      </c>
      <c r="E308" s="104">
        <f>E309+E312+E315</f>
        <v>3091383</v>
      </c>
    </row>
    <row r="309" spans="1:5" outlineLevel="6">
      <c r="A309" s="51" t="s">
        <v>327</v>
      </c>
      <c r="B309" s="52" t="s">
        <v>86</v>
      </c>
      <c r="C309" s="52" t="s">
        <v>328</v>
      </c>
      <c r="D309" s="52" t="s">
        <v>8</v>
      </c>
      <c r="E309" s="104">
        <f>E310</f>
        <v>235600</v>
      </c>
    </row>
    <row r="310" spans="1:5" ht="36" outlineLevel="6">
      <c r="A310" s="51" t="s">
        <v>51</v>
      </c>
      <c r="B310" s="52" t="s">
        <v>86</v>
      </c>
      <c r="C310" s="52" t="s">
        <v>328</v>
      </c>
      <c r="D310" s="52" t="s">
        <v>52</v>
      </c>
      <c r="E310" s="104">
        <f>E311</f>
        <v>235600</v>
      </c>
    </row>
    <row r="311" spans="1:5" outlineLevel="6">
      <c r="A311" s="51" t="s">
        <v>88</v>
      </c>
      <c r="B311" s="52" t="s">
        <v>86</v>
      </c>
      <c r="C311" s="52" t="s">
        <v>328</v>
      </c>
      <c r="D311" s="52" t="s">
        <v>89</v>
      </c>
      <c r="E311" s="104">
        <v>235600</v>
      </c>
    </row>
    <row r="312" spans="1:5" outlineLevel="6">
      <c r="A312" s="96" t="s">
        <v>408</v>
      </c>
      <c r="B312" s="52" t="s">
        <v>86</v>
      </c>
      <c r="C312" s="52" t="s">
        <v>409</v>
      </c>
      <c r="D312" s="52" t="s">
        <v>8</v>
      </c>
      <c r="E312" s="104">
        <f>E313</f>
        <v>2832710</v>
      </c>
    </row>
    <row r="313" spans="1:5" ht="36" outlineLevel="6">
      <c r="A313" s="51" t="s">
        <v>51</v>
      </c>
      <c r="B313" s="52" t="s">
        <v>86</v>
      </c>
      <c r="C313" s="52" t="s">
        <v>409</v>
      </c>
      <c r="D313" s="52" t="s">
        <v>52</v>
      </c>
      <c r="E313" s="104">
        <f>E314</f>
        <v>2832710</v>
      </c>
    </row>
    <row r="314" spans="1:5" outlineLevel="6">
      <c r="A314" s="51" t="s">
        <v>88</v>
      </c>
      <c r="B314" s="52" t="s">
        <v>86</v>
      </c>
      <c r="C314" s="52" t="s">
        <v>409</v>
      </c>
      <c r="D314" s="52" t="s">
        <v>89</v>
      </c>
      <c r="E314" s="104">
        <v>2832710</v>
      </c>
    </row>
    <row r="315" spans="1:5" outlineLevel="6">
      <c r="A315" s="51" t="s">
        <v>641</v>
      </c>
      <c r="B315" s="52" t="s">
        <v>86</v>
      </c>
      <c r="C315" s="52" t="s">
        <v>642</v>
      </c>
      <c r="D315" s="52" t="s">
        <v>8</v>
      </c>
      <c r="E315" s="179">
        <f>E316</f>
        <v>23073</v>
      </c>
    </row>
    <row r="316" spans="1:5" ht="36" outlineLevel="6">
      <c r="A316" s="51" t="s">
        <v>51</v>
      </c>
      <c r="B316" s="52" t="s">
        <v>86</v>
      </c>
      <c r="C316" s="52" t="s">
        <v>642</v>
      </c>
      <c r="D316" s="52" t="s">
        <v>52</v>
      </c>
      <c r="E316" s="179">
        <f>E317</f>
        <v>23073</v>
      </c>
    </row>
    <row r="317" spans="1:5" outlineLevel="6">
      <c r="A317" s="51" t="s">
        <v>88</v>
      </c>
      <c r="B317" s="52" t="s">
        <v>86</v>
      </c>
      <c r="C317" s="52" t="s">
        <v>642</v>
      </c>
      <c r="D317" s="52" t="s">
        <v>89</v>
      </c>
      <c r="E317" s="179">
        <v>23073</v>
      </c>
    </row>
    <row r="318" spans="1:5" ht="36" outlineLevel="6">
      <c r="A318" s="98" t="s">
        <v>347</v>
      </c>
      <c r="B318" s="52" t="s">
        <v>86</v>
      </c>
      <c r="C318" s="52" t="s">
        <v>269</v>
      </c>
      <c r="D318" s="52" t="s">
        <v>8</v>
      </c>
      <c r="E318" s="104">
        <f>E319</f>
        <v>12938943</v>
      </c>
    </row>
    <row r="319" spans="1:5" ht="54" outlineLevel="6">
      <c r="A319" s="56" t="s">
        <v>383</v>
      </c>
      <c r="B319" s="52" t="s">
        <v>86</v>
      </c>
      <c r="C319" s="52" t="s">
        <v>384</v>
      </c>
      <c r="D319" s="52" t="s">
        <v>8</v>
      </c>
      <c r="E319" s="104">
        <f>E320</f>
        <v>12938943</v>
      </c>
    </row>
    <row r="320" spans="1:5" ht="36" outlineLevel="6">
      <c r="A320" s="51" t="s">
        <v>51</v>
      </c>
      <c r="B320" s="52" t="s">
        <v>86</v>
      </c>
      <c r="C320" s="52" t="s">
        <v>384</v>
      </c>
      <c r="D320" s="52" t="s">
        <v>52</v>
      </c>
      <c r="E320" s="104">
        <f>E321</f>
        <v>12938943</v>
      </c>
    </row>
    <row r="321" spans="1:5" outlineLevel="6">
      <c r="A321" s="51" t="s">
        <v>88</v>
      </c>
      <c r="B321" s="52" t="s">
        <v>86</v>
      </c>
      <c r="C321" s="52" t="s">
        <v>384</v>
      </c>
      <c r="D321" s="52" t="s">
        <v>89</v>
      </c>
      <c r="E321" s="104">
        <v>12938943</v>
      </c>
    </row>
    <row r="322" spans="1:5" outlineLevel="6">
      <c r="A322" s="51" t="s">
        <v>306</v>
      </c>
      <c r="B322" s="52" t="s">
        <v>305</v>
      </c>
      <c r="C322" s="52" t="s">
        <v>146</v>
      </c>
      <c r="D322" s="52" t="s">
        <v>8</v>
      </c>
      <c r="E322" s="104">
        <f>E323+E343</f>
        <v>45027264.379999995</v>
      </c>
    </row>
    <row r="323" spans="1:5" ht="36" outlineLevel="6">
      <c r="A323" s="97" t="s">
        <v>513</v>
      </c>
      <c r="B323" s="72" t="s">
        <v>305</v>
      </c>
      <c r="C323" s="72" t="s">
        <v>161</v>
      </c>
      <c r="D323" s="72" t="s">
        <v>8</v>
      </c>
      <c r="E323" s="104">
        <f>E324</f>
        <v>29717319.379999999</v>
      </c>
    </row>
    <row r="324" spans="1:5" ht="36" outlineLevel="3">
      <c r="A324" s="51" t="s">
        <v>519</v>
      </c>
      <c r="B324" s="52" t="s">
        <v>305</v>
      </c>
      <c r="C324" s="52" t="s">
        <v>174</v>
      </c>
      <c r="D324" s="52" t="s">
        <v>8</v>
      </c>
      <c r="E324" s="104">
        <f>E325+E329+E336</f>
        <v>29717319.379999999</v>
      </c>
    </row>
    <row r="325" spans="1:5" ht="36" outlineLevel="4">
      <c r="A325" s="99" t="s">
        <v>251</v>
      </c>
      <c r="B325" s="52" t="s">
        <v>305</v>
      </c>
      <c r="C325" s="52" t="s">
        <v>270</v>
      </c>
      <c r="D325" s="52" t="s">
        <v>8</v>
      </c>
      <c r="E325" s="104">
        <f>E326</f>
        <v>22467505</v>
      </c>
    </row>
    <row r="326" spans="1:5" ht="36" outlineLevel="5">
      <c r="A326" s="51" t="s">
        <v>135</v>
      </c>
      <c r="B326" s="52" t="s">
        <v>305</v>
      </c>
      <c r="C326" s="52" t="s">
        <v>176</v>
      </c>
      <c r="D326" s="52" t="s">
        <v>8</v>
      </c>
      <c r="E326" s="104">
        <f>E327</f>
        <v>22467505</v>
      </c>
    </row>
    <row r="327" spans="1:5" ht="36" outlineLevel="6">
      <c r="A327" s="51" t="s">
        <v>51</v>
      </c>
      <c r="B327" s="52" t="s">
        <v>305</v>
      </c>
      <c r="C327" s="52" t="s">
        <v>176</v>
      </c>
      <c r="D327" s="52" t="s">
        <v>52</v>
      </c>
      <c r="E327" s="104">
        <f>E328</f>
        <v>22467505</v>
      </c>
    </row>
    <row r="328" spans="1:5" outlineLevel="6">
      <c r="A328" s="51" t="s">
        <v>88</v>
      </c>
      <c r="B328" s="52" t="s">
        <v>305</v>
      </c>
      <c r="C328" s="52" t="s">
        <v>176</v>
      </c>
      <c r="D328" s="52" t="s">
        <v>89</v>
      </c>
      <c r="E328" s="104">
        <v>22467505</v>
      </c>
    </row>
    <row r="329" spans="1:5" ht="36" outlineLevel="5">
      <c r="A329" s="54" t="s">
        <v>520</v>
      </c>
      <c r="B329" s="52" t="s">
        <v>305</v>
      </c>
      <c r="C329" s="52" t="s">
        <v>271</v>
      </c>
      <c r="D329" s="52" t="s">
        <v>8</v>
      </c>
      <c r="E329" s="104">
        <f>E330+E333</f>
        <v>220500</v>
      </c>
    </row>
    <row r="330" spans="1:5" outlineLevel="6">
      <c r="A330" s="51" t="s">
        <v>327</v>
      </c>
      <c r="B330" s="52" t="s">
        <v>305</v>
      </c>
      <c r="C330" s="52" t="s">
        <v>374</v>
      </c>
      <c r="D330" s="52" t="s">
        <v>8</v>
      </c>
      <c r="E330" s="104">
        <f>E331</f>
        <v>135000</v>
      </c>
    </row>
    <row r="331" spans="1:5" ht="36" outlineLevel="6">
      <c r="A331" s="51" t="s">
        <v>51</v>
      </c>
      <c r="B331" s="52" t="s">
        <v>305</v>
      </c>
      <c r="C331" s="52" t="s">
        <v>374</v>
      </c>
      <c r="D331" s="52" t="s">
        <v>52</v>
      </c>
      <c r="E331" s="104">
        <f>E332</f>
        <v>135000</v>
      </c>
    </row>
    <row r="332" spans="1:5" outlineLevel="6">
      <c r="A332" s="51" t="s">
        <v>88</v>
      </c>
      <c r="B332" s="52" t="s">
        <v>305</v>
      </c>
      <c r="C332" s="52" t="s">
        <v>374</v>
      </c>
      <c r="D332" s="52" t="s">
        <v>89</v>
      </c>
      <c r="E332" s="104">
        <f>50000+85000</f>
        <v>135000</v>
      </c>
    </row>
    <row r="333" spans="1:5" outlineLevel="6">
      <c r="A333" s="51" t="s">
        <v>132</v>
      </c>
      <c r="B333" s="52" t="s">
        <v>305</v>
      </c>
      <c r="C333" s="52" t="s">
        <v>175</v>
      </c>
      <c r="D333" s="52" t="s">
        <v>8</v>
      </c>
      <c r="E333" s="104">
        <f>E334</f>
        <v>85500</v>
      </c>
    </row>
    <row r="334" spans="1:5" ht="36" outlineLevel="6">
      <c r="A334" s="51" t="s">
        <v>51</v>
      </c>
      <c r="B334" s="52" t="s">
        <v>305</v>
      </c>
      <c r="C334" s="52" t="s">
        <v>175</v>
      </c>
      <c r="D334" s="52" t="s">
        <v>52</v>
      </c>
      <c r="E334" s="104">
        <f>E335</f>
        <v>85500</v>
      </c>
    </row>
    <row r="335" spans="1:5" outlineLevel="6">
      <c r="A335" s="51" t="s">
        <v>88</v>
      </c>
      <c r="B335" s="52" t="s">
        <v>305</v>
      </c>
      <c r="C335" s="52" t="s">
        <v>175</v>
      </c>
      <c r="D335" s="52" t="s">
        <v>89</v>
      </c>
      <c r="E335" s="104">
        <v>85500</v>
      </c>
    </row>
    <row r="336" spans="1:5" outlineLevel="6">
      <c r="A336" s="51" t="s">
        <v>492</v>
      </c>
      <c r="B336" s="52" t="s">
        <v>305</v>
      </c>
      <c r="C336" s="52" t="s">
        <v>401</v>
      </c>
      <c r="D336" s="52" t="s">
        <v>8</v>
      </c>
      <c r="E336" s="104">
        <f>E337+E340</f>
        <v>7029314.3799999999</v>
      </c>
    </row>
    <row r="337" spans="1:9" ht="36.75" customHeight="1" outlineLevel="6">
      <c r="A337" s="32" t="s">
        <v>573</v>
      </c>
      <c r="B337" s="52" t="s">
        <v>305</v>
      </c>
      <c r="C337" s="52" t="s">
        <v>659</v>
      </c>
      <c r="D337" s="52" t="s">
        <v>8</v>
      </c>
      <c r="E337" s="104">
        <f>E338</f>
        <v>6929314.3799999999</v>
      </c>
    </row>
    <row r="338" spans="1:9" ht="36" outlineLevel="6">
      <c r="A338" s="51" t="s">
        <v>51</v>
      </c>
      <c r="B338" s="52" t="s">
        <v>305</v>
      </c>
      <c r="C338" s="52" t="s">
        <v>659</v>
      </c>
      <c r="D338" s="52" t="s">
        <v>52</v>
      </c>
      <c r="E338" s="104">
        <f>E339</f>
        <v>6929314.3799999999</v>
      </c>
    </row>
    <row r="339" spans="1:9" outlineLevel="6">
      <c r="A339" s="51" t="s">
        <v>88</v>
      </c>
      <c r="B339" s="52" t="s">
        <v>305</v>
      </c>
      <c r="C339" s="52" t="s">
        <v>659</v>
      </c>
      <c r="D339" s="52" t="s">
        <v>89</v>
      </c>
      <c r="E339" s="104">
        <v>6929314.3799999999</v>
      </c>
    </row>
    <row r="340" spans="1:9" ht="19.5" customHeight="1" outlineLevel="6">
      <c r="A340" s="32" t="s">
        <v>355</v>
      </c>
      <c r="B340" s="52" t="s">
        <v>305</v>
      </c>
      <c r="C340" s="52" t="s">
        <v>660</v>
      </c>
      <c r="D340" s="52" t="s">
        <v>8</v>
      </c>
      <c r="E340" s="104">
        <f>E341</f>
        <v>100000</v>
      </c>
    </row>
    <row r="341" spans="1:9" ht="36" outlineLevel="6">
      <c r="A341" s="51" t="s">
        <v>51</v>
      </c>
      <c r="B341" s="52" t="s">
        <v>305</v>
      </c>
      <c r="C341" s="52" t="s">
        <v>660</v>
      </c>
      <c r="D341" s="52" t="s">
        <v>52</v>
      </c>
      <c r="E341" s="104">
        <f>E342</f>
        <v>100000</v>
      </c>
    </row>
    <row r="342" spans="1:9" outlineLevel="6">
      <c r="A342" s="51" t="s">
        <v>88</v>
      </c>
      <c r="B342" s="52" t="s">
        <v>305</v>
      </c>
      <c r="C342" s="52" t="s">
        <v>660</v>
      </c>
      <c r="D342" s="52" t="s">
        <v>89</v>
      </c>
      <c r="E342" s="104">
        <v>100000</v>
      </c>
    </row>
    <row r="343" spans="1:9" ht="36" outlineLevel="6">
      <c r="A343" s="51" t="s">
        <v>480</v>
      </c>
      <c r="B343" s="52" t="s">
        <v>305</v>
      </c>
      <c r="C343" s="52" t="s">
        <v>159</v>
      </c>
      <c r="D343" s="52" t="s">
        <v>8</v>
      </c>
      <c r="E343" s="104">
        <f>E344</f>
        <v>15309945</v>
      </c>
    </row>
    <row r="344" spans="1:9" ht="36" outlineLevel="6">
      <c r="A344" s="51" t="s">
        <v>481</v>
      </c>
      <c r="B344" s="52" t="s">
        <v>305</v>
      </c>
      <c r="C344" s="52" t="s">
        <v>274</v>
      </c>
      <c r="D344" s="52" t="s">
        <v>8</v>
      </c>
      <c r="E344" s="104">
        <f>E345</f>
        <v>15309945</v>
      </c>
    </row>
    <row r="345" spans="1:9" ht="36" outlineLevel="6">
      <c r="A345" s="51" t="s">
        <v>87</v>
      </c>
      <c r="B345" s="52" t="s">
        <v>305</v>
      </c>
      <c r="C345" s="52" t="s">
        <v>160</v>
      </c>
      <c r="D345" s="52" t="s">
        <v>8</v>
      </c>
      <c r="E345" s="104">
        <f>E346</f>
        <v>15309945</v>
      </c>
    </row>
    <row r="346" spans="1:9" ht="36" outlineLevel="6">
      <c r="A346" s="51" t="s">
        <v>51</v>
      </c>
      <c r="B346" s="52" t="s">
        <v>305</v>
      </c>
      <c r="C346" s="52" t="s">
        <v>160</v>
      </c>
      <c r="D346" s="52" t="s">
        <v>52</v>
      </c>
      <c r="E346" s="104">
        <f>E347</f>
        <v>15309945</v>
      </c>
    </row>
    <row r="347" spans="1:9" outlineLevel="6">
      <c r="A347" s="51" t="s">
        <v>88</v>
      </c>
      <c r="B347" s="52" t="s">
        <v>305</v>
      </c>
      <c r="C347" s="52" t="s">
        <v>160</v>
      </c>
      <c r="D347" s="52" t="s">
        <v>89</v>
      </c>
      <c r="E347" s="104">
        <v>15309945</v>
      </c>
    </row>
    <row r="348" spans="1:9" outlineLevel="1">
      <c r="A348" s="51" t="s">
        <v>90</v>
      </c>
      <c r="B348" s="52" t="s">
        <v>91</v>
      </c>
      <c r="C348" s="52" t="s">
        <v>146</v>
      </c>
      <c r="D348" s="52" t="s">
        <v>8</v>
      </c>
      <c r="E348" s="104">
        <f>E349</f>
        <v>3731245</v>
      </c>
    </row>
    <row r="349" spans="1:9" s="91" customFormat="1" ht="36" outlineLevel="2">
      <c r="A349" s="97" t="s">
        <v>513</v>
      </c>
      <c r="B349" s="72" t="s">
        <v>91</v>
      </c>
      <c r="C349" s="72" t="s">
        <v>161</v>
      </c>
      <c r="D349" s="72" t="s">
        <v>8</v>
      </c>
      <c r="E349" s="106">
        <f>E350+E363</f>
        <v>3731245</v>
      </c>
      <c r="G349" s="144"/>
      <c r="H349" s="144"/>
      <c r="I349" s="144"/>
    </row>
    <row r="350" spans="1:9" ht="36" outlineLevel="3">
      <c r="A350" s="51" t="s">
        <v>516</v>
      </c>
      <c r="B350" s="52" t="s">
        <v>91</v>
      </c>
      <c r="C350" s="52" t="s">
        <v>171</v>
      </c>
      <c r="D350" s="52" t="s">
        <v>8</v>
      </c>
      <c r="E350" s="104">
        <f>E351+E355</f>
        <v>3657245</v>
      </c>
    </row>
    <row r="351" spans="1:9" ht="18.75" customHeight="1" outlineLevel="3">
      <c r="A351" s="98" t="s">
        <v>250</v>
      </c>
      <c r="B351" s="52" t="s">
        <v>91</v>
      </c>
      <c r="C351" s="52" t="s">
        <v>266</v>
      </c>
      <c r="D351" s="52" t="s">
        <v>8</v>
      </c>
      <c r="E351" s="104">
        <f>E352</f>
        <v>70000</v>
      </c>
    </row>
    <row r="352" spans="1:9" outlineLevel="3">
      <c r="A352" s="51" t="s">
        <v>567</v>
      </c>
      <c r="B352" s="52" t="s">
        <v>91</v>
      </c>
      <c r="C352" s="52" t="s">
        <v>281</v>
      </c>
      <c r="D352" s="52" t="s">
        <v>8</v>
      </c>
      <c r="E352" s="104">
        <f>E353</f>
        <v>70000</v>
      </c>
    </row>
    <row r="353" spans="1:5" outlineLevel="3">
      <c r="A353" s="51" t="s">
        <v>18</v>
      </c>
      <c r="B353" s="52" t="s">
        <v>91</v>
      </c>
      <c r="C353" s="52" t="s">
        <v>281</v>
      </c>
      <c r="D353" s="52" t="s">
        <v>19</v>
      </c>
      <c r="E353" s="104">
        <f>E354</f>
        <v>70000</v>
      </c>
    </row>
    <row r="354" spans="1:5" ht="36" outlineLevel="4">
      <c r="A354" s="51" t="s">
        <v>20</v>
      </c>
      <c r="B354" s="52" t="s">
        <v>91</v>
      </c>
      <c r="C354" s="52" t="s">
        <v>281</v>
      </c>
      <c r="D354" s="52" t="s">
        <v>21</v>
      </c>
      <c r="E354" s="104">
        <v>70000</v>
      </c>
    </row>
    <row r="355" spans="1:5" ht="36" outlineLevel="6">
      <c r="A355" s="98" t="s">
        <v>347</v>
      </c>
      <c r="B355" s="52" t="s">
        <v>91</v>
      </c>
      <c r="C355" s="52" t="s">
        <v>269</v>
      </c>
      <c r="D355" s="52" t="s">
        <v>8</v>
      </c>
      <c r="E355" s="104">
        <f>E356</f>
        <v>3587245</v>
      </c>
    </row>
    <row r="356" spans="1:5" ht="54" outlineLevel="6">
      <c r="A356" s="32" t="s">
        <v>521</v>
      </c>
      <c r="B356" s="52" t="s">
        <v>91</v>
      </c>
      <c r="C356" s="52" t="s">
        <v>177</v>
      </c>
      <c r="D356" s="52" t="s">
        <v>8</v>
      </c>
      <c r="E356" s="104">
        <f>E357+E359+E361</f>
        <v>3587245</v>
      </c>
    </row>
    <row r="357" spans="1:5" ht="36" outlineLevel="6">
      <c r="A357" s="51" t="s">
        <v>20</v>
      </c>
      <c r="B357" s="52" t="s">
        <v>91</v>
      </c>
      <c r="C357" s="52" t="s">
        <v>177</v>
      </c>
      <c r="D357" s="52" t="s">
        <v>19</v>
      </c>
      <c r="E357" s="104">
        <f>E358</f>
        <v>2000</v>
      </c>
    </row>
    <row r="358" spans="1:5" ht="36" outlineLevel="6">
      <c r="A358" s="98" t="s">
        <v>347</v>
      </c>
      <c r="B358" s="52" t="s">
        <v>91</v>
      </c>
      <c r="C358" s="52" t="s">
        <v>177</v>
      </c>
      <c r="D358" s="52" t="s">
        <v>21</v>
      </c>
      <c r="E358" s="104">
        <v>2000</v>
      </c>
    </row>
    <row r="359" spans="1:5" outlineLevel="5">
      <c r="A359" s="51" t="s">
        <v>104</v>
      </c>
      <c r="B359" s="52" t="s">
        <v>91</v>
      </c>
      <c r="C359" s="52" t="s">
        <v>177</v>
      </c>
      <c r="D359" s="52" t="s">
        <v>105</v>
      </c>
      <c r="E359" s="104">
        <f>E360</f>
        <v>356058</v>
      </c>
    </row>
    <row r="360" spans="1:5" ht="18.75" customHeight="1" outlineLevel="6">
      <c r="A360" s="51" t="s">
        <v>111</v>
      </c>
      <c r="B360" s="52" t="s">
        <v>91</v>
      </c>
      <c r="C360" s="52" t="s">
        <v>177</v>
      </c>
      <c r="D360" s="52" t="s">
        <v>112</v>
      </c>
      <c r="E360" s="104">
        <v>356058</v>
      </c>
    </row>
    <row r="361" spans="1:5" ht="36" outlineLevel="4">
      <c r="A361" s="51" t="s">
        <v>51</v>
      </c>
      <c r="B361" s="52" t="s">
        <v>91</v>
      </c>
      <c r="C361" s="52" t="s">
        <v>177</v>
      </c>
      <c r="D361" s="52" t="s">
        <v>52</v>
      </c>
      <c r="E361" s="104">
        <f>E362</f>
        <v>3229187</v>
      </c>
    </row>
    <row r="362" spans="1:5" outlineLevel="5">
      <c r="A362" s="51" t="s">
        <v>88</v>
      </c>
      <c r="B362" s="52" t="s">
        <v>91</v>
      </c>
      <c r="C362" s="52" t="s">
        <v>177</v>
      </c>
      <c r="D362" s="52" t="s">
        <v>89</v>
      </c>
      <c r="E362" s="104">
        <v>3229187</v>
      </c>
    </row>
    <row r="363" spans="1:5" outlineLevel="6">
      <c r="A363" s="57" t="s">
        <v>284</v>
      </c>
      <c r="B363" s="52" t="s">
        <v>91</v>
      </c>
      <c r="C363" s="52" t="s">
        <v>283</v>
      </c>
      <c r="D363" s="52" t="s">
        <v>8</v>
      </c>
      <c r="E363" s="104">
        <f>E364</f>
        <v>74000</v>
      </c>
    </row>
    <row r="364" spans="1:5" outlineLevel="6">
      <c r="A364" s="51" t="s">
        <v>92</v>
      </c>
      <c r="B364" s="52" t="s">
        <v>91</v>
      </c>
      <c r="C364" s="52" t="s">
        <v>178</v>
      </c>
      <c r="D364" s="52" t="s">
        <v>8</v>
      </c>
      <c r="E364" s="104">
        <f>E365</f>
        <v>74000</v>
      </c>
    </row>
    <row r="365" spans="1:5" outlineLevel="6">
      <c r="A365" s="51" t="s">
        <v>18</v>
      </c>
      <c r="B365" s="52" t="s">
        <v>91</v>
      </c>
      <c r="C365" s="52" t="s">
        <v>178</v>
      </c>
      <c r="D365" s="52" t="s">
        <v>19</v>
      </c>
      <c r="E365" s="104">
        <f>E366</f>
        <v>74000</v>
      </c>
    </row>
    <row r="366" spans="1:5" ht="36" outlineLevel="6">
      <c r="A366" s="51" t="s">
        <v>20</v>
      </c>
      <c r="B366" s="52" t="s">
        <v>91</v>
      </c>
      <c r="C366" s="52" t="s">
        <v>178</v>
      </c>
      <c r="D366" s="52" t="s">
        <v>21</v>
      </c>
      <c r="E366" s="104">
        <v>74000</v>
      </c>
    </row>
    <row r="367" spans="1:5" outlineLevel="1">
      <c r="A367" s="51" t="s">
        <v>136</v>
      </c>
      <c r="B367" s="52" t="s">
        <v>137</v>
      </c>
      <c r="C367" s="52" t="s">
        <v>146</v>
      </c>
      <c r="D367" s="52" t="s">
        <v>8</v>
      </c>
      <c r="E367" s="104">
        <f>E368</f>
        <v>19007578</v>
      </c>
    </row>
    <row r="368" spans="1:5" ht="36" outlineLevel="2">
      <c r="A368" s="97" t="s">
        <v>522</v>
      </c>
      <c r="B368" s="72" t="s">
        <v>137</v>
      </c>
      <c r="C368" s="72" t="s">
        <v>161</v>
      </c>
      <c r="D368" s="72" t="s">
        <v>8</v>
      </c>
      <c r="E368" s="104">
        <f>E369</f>
        <v>19007578</v>
      </c>
    </row>
    <row r="369" spans="1:5" ht="36" outlineLevel="4">
      <c r="A369" s="54" t="s">
        <v>253</v>
      </c>
      <c r="B369" s="52" t="s">
        <v>137</v>
      </c>
      <c r="C369" s="52" t="s">
        <v>272</v>
      </c>
      <c r="D369" s="52" t="s">
        <v>8</v>
      </c>
      <c r="E369" s="104">
        <f>E370+E377+E384</f>
        <v>19007578</v>
      </c>
    </row>
    <row r="370" spans="1:5" ht="36" outlineLevel="5">
      <c r="A370" s="51" t="s">
        <v>13</v>
      </c>
      <c r="B370" s="52" t="s">
        <v>137</v>
      </c>
      <c r="C370" s="52" t="s">
        <v>179</v>
      </c>
      <c r="D370" s="52" t="s">
        <v>8</v>
      </c>
      <c r="E370" s="104">
        <f>E371+E373+E375</f>
        <v>3523840</v>
      </c>
    </row>
    <row r="371" spans="1:5" ht="54" outlineLevel="6">
      <c r="A371" s="51" t="s">
        <v>14</v>
      </c>
      <c r="B371" s="52" t="s">
        <v>137</v>
      </c>
      <c r="C371" s="52" t="s">
        <v>179</v>
      </c>
      <c r="D371" s="52" t="s">
        <v>15</v>
      </c>
      <c r="E371" s="104">
        <f>E372</f>
        <v>3230000</v>
      </c>
    </row>
    <row r="372" spans="1:5" outlineLevel="5">
      <c r="A372" s="51" t="s">
        <v>16</v>
      </c>
      <c r="B372" s="52" t="s">
        <v>137</v>
      </c>
      <c r="C372" s="52" t="s">
        <v>179</v>
      </c>
      <c r="D372" s="52" t="s">
        <v>17</v>
      </c>
      <c r="E372" s="104">
        <v>3230000</v>
      </c>
    </row>
    <row r="373" spans="1:5" outlineLevel="6">
      <c r="A373" s="51" t="s">
        <v>18</v>
      </c>
      <c r="B373" s="52" t="s">
        <v>137</v>
      </c>
      <c r="C373" s="52" t="s">
        <v>179</v>
      </c>
      <c r="D373" s="52" t="s">
        <v>19</v>
      </c>
      <c r="E373" s="104">
        <f>E374</f>
        <v>106340</v>
      </c>
    </row>
    <row r="374" spans="1:5" ht="36" outlineLevel="6">
      <c r="A374" s="51" t="s">
        <v>20</v>
      </c>
      <c r="B374" s="52" t="s">
        <v>137</v>
      </c>
      <c r="C374" s="52" t="s">
        <v>179</v>
      </c>
      <c r="D374" s="52" t="s">
        <v>21</v>
      </c>
      <c r="E374" s="104">
        <v>106340</v>
      </c>
    </row>
    <row r="375" spans="1:5" outlineLevel="6">
      <c r="A375" s="51" t="s">
        <v>22</v>
      </c>
      <c r="B375" s="52" t="s">
        <v>137</v>
      </c>
      <c r="C375" s="52" t="s">
        <v>179</v>
      </c>
      <c r="D375" s="52" t="s">
        <v>23</v>
      </c>
      <c r="E375" s="104">
        <f>E376</f>
        <v>187500</v>
      </c>
    </row>
    <row r="376" spans="1:5" outlineLevel="4">
      <c r="A376" s="51" t="s">
        <v>24</v>
      </c>
      <c r="B376" s="52" t="s">
        <v>137</v>
      </c>
      <c r="C376" s="52" t="s">
        <v>179</v>
      </c>
      <c r="D376" s="52" t="s">
        <v>25</v>
      </c>
      <c r="E376" s="104">
        <v>187500</v>
      </c>
    </row>
    <row r="377" spans="1:5" ht="36" outlineLevel="5">
      <c r="A377" s="51" t="s">
        <v>47</v>
      </c>
      <c r="B377" s="52" t="s">
        <v>137</v>
      </c>
      <c r="C377" s="52" t="s">
        <v>180</v>
      </c>
      <c r="D377" s="52" t="s">
        <v>8</v>
      </c>
      <c r="E377" s="104">
        <f>E378+E380+E382</f>
        <v>13456839</v>
      </c>
    </row>
    <row r="378" spans="1:5" ht="54" outlineLevel="6">
      <c r="A378" s="51" t="s">
        <v>14</v>
      </c>
      <c r="B378" s="52" t="s">
        <v>137</v>
      </c>
      <c r="C378" s="52" t="s">
        <v>180</v>
      </c>
      <c r="D378" s="52" t="s">
        <v>15</v>
      </c>
      <c r="E378" s="104">
        <f>E379</f>
        <v>10683139</v>
      </c>
    </row>
    <row r="379" spans="1:5" outlineLevel="5">
      <c r="A379" s="51" t="s">
        <v>48</v>
      </c>
      <c r="B379" s="52" t="s">
        <v>137</v>
      </c>
      <c r="C379" s="52" t="s">
        <v>180</v>
      </c>
      <c r="D379" s="52" t="s">
        <v>49</v>
      </c>
      <c r="E379" s="104">
        <v>10683139</v>
      </c>
    </row>
    <row r="380" spans="1:5" outlineLevel="6">
      <c r="A380" s="51" t="s">
        <v>18</v>
      </c>
      <c r="B380" s="52" t="s">
        <v>137</v>
      </c>
      <c r="C380" s="52" t="s">
        <v>180</v>
      </c>
      <c r="D380" s="52" t="s">
        <v>19</v>
      </c>
      <c r="E380" s="104">
        <f>E381</f>
        <v>2726700</v>
      </c>
    </row>
    <row r="381" spans="1:5" ht="36" outlineLevel="6">
      <c r="A381" s="51" t="s">
        <v>20</v>
      </c>
      <c r="B381" s="52" t="s">
        <v>137</v>
      </c>
      <c r="C381" s="52" t="s">
        <v>180</v>
      </c>
      <c r="D381" s="52" t="s">
        <v>21</v>
      </c>
      <c r="E381" s="104">
        <v>2726700</v>
      </c>
    </row>
    <row r="382" spans="1:5" outlineLevel="6">
      <c r="A382" s="51" t="s">
        <v>22</v>
      </c>
      <c r="B382" s="52" t="s">
        <v>137</v>
      </c>
      <c r="C382" s="52" t="s">
        <v>180</v>
      </c>
      <c r="D382" s="52" t="s">
        <v>23</v>
      </c>
      <c r="E382" s="104">
        <f>E383</f>
        <v>47000</v>
      </c>
    </row>
    <row r="383" spans="1:5" outlineLevel="6">
      <c r="A383" s="51" t="s">
        <v>24</v>
      </c>
      <c r="B383" s="52" t="s">
        <v>137</v>
      </c>
      <c r="C383" s="52" t="s">
        <v>180</v>
      </c>
      <c r="D383" s="52" t="s">
        <v>25</v>
      </c>
      <c r="E383" s="104">
        <v>47000</v>
      </c>
    </row>
    <row r="384" spans="1:5" ht="36" outlineLevel="6">
      <c r="A384" s="57" t="s">
        <v>50</v>
      </c>
      <c r="B384" s="52" t="s">
        <v>137</v>
      </c>
      <c r="C384" s="52" t="s">
        <v>181</v>
      </c>
      <c r="D384" s="52" t="s">
        <v>8</v>
      </c>
      <c r="E384" s="104">
        <f>E385</f>
        <v>2026899</v>
      </c>
    </row>
    <row r="385" spans="1:9" ht="36" outlineLevel="6">
      <c r="A385" s="51" t="s">
        <v>51</v>
      </c>
      <c r="B385" s="52" t="s">
        <v>137</v>
      </c>
      <c r="C385" s="52" t="s">
        <v>181</v>
      </c>
      <c r="D385" s="52" t="s">
        <v>52</v>
      </c>
      <c r="E385" s="104">
        <f>E386</f>
        <v>2026899</v>
      </c>
    </row>
    <row r="386" spans="1:9" outlineLevel="6">
      <c r="A386" s="51" t="s">
        <v>53</v>
      </c>
      <c r="B386" s="52" t="s">
        <v>137</v>
      </c>
      <c r="C386" s="52" t="s">
        <v>181</v>
      </c>
      <c r="D386" s="52" t="s">
        <v>54</v>
      </c>
      <c r="E386" s="104">
        <v>2026899</v>
      </c>
    </row>
    <row r="387" spans="1:9" s="3" customFormat="1" ht="17.399999999999999">
      <c r="A387" s="49" t="s">
        <v>93</v>
      </c>
      <c r="B387" s="50" t="s">
        <v>94</v>
      </c>
      <c r="C387" s="50" t="s">
        <v>146</v>
      </c>
      <c r="D387" s="50" t="s">
        <v>8</v>
      </c>
      <c r="E387" s="108">
        <f>E388</f>
        <v>9352277.4499999993</v>
      </c>
      <c r="F387" s="92"/>
      <c r="G387" s="129"/>
      <c r="H387" s="129"/>
      <c r="I387" s="129"/>
    </row>
    <row r="388" spans="1:9" outlineLevel="1">
      <c r="A388" s="51" t="s">
        <v>95</v>
      </c>
      <c r="B388" s="52" t="s">
        <v>96</v>
      </c>
      <c r="C388" s="52" t="s">
        <v>146</v>
      </c>
      <c r="D388" s="52" t="s">
        <v>8</v>
      </c>
      <c r="E388" s="104">
        <f>E389</f>
        <v>9352277.4499999993</v>
      </c>
    </row>
    <row r="389" spans="1:9" ht="36" outlineLevel="2">
      <c r="A389" s="97" t="s">
        <v>482</v>
      </c>
      <c r="B389" s="72" t="s">
        <v>96</v>
      </c>
      <c r="C389" s="72" t="s">
        <v>159</v>
      </c>
      <c r="D389" s="72" t="s">
        <v>8</v>
      </c>
      <c r="E389" s="104">
        <f>E390+E400</f>
        <v>9352277.4499999993</v>
      </c>
    </row>
    <row r="390" spans="1:9" ht="36" outlineLevel="2">
      <c r="A390" s="51" t="s">
        <v>483</v>
      </c>
      <c r="B390" s="52" t="s">
        <v>96</v>
      </c>
      <c r="C390" s="52" t="s">
        <v>273</v>
      </c>
      <c r="D390" s="52" t="s">
        <v>8</v>
      </c>
      <c r="E390" s="104">
        <f>E391+E394+E397</f>
        <v>7891277.4500000002</v>
      </c>
    </row>
    <row r="391" spans="1:9" ht="36" outlineLevel="2">
      <c r="A391" s="51" t="s">
        <v>404</v>
      </c>
      <c r="B391" s="52" t="s">
        <v>96</v>
      </c>
      <c r="C391" s="52" t="s">
        <v>405</v>
      </c>
      <c r="D391" s="52" t="s">
        <v>8</v>
      </c>
      <c r="E391" s="104">
        <f>E392</f>
        <v>1530</v>
      </c>
    </row>
    <row r="392" spans="1:9" ht="36" outlineLevel="2">
      <c r="A392" s="51" t="s">
        <v>51</v>
      </c>
      <c r="B392" s="52" t="s">
        <v>96</v>
      </c>
      <c r="C392" s="52" t="s">
        <v>405</v>
      </c>
      <c r="D392" s="52" t="s">
        <v>52</v>
      </c>
      <c r="E392" s="104">
        <f>E393</f>
        <v>1530</v>
      </c>
    </row>
    <row r="393" spans="1:9" outlineLevel="6">
      <c r="A393" s="51" t="s">
        <v>88</v>
      </c>
      <c r="B393" s="52" t="s">
        <v>96</v>
      </c>
      <c r="C393" s="52" t="s">
        <v>405</v>
      </c>
      <c r="D393" s="52" t="s">
        <v>89</v>
      </c>
      <c r="E393" s="104">
        <v>1530</v>
      </c>
    </row>
    <row r="394" spans="1:9" ht="36" outlineLevel="6">
      <c r="A394" s="57" t="s">
        <v>98</v>
      </c>
      <c r="B394" s="52" t="s">
        <v>96</v>
      </c>
      <c r="C394" s="52" t="s">
        <v>164</v>
      </c>
      <c r="D394" s="52" t="s">
        <v>8</v>
      </c>
      <c r="E394" s="104">
        <f>E395</f>
        <v>7740500</v>
      </c>
    </row>
    <row r="395" spans="1:9" ht="36" outlineLevel="6">
      <c r="A395" s="51" t="s">
        <v>51</v>
      </c>
      <c r="B395" s="52" t="s">
        <v>96</v>
      </c>
      <c r="C395" s="52" t="s">
        <v>164</v>
      </c>
      <c r="D395" s="52" t="s">
        <v>52</v>
      </c>
      <c r="E395" s="104">
        <f>E396</f>
        <v>7740500</v>
      </c>
    </row>
    <row r="396" spans="1:9" outlineLevel="6">
      <c r="A396" s="51" t="s">
        <v>88</v>
      </c>
      <c r="B396" s="52" t="s">
        <v>96</v>
      </c>
      <c r="C396" s="52" t="s">
        <v>164</v>
      </c>
      <c r="D396" s="52" t="s">
        <v>89</v>
      </c>
      <c r="E396" s="104">
        <v>7740500</v>
      </c>
    </row>
    <row r="397" spans="1:9" ht="54" outlineLevel="6">
      <c r="A397" s="32" t="s">
        <v>511</v>
      </c>
      <c r="B397" s="52" t="s">
        <v>96</v>
      </c>
      <c r="C397" s="52" t="s">
        <v>382</v>
      </c>
      <c r="D397" s="52" t="s">
        <v>8</v>
      </c>
      <c r="E397" s="104">
        <f>E398</f>
        <v>149247.45000000001</v>
      </c>
    </row>
    <row r="398" spans="1:9" ht="36" outlineLevel="6">
      <c r="A398" s="51" t="s">
        <v>51</v>
      </c>
      <c r="B398" s="52" t="s">
        <v>96</v>
      </c>
      <c r="C398" s="52" t="s">
        <v>382</v>
      </c>
      <c r="D398" s="52" t="s">
        <v>52</v>
      </c>
      <c r="E398" s="104">
        <f>E399</f>
        <v>149247.45000000001</v>
      </c>
    </row>
    <row r="399" spans="1:9" outlineLevel="4">
      <c r="A399" s="51" t="s">
        <v>88</v>
      </c>
      <c r="B399" s="52" t="s">
        <v>96</v>
      </c>
      <c r="C399" s="52" t="s">
        <v>382</v>
      </c>
      <c r="D399" s="52" t="s">
        <v>89</v>
      </c>
      <c r="E399" s="104">
        <v>149247.45000000001</v>
      </c>
    </row>
    <row r="400" spans="1:9" outlineLevel="5">
      <c r="A400" s="51" t="s">
        <v>255</v>
      </c>
      <c r="B400" s="52" t="s">
        <v>96</v>
      </c>
      <c r="C400" s="52" t="s">
        <v>275</v>
      </c>
      <c r="D400" s="52" t="s">
        <v>8</v>
      </c>
      <c r="E400" s="104">
        <f>E401</f>
        <v>1461000</v>
      </c>
    </row>
    <row r="401" spans="1:9" outlineLevel="6">
      <c r="A401" s="51" t="s">
        <v>97</v>
      </c>
      <c r="B401" s="52" t="s">
        <v>96</v>
      </c>
      <c r="C401" s="52" t="s">
        <v>163</v>
      </c>
      <c r="D401" s="52" t="s">
        <v>8</v>
      </c>
      <c r="E401" s="104">
        <f>E402</f>
        <v>1461000</v>
      </c>
    </row>
    <row r="402" spans="1:9" ht="36" outlineLevel="6">
      <c r="A402" s="51" t="s">
        <v>51</v>
      </c>
      <c r="B402" s="52" t="s">
        <v>96</v>
      </c>
      <c r="C402" s="52" t="s">
        <v>163</v>
      </c>
      <c r="D402" s="52" t="s">
        <v>52</v>
      </c>
      <c r="E402" s="104">
        <f>E403+E404</f>
        <v>1461000</v>
      </c>
    </row>
    <row r="403" spans="1:9" outlineLevel="6">
      <c r="A403" s="51" t="s">
        <v>88</v>
      </c>
      <c r="B403" s="52" t="s">
        <v>96</v>
      </c>
      <c r="C403" s="52" t="s">
        <v>163</v>
      </c>
      <c r="D403" s="52" t="s">
        <v>89</v>
      </c>
      <c r="E403" s="104">
        <v>1347000</v>
      </c>
    </row>
    <row r="404" spans="1:9" ht="36" outlineLevel="6">
      <c r="A404" s="51" t="s">
        <v>484</v>
      </c>
      <c r="B404" s="52" t="s">
        <v>96</v>
      </c>
      <c r="C404" s="52" t="s">
        <v>163</v>
      </c>
      <c r="D404" s="52" t="s">
        <v>301</v>
      </c>
      <c r="E404" s="104">
        <v>114000</v>
      </c>
    </row>
    <row r="405" spans="1:9" s="3" customFormat="1" ht="17.399999999999999">
      <c r="A405" s="49" t="s">
        <v>99</v>
      </c>
      <c r="B405" s="50" t="s">
        <v>100</v>
      </c>
      <c r="C405" s="50" t="s">
        <v>146</v>
      </c>
      <c r="D405" s="50" t="s">
        <v>8</v>
      </c>
      <c r="E405" s="108">
        <f>E406+E431+E411</f>
        <v>48131776.619999997</v>
      </c>
      <c r="F405" s="92"/>
      <c r="G405" s="129"/>
      <c r="H405" s="129"/>
      <c r="I405" s="129"/>
    </row>
    <row r="406" spans="1:9" outlineLevel="1">
      <c r="A406" s="51" t="s">
        <v>101</v>
      </c>
      <c r="B406" s="52" t="s">
        <v>102</v>
      </c>
      <c r="C406" s="52" t="s">
        <v>146</v>
      </c>
      <c r="D406" s="52" t="s">
        <v>8</v>
      </c>
      <c r="E406" s="104">
        <f>E407</f>
        <v>3713124</v>
      </c>
    </row>
    <row r="407" spans="1:9" outlineLevel="3">
      <c r="A407" s="51" t="s">
        <v>242</v>
      </c>
      <c r="B407" s="52" t="s">
        <v>102</v>
      </c>
      <c r="C407" s="52" t="s">
        <v>147</v>
      </c>
      <c r="D407" s="52" t="s">
        <v>8</v>
      </c>
      <c r="E407" s="104">
        <f>E408</f>
        <v>3713124</v>
      </c>
    </row>
    <row r="408" spans="1:9" outlineLevel="4">
      <c r="A408" s="51" t="s">
        <v>103</v>
      </c>
      <c r="B408" s="52" t="s">
        <v>102</v>
      </c>
      <c r="C408" s="52" t="s">
        <v>165</v>
      </c>
      <c r="D408" s="52" t="s">
        <v>8</v>
      </c>
      <c r="E408" s="104">
        <f>E409</f>
        <v>3713124</v>
      </c>
    </row>
    <row r="409" spans="1:9" outlineLevel="5">
      <c r="A409" s="51" t="s">
        <v>104</v>
      </c>
      <c r="B409" s="52" t="s">
        <v>102</v>
      </c>
      <c r="C409" s="52" t="s">
        <v>165</v>
      </c>
      <c r="D409" s="52" t="s">
        <v>105</v>
      </c>
      <c r="E409" s="104">
        <f>E410</f>
        <v>3713124</v>
      </c>
    </row>
    <row r="410" spans="1:9" outlineLevel="6">
      <c r="A410" s="51" t="s">
        <v>106</v>
      </c>
      <c r="B410" s="52" t="s">
        <v>102</v>
      </c>
      <c r="C410" s="52" t="s">
        <v>165</v>
      </c>
      <c r="D410" s="52" t="s">
        <v>107</v>
      </c>
      <c r="E410" s="104">
        <v>3713124</v>
      </c>
    </row>
    <row r="411" spans="1:9" outlineLevel="6">
      <c r="A411" s="51" t="s">
        <v>108</v>
      </c>
      <c r="B411" s="52" t="s">
        <v>109</v>
      </c>
      <c r="C411" s="52" t="s">
        <v>146</v>
      </c>
      <c r="D411" s="52" t="s">
        <v>8</v>
      </c>
      <c r="E411" s="104">
        <f>E412+E417+E422+E427</f>
        <v>3553660</v>
      </c>
    </row>
    <row r="412" spans="1:9" ht="36" outlineLevel="6">
      <c r="A412" s="97" t="s">
        <v>513</v>
      </c>
      <c r="B412" s="72" t="s">
        <v>109</v>
      </c>
      <c r="C412" s="72" t="s">
        <v>161</v>
      </c>
      <c r="D412" s="72" t="s">
        <v>8</v>
      </c>
      <c r="E412" s="104">
        <f>E413</f>
        <v>2840000</v>
      </c>
    </row>
    <row r="413" spans="1:9" outlineLevel="6">
      <c r="A413" s="54" t="s">
        <v>661</v>
      </c>
      <c r="B413" s="52" t="s">
        <v>109</v>
      </c>
      <c r="C413" s="52" t="s">
        <v>662</v>
      </c>
      <c r="D413" s="52" t="s">
        <v>8</v>
      </c>
      <c r="E413" s="104">
        <f>E414</f>
        <v>2840000</v>
      </c>
    </row>
    <row r="414" spans="1:9" ht="72" outlineLevel="6">
      <c r="A414" s="32" t="s">
        <v>523</v>
      </c>
      <c r="B414" s="52" t="s">
        <v>109</v>
      </c>
      <c r="C414" s="52" t="s">
        <v>663</v>
      </c>
      <c r="D414" s="52" t="s">
        <v>8</v>
      </c>
      <c r="E414" s="104">
        <f>E415</f>
        <v>2840000</v>
      </c>
    </row>
    <row r="415" spans="1:9" outlineLevel="6">
      <c r="A415" s="51" t="s">
        <v>104</v>
      </c>
      <c r="B415" s="52" t="s">
        <v>109</v>
      </c>
      <c r="C415" s="52" t="s">
        <v>663</v>
      </c>
      <c r="D415" s="52" t="s">
        <v>105</v>
      </c>
      <c r="E415" s="104">
        <f>E416</f>
        <v>2840000</v>
      </c>
    </row>
    <row r="416" spans="1:9" ht="21" customHeight="1" outlineLevel="6">
      <c r="A416" s="51" t="s">
        <v>111</v>
      </c>
      <c r="B416" s="52" t="s">
        <v>109</v>
      </c>
      <c r="C416" s="52" t="s">
        <v>663</v>
      </c>
      <c r="D416" s="52" t="s">
        <v>112</v>
      </c>
      <c r="E416" s="104">
        <v>2840000</v>
      </c>
    </row>
    <row r="417" spans="1:5" ht="36" outlineLevel="6">
      <c r="A417" s="97" t="s">
        <v>485</v>
      </c>
      <c r="B417" s="72" t="s">
        <v>109</v>
      </c>
      <c r="C417" s="72" t="s">
        <v>150</v>
      </c>
      <c r="D417" s="72" t="s">
        <v>8</v>
      </c>
      <c r="E417" s="104">
        <f>E418</f>
        <v>440160</v>
      </c>
    </row>
    <row r="418" spans="1:5" outlineLevel="6">
      <c r="A418" s="51" t="s">
        <v>486</v>
      </c>
      <c r="B418" s="52" t="s">
        <v>109</v>
      </c>
      <c r="C418" s="52" t="s">
        <v>549</v>
      </c>
      <c r="D418" s="52" t="s">
        <v>8</v>
      </c>
      <c r="E418" s="104">
        <f>E419</f>
        <v>440160</v>
      </c>
    </row>
    <row r="419" spans="1:5" ht="36" outlineLevel="6">
      <c r="A419" s="51" t="s">
        <v>113</v>
      </c>
      <c r="B419" s="52" t="s">
        <v>109</v>
      </c>
      <c r="C419" s="52" t="s">
        <v>552</v>
      </c>
      <c r="D419" s="52" t="s">
        <v>8</v>
      </c>
      <c r="E419" s="104">
        <f>E420</f>
        <v>440160</v>
      </c>
    </row>
    <row r="420" spans="1:5" outlineLevel="6">
      <c r="A420" s="51" t="s">
        <v>104</v>
      </c>
      <c r="B420" s="52" t="s">
        <v>109</v>
      </c>
      <c r="C420" s="52" t="s">
        <v>552</v>
      </c>
      <c r="D420" s="52" t="s">
        <v>105</v>
      </c>
      <c r="E420" s="104">
        <f>E421</f>
        <v>440160</v>
      </c>
    </row>
    <row r="421" spans="1:5" ht="18" customHeight="1" outlineLevel="6">
      <c r="A421" s="51" t="s">
        <v>111</v>
      </c>
      <c r="B421" s="52" t="s">
        <v>109</v>
      </c>
      <c r="C421" s="52" t="s">
        <v>552</v>
      </c>
      <c r="D421" s="52" t="s">
        <v>112</v>
      </c>
      <c r="E421" s="104">
        <v>440160</v>
      </c>
    </row>
    <row r="422" spans="1:5" ht="36" outlineLevel="6">
      <c r="A422" s="97" t="s">
        <v>487</v>
      </c>
      <c r="B422" s="72" t="s">
        <v>109</v>
      </c>
      <c r="C422" s="72" t="s">
        <v>488</v>
      </c>
      <c r="D422" s="72" t="s">
        <v>8</v>
      </c>
      <c r="E422" s="104">
        <f>E423</f>
        <v>173500</v>
      </c>
    </row>
    <row r="423" spans="1:5" ht="36" outlineLevel="6">
      <c r="A423" s="51" t="s">
        <v>512</v>
      </c>
      <c r="B423" s="52" t="s">
        <v>109</v>
      </c>
      <c r="C423" s="52" t="s">
        <v>489</v>
      </c>
      <c r="D423" s="52" t="s">
        <v>8</v>
      </c>
      <c r="E423" s="104">
        <f>E424</f>
        <v>173500</v>
      </c>
    </row>
    <row r="424" spans="1:5" outlineLevel="6">
      <c r="A424" s="51" t="s">
        <v>110</v>
      </c>
      <c r="B424" s="52" t="s">
        <v>109</v>
      </c>
      <c r="C424" s="52" t="s">
        <v>490</v>
      </c>
      <c r="D424" s="52" t="s">
        <v>8</v>
      </c>
      <c r="E424" s="104">
        <f>E425</f>
        <v>173500</v>
      </c>
    </row>
    <row r="425" spans="1:5" outlineLevel="6">
      <c r="A425" s="51" t="s">
        <v>104</v>
      </c>
      <c r="B425" s="52" t="s">
        <v>109</v>
      </c>
      <c r="C425" s="52" t="s">
        <v>490</v>
      </c>
      <c r="D425" s="52" t="s">
        <v>105</v>
      </c>
      <c r="E425" s="104">
        <f>E426</f>
        <v>173500</v>
      </c>
    </row>
    <row r="426" spans="1:5" ht="19.5" customHeight="1" outlineLevel="6">
      <c r="A426" s="51" t="s">
        <v>111</v>
      </c>
      <c r="B426" s="52" t="s">
        <v>109</v>
      </c>
      <c r="C426" s="52" t="s">
        <v>490</v>
      </c>
      <c r="D426" s="52" t="s">
        <v>112</v>
      </c>
      <c r="E426" s="104">
        <v>173500</v>
      </c>
    </row>
    <row r="427" spans="1:5" ht="19.5" customHeight="1" outlineLevel="6">
      <c r="A427" s="51" t="s">
        <v>155</v>
      </c>
      <c r="B427" s="52" t="s">
        <v>109</v>
      </c>
      <c r="C427" s="52" t="s">
        <v>147</v>
      </c>
      <c r="D427" s="52" t="s">
        <v>8</v>
      </c>
      <c r="E427" s="104">
        <f>E428</f>
        <v>100000</v>
      </c>
    </row>
    <row r="428" spans="1:5" outlineLevel="6">
      <c r="A428" s="51" t="s">
        <v>393</v>
      </c>
      <c r="B428" s="52" t="s">
        <v>109</v>
      </c>
      <c r="C428" s="52" t="s">
        <v>394</v>
      </c>
      <c r="D428" s="52" t="s">
        <v>8</v>
      </c>
      <c r="E428" s="104">
        <f>E429</f>
        <v>100000</v>
      </c>
    </row>
    <row r="429" spans="1:5" outlineLevel="6">
      <c r="A429" s="51" t="s">
        <v>104</v>
      </c>
      <c r="B429" s="52" t="s">
        <v>109</v>
      </c>
      <c r="C429" s="52" t="s">
        <v>394</v>
      </c>
      <c r="D429" s="52" t="s">
        <v>105</v>
      </c>
      <c r="E429" s="104">
        <f>E430</f>
        <v>100000</v>
      </c>
    </row>
    <row r="430" spans="1:5" outlineLevel="6">
      <c r="A430" s="51" t="s">
        <v>406</v>
      </c>
      <c r="B430" s="52" t="s">
        <v>109</v>
      </c>
      <c r="C430" s="52" t="s">
        <v>394</v>
      </c>
      <c r="D430" s="52" t="s">
        <v>407</v>
      </c>
      <c r="E430" s="104">
        <v>100000</v>
      </c>
    </row>
    <row r="431" spans="1:5" outlineLevel="1">
      <c r="A431" s="51" t="s">
        <v>143</v>
      </c>
      <c r="B431" s="52" t="s">
        <v>144</v>
      </c>
      <c r="C431" s="52" t="s">
        <v>146</v>
      </c>
      <c r="D431" s="52" t="s">
        <v>8</v>
      </c>
      <c r="E431" s="104">
        <f>E432+E440</f>
        <v>40864992.619999997</v>
      </c>
    </row>
    <row r="432" spans="1:5" ht="36" outlineLevel="2">
      <c r="A432" s="97" t="s">
        <v>522</v>
      </c>
      <c r="B432" s="72" t="s">
        <v>144</v>
      </c>
      <c r="C432" s="72" t="s">
        <v>161</v>
      </c>
      <c r="D432" s="72" t="s">
        <v>8</v>
      </c>
      <c r="E432" s="104">
        <f>E433</f>
        <v>4146291</v>
      </c>
    </row>
    <row r="433" spans="1:5" ht="36" outlineLevel="3">
      <c r="A433" s="51" t="s">
        <v>514</v>
      </c>
      <c r="B433" s="52" t="s">
        <v>144</v>
      </c>
      <c r="C433" s="52" t="s">
        <v>162</v>
      </c>
      <c r="D433" s="52" t="s">
        <v>8</v>
      </c>
      <c r="E433" s="104">
        <f>E434</f>
        <v>4146291</v>
      </c>
    </row>
    <row r="434" spans="1:5" outlineLevel="4">
      <c r="A434" s="98" t="s">
        <v>248</v>
      </c>
      <c r="B434" s="52" t="s">
        <v>144</v>
      </c>
      <c r="C434" s="52" t="s">
        <v>280</v>
      </c>
      <c r="D434" s="52" t="s">
        <v>8</v>
      </c>
      <c r="E434" s="104">
        <f>E435</f>
        <v>4146291</v>
      </c>
    </row>
    <row r="435" spans="1:5" ht="93" customHeight="1" outlineLevel="5">
      <c r="A435" s="51" t="s">
        <v>524</v>
      </c>
      <c r="B435" s="52" t="s">
        <v>144</v>
      </c>
      <c r="C435" s="52" t="s">
        <v>182</v>
      </c>
      <c r="D435" s="52" t="s">
        <v>8</v>
      </c>
      <c r="E435" s="104">
        <f>E436+E438</f>
        <v>4146291</v>
      </c>
    </row>
    <row r="436" spans="1:5" outlineLevel="6">
      <c r="A436" s="51" t="s">
        <v>18</v>
      </c>
      <c r="B436" s="52" t="s">
        <v>144</v>
      </c>
      <c r="C436" s="52" t="s">
        <v>182</v>
      </c>
      <c r="D436" s="52" t="s">
        <v>19</v>
      </c>
      <c r="E436" s="104">
        <f>E437</f>
        <v>24000</v>
      </c>
    </row>
    <row r="437" spans="1:5" ht="36" outlineLevel="5">
      <c r="A437" s="51" t="s">
        <v>20</v>
      </c>
      <c r="B437" s="52" t="s">
        <v>144</v>
      </c>
      <c r="C437" s="52" t="s">
        <v>182</v>
      </c>
      <c r="D437" s="52" t="s">
        <v>21</v>
      </c>
      <c r="E437" s="104">
        <v>24000</v>
      </c>
    </row>
    <row r="438" spans="1:5" outlineLevel="6">
      <c r="A438" s="51" t="s">
        <v>104</v>
      </c>
      <c r="B438" s="52" t="s">
        <v>144</v>
      </c>
      <c r="C438" s="52" t="s">
        <v>182</v>
      </c>
      <c r="D438" s="52" t="s">
        <v>105</v>
      </c>
      <c r="E438" s="104">
        <f>E439</f>
        <v>4122291</v>
      </c>
    </row>
    <row r="439" spans="1:5" ht="17.25" customHeight="1" outlineLevel="6">
      <c r="A439" s="51" t="s">
        <v>111</v>
      </c>
      <c r="B439" s="52" t="s">
        <v>144</v>
      </c>
      <c r="C439" s="52" t="s">
        <v>182</v>
      </c>
      <c r="D439" s="52" t="s">
        <v>112</v>
      </c>
      <c r="E439" s="104">
        <v>4122291</v>
      </c>
    </row>
    <row r="440" spans="1:5" ht="20.25" customHeight="1" outlineLevel="6">
      <c r="A440" s="51" t="s">
        <v>155</v>
      </c>
      <c r="B440" s="52" t="s">
        <v>144</v>
      </c>
      <c r="C440" s="52" t="s">
        <v>147</v>
      </c>
      <c r="D440" s="52" t="s">
        <v>8</v>
      </c>
      <c r="E440" s="104">
        <f>E441</f>
        <v>36718701.619999997</v>
      </c>
    </row>
    <row r="441" spans="1:5" outlineLevel="6">
      <c r="A441" s="51" t="s">
        <v>349</v>
      </c>
      <c r="B441" s="52" t="s">
        <v>144</v>
      </c>
      <c r="C441" s="52" t="s">
        <v>348</v>
      </c>
      <c r="D441" s="52" t="s">
        <v>8</v>
      </c>
      <c r="E441" s="104">
        <f>E442+E445+E448</f>
        <v>36718701.619999997</v>
      </c>
    </row>
    <row r="442" spans="1:5" ht="36.75" customHeight="1" outlineLevel="6">
      <c r="A442" s="32" t="s">
        <v>495</v>
      </c>
      <c r="B442" s="52" t="s">
        <v>144</v>
      </c>
      <c r="C442" s="52" t="s">
        <v>388</v>
      </c>
      <c r="D442" s="52" t="s">
        <v>8</v>
      </c>
      <c r="E442" s="104">
        <f>E443</f>
        <v>14951424.619999999</v>
      </c>
    </row>
    <row r="443" spans="1:5" ht="36" outlineLevel="6">
      <c r="A443" s="51" t="s">
        <v>322</v>
      </c>
      <c r="B443" s="52" t="s">
        <v>144</v>
      </c>
      <c r="C443" s="52" t="s">
        <v>388</v>
      </c>
      <c r="D443" s="52" t="s">
        <v>323</v>
      </c>
      <c r="E443" s="104">
        <f>E444</f>
        <v>14951424.619999999</v>
      </c>
    </row>
    <row r="444" spans="1:5" outlineLevel="6">
      <c r="A444" s="51" t="s">
        <v>324</v>
      </c>
      <c r="B444" s="52" t="s">
        <v>144</v>
      </c>
      <c r="C444" s="52" t="s">
        <v>388</v>
      </c>
      <c r="D444" s="52" t="s">
        <v>325</v>
      </c>
      <c r="E444" s="104">
        <v>14951424.619999999</v>
      </c>
    </row>
    <row r="445" spans="1:5" ht="57" customHeight="1" outlineLevel="6">
      <c r="A445" s="51" t="s">
        <v>586</v>
      </c>
      <c r="B445" s="52" t="s">
        <v>144</v>
      </c>
      <c r="C445" s="52" t="s">
        <v>587</v>
      </c>
      <c r="D445" s="52" t="s">
        <v>8</v>
      </c>
      <c r="E445" s="104">
        <f>E446</f>
        <v>769864</v>
      </c>
    </row>
    <row r="446" spans="1:5" outlineLevel="6">
      <c r="A446" s="51" t="s">
        <v>104</v>
      </c>
      <c r="B446" s="52" t="s">
        <v>144</v>
      </c>
      <c r="C446" s="52" t="s">
        <v>587</v>
      </c>
      <c r="D446" s="52" t="s">
        <v>105</v>
      </c>
      <c r="E446" s="104">
        <f>E447</f>
        <v>769864</v>
      </c>
    </row>
    <row r="447" spans="1:5" outlineLevel="6">
      <c r="A447" s="51" t="s">
        <v>106</v>
      </c>
      <c r="B447" s="52" t="s">
        <v>144</v>
      </c>
      <c r="C447" s="52" t="s">
        <v>587</v>
      </c>
      <c r="D447" s="52" t="s">
        <v>107</v>
      </c>
      <c r="E447" s="104">
        <v>769864</v>
      </c>
    </row>
    <row r="448" spans="1:5" ht="72" outlineLevel="6">
      <c r="A448" s="32" t="s">
        <v>588</v>
      </c>
      <c r="B448" s="52" t="s">
        <v>144</v>
      </c>
      <c r="C448" s="52" t="s">
        <v>589</v>
      </c>
      <c r="D448" s="52" t="s">
        <v>8</v>
      </c>
      <c r="E448" s="104">
        <f>E449+E451</f>
        <v>20997413</v>
      </c>
    </row>
    <row r="449" spans="1:9" outlineLevel="6">
      <c r="A449" s="51" t="s">
        <v>18</v>
      </c>
      <c r="B449" s="52" t="s">
        <v>144</v>
      </c>
      <c r="C449" s="52" t="s">
        <v>589</v>
      </c>
      <c r="D449" s="52" t="s">
        <v>19</v>
      </c>
      <c r="E449" s="104">
        <f>E450</f>
        <v>130000</v>
      </c>
    </row>
    <row r="450" spans="1:9" ht="36" outlineLevel="6">
      <c r="A450" s="51" t="s">
        <v>20</v>
      </c>
      <c r="B450" s="52" t="s">
        <v>144</v>
      </c>
      <c r="C450" s="52" t="s">
        <v>589</v>
      </c>
      <c r="D450" s="52" t="s">
        <v>21</v>
      </c>
      <c r="E450" s="104">
        <v>130000</v>
      </c>
    </row>
    <row r="451" spans="1:9" outlineLevel="6">
      <c r="A451" s="51" t="s">
        <v>104</v>
      </c>
      <c r="B451" s="52" t="s">
        <v>144</v>
      </c>
      <c r="C451" s="52" t="s">
        <v>589</v>
      </c>
      <c r="D451" s="52" t="s">
        <v>105</v>
      </c>
      <c r="E451" s="104">
        <f>E452+E453</f>
        <v>20867413</v>
      </c>
    </row>
    <row r="452" spans="1:9" outlineLevel="6">
      <c r="A452" s="51" t="s">
        <v>106</v>
      </c>
      <c r="B452" s="52" t="s">
        <v>144</v>
      </c>
      <c r="C452" s="52" t="s">
        <v>589</v>
      </c>
      <c r="D452" s="52" t="s">
        <v>107</v>
      </c>
      <c r="E452" s="104">
        <v>18867413</v>
      </c>
    </row>
    <row r="453" spans="1:9" ht="18.75" customHeight="1" outlineLevel="6">
      <c r="A453" s="51" t="s">
        <v>111</v>
      </c>
      <c r="B453" s="52" t="s">
        <v>144</v>
      </c>
      <c r="C453" s="52" t="s">
        <v>589</v>
      </c>
      <c r="D453" s="52" t="s">
        <v>112</v>
      </c>
      <c r="E453" s="104">
        <v>2000000</v>
      </c>
    </row>
    <row r="454" spans="1:9" s="3" customFormat="1" ht="17.399999999999999">
      <c r="A454" s="49" t="s">
        <v>114</v>
      </c>
      <c r="B454" s="50" t="s">
        <v>115</v>
      </c>
      <c r="C454" s="50" t="s">
        <v>146</v>
      </c>
      <c r="D454" s="50" t="s">
        <v>8</v>
      </c>
      <c r="E454" s="108">
        <f>E455</f>
        <v>13969969.189999999</v>
      </c>
      <c r="F454" s="92"/>
      <c r="G454" s="129"/>
      <c r="H454" s="129"/>
      <c r="I454" s="129"/>
    </row>
    <row r="455" spans="1:9" outlineLevel="1">
      <c r="A455" s="51" t="s">
        <v>397</v>
      </c>
      <c r="B455" s="52" t="s">
        <v>396</v>
      </c>
      <c r="C455" s="52" t="s">
        <v>146</v>
      </c>
      <c r="D455" s="52" t="s">
        <v>8</v>
      </c>
      <c r="E455" s="104">
        <f>E456+E470</f>
        <v>13969969.189999999</v>
      </c>
    </row>
    <row r="456" spans="1:9" ht="36" outlineLevel="2">
      <c r="A456" s="97" t="s">
        <v>491</v>
      </c>
      <c r="B456" s="72" t="s">
        <v>396</v>
      </c>
      <c r="C456" s="72" t="s">
        <v>244</v>
      </c>
      <c r="D456" s="72" t="s">
        <v>8</v>
      </c>
      <c r="E456" s="104">
        <f>E457+E464</f>
        <v>13919969.189999999</v>
      </c>
    </row>
    <row r="457" spans="1:9" outlineLevel="2">
      <c r="A457" s="51" t="s">
        <v>492</v>
      </c>
      <c r="B457" s="52" t="s">
        <v>396</v>
      </c>
      <c r="C457" s="52" t="s">
        <v>400</v>
      </c>
      <c r="D457" s="52" t="s">
        <v>8</v>
      </c>
      <c r="E457" s="104">
        <f>E458+E461</f>
        <v>13358969.189999999</v>
      </c>
    </row>
    <row r="458" spans="1:9" ht="18.75" customHeight="1" outlineLevel="2">
      <c r="A458" s="51" t="s">
        <v>355</v>
      </c>
      <c r="B458" s="52" t="s">
        <v>396</v>
      </c>
      <c r="C458" s="52" t="s">
        <v>398</v>
      </c>
      <c r="D458" s="52" t="s">
        <v>8</v>
      </c>
      <c r="E458" s="104">
        <f>E459</f>
        <v>3275966</v>
      </c>
    </row>
    <row r="459" spans="1:9" ht="36" outlineLevel="2">
      <c r="A459" s="51" t="s">
        <v>322</v>
      </c>
      <c r="B459" s="52" t="s">
        <v>396</v>
      </c>
      <c r="C459" s="52" t="s">
        <v>398</v>
      </c>
      <c r="D459" s="52" t="s">
        <v>323</v>
      </c>
      <c r="E459" s="104">
        <f>E460</f>
        <v>3275966</v>
      </c>
    </row>
    <row r="460" spans="1:9" outlineLevel="4">
      <c r="A460" s="51" t="s">
        <v>324</v>
      </c>
      <c r="B460" s="52" t="s">
        <v>396</v>
      </c>
      <c r="C460" s="52" t="s">
        <v>398</v>
      </c>
      <c r="D460" s="52" t="s">
        <v>325</v>
      </c>
      <c r="E460" s="104">
        <v>3275966</v>
      </c>
    </row>
    <row r="461" spans="1:9" ht="38.25" customHeight="1" outlineLevel="5">
      <c r="A461" s="32" t="s">
        <v>573</v>
      </c>
      <c r="B461" s="52" t="s">
        <v>396</v>
      </c>
      <c r="C461" s="52" t="s">
        <v>399</v>
      </c>
      <c r="D461" s="52" t="s">
        <v>8</v>
      </c>
      <c r="E461" s="104">
        <f>E462</f>
        <v>10083003.189999999</v>
      </c>
    </row>
    <row r="462" spans="1:9" ht="36" outlineLevel="6">
      <c r="A462" s="51" t="s">
        <v>322</v>
      </c>
      <c r="B462" s="52" t="s">
        <v>396</v>
      </c>
      <c r="C462" s="52" t="s">
        <v>399</v>
      </c>
      <c r="D462" s="52" t="s">
        <v>323</v>
      </c>
      <c r="E462" s="104">
        <f>E463</f>
        <v>10083003.189999999</v>
      </c>
    </row>
    <row r="463" spans="1:9" outlineLevel="6">
      <c r="A463" s="51" t="s">
        <v>324</v>
      </c>
      <c r="B463" s="52" t="s">
        <v>396</v>
      </c>
      <c r="C463" s="52" t="s">
        <v>399</v>
      </c>
      <c r="D463" s="52" t="s">
        <v>325</v>
      </c>
      <c r="E463" s="104">
        <v>10083003.189999999</v>
      </c>
    </row>
    <row r="464" spans="1:9" ht="36" outlineLevel="6">
      <c r="A464" s="51" t="s">
        <v>257</v>
      </c>
      <c r="B464" s="52" t="s">
        <v>396</v>
      </c>
      <c r="C464" s="52" t="s">
        <v>276</v>
      </c>
      <c r="D464" s="52" t="s">
        <v>8</v>
      </c>
      <c r="E464" s="104">
        <f>E465</f>
        <v>561000</v>
      </c>
    </row>
    <row r="465" spans="1:9" outlineLevel="6">
      <c r="A465" s="51" t="s">
        <v>116</v>
      </c>
      <c r="B465" s="52" t="s">
        <v>396</v>
      </c>
      <c r="C465" s="52" t="s">
        <v>245</v>
      </c>
      <c r="D465" s="52" t="s">
        <v>8</v>
      </c>
      <c r="E465" s="104">
        <f>E466+E468</f>
        <v>561000</v>
      </c>
    </row>
    <row r="466" spans="1:9" outlineLevel="6">
      <c r="A466" s="51" t="s">
        <v>18</v>
      </c>
      <c r="B466" s="52" t="s">
        <v>396</v>
      </c>
      <c r="C466" s="52" t="s">
        <v>245</v>
      </c>
      <c r="D466" s="52" t="s">
        <v>19</v>
      </c>
      <c r="E466" s="104">
        <f>E467</f>
        <v>531000</v>
      </c>
    </row>
    <row r="467" spans="1:9" ht="36" outlineLevel="6">
      <c r="A467" s="51" t="s">
        <v>20</v>
      </c>
      <c r="B467" s="52" t="s">
        <v>396</v>
      </c>
      <c r="C467" s="52" t="s">
        <v>245</v>
      </c>
      <c r="D467" s="52" t="s">
        <v>21</v>
      </c>
      <c r="E467" s="104">
        <v>531000</v>
      </c>
    </row>
    <row r="468" spans="1:9" ht="21" customHeight="1" outlineLevel="6">
      <c r="A468" s="51" t="s">
        <v>331</v>
      </c>
      <c r="B468" s="52" t="s">
        <v>396</v>
      </c>
      <c r="C468" s="52" t="s">
        <v>245</v>
      </c>
      <c r="D468" s="52" t="s">
        <v>23</v>
      </c>
      <c r="E468" s="104">
        <f>E469</f>
        <v>30000</v>
      </c>
    </row>
    <row r="469" spans="1:9" ht="21" customHeight="1" outlineLevel="6">
      <c r="A469" s="51" t="s">
        <v>332</v>
      </c>
      <c r="B469" s="52" t="s">
        <v>396</v>
      </c>
      <c r="C469" s="52" t="s">
        <v>245</v>
      </c>
      <c r="D469" s="52" t="s">
        <v>25</v>
      </c>
      <c r="E469" s="104">
        <v>30000</v>
      </c>
    </row>
    <row r="470" spans="1:9" ht="36" outlineLevel="6">
      <c r="A470" s="97" t="s">
        <v>696</v>
      </c>
      <c r="B470" s="72" t="s">
        <v>396</v>
      </c>
      <c r="C470" s="72" t="s">
        <v>697</v>
      </c>
      <c r="D470" s="72" t="s">
        <v>8</v>
      </c>
      <c r="E470" s="104">
        <f>E471</f>
        <v>50000</v>
      </c>
    </row>
    <row r="471" spans="1:9" ht="21" customHeight="1" outlineLevel="6">
      <c r="A471" s="51" t="s">
        <v>698</v>
      </c>
      <c r="B471" s="52" t="s">
        <v>396</v>
      </c>
      <c r="C471" s="52" t="s">
        <v>699</v>
      </c>
      <c r="D471" s="52" t="s">
        <v>8</v>
      </c>
      <c r="E471" s="104">
        <f>E472</f>
        <v>50000</v>
      </c>
    </row>
    <row r="472" spans="1:9" ht="36" outlineLevel="6">
      <c r="A472" s="51" t="s">
        <v>700</v>
      </c>
      <c r="B472" s="52" t="s">
        <v>396</v>
      </c>
      <c r="C472" s="52" t="s">
        <v>701</v>
      </c>
      <c r="D472" s="52" t="s">
        <v>8</v>
      </c>
      <c r="E472" s="104">
        <f>E473</f>
        <v>50000</v>
      </c>
    </row>
    <row r="473" spans="1:9" ht="20.25" customHeight="1" outlineLevel="6">
      <c r="A473" s="51" t="s">
        <v>18</v>
      </c>
      <c r="B473" s="52" t="s">
        <v>396</v>
      </c>
      <c r="C473" s="52" t="s">
        <v>701</v>
      </c>
      <c r="D473" s="52" t="s">
        <v>19</v>
      </c>
      <c r="E473" s="104">
        <f>E474</f>
        <v>50000</v>
      </c>
    </row>
    <row r="474" spans="1:9" ht="36" outlineLevel="6">
      <c r="A474" s="51" t="s">
        <v>20</v>
      </c>
      <c r="B474" s="52" t="s">
        <v>396</v>
      </c>
      <c r="C474" s="52" t="s">
        <v>701</v>
      </c>
      <c r="D474" s="52" t="s">
        <v>21</v>
      </c>
      <c r="E474" s="104">
        <v>50000</v>
      </c>
    </row>
    <row r="475" spans="1:9" s="3" customFormat="1" ht="17.399999999999999">
      <c r="A475" s="49" t="s">
        <v>117</v>
      </c>
      <c r="B475" s="50" t="s">
        <v>118</v>
      </c>
      <c r="C475" s="50" t="s">
        <v>146</v>
      </c>
      <c r="D475" s="50" t="s">
        <v>8</v>
      </c>
      <c r="E475" s="108">
        <f>E476</f>
        <v>2000000</v>
      </c>
      <c r="F475" s="92"/>
      <c r="G475" s="129"/>
      <c r="H475" s="129"/>
      <c r="I475" s="129"/>
    </row>
    <row r="476" spans="1:9" outlineLevel="1">
      <c r="A476" s="51" t="s">
        <v>119</v>
      </c>
      <c r="B476" s="52" t="s">
        <v>120</v>
      </c>
      <c r="C476" s="52" t="s">
        <v>146</v>
      </c>
      <c r="D476" s="52" t="s">
        <v>8</v>
      </c>
      <c r="E476" s="104">
        <f>E477</f>
        <v>2000000</v>
      </c>
    </row>
    <row r="477" spans="1:9" ht="36" outlineLevel="2">
      <c r="A477" s="97" t="s">
        <v>575</v>
      </c>
      <c r="B477" s="72" t="s">
        <v>120</v>
      </c>
      <c r="C477" s="72" t="s">
        <v>420</v>
      </c>
      <c r="D477" s="72" t="s">
        <v>8</v>
      </c>
      <c r="E477" s="104">
        <f>E478</f>
        <v>2000000</v>
      </c>
    </row>
    <row r="478" spans="1:9" outlineLevel="3">
      <c r="A478" s="54" t="s">
        <v>436</v>
      </c>
      <c r="B478" s="52" t="s">
        <v>120</v>
      </c>
      <c r="C478" s="52" t="s">
        <v>422</v>
      </c>
      <c r="D478" s="52" t="s">
        <v>8</v>
      </c>
      <c r="E478" s="104">
        <f t="shared" ref="E478:E480" si="0">E479</f>
        <v>2000000</v>
      </c>
    </row>
    <row r="479" spans="1:9" ht="36" outlineLevel="4">
      <c r="A479" s="51" t="s">
        <v>121</v>
      </c>
      <c r="B479" s="52" t="s">
        <v>120</v>
      </c>
      <c r="C479" s="52" t="s">
        <v>423</v>
      </c>
      <c r="D479" s="52" t="s">
        <v>8</v>
      </c>
      <c r="E479" s="104">
        <f t="shared" si="0"/>
        <v>2000000</v>
      </c>
    </row>
    <row r="480" spans="1:9" ht="36" outlineLevel="5">
      <c r="A480" s="51" t="s">
        <v>51</v>
      </c>
      <c r="B480" s="52" t="s">
        <v>120</v>
      </c>
      <c r="C480" s="52" t="s">
        <v>423</v>
      </c>
      <c r="D480" s="52" t="s">
        <v>52</v>
      </c>
      <c r="E480" s="104">
        <f t="shared" si="0"/>
        <v>2000000</v>
      </c>
    </row>
    <row r="481" spans="1:9" outlineLevel="6">
      <c r="A481" s="51" t="s">
        <v>53</v>
      </c>
      <c r="B481" s="52" t="s">
        <v>120</v>
      </c>
      <c r="C481" s="52" t="s">
        <v>423</v>
      </c>
      <c r="D481" s="52" t="s">
        <v>54</v>
      </c>
      <c r="E481" s="104">
        <v>2000000</v>
      </c>
    </row>
    <row r="482" spans="1:9" s="3" customFormat="1" ht="52.2">
      <c r="A482" s="49" t="s">
        <v>32</v>
      </c>
      <c r="B482" s="50" t="s">
        <v>33</v>
      </c>
      <c r="C482" s="50" t="s">
        <v>146</v>
      </c>
      <c r="D482" s="50" t="s">
        <v>8</v>
      </c>
      <c r="E482" s="108">
        <f>E483+E492</f>
        <v>27982015</v>
      </c>
      <c r="F482" s="92"/>
      <c r="G482" s="129"/>
      <c r="H482" s="129"/>
      <c r="I482" s="129"/>
    </row>
    <row r="483" spans="1:9" ht="36" outlineLevel="1">
      <c r="A483" s="51" t="s">
        <v>34</v>
      </c>
      <c r="B483" s="52" t="s">
        <v>35</v>
      </c>
      <c r="C483" s="52" t="s">
        <v>146</v>
      </c>
      <c r="D483" s="52" t="s">
        <v>8</v>
      </c>
      <c r="E483" s="104">
        <f>E484</f>
        <v>20013312</v>
      </c>
    </row>
    <row r="484" spans="1:9" ht="54" outlineLevel="2">
      <c r="A484" s="88" t="s">
        <v>576</v>
      </c>
      <c r="B484" s="72" t="s">
        <v>35</v>
      </c>
      <c r="C484" s="72" t="s">
        <v>424</v>
      </c>
      <c r="D484" s="72" t="s">
        <v>8</v>
      </c>
      <c r="E484" s="104">
        <f>E485</f>
        <v>20013312</v>
      </c>
    </row>
    <row r="485" spans="1:9" ht="36" outlineLevel="4">
      <c r="A485" s="54" t="s">
        <v>258</v>
      </c>
      <c r="B485" s="52" t="s">
        <v>35</v>
      </c>
      <c r="C485" s="52" t="s">
        <v>425</v>
      </c>
      <c r="D485" s="52" t="s">
        <v>8</v>
      </c>
      <c r="E485" s="104">
        <f>E486+E489</f>
        <v>20013312</v>
      </c>
    </row>
    <row r="486" spans="1:9" outlineLevel="5">
      <c r="A486" s="51" t="s">
        <v>426</v>
      </c>
      <c r="B486" s="52" t="s">
        <v>35</v>
      </c>
      <c r="C486" s="52" t="s">
        <v>427</v>
      </c>
      <c r="D486" s="52" t="s">
        <v>8</v>
      </c>
      <c r="E486" s="104">
        <f>E487</f>
        <v>1621862</v>
      </c>
    </row>
    <row r="487" spans="1:9" outlineLevel="6">
      <c r="A487" s="51" t="s">
        <v>30</v>
      </c>
      <c r="B487" s="52" t="s">
        <v>35</v>
      </c>
      <c r="C487" s="52" t="s">
        <v>427</v>
      </c>
      <c r="D487" s="52" t="s">
        <v>31</v>
      </c>
      <c r="E487" s="104">
        <f>E488</f>
        <v>1621862</v>
      </c>
    </row>
    <row r="488" spans="1:9" outlineLevel="4">
      <c r="A488" s="51" t="s">
        <v>36</v>
      </c>
      <c r="B488" s="52" t="s">
        <v>35</v>
      </c>
      <c r="C488" s="52" t="s">
        <v>427</v>
      </c>
      <c r="D488" s="52" t="s">
        <v>37</v>
      </c>
      <c r="E488" s="104">
        <v>1621862</v>
      </c>
    </row>
    <row r="489" spans="1:9" ht="54.75" customHeight="1" outlineLevel="5">
      <c r="A489" s="51" t="s">
        <v>428</v>
      </c>
      <c r="B489" s="52" t="s">
        <v>35</v>
      </c>
      <c r="C489" s="52" t="s">
        <v>429</v>
      </c>
      <c r="D489" s="52" t="s">
        <v>8</v>
      </c>
      <c r="E489" s="104">
        <f>E490</f>
        <v>18391450</v>
      </c>
    </row>
    <row r="490" spans="1:9" outlineLevel="6">
      <c r="A490" s="51" t="s">
        <v>30</v>
      </c>
      <c r="B490" s="52" t="s">
        <v>35</v>
      </c>
      <c r="C490" s="52" t="s">
        <v>429</v>
      </c>
      <c r="D490" s="52" t="s">
        <v>31</v>
      </c>
      <c r="E490" s="104">
        <f>E491</f>
        <v>18391450</v>
      </c>
    </row>
    <row r="491" spans="1:9" outlineLevel="6">
      <c r="A491" s="51" t="s">
        <v>36</v>
      </c>
      <c r="B491" s="52" t="s">
        <v>35</v>
      </c>
      <c r="C491" s="52" t="s">
        <v>429</v>
      </c>
      <c r="D491" s="52" t="s">
        <v>37</v>
      </c>
      <c r="E491" s="125">
        <v>18391450</v>
      </c>
    </row>
    <row r="492" spans="1:9" ht="19.5" customHeight="1" outlineLevel="6">
      <c r="A492" s="51" t="s">
        <v>582</v>
      </c>
      <c r="B492" s="52" t="s">
        <v>583</v>
      </c>
      <c r="C492" s="52" t="s">
        <v>146</v>
      </c>
      <c r="D492" s="52" t="s">
        <v>8</v>
      </c>
      <c r="E492" s="125">
        <f>E493</f>
        <v>7968703</v>
      </c>
    </row>
    <row r="493" spans="1:9" ht="54" outlineLevel="6">
      <c r="A493" s="88" t="s">
        <v>565</v>
      </c>
      <c r="B493" s="72" t="s">
        <v>583</v>
      </c>
      <c r="C493" s="72" t="s">
        <v>424</v>
      </c>
      <c r="D493" s="72" t="s">
        <v>8</v>
      </c>
      <c r="E493" s="125">
        <f>E494</f>
        <v>7968703</v>
      </c>
    </row>
    <row r="494" spans="1:9" ht="36" outlineLevel="6">
      <c r="A494" s="54" t="s">
        <v>258</v>
      </c>
      <c r="B494" s="52" t="s">
        <v>583</v>
      </c>
      <c r="C494" s="52" t="s">
        <v>425</v>
      </c>
      <c r="D494" s="52" t="s">
        <v>8</v>
      </c>
      <c r="E494" s="125">
        <f>E495</f>
        <v>7968703</v>
      </c>
    </row>
    <row r="495" spans="1:9" ht="38.25" customHeight="1" outlineLevel="6">
      <c r="A495" s="146" t="s">
        <v>584</v>
      </c>
      <c r="B495" s="52" t="s">
        <v>583</v>
      </c>
      <c r="C495" s="52">
        <v>1695680110</v>
      </c>
      <c r="D495" s="52" t="s">
        <v>8</v>
      </c>
      <c r="E495" s="125">
        <f>E496</f>
        <v>7968703</v>
      </c>
    </row>
    <row r="496" spans="1:9" outlineLevel="6">
      <c r="A496" s="51" t="s">
        <v>30</v>
      </c>
      <c r="B496" s="52" t="s">
        <v>583</v>
      </c>
      <c r="C496" s="147">
        <v>1695680110</v>
      </c>
      <c r="D496" s="52" t="s">
        <v>31</v>
      </c>
      <c r="E496" s="125">
        <f>E497</f>
        <v>7968703</v>
      </c>
    </row>
    <row r="497" spans="1:9" ht="18.75" customHeight="1" outlineLevel="6">
      <c r="A497" s="51" t="s">
        <v>585</v>
      </c>
      <c r="B497" s="52" t="s">
        <v>583</v>
      </c>
      <c r="C497" s="147">
        <v>1695680110</v>
      </c>
      <c r="D497" s="52" t="s">
        <v>373</v>
      </c>
      <c r="E497" s="125">
        <v>7968703</v>
      </c>
    </row>
    <row r="498" spans="1:9" s="3" customFormat="1" ht="17.399999999999999">
      <c r="A498" s="210" t="s">
        <v>138</v>
      </c>
      <c r="B498" s="210"/>
      <c r="C498" s="210"/>
      <c r="D498" s="210"/>
      <c r="E498" s="123">
        <f>E16+E165+E171+E206+E255+E271+E387+E405+E454+E475+E482</f>
        <v>796596410.62</v>
      </c>
      <c r="F498" s="9"/>
      <c r="G498" s="129"/>
      <c r="H498" s="129"/>
      <c r="I498" s="129"/>
    </row>
    <row r="499" spans="1:9">
      <c r="A499" s="59"/>
      <c r="B499" s="59"/>
      <c r="C499" s="59"/>
      <c r="D499" s="59"/>
      <c r="E499" s="64"/>
    </row>
    <row r="500" spans="1:9">
      <c r="A500" s="126"/>
      <c r="B500" s="126"/>
      <c r="C500" s="126"/>
      <c r="D500" s="126"/>
      <c r="E500" s="127">
        <f>'прил 7 '!C54-E498+19417804</f>
        <v>0</v>
      </c>
    </row>
    <row r="501" spans="1:9">
      <c r="C501" s="65"/>
      <c r="E501" s="66"/>
    </row>
    <row r="502" spans="1:9">
      <c r="C502" s="65"/>
      <c r="E502" s="66"/>
    </row>
    <row r="503" spans="1:9">
      <c r="C503" s="83" t="s">
        <v>161</v>
      </c>
      <c r="D503" s="84"/>
      <c r="E503" s="124">
        <f>E273+E299+E323+E349+E368+E412+E432</f>
        <v>492780114.33999997</v>
      </c>
      <c r="F503" s="87"/>
    </row>
    <row r="504" spans="1:9">
      <c r="C504" s="83" t="s">
        <v>159</v>
      </c>
      <c r="D504" s="84"/>
      <c r="E504" s="124">
        <f>E343+E389</f>
        <v>24662222.449999999</v>
      </c>
      <c r="F504" s="87"/>
    </row>
    <row r="505" spans="1:9">
      <c r="C505" s="83" t="s">
        <v>158</v>
      </c>
      <c r="D505" s="84"/>
      <c r="E505" s="124">
        <f>E257</f>
        <v>470000</v>
      </c>
      <c r="F505" s="87"/>
    </row>
    <row r="506" spans="1:9">
      <c r="C506" s="83" t="s">
        <v>244</v>
      </c>
      <c r="D506" s="84"/>
      <c r="E506" s="124">
        <f>E456</f>
        <v>13919969.189999999</v>
      </c>
      <c r="F506" s="87"/>
    </row>
    <row r="507" spans="1:9">
      <c r="C507" s="83" t="s">
        <v>150</v>
      </c>
      <c r="D507" s="84"/>
      <c r="E507" s="124">
        <f>E417</f>
        <v>440160</v>
      </c>
      <c r="F507" s="87"/>
    </row>
    <row r="508" spans="1:9">
      <c r="C508" s="83" t="s">
        <v>149</v>
      </c>
      <c r="D508" s="84"/>
      <c r="E508" s="124">
        <f>E71</f>
        <v>18781764.740000002</v>
      </c>
      <c r="F508" s="87"/>
    </row>
    <row r="509" spans="1:9">
      <c r="C509" s="83" t="s">
        <v>157</v>
      </c>
      <c r="D509" s="84"/>
      <c r="E509" s="124">
        <f>E214+E234+E247</f>
        <v>68586562.420000002</v>
      </c>
      <c r="F509" s="87"/>
    </row>
    <row r="510" spans="1:9">
      <c r="C510" s="83" t="s">
        <v>154</v>
      </c>
      <c r="D510" s="84"/>
      <c r="E510" s="124">
        <f>E91</f>
        <v>215000</v>
      </c>
      <c r="F510" s="87"/>
    </row>
    <row r="511" spans="1:9">
      <c r="C511" s="83" t="s">
        <v>548</v>
      </c>
      <c r="D511" s="84"/>
      <c r="E511" s="124"/>
      <c r="F511" s="87"/>
    </row>
    <row r="512" spans="1:9">
      <c r="C512" s="83" t="s">
        <v>488</v>
      </c>
      <c r="D512" s="84"/>
      <c r="E512" s="124">
        <f>E422</f>
        <v>173500</v>
      </c>
      <c r="F512" s="87"/>
    </row>
    <row r="513" spans="3:6">
      <c r="C513" s="83" t="s">
        <v>420</v>
      </c>
      <c r="D513" s="84"/>
      <c r="E513" s="124">
        <f>E96+E477</f>
        <v>3768638</v>
      </c>
      <c r="F513" s="87"/>
    </row>
    <row r="514" spans="3:6">
      <c r="C514" s="83" t="s">
        <v>444</v>
      </c>
      <c r="D514" s="84"/>
      <c r="E514" s="124">
        <f>E185</f>
        <v>23150590</v>
      </c>
      <c r="F514" s="87"/>
    </row>
    <row r="515" spans="3:6">
      <c r="C515" s="83" t="s">
        <v>475</v>
      </c>
      <c r="D515" s="84"/>
      <c r="E515" s="124">
        <f>E266</f>
        <v>45000</v>
      </c>
      <c r="F515" s="87"/>
    </row>
    <row r="516" spans="3:6">
      <c r="C516" s="83" t="s">
        <v>449</v>
      </c>
      <c r="D516" s="84"/>
      <c r="E516" s="124">
        <f>E197</f>
        <v>2063000</v>
      </c>
      <c r="F516" s="87"/>
    </row>
    <row r="517" spans="3:6">
      <c r="C517" s="83" t="s">
        <v>440</v>
      </c>
      <c r="D517" s="84"/>
      <c r="E517" s="124">
        <f>E104+E208</f>
        <v>10912780</v>
      </c>
      <c r="F517" s="87"/>
    </row>
    <row r="518" spans="3:6">
      <c r="C518" s="83" t="s">
        <v>424</v>
      </c>
      <c r="D518" s="84"/>
      <c r="E518" s="124">
        <f>E484+E493</f>
        <v>27982015</v>
      </c>
      <c r="F518" s="87"/>
    </row>
    <row r="519" spans="3:6">
      <c r="C519" s="83" t="s">
        <v>697</v>
      </c>
      <c r="D519" s="84"/>
      <c r="E519" s="124">
        <f>E470</f>
        <v>50000</v>
      </c>
      <c r="F519" s="87"/>
    </row>
    <row r="520" spans="3:6">
      <c r="C520" s="83" t="s">
        <v>147</v>
      </c>
      <c r="D520" s="84"/>
      <c r="E520" s="124">
        <f>E18+E23+E38+E45+E51+E111+E167+E173+E179+E407+E427+E440+E242+E66</f>
        <v>108595094.48</v>
      </c>
      <c r="F520" s="87"/>
    </row>
    <row r="521" spans="3:6">
      <c r="C521" s="83"/>
      <c r="D521" s="84"/>
      <c r="E521" s="124">
        <f>SUM(E503:E520)</f>
        <v>796596410.61999989</v>
      </c>
      <c r="F521" s="87"/>
    </row>
    <row r="522" spans="3:6">
      <c r="C522" s="83"/>
      <c r="D522" s="84"/>
      <c r="E522" s="124"/>
      <c r="F522" s="87"/>
    </row>
    <row r="523" spans="3:6">
      <c r="C523" s="83"/>
      <c r="D523" s="84"/>
      <c r="E523" s="124">
        <f>E498-E521</f>
        <v>0</v>
      </c>
      <c r="F523" s="87"/>
    </row>
    <row r="524" spans="3:6">
      <c r="C524" s="83"/>
      <c r="D524" s="84"/>
      <c r="E524" s="124"/>
      <c r="F524" s="87"/>
    </row>
    <row r="525" spans="3:6">
      <c r="C525" s="83" t="s">
        <v>265</v>
      </c>
      <c r="D525" s="84"/>
      <c r="E525" s="124">
        <f>E275</f>
        <v>109800383</v>
      </c>
      <c r="F525" s="87"/>
    </row>
    <row r="526" spans="3:6">
      <c r="C526" s="83" t="s">
        <v>267</v>
      </c>
      <c r="D526" s="84"/>
      <c r="E526" s="124">
        <f>E282</f>
        <v>1736932</v>
      </c>
      <c r="F526" s="87"/>
    </row>
    <row r="527" spans="3:6">
      <c r="C527" s="83" t="s">
        <v>280</v>
      </c>
      <c r="D527" s="84"/>
      <c r="E527" s="124">
        <f>E434</f>
        <v>4146291</v>
      </c>
      <c r="F527" s="87"/>
    </row>
    <row r="528" spans="3:6">
      <c r="C528" s="83" t="s">
        <v>268</v>
      </c>
      <c r="D528" s="84"/>
      <c r="E528" s="124">
        <f>E301</f>
        <v>305770039.95999998</v>
      </c>
      <c r="F528" s="87"/>
    </row>
    <row r="529" spans="3:6">
      <c r="C529" s="83" t="s">
        <v>266</v>
      </c>
      <c r="D529" s="84"/>
      <c r="E529" s="124">
        <f>E351+E308</f>
        <v>3161383</v>
      </c>
      <c r="F529" s="87"/>
    </row>
    <row r="530" spans="3:6">
      <c r="C530" s="83" t="s">
        <v>269</v>
      </c>
      <c r="D530" s="84"/>
      <c r="E530" s="124">
        <f>E355+E318</f>
        <v>16526188</v>
      </c>
      <c r="F530" s="87"/>
    </row>
    <row r="531" spans="3:6">
      <c r="C531" s="83" t="s">
        <v>413</v>
      </c>
      <c r="D531" s="84"/>
      <c r="E531" s="124"/>
      <c r="F531" s="87"/>
    </row>
    <row r="532" spans="3:6">
      <c r="C532" s="83" t="s">
        <v>270</v>
      </c>
      <c r="D532" s="84"/>
      <c r="E532" s="124">
        <f>E325</f>
        <v>22467505</v>
      </c>
      <c r="F532" s="87"/>
    </row>
    <row r="533" spans="3:6">
      <c r="C533" s="83" t="s">
        <v>271</v>
      </c>
      <c r="D533" s="84"/>
      <c r="E533" s="124">
        <f>E329</f>
        <v>220500</v>
      </c>
      <c r="F533" s="87"/>
    </row>
    <row r="534" spans="3:6">
      <c r="C534" s="83" t="s">
        <v>401</v>
      </c>
      <c r="D534" s="84"/>
      <c r="E534" s="124"/>
      <c r="F534" s="87"/>
    </row>
    <row r="535" spans="3:6">
      <c r="C535" s="83" t="s">
        <v>272</v>
      </c>
      <c r="D535" s="84"/>
      <c r="E535" s="124">
        <f>E369</f>
        <v>19007578</v>
      </c>
      <c r="F535" s="87"/>
    </row>
    <row r="536" spans="3:6">
      <c r="C536" s="83" t="s">
        <v>283</v>
      </c>
      <c r="D536" s="84"/>
      <c r="E536" s="124">
        <f>E363</f>
        <v>74000</v>
      </c>
      <c r="F536" s="87"/>
    </row>
    <row r="537" spans="3:6">
      <c r="C537" s="83" t="s">
        <v>662</v>
      </c>
      <c r="D537" s="84"/>
      <c r="E537" s="124">
        <f>E413</f>
        <v>2840000</v>
      </c>
      <c r="F537" s="87"/>
    </row>
    <row r="538" spans="3:6">
      <c r="C538" s="83" t="s">
        <v>273</v>
      </c>
      <c r="D538" s="84"/>
      <c r="E538" s="124">
        <f>E390</f>
        <v>7891277.4500000002</v>
      </c>
      <c r="F538" s="87"/>
    </row>
    <row r="539" spans="3:6">
      <c r="C539" s="83" t="s">
        <v>274</v>
      </c>
      <c r="D539" s="84"/>
      <c r="E539" s="124">
        <f>E344</f>
        <v>15309945</v>
      </c>
      <c r="F539" s="87"/>
    </row>
    <row r="540" spans="3:6">
      <c r="C540" s="83" t="s">
        <v>275</v>
      </c>
      <c r="D540" s="84"/>
      <c r="E540" s="124">
        <f>E400</f>
        <v>1461000</v>
      </c>
      <c r="F540" s="87"/>
    </row>
    <row r="541" spans="3:6">
      <c r="C541" s="83" t="s">
        <v>510</v>
      </c>
      <c r="D541" s="84"/>
      <c r="E541" s="124">
        <f>E258</f>
        <v>440000</v>
      </c>
      <c r="F541" s="87"/>
    </row>
    <row r="542" spans="3:6">
      <c r="C542" s="83" t="s">
        <v>292</v>
      </c>
      <c r="D542" s="84"/>
      <c r="E542" s="124">
        <f>E262</f>
        <v>30000</v>
      </c>
      <c r="F542" s="87"/>
    </row>
    <row r="543" spans="3:6">
      <c r="C543" s="83" t="s">
        <v>401</v>
      </c>
      <c r="D543" s="84"/>
      <c r="E543" s="124">
        <f>E336</f>
        <v>7029314.3799999999</v>
      </c>
      <c r="F543" s="87"/>
    </row>
    <row r="544" spans="3:6">
      <c r="C544" s="83" t="s">
        <v>276</v>
      </c>
      <c r="D544" s="84"/>
      <c r="E544" s="124">
        <f>E464</f>
        <v>561000</v>
      </c>
      <c r="F544" s="87"/>
    </row>
    <row r="545" spans="3:6">
      <c r="C545" s="83" t="s">
        <v>400</v>
      </c>
      <c r="D545" s="84"/>
      <c r="E545" s="124">
        <f>E457</f>
        <v>13358969.189999999</v>
      </c>
      <c r="F545" s="87"/>
    </row>
    <row r="546" spans="3:6">
      <c r="C546" s="83" t="s">
        <v>549</v>
      </c>
      <c r="D546" s="84"/>
      <c r="E546" s="124">
        <f>E419</f>
        <v>440160</v>
      </c>
      <c r="F546" s="87"/>
    </row>
    <row r="547" spans="3:6">
      <c r="C547" s="83" t="s">
        <v>418</v>
      </c>
      <c r="D547" s="84"/>
      <c r="E547" s="124">
        <f>E72</f>
        <v>311385</v>
      </c>
      <c r="F547" s="87"/>
    </row>
    <row r="548" spans="3:6">
      <c r="C548" s="83" t="s">
        <v>277</v>
      </c>
      <c r="D548" s="84"/>
      <c r="E548" s="124">
        <f>E79</f>
        <v>16970379.740000002</v>
      </c>
      <c r="F548" s="87"/>
    </row>
    <row r="549" spans="3:6">
      <c r="C549" s="83" t="s">
        <v>330</v>
      </c>
      <c r="D549" s="84"/>
      <c r="E549" s="124">
        <f>E87</f>
        <v>1500000</v>
      </c>
      <c r="F549" s="87"/>
    </row>
    <row r="550" spans="3:6">
      <c r="C550" s="83" t="s">
        <v>460</v>
      </c>
      <c r="D550" s="84"/>
      <c r="E550" s="124">
        <f>E215+E248</f>
        <v>33194235.879999995</v>
      </c>
      <c r="F550" s="87"/>
    </row>
    <row r="551" spans="3:6">
      <c r="C551" s="83" t="s">
        <v>278</v>
      </c>
      <c r="D551" s="84"/>
      <c r="E551" s="124">
        <f>E235</f>
        <v>2731000</v>
      </c>
      <c r="F551" s="87"/>
    </row>
    <row r="552" spans="3:6">
      <c r="C552" s="83" t="s">
        <v>658</v>
      </c>
      <c r="D552" s="84"/>
      <c r="E552" s="124">
        <f>E229</f>
        <v>32661326.539999999</v>
      </c>
      <c r="F552" s="87"/>
    </row>
    <row r="553" spans="3:6">
      <c r="C553" s="83" t="s">
        <v>279</v>
      </c>
      <c r="D553" s="84"/>
      <c r="E553" s="124">
        <f>E92</f>
        <v>215000</v>
      </c>
      <c r="F553" s="87"/>
    </row>
    <row r="554" spans="3:6">
      <c r="C554" s="83" t="s">
        <v>550</v>
      </c>
      <c r="D554" s="84"/>
      <c r="E554" s="124"/>
      <c r="F554" s="87"/>
    </row>
    <row r="555" spans="3:6">
      <c r="C555" s="83" t="s">
        <v>489</v>
      </c>
      <c r="D555" s="84"/>
      <c r="E555" s="124">
        <f>E423</f>
        <v>173500</v>
      </c>
      <c r="F555" s="87"/>
    </row>
    <row r="556" spans="3:6">
      <c r="C556" s="83" t="s">
        <v>422</v>
      </c>
      <c r="D556" s="84"/>
      <c r="E556" s="124">
        <f>E97+E478</f>
        <v>3768638</v>
      </c>
      <c r="F556" s="87"/>
    </row>
    <row r="557" spans="3:6">
      <c r="C557" s="83" t="s">
        <v>446</v>
      </c>
      <c r="D557" s="84"/>
      <c r="E557" s="124">
        <f>E186</f>
        <v>23150590</v>
      </c>
      <c r="F557" s="87"/>
    </row>
    <row r="558" spans="3:6">
      <c r="C558" s="83" t="s">
        <v>477</v>
      </c>
      <c r="D558" s="84"/>
      <c r="E558" s="124">
        <f>E267</f>
        <v>45000</v>
      </c>
      <c r="F558" s="87"/>
    </row>
    <row r="559" spans="3:6">
      <c r="C559" s="83" t="s">
        <v>551</v>
      </c>
      <c r="D559" s="84"/>
      <c r="E559" s="124"/>
      <c r="F559" s="87"/>
    </row>
    <row r="560" spans="3:6">
      <c r="C560" s="83">
        <v>1495300000</v>
      </c>
      <c r="D560" s="84"/>
      <c r="E560" s="124">
        <f>E198</f>
        <v>1663000</v>
      </c>
      <c r="F560" s="87"/>
    </row>
    <row r="561" spans="3:6">
      <c r="C561" s="83" t="s">
        <v>504</v>
      </c>
      <c r="D561" s="84"/>
      <c r="E561" s="124">
        <f>E202</f>
        <v>400000</v>
      </c>
      <c r="F561" s="87"/>
    </row>
    <row r="562" spans="3:6">
      <c r="C562" s="83" t="s">
        <v>441</v>
      </c>
      <c r="D562" s="84"/>
      <c r="E562" s="124">
        <f>E209+E105</f>
        <v>10912780</v>
      </c>
      <c r="F562" s="87"/>
    </row>
    <row r="563" spans="3:6">
      <c r="C563" s="83" t="s">
        <v>425</v>
      </c>
      <c r="D563" s="84"/>
      <c r="E563" s="124">
        <f>E485+E494</f>
        <v>27982015</v>
      </c>
      <c r="F563" s="87"/>
    </row>
    <row r="564" spans="3:6">
      <c r="C564" s="83" t="s">
        <v>699</v>
      </c>
      <c r="D564" s="84"/>
      <c r="E564" s="124">
        <f>E471</f>
        <v>50000</v>
      </c>
      <c r="F564" s="87"/>
    </row>
    <row r="565" spans="3:6">
      <c r="C565" s="83" t="s">
        <v>147</v>
      </c>
      <c r="D565" s="84"/>
      <c r="E565" s="124">
        <f>E18+E23+E38+E45+E51+E111+E167+E173+E179+E407+E427+E440+E242+E66</f>
        <v>108595094.48</v>
      </c>
      <c r="F565" s="87"/>
    </row>
    <row r="566" spans="3:6">
      <c r="C566" s="83"/>
      <c r="D566" s="84"/>
      <c r="E566" s="124">
        <f>SUM(E525:E565)</f>
        <v>796596410.61999989</v>
      </c>
      <c r="F566" s="87">
        <f>E521-E566</f>
        <v>0</v>
      </c>
    </row>
    <row r="567" spans="3:6">
      <c r="C567" s="65"/>
    </row>
    <row r="568" spans="3:6">
      <c r="C568" s="65"/>
    </row>
    <row r="569" spans="3:6">
      <c r="C569" s="65"/>
    </row>
    <row r="570" spans="3:6">
      <c r="C570" s="65"/>
    </row>
    <row r="571" spans="3:6">
      <c r="C571" s="65"/>
    </row>
    <row r="572" spans="3:6">
      <c r="C572" s="65"/>
    </row>
    <row r="573" spans="3:6">
      <c r="C573" s="65"/>
    </row>
  </sheetData>
  <mergeCells count="7">
    <mergeCell ref="C2:E2"/>
    <mergeCell ref="A9:E9"/>
    <mergeCell ref="A10:E10"/>
    <mergeCell ref="A498:D498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7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6"/>
  <cols>
    <col min="1" max="1" width="94.6640625" style="176" customWidth="1"/>
    <col min="2" max="2" width="6.88671875" style="62" customWidth="1"/>
    <col min="3" max="3" width="14.5546875" style="62" customWidth="1"/>
    <col min="4" max="4" width="6.44140625" style="62" customWidth="1"/>
    <col min="5" max="5" width="18.109375" style="62" customWidth="1"/>
    <col min="6" max="6" width="18.109375" style="46" customWidth="1"/>
    <col min="7" max="7" width="21" style="1" customWidth="1"/>
    <col min="8" max="8" width="19.55468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F1" s="93" t="s">
        <v>603</v>
      </c>
    </row>
    <row r="2" spans="1:8">
      <c r="E2" s="204" t="s">
        <v>708</v>
      </c>
      <c r="F2" s="205"/>
    </row>
    <row r="3" spans="1:8">
      <c r="F3" s="93" t="s">
        <v>410</v>
      </c>
    </row>
    <row r="4" spans="1:8">
      <c r="F4" s="46" t="s">
        <v>709</v>
      </c>
    </row>
    <row r="5" spans="1:8">
      <c r="F5" s="93" t="s">
        <v>647</v>
      </c>
    </row>
    <row r="6" spans="1:8">
      <c r="F6" s="93" t="s">
        <v>590</v>
      </c>
    </row>
    <row r="7" spans="1:8">
      <c r="F7" s="93" t="s">
        <v>591</v>
      </c>
      <c r="H7" s="1" t="s">
        <v>65</v>
      </c>
    </row>
    <row r="8" spans="1:8">
      <c r="F8" s="93" t="s">
        <v>592</v>
      </c>
    </row>
    <row r="9" spans="1:8">
      <c r="A9" s="213" t="s">
        <v>240</v>
      </c>
      <c r="B9" s="213"/>
      <c r="C9" s="213"/>
      <c r="D9" s="213"/>
      <c r="E9" s="213"/>
      <c r="F9" s="213"/>
    </row>
    <row r="10" spans="1:8">
      <c r="A10" s="208" t="s">
        <v>648</v>
      </c>
      <c r="B10" s="208"/>
      <c r="C10" s="208"/>
      <c r="D10" s="208"/>
      <c r="E10" s="208"/>
      <c r="F10" s="208"/>
    </row>
    <row r="11" spans="1:8" ht="19.5" customHeight="1">
      <c r="A11" s="208" t="s">
        <v>649</v>
      </c>
      <c r="B11" s="208"/>
      <c r="C11" s="208"/>
      <c r="D11" s="208"/>
      <c r="E11" s="208"/>
      <c r="F11" s="208"/>
    </row>
    <row r="12" spans="1:8" ht="19.5" customHeight="1">
      <c r="A12" s="208" t="s">
        <v>650</v>
      </c>
      <c r="B12" s="208"/>
      <c r="C12" s="208"/>
      <c r="D12" s="208"/>
      <c r="E12" s="208"/>
      <c r="F12" s="208"/>
    </row>
    <row r="13" spans="1:8">
      <c r="A13" s="208" t="s">
        <v>651</v>
      </c>
      <c r="B13" s="208"/>
      <c r="C13" s="208"/>
      <c r="D13" s="208"/>
      <c r="E13" s="208"/>
      <c r="F13" s="208"/>
    </row>
    <row r="14" spans="1:8">
      <c r="A14" s="44"/>
      <c r="B14" s="63"/>
      <c r="C14" s="63"/>
      <c r="D14" s="63"/>
      <c r="F14" s="77" t="s">
        <v>528</v>
      </c>
    </row>
    <row r="15" spans="1:8" ht="36">
      <c r="A15" s="48" t="s">
        <v>0</v>
      </c>
      <c r="B15" s="48" t="s">
        <v>2</v>
      </c>
      <c r="C15" s="48" t="s">
        <v>3</v>
      </c>
      <c r="D15" s="48" t="s">
        <v>4</v>
      </c>
      <c r="E15" s="177" t="s">
        <v>652</v>
      </c>
      <c r="F15" s="48" t="s">
        <v>653</v>
      </c>
      <c r="G15" s="128"/>
    </row>
    <row r="16" spans="1:8" s="3" customFormat="1" ht="17.399999999999999">
      <c r="A16" s="49" t="s">
        <v>9</v>
      </c>
      <c r="B16" s="50" t="s">
        <v>10</v>
      </c>
      <c r="C16" s="50" t="s">
        <v>146</v>
      </c>
      <c r="D16" s="50" t="s">
        <v>8</v>
      </c>
      <c r="E16" s="178">
        <f>E17+E22+E44+E37+E50+E65</f>
        <v>75329820.75999999</v>
      </c>
      <c r="F16" s="108">
        <f>F17+F22+F44+F37+F50+F65</f>
        <v>72206241.75999999</v>
      </c>
      <c r="G16" s="9">
        <f>'прил 12'!F489</f>
        <v>75329820.75999999</v>
      </c>
      <c r="H16" s="9">
        <f>'[1]прил 12'!G478</f>
        <v>72206241.75999999</v>
      </c>
    </row>
    <row r="17" spans="1:7" ht="38.25" customHeight="1" outlineLevel="1">
      <c r="A17" s="51" t="s">
        <v>40</v>
      </c>
      <c r="B17" s="52" t="s">
        <v>41</v>
      </c>
      <c r="C17" s="52" t="s">
        <v>146</v>
      </c>
      <c r="D17" s="52" t="s">
        <v>8</v>
      </c>
      <c r="E17" s="179">
        <f t="shared" ref="E17:F20" si="0">E18</f>
        <v>2449211</v>
      </c>
      <c r="F17" s="104">
        <f t="shared" si="0"/>
        <v>2449211</v>
      </c>
      <c r="G17" s="128"/>
    </row>
    <row r="18" spans="1:7" outlineLevel="2">
      <c r="A18" s="51" t="s">
        <v>242</v>
      </c>
      <c r="B18" s="52" t="s">
        <v>41</v>
      </c>
      <c r="C18" s="52" t="s">
        <v>147</v>
      </c>
      <c r="D18" s="52" t="s">
        <v>8</v>
      </c>
      <c r="E18" s="179">
        <f t="shared" si="0"/>
        <v>2449211</v>
      </c>
      <c r="F18" s="104">
        <f t="shared" si="0"/>
        <v>2449211</v>
      </c>
      <c r="G18" s="128"/>
    </row>
    <row r="19" spans="1:7" outlineLevel="4">
      <c r="A19" s="51" t="s">
        <v>42</v>
      </c>
      <c r="B19" s="52" t="s">
        <v>41</v>
      </c>
      <c r="C19" s="52" t="s">
        <v>151</v>
      </c>
      <c r="D19" s="52" t="s">
        <v>8</v>
      </c>
      <c r="E19" s="179">
        <f t="shared" si="0"/>
        <v>2449211</v>
      </c>
      <c r="F19" s="104">
        <f t="shared" si="0"/>
        <v>2449211</v>
      </c>
      <c r="G19" s="128"/>
    </row>
    <row r="20" spans="1:7" ht="55.5" customHeight="1" outlineLevel="5">
      <c r="A20" s="51" t="s">
        <v>14</v>
      </c>
      <c r="B20" s="52" t="s">
        <v>41</v>
      </c>
      <c r="C20" s="52" t="s">
        <v>151</v>
      </c>
      <c r="D20" s="52" t="s">
        <v>15</v>
      </c>
      <c r="E20" s="179">
        <f t="shared" si="0"/>
        <v>2449211</v>
      </c>
      <c r="F20" s="104">
        <f t="shared" si="0"/>
        <v>2449211</v>
      </c>
      <c r="G20" s="128"/>
    </row>
    <row r="21" spans="1:7" ht="19.5" customHeight="1" outlineLevel="6">
      <c r="A21" s="51" t="s">
        <v>16</v>
      </c>
      <c r="B21" s="52" t="s">
        <v>41</v>
      </c>
      <c r="C21" s="52" t="s">
        <v>151</v>
      </c>
      <c r="D21" s="52" t="s">
        <v>17</v>
      </c>
      <c r="E21" s="179">
        <v>2449211</v>
      </c>
      <c r="F21" s="104">
        <v>2449211</v>
      </c>
      <c r="G21" s="128"/>
    </row>
    <row r="22" spans="1:7" ht="54.75" customHeight="1" outlineLevel="1">
      <c r="A22" s="51" t="s">
        <v>124</v>
      </c>
      <c r="B22" s="52" t="s">
        <v>125</v>
      </c>
      <c r="C22" s="52" t="s">
        <v>146</v>
      </c>
      <c r="D22" s="52" t="s">
        <v>8</v>
      </c>
      <c r="E22" s="179">
        <f>E23</f>
        <v>4690092</v>
      </c>
      <c r="F22" s="104">
        <f>F23</f>
        <v>4690092</v>
      </c>
      <c r="G22" s="128"/>
    </row>
    <row r="23" spans="1:7" outlineLevel="3">
      <c r="A23" s="51" t="s">
        <v>242</v>
      </c>
      <c r="B23" s="52" t="s">
        <v>125</v>
      </c>
      <c r="C23" s="52" t="s">
        <v>147</v>
      </c>
      <c r="D23" s="52" t="s">
        <v>8</v>
      </c>
      <c r="E23" s="179">
        <f>E24+E27+E34</f>
        <v>4690092</v>
      </c>
      <c r="F23" s="104">
        <f>F24+F27+F34</f>
        <v>4690092</v>
      </c>
      <c r="G23" s="128"/>
    </row>
    <row r="24" spans="1:7" ht="18.75" customHeight="1" outlineLevel="4">
      <c r="A24" s="51" t="s">
        <v>126</v>
      </c>
      <c r="B24" s="52" t="s">
        <v>125</v>
      </c>
      <c r="C24" s="52" t="s">
        <v>166</v>
      </c>
      <c r="D24" s="52" t="s">
        <v>8</v>
      </c>
      <c r="E24" s="179">
        <f>E25</f>
        <v>2121202</v>
      </c>
      <c r="F24" s="104">
        <f>F25</f>
        <v>2121202</v>
      </c>
      <c r="G24" s="128"/>
    </row>
    <row r="25" spans="1:7" ht="56.25" customHeight="1" outlineLevel="5">
      <c r="A25" s="51" t="s">
        <v>14</v>
      </c>
      <c r="B25" s="52" t="s">
        <v>125</v>
      </c>
      <c r="C25" s="52" t="s">
        <v>166</v>
      </c>
      <c r="D25" s="52" t="s">
        <v>15</v>
      </c>
      <c r="E25" s="179">
        <f>E26</f>
        <v>2121202</v>
      </c>
      <c r="F25" s="104">
        <f>F26</f>
        <v>2121202</v>
      </c>
      <c r="G25" s="128"/>
    </row>
    <row r="26" spans="1:7" ht="19.5" customHeight="1" outlineLevel="6">
      <c r="A26" s="51" t="s">
        <v>16</v>
      </c>
      <c r="B26" s="52" t="s">
        <v>125</v>
      </c>
      <c r="C26" s="52" t="s">
        <v>166</v>
      </c>
      <c r="D26" s="52" t="s">
        <v>17</v>
      </c>
      <c r="E26" s="179">
        <v>2121202</v>
      </c>
      <c r="F26" s="104">
        <v>2121202</v>
      </c>
      <c r="G26" s="128"/>
    </row>
    <row r="27" spans="1:7" ht="39.75" customHeight="1" outlineLevel="4">
      <c r="A27" s="51" t="s">
        <v>13</v>
      </c>
      <c r="B27" s="52" t="s">
        <v>125</v>
      </c>
      <c r="C27" s="52" t="s">
        <v>148</v>
      </c>
      <c r="D27" s="52" t="s">
        <v>8</v>
      </c>
      <c r="E27" s="179">
        <f>E28+E30+E32</f>
        <v>2388890</v>
      </c>
      <c r="F27" s="104">
        <f>F28+F30+F32</f>
        <v>2388890</v>
      </c>
      <c r="G27" s="128"/>
    </row>
    <row r="28" spans="1:7" ht="54.75" customHeight="1" outlineLevel="5">
      <c r="A28" s="51" t="s">
        <v>14</v>
      </c>
      <c r="B28" s="52" t="s">
        <v>125</v>
      </c>
      <c r="C28" s="52" t="s">
        <v>148</v>
      </c>
      <c r="D28" s="52" t="s">
        <v>15</v>
      </c>
      <c r="E28" s="179">
        <f>E29</f>
        <v>2243390</v>
      </c>
      <c r="F28" s="104">
        <f>F29</f>
        <v>2243390</v>
      </c>
      <c r="G28" s="128"/>
    </row>
    <row r="29" spans="1:7" ht="17.25" customHeight="1" outlineLevel="6">
      <c r="A29" s="51" t="s">
        <v>16</v>
      </c>
      <c r="B29" s="52" t="s">
        <v>125</v>
      </c>
      <c r="C29" s="52" t="s">
        <v>148</v>
      </c>
      <c r="D29" s="52" t="s">
        <v>17</v>
      </c>
      <c r="E29" s="179">
        <v>2243390</v>
      </c>
      <c r="F29" s="104">
        <v>2243390</v>
      </c>
      <c r="G29" s="128"/>
    </row>
    <row r="30" spans="1:7" ht="17.25" customHeight="1" outlineLevel="5">
      <c r="A30" s="51" t="s">
        <v>18</v>
      </c>
      <c r="B30" s="52" t="s">
        <v>125</v>
      </c>
      <c r="C30" s="52" t="s">
        <v>148</v>
      </c>
      <c r="D30" s="52" t="s">
        <v>19</v>
      </c>
      <c r="E30" s="179">
        <f>E31</f>
        <v>140000</v>
      </c>
      <c r="F30" s="104">
        <f>F31</f>
        <v>140000</v>
      </c>
      <c r="G30" s="128"/>
    </row>
    <row r="31" spans="1:7" ht="36" outlineLevel="6">
      <c r="A31" s="51" t="s">
        <v>20</v>
      </c>
      <c r="B31" s="52" t="s">
        <v>125</v>
      </c>
      <c r="C31" s="52" t="s">
        <v>148</v>
      </c>
      <c r="D31" s="52" t="s">
        <v>21</v>
      </c>
      <c r="E31" s="179">
        <v>140000</v>
      </c>
      <c r="F31" s="104">
        <v>140000</v>
      </c>
      <c r="G31" s="128"/>
    </row>
    <row r="32" spans="1:7" outlineLevel="5">
      <c r="A32" s="51" t="s">
        <v>22</v>
      </c>
      <c r="B32" s="52" t="s">
        <v>125</v>
      </c>
      <c r="C32" s="52" t="s">
        <v>148</v>
      </c>
      <c r="D32" s="52" t="s">
        <v>23</v>
      </c>
      <c r="E32" s="179">
        <f>E33</f>
        <v>5500</v>
      </c>
      <c r="F32" s="104">
        <f>F33</f>
        <v>5500</v>
      </c>
      <c r="G32" s="128"/>
    </row>
    <row r="33" spans="1:7" outlineLevel="6">
      <c r="A33" s="51" t="s">
        <v>24</v>
      </c>
      <c r="B33" s="52" t="s">
        <v>125</v>
      </c>
      <c r="C33" s="52" t="s">
        <v>148</v>
      </c>
      <c r="D33" s="52" t="s">
        <v>25</v>
      </c>
      <c r="E33" s="179">
        <v>5500</v>
      </c>
      <c r="F33" s="104">
        <v>5500</v>
      </c>
      <c r="G33" s="128"/>
    </row>
    <row r="34" spans="1:7" outlineLevel="4">
      <c r="A34" s="51" t="s">
        <v>127</v>
      </c>
      <c r="B34" s="52" t="s">
        <v>125</v>
      </c>
      <c r="C34" s="52" t="s">
        <v>167</v>
      </c>
      <c r="D34" s="52" t="s">
        <v>8</v>
      </c>
      <c r="E34" s="179">
        <f>E35</f>
        <v>180000</v>
      </c>
      <c r="F34" s="104">
        <f>F35</f>
        <v>180000</v>
      </c>
      <c r="G34" s="128"/>
    </row>
    <row r="35" spans="1:7" ht="54.75" customHeight="1" outlineLevel="5">
      <c r="A35" s="51" t="s">
        <v>14</v>
      </c>
      <c r="B35" s="52" t="s">
        <v>125</v>
      </c>
      <c r="C35" s="52" t="s">
        <v>167</v>
      </c>
      <c r="D35" s="52" t="s">
        <v>15</v>
      </c>
      <c r="E35" s="179">
        <f>E36</f>
        <v>180000</v>
      </c>
      <c r="F35" s="104">
        <f>F36</f>
        <v>180000</v>
      </c>
      <c r="G35" s="128"/>
    </row>
    <row r="36" spans="1:7" ht="17.25" customHeight="1" outlineLevel="6">
      <c r="A36" s="51" t="s">
        <v>16</v>
      </c>
      <c r="B36" s="52" t="s">
        <v>125</v>
      </c>
      <c r="C36" s="52" t="s">
        <v>167</v>
      </c>
      <c r="D36" s="52" t="s">
        <v>17</v>
      </c>
      <c r="E36" s="179">
        <v>180000</v>
      </c>
      <c r="F36" s="104">
        <v>180000</v>
      </c>
      <c r="G36" s="128"/>
    </row>
    <row r="37" spans="1:7" ht="58.5" customHeight="1" outlineLevel="1">
      <c r="A37" s="51" t="s">
        <v>43</v>
      </c>
      <c r="B37" s="52" t="s">
        <v>44</v>
      </c>
      <c r="C37" s="52" t="s">
        <v>146</v>
      </c>
      <c r="D37" s="52" t="s">
        <v>8</v>
      </c>
      <c r="E37" s="179">
        <f>E38</f>
        <v>14554600</v>
      </c>
      <c r="F37" s="104">
        <f>F38</f>
        <v>14575600</v>
      </c>
      <c r="G37" s="128"/>
    </row>
    <row r="38" spans="1:7" outlineLevel="3">
      <c r="A38" s="51" t="s">
        <v>242</v>
      </c>
      <c r="B38" s="52" t="s">
        <v>44</v>
      </c>
      <c r="C38" s="52" t="s">
        <v>147</v>
      </c>
      <c r="D38" s="52" t="s">
        <v>8</v>
      </c>
      <c r="E38" s="179">
        <f>E39</f>
        <v>14554600</v>
      </c>
      <c r="F38" s="104">
        <f>F39</f>
        <v>14575600</v>
      </c>
      <c r="G38" s="128"/>
    </row>
    <row r="39" spans="1:7" ht="38.25" customHeight="1" outlineLevel="4">
      <c r="A39" s="51" t="s">
        <v>13</v>
      </c>
      <c r="B39" s="52" t="s">
        <v>44</v>
      </c>
      <c r="C39" s="52" t="s">
        <v>148</v>
      </c>
      <c r="D39" s="52" t="s">
        <v>8</v>
      </c>
      <c r="E39" s="179">
        <f>E40+E42</f>
        <v>14554600</v>
      </c>
      <c r="F39" s="104">
        <f>F40+F42</f>
        <v>14575600</v>
      </c>
      <c r="G39" s="128"/>
    </row>
    <row r="40" spans="1:7" ht="54.75" customHeight="1" outlineLevel="5">
      <c r="A40" s="51" t="s">
        <v>14</v>
      </c>
      <c r="B40" s="52" t="s">
        <v>44</v>
      </c>
      <c r="C40" s="52" t="s">
        <v>148</v>
      </c>
      <c r="D40" s="52" t="s">
        <v>15</v>
      </c>
      <c r="E40" s="179">
        <f>E41</f>
        <v>14484600</v>
      </c>
      <c r="F40" s="104">
        <f>F41</f>
        <v>14484600</v>
      </c>
      <c r="G40" s="128"/>
    </row>
    <row r="41" spans="1:7" ht="17.25" customHeight="1" outlineLevel="6">
      <c r="A41" s="51" t="s">
        <v>16</v>
      </c>
      <c r="B41" s="52" t="s">
        <v>44</v>
      </c>
      <c r="C41" s="52" t="s">
        <v>148</v>
      </c>
      <c r="D41" s="52" t="s">
        <v>17</v>
      </c>
      <c r="E41" s="179">
        <v>14484600</v>
      </c>
      <c r="F41" s="104">
        <v>14484600</v>
      </c>
      <c r="G41" s="128"/>
    </row>
    <row r="42" spans="1:7" ht="17.25" customHeight="1" outlineLevel="5">
      <c r="A42" s="51" t="s">
        <v>18</v>
      </c>
      <c r="B42" s="52" t="s">
        <v>44</v>
      </c>
      <c r="C42" s="52" t="s">
        <v>148</v>
      </c>
      <c r="D42" s="52" t="s">
        <v>19</v>
      </c>
      <c r="E42" s="179">
        <f>E43</f>
        <v>70000</v>
      </c>
      <c r="F42" s="104">
        <f>F43</f>
        <v>91000</v>
      </c>
      <c r="G42" s="128"/>
    </row>
    <row r="43" spans="1:7" ht="36" outlineLevel="6">
      <c r="A43" s="51" t="s">
        <v>20</v>
      </c>
      <c r="B43" s="52" t="s">
        <v>44</v>
      </c>
      <c r="C43" s="52" t="s">
        <v>148</v>
      </c>
      <c r="D43" s="52" t="s">
        <v>21</v>
      </c>
      <c r="E43" s="179">
        <v>70000</v>
      </c>
      <c r="F43" s="104">
        <v>91000</v>
      </c>
      <c r="G43" s="128"/>
    </row>
    <row r="44" spans="1:7" outlineLevel="6">
      <c r="A44" s="51" t="s">
        <v>318</v>
      </c>
      <c r="B44" s="52" t="s">
        <v>319</v>
      </c>
      <c r="C44" s="52" t="s">
        <v>146</v>
      </c>
      <c r="D44" s="52" t="s">
        <v>8</v>
      </c>
      <c r="E44" s="179">
        <f t="shared" ref="E44:F48" si="1">E45</f>
        <v>22997</v>
      </c>
      <c r="F44" s="104">
        <f t="shared" si="1"/>
        <v>246362</v>
      </c>
      <c r="G44" s="128"/>
    </row>
    <row r="45" spans="1:7" ht="18" customHeight="1" outlineLevel="6">
      <c r="A45" s="51" t="s">
        <v>155</v>
      </c>
      <c r="B45" s="52" t="s">
        <v>319</v>
      </c>
      <c r="C45" s="52" t="s">
        <v>147</v>
      </c>
      <c r="D45" s="52" t="s">
        <v>8</v>
      </c>
      <c r="E45" s="179">
        <f t="shared" si="1"/>
        <v>22997</v>
      </c>
      <c r="F45" s="104">
        <f t="shared" si="1"/>
        <v>246362</v>
      </c>
      <c r="G45" s="128"/>
    </row>
    <row r="46" spans="1:7" outlineLevel="6">
      <c r="A46" s="51" t="s">
        <v>349</v>
      </c>
      <c r="B46" s="52" t="s">
        <v>319</v>
      </c>
      <c r="C46" s="52" t="s">
        <v>348</v>
      </c>
      <c r="D46" s="52" t="s">
        <v>8</v>
      </c>
      <c r="E46" s="179">
        <f t="shared" si="1"/>
        <v>22997</v>
      </c>
      <c r="F46" s="104">
        <f t="shared" si="1"/>
        <v>246362</v>
      </c>
      <c r="G46" s="128"/>
    </row>
    <row r="47" spans="1:7" ht="73.5" customHeight="1" outlineLevel="6">
      <c r="A47" s="51" t="s">
        <v>545</v>
      </c>
      <c r="B47" s="52" t="s">
        <v>319</v>
      </c>
      <c r="C47" s="52" t="s">
        <v>359</v>
      </c>
      <c r="D47" s="52" t="s">
        <v>8</v>
      </c>
      <c r="E47" s="179">
        <f t="shared" si="1"/>
        <v>22997</v>
      </c>
      <c r="F47" s="104">
        <f t="shared" si="1"/>
        <v>246362</v>
      </c>
      <c r="G47" s="128"/>
    </row>
    <row r="48" spans="1:7" ht="18" customHeight="1" outlineLevel="6">
      <c r="A48" s="51" t="s">
        <v>18</v>
      </c>
      <c r="B48" s="52" t="s">
        <v>319</v>
      </c>
      <c r="C48" s="52" t="s">
        <v>359</v>
      </c>
      <c r="D48" s="52" t="s">
        <v>19</v>
      </c>
      <c r="E48" s="179">
        <f t="shared" si="1"/>
        <v>22997</v>
      </c>
      <c r="F48" s="104">
        <f t="shared" si="1"/>
        <v>246362</v>
      </c>
      <c r="G48" s="128"/>
    </row>
    <row r="49" spans="1:7" ht="36" outlineLevel="6">
      <c r="A49" s="51" t="s">
        <v>20</v>
      </c>
      <c r="B49" s="52" t="s">
        <v>319</v>
      </c>
      <c r="C49" s="52" t="s">
        <v>359</v>
      </c>
      <c r="D49" s="52" t="s">
        <v>21</v>
      </c>
      <c r="E49" s="179">
        <v>22997</v>
      </c>
      <c r="F49" s="104">
        <v>246362</v>
      </c>
      <c r="G49" s="128"/>
    </row>
    <row r="50" spans="1:7" ht="39" customHeight="1" outlineLevel="1">
      <c r="A50" s="51" t="s">
        <v>11</v>
      </c>
      <c r="B50" s="52" t="s">
        <v>12</v>
      </c>
      <c r="C50" s="52" t="s">
        <v>146</v>
      </c>
      <c r="D50" s="52" t="s">
        <v>8</v>
      </c>
      <c r="E50" s="179">
        <f>E51</f>
        <v>8404007</v>
      </c>
      <c r="F50" s="104">
        <f>F51</f>
        <v>8404007</v>
      </c>
      <c r="G50" s="128">
        <f>1194679+679719+6529609</f>
        <v>8404007</v>
      </c>
    </row>
    <row r="51" spans="1:7" outlineLevel="3">
      <c r="A51" s="51" t="s">
        <v>242</v>
      </c>
      <c r="B51" s="52" t="s">
        <v>12</v>
      </c>
      <c r="C51" s="52" t="s">
        <v>147</v>
      </c>
      <c r="D51" s="52" t="s">
        <v>8</v>
      </c>
      <c r="E51" s="179">
        <f>E52+E59+E62</f>
        <v>8404007</v>
      </c>
      <c r="F51" s="104">
        <f>F52+F59+F62</f>
        <v>8404007</v>
      </c>
      <c r="G51" s="128"/>
    </row>
    <row r="52" spans="1:7" ht="39" customHeight="1" outlineLevel="4">
      <c r="A52" s="51" t="s">
        <v>13</v>
      </c>
      <c r="B52" s="52" t="s">
        <v>12</v>
      </c>
      <c r="C52" s="52" t="s">
        <v>148</v>
      </c>
      <c r="D52" s="52" t="s">
        <v>8</v>
      </c>
      <c r="E52" s="179">
        <f>E53+E55+E57</f>
        <v>6529609</v>
      </c>
      <c r="F52" s="104">
        <f>F53+F55+F57</f>
        <v>6529609</v>
      </c>
      <c r="G52" s="128"/>
    </row>
    <row r="53" spans="1:7" ht="55.5" customHeight="1" outlineLevel="5">
      <c r="A53" s="51" t="s">
        <v>14</v>
      </c>
      <c r="B53" s="52" t="s">
        <v>12</v>
      </c>
      <c r="C53" s="52" t="s">
        <v>148</v>
      </c>
      <c r="D53" s="52" t="s">
        <v>15</v>
      </c>
      <c r="E53" s="179">
        <f>E54</f>
        <v>6358209</v>
      </c>
      <c r="F53" s="104">
        <f>F54</f>
        <v>6358209</v>
      </c>
      <c r="G53" s="128"/>
    </row>
    <row r="54" spans="1:7" ht="18" customHeight="1" outlineLevel="6">
      <c r="A54" s="51" t="s">
        <v>16</v>
      </c>
      <c r="B54" s="52" t="s">
        <v>12</v>
      </c>
      <c r="C54" s="52" t="s">
        <v>148</v>
      </c>
      <c r="D54" s="52" t="s">
        <v>17</v>
      </c>
      <c r="E54" s="179">
        <v>6358209</v>
      </c>
      <c r="F54" s="104">
        <v>6358209</v>
      </c>
      <c r="G54" s="128"/>
    </row>
    <row r="55" spans="1:7" ht="18" customHeight="1" outlineLevel="5">
      <c r="A55" s="51" t="s">
        <v>18</v>
      </c>
      <c r="B55" s="52" t="s">
        <v>12</v>
      </c>
      <c r="C55" s="52" t="s">
        <v>148</v>
      </c>
      <c r="D55" s="52" t="s">
        <v>19</v>
      </c>
      <c r="E55" s="179">
        <f>E56</f>
        <v>170400</v>
      </c>
      <c r="F55" s="104">
        <f>F56</f>
        <v>170400</v>
      </c>
      <c r="G55" s="128"/>
    </row>
    <row r="56" spans="1:7" ht="36" outlineLevel="6">
      <c r="A56" s="51" t="s">
        <v>20</v>
      </c>
      <c r="B56" s="52" t="s">
        <v>12</v>
      </c>
      <c r="C56" s="52" t="s">
        <v>148</v>
      </c>
      <c r="D56" s="52" t="s">
        <v>21</v>
      </c>
      <c r="E56" s="179">
        <v>170400</v>
      </c>
      <c r="F56" s="104">
        <v>170400</v>
      </c>
      <c r="G56" s="128"/>
    </row>
    <row r="57" spans="1:7" outlineLevel="5">
      <c r="A57" s="51" t="s">
        <v>22</v>
      </c>
      <c r="B57" s="52" t="s">
        <v>12</v>
      </c>
      <c r="C57" s="52" t="s">
        <v>148</v>
      </c>
      <c r="D57" s="52" t="s">
        <v>23</v>
      </c>
      <c r="E57" s="179">
        <f>E58</f>
        <v>1000</v>
      </c>
      <c r="F57" s="104">
        <f>F58</f>
        <v>1000</v>
      </c>
      <c r="G57" s="128"/>
    </row>
    <row r="58" spans="1:7" outlineLevel="6">
      <c r="A58" s="51" t="s">
        <v>24</v>
      </c>
      <c r="B58" s="52" t="s">
        <v>12</v>
      </c>
      <c r="C58" s="52" t="s">
        <v>148</v>
      </c>
      <c r="D58" s="52" t="s">
        <v>25</v>
      </c>
      <c r="E58" s="179">
        <v>1000</v>
      </c>
      <c r="F58" s="104">
        <v>1000</v>
      </c>
      <c r="G58" s="128"/>
    </row>
    <row r="59" spans="1:7" outlineLevel="4">
      <c r="A59" s="51" t="s">
        <v>243</v>
      </c>
      <c r="B59" s="52" t="s">
        <v>12</v>
      </c>
      <c r="C59" s="52" t="s">
        <v>168</v>
      </c>
      <c r="D59" s="52" t="s">
        <v>8</v>
      </c>
      <c r="E59" s="179">
        <f>E60</f>
        <v>1194679</v>
      </c>
      <c r="F59" s="104">
        <f>F60</f>
        <v>1194679</v>
      </c>
      <c r="G59" s="128"/>
    </row>
    <row r="60" spans="1:7" ht="56.25" customHeight="1" outlineLevel="5">
      <c r="A60" s="51" t="s">
        <v>14</v>
      </c>
      <c r="B60" s="52" t="s">
        <v>12</v>
      </c>
      <c r="C60" s="52" t="s">
        <v>168</v>
      </c>
      <c r="D60" s="52" t="s">
        <v>15</v>
      </c>
      <c r="E60" s="179">
        <f>E61</f>
        <v>1194679</v>
      </c>
      <c r="F60" s="104">
        <f>F61</f>
        <v>1194679</v>
      </c>
      <c r="G60" s="128"/>
    </row>
    <row r="61" spans="1:7" ht="17.25" customHeight="1" outlineLevel="6">
      <c r="A61" s="51" t="s">
        <v>16</v>
      </c>
      <c r="B61" s="52" t="s">
        <v>12</v>
      </c>
      <c r="C61" s="52" t="s">
        <v>168</v>
      </c>
      <c r="D61" s="52" t="s">
        <v>17</v>
      </c>
      <c r="E61" s="179">
        <v>1194679</v>
      </c>
      <c r="F61" s="104">
        <v>1194679</v>
      </c>
      <c r="G61" s="128"/>
    </row>
    <row r="62" spans="1:7" ht="17.25" customHeight="1" outlineLevel="4">
      <c r="A62" s="51" t="s">
        <v>45</v>
      </c>
      <c r="B62" s="52" t="s">
        <v>12</v>
      </c>
      <c r="C62" s="52" t="s">
        <v>152</v>
      </c>
      <c r="D62" s="52" t="s">
        <v>8</v>
      </c>
      <c r="E62" s="179">
        <f>E63</f>
        <v>679719</v>
      </c>
      <c r="F62" s="104">
        <f>F63</f>
        <v>679719</v>
      </c>
      <c r="G62" s="128"/>
    </row>
    <row r="63" spans="1:7" ht="55.5" customHeight="1" outlineLevel="5">
      <c r="A63" s="51" t="s">
        <v>14</v>
      </c>
      <c r="B63" s="52" t="s">
        <v>12</v>
      </c>
      <c r="C63" s="52" t="s">
        <v>152</v>
      </c>
      <c r="D63" s="52" t="s">
        <v>15</v>
      </c>
      <c r="E63" s="179">
        <f>E64</f>
        <v>679719</v>
      </c>
      <c r="F63" s="104">
        <f>F64</f>
        <v>679719</v>
      </c>
      <c r="G63" s="128"/>
    </row>
    <row r="64" spans="1:7" ht="17.25" customHeight="1" outlineLevel="6">
      <c r="A64" s="51" t="s">
        <v>16</v>
      </c>
      <c r="B64" s="52" t="s">
        <v>12</v>
      </c>
      <c r="C64" s="52" t="s">
        <v>152</v>
      </c>
      <c r="D64" s="52" t="s">
        <v>17</v>
      </c>
      <c r="E64" s="179">
        <v>679719</v>
      </c>
      <c r="F64" s="104">
        <v>679719</v>
      </c>
      <c r="G64" s="128"/>
    </row>
    <row r="65" spans="1:7" outlineLevel="6">
      <c r="A65" s="51" t="s">
        <v>26</v>
      </c>
      <c r="B65" s="52" t="s">
        <v>27</v>
      </c>
      <c r="C65" s="52" t="s">
        <v>146</v>
      </c>
      <c r="D65" s="52" t="s">
        <v>8</v>
      </c>
      <c r="E65" s="179">
        <f>E66+E82+E87+E95+E102</f>
        <v>45208913.759999998</v>
      </c>
      <c r="F65" s="104">
        <f>F66+F82+F87+F95+F102</f>
        <v>41840969.759999998</v>
      </c>
      <c r="G65" s="128">
        <f>545251+39528170.08+119000</f>
        <v>40192421.079999998</v>
      </c>
    </row>
    <row r="66" spans="1:7" ht="38.25" customHeight="1" outlineLevel="4">
      <c r="A66" s="97" t="s">
        <v>493</v>
      </c>
      <c r="B66" s="72" t="s">
        <v>27</v>
      </c>
      <c r="C66" s="72" t="s">
        <v>149</v>
      </c>
      <c r="D66" s="72" t="s">
        <v>8</v>
      </c>
      <c r="E66" s="179">
        <f>E67+E74</f>
        <v>13996867</v>
      </c>
      <c r="F66" s="104">
        <f>F67+F74</f>
        <v>13858923</v>
      </c>
      <c r="G66" s="128">
        <v>15027245</v>
      </c>
    </row>
    <row r="67" spans="1:7" ht="39.75" customHeight="1" outlineLevel="5">
      <c r="A67" s="51" t="s">
        <v>259</v>
      </c>
      <c r="B67" s="52" t="s">
        <v>27</v>
      </c>
      <c r="C67" s="52" t="s">
        <v>418</v>
      </c>
      <c r="D67" s="52" t="s">
        <v>8</v>
      </c>
      <c r="E67" s="179">
        <f>E68+E71</f>
        <v>311385</v>
      </c>
      <c r="F67" s="104">
        <f>F68+F71</f>
        <v>311385</v>
      </c>
      <c r="G67" s="128"/>
    </row>
    <row r="68" spans="1:7" outlineLevel="6">
      <c r="A68" s="51" t="s">
        <v>430</v>
      </c>
      <c r="B68" s="52" t="s">
        <v>27</v>
      </c>
      <c r="C68" s="52" t="s">
        <v>419</v>
      </c>
      <c r="D68" s="52" t="s">
        <v>8</v>
      </c>
      <c r="E68" s="179">
        <f>E69</f>
        <v>261385</v>
      </c>
      <c r="F68" s="104">
        <f>F69</f>
        <v>261385</v>
      </c>
      <c r="G68" s="128"/>
    </row>
    <row r="69" spans="1:7" ht="18" customHeight="1" outlineLevel="4">
      <c r="A69" s="51" t="s">
        <v>18</v>
      </c>
      <c r="B69" s="52" t="s">
        <v>27</v>
      </c>
      <c r="C69" s="52" t="s">
        <v>419</v>
      </c>
      <c r="D69" s="52" t="s">
        <v>19</v>
      </c>
      <c r="E69" s="179">
        <f>E70</f>
        <v>261385</v>
      </c>
      <c r="F69" s="104">
        <f>F70</f>
        <v>261385</v>
      </c>
      <c r="G69" s="128"/>
    </row>
    <row r="70" spans="1:7" ht="36" outlineLevel="5">
      <c r="A70" s="51" t="s">
        <v>20</v>
      </c>
      <c r="B70" s="52" t="s">
        <v>27</v>
      </c>
      <c r="C70" s="52" t="s">
        <v>419</v>
      </c>
      <c r="D70" s="52" t="s">
        <v>21</v>
      </c>
      <c r="E70" s="179">
        <f>212385+19000+30000</f>
        <v>261385</v>
      </c>
      <c r="F70" s="104">
        <v>261385</v>
      </c>
      <c r="G70" s="128"/>
    </row>
    <row r="71" spans="1:7" outlineLevel="6">
      <c r="A71" s="51" t="s">
        <v>431</v>
      </c>
      <c r="B71" s="52" t="s">
        <v>27</v>
      </c>
      <c r="C71" s="52" t="s">
        <v>432</v>
      </c>
      <c r="D71" s="52" t="s">
        <v>8</v>
      </c>
      <c r="E71" s="179">
        <f>E72</f>
        <v>50000</v>
      </c>
      <c r="F71" s="104">
        <f>F72</f>
        <v>50000</v>
      </c>
      <c r="G71" s="128"/>
    </row>
    <row r="72" spans="1:7" ht="18" customHeight="1" outlineLevel="5">
      <c r="A72" s="51" t="s">
        <v>18</v>
      </c>
      <c r="B72" s="52" t="s">
        <v>27</v>
      </c>
      <c r="C72" s="52" t="s">
        <v>432</v>
      </c>
      <c r="D72" s="52" t="s">
        <v>19</v>
      </c>
      <c r="E72" s="179">
        <f>E73</f>
        <v>50000</v>
      </c>
      <c r="F72" s="104">
        <f>F73</f>
        <v>50000</v>
      </c>
      <c r="G72" s="128"/>
    </row>
    <row r="73" spans="1:7" ht="36" outlineLevel="6">
      <c r="A73" s="51" t="s">
        <v>20</v>
      </c>
      <c r="B73" s="52" t="s">
        <v>27</v>
      </c>
      <c r="C73" s="52" t="s">
        <v>432</v>
      </c>
      <c r="D73" s="52" t="s">
        <v>21</v>
      </c>
      <c r="E73" s="179">
        <v>50000</v>
      </c>
      <c r="F73" s="104">
        <v>50000</v>
      </c>
      <c r="G73" s="128"/>
    </row>
    <row r="74" spans="1:7" outlineLevel="4">
      <c r="A74" s="51" t="s">
        <v>261</v>
      </c>
      <c r="B74" s="52" t="s">
        <v>27</v>
      </c>
      <c r="C74" s="52" t="s">
        <v>277</v>
      </c>
      <c r="D74" s="52" t="s">
        <v>8</v>
      </c>
      <c r="E74" s="179">
        <f>E75</f>
        <v>13685482</v>
      </c>
      <c r="F74" s="104">
        <f>F75</f>
        <v>13547538</v>
      </c>
      <c r="G74" s="128"/>
    </row>
    <row r="75" spans="1:7" ht="39" customHeight="1" outlineLevel="5">
      <c r="A75" s="51" t="s">
        <v>47</v>
      </c>
      <c r="B75" s="52" t="s">
        <v>27</v>
      </c>
      <c r="C75" s="52" t="s">
        <v>153</v>
      </c>
      <c r="D75" s="52" t="s">
        <v>8</v>
      </c>
      <c r="E75" s="179">
        <f>E76+E78+E80</f>
        <v>13685482</v>
      </c>
      <c r="F75" s="104">
        <f>F76+F78+F80</f>
        <v>13547538</v>
      </c>
      <c r="G75" s="128"/>
    </row>
    <row r="76" spans="1:7" ht="55.5" customHeight="1" outlineLevel="6">
      <c r="A76" s="51" t="s">
        <v>14</v>
      </c>
      <c r="B76" s="52" t="s">
        <v>27</v>
      </c>
      <c r="C76" s="52" t="s">
        <v>153</v>
      </c>
      <c r="D76" s="52" t="s">
        <v>15</v>
      </c>
      <c r="E76" s="179">
        <f>E77</f>
        <v>6992000</v>
      </c>
      <c r="F76" s="104">
        <f>F77</f>
        <v>6992000</v>
      </c>
      <c r="G76" s="128"/>
    </row>
    <row r="77" spans="1:7" outlineLevel="5">
      <c r="A77" s="51" t="s">
        <v>48</v>
      </c>
      <c r="B77" s="52" t="s">
        <v>27</v>
      </c>
      <c r="C77" s="52" t="s">
        <v>153</v>
      </c>
      <c r="D77" s="52" t="s">
        <v>49</v>
      </c>
      <c r="E77" s="179">
        <v>6992000</v>
      </c>
      <c r="F77" s="104">
        <v>6992000</v>
      </c>
      <c r="G77" s="128"/>
    </row>
    <row r="78" spans="1:7" ht="18" customHeight="1" outlineLevel="6">
      <c r="A78" s="51" t="s">
        <v>18</v>
      </c>
      <c r="B78" s="52" t="s">
        <v>27</v>
      </c>
      <c r="C78" s="52" t="s">
        <v>153</v>
      </c>
      <c r="D78" s="52" t="s">
        <v>19</v>
      </c>
      <c r="E78" s="179">
        <f>E79</f>
        <v>5967312</v>
      </c>
      <c r="F78" s="104">
        <f>F79</f>
        <v>5829368</v>
      </c>
      <c r="G78" s="128"/>
    </row>
    <row r="79" spans="1:7" ht="36" outlineLevel="5">
      <c r="A79" s="51" t="s">
        <v>20</v>
      </c>
      <c r="B79" s="52" t="s">
        <v>27</v>
      </c>
      <c r="C79" s="52" t="s">
        <v>153</v>
      </c>
      <c r="D79" s="52" t="s">
        <v>21</v>
      </c>
      <c r="E79" s="179">
        <f>6717782-750470</f>
        <v>5967312</v>
      </c>
      <c r="F79" s="104">
        <f>6549838-720470</f>
        <v>5829368</v>
      </c>
      <c r="G79" s="128"/>
    </row>
    <row r="80" spans="1:7" outlineLevel="6">
      <c r="A80" s="51" t="s">
        <v>22</v>
      </c>
      <c r="B80" s="52" t="s">
        <v>27</v>
      </c>
      <c r="C80" s="52" t="s">
        <v>153</v>
      </c>
      <c r="D80" s="52" t="s">
        <v>23</v>
      </c>
      <c r="E80" s="179">
        <f>E81</f>
        <v>726170</v>
      </c>
      <c r="F80" s="104">
        <f>F81</f>
        <v>726170</v>
      </c>
      <c r="G80" s="128"/>
    </row>
    <row r="81" spans="1:7" outlineLevel="2">
      <c r="A81" s="51" t="s">
        <v>24</v>
      </c>
      <c r="B81" s="52" t="s">
        <v>27</v>
      </c>
      <c r="C81" s="52" t="s">
        <v>153</v>
      </c>
      <c r="D81" s="52" t="s">
        <v>25</v>
      </c>
      <c r="E81" s="179">
        <v>726170</v>
      </c>
      <c r="F81" s="104">
        <v>726170</v>
      </c>
      <c r="G81" s="128"/>
    </row>
    <row r="82" spans="1:7" ht="36" outlineLevel="4">
      <c r="A82" s="97" t="s">
        <v>574</v>
      </c>
      <c r="B82" s="72" t="s">
        <v>27</v>
      </c>
      <c r="C82" s="72" t="s">
        <v>154</v>
      </c>
      <c r="D82" s="72" t="s">
        <v>8</v>
      </c>
      <c r="E82" s="179">
        <f t="shared" ref="E82:F85" si="2">E83</f>
        <v>50000</v>
      </c>
      <c r="F82" s="104">
        <f t="shared" si="2"/>
        <v>50000</v>
      </c>
      <c r="G82" s="128"/>
    </row>
    <row r="83" spans="1:7" ht="21" customHeight="1" outlineLevel="5">
      <c r="A83" s="51" t="s">
        <v>433</v>
      </c>
      <c r="B83" s="52" t="s">
        <v>27</v>
      </c>
      <c r="C83" s="52" t="s">
        <v>279</v>
      </c>
      <c r="D83" s="52" t="s">
        <v>8</v>
      </c>
      <c r="E83" s="179">
        <f t="shared" si="2"/>
        <v>50000</v>
      </c>
      <c r="F83" s="104">
        <f t="shared" si="2"/>
        <v>50000</v>
      </c>
      <c r="G83" s="128"/>
    </row>
    <row r="84" spans="1:7" ht="18" customHeight="1" outlineLevel="6">
      <c r="A84" s="51" t="s">
        <v>434</v>
      </c>
      <c r="B84" s="52" t="s">
        <v>27</v>
      </c>
      <c r="C84" s="52" t="s">
        <v>435</v>
      </c>
      <c r="D84" s="52" t="s">
        <v>8</v>
      </c>
      <c r="E84" s="179">
        <f t="shared" si="2"/>
        <v>50000</v>
      </c>
      <c r="F84" s="104">
        <f t="shared" si="2"/>
        <v>50000</v>
      </c>
      <c r="G84" s="128"/>
    </row>
    <row r="85" spans="1:7" ht="18" customHeight="1" outlineLevel="6">
      <c r="A85" s="51" t="s">
        <v>18</v>
      </c>
      <c r="B85" s="52" t="s">
        <v>27</v>
      </c>
      <c r="C85" s="52" t="s">
        <v>435</v>
      </c>
      <c r="D85" s="52" t="s">
        <v>19</v>
      </c>
      <c r="E85" s="179">
        <f t="shared" si="2"/>
        <v>50000</v>
      </c>
      <c r="F85" s="104">
        <f t="shared" si="2"/>
        <v>50000</v>
      </c>
      <c r="G85" s="128"/>
    </row>
    <row r="86" spans="1:7" ht="41.25" customHeight="1" outlineLevel="6">
      <c r="A86" s="51" t="s">
        <v>20</v>
      </c>
      <c r="B86" s="52" t="s">
        <v>27</v>
      </c>
      <c r="C86" s="52" t="s">
        <v>435</v>
      </c>
      <c r="D86" s="52" t="s">
        <v>21</v>
      </c>
      <c r="E86" s="179">
        <v>50000</v>
      </c>
      <c r="F86" s="104">
        <v>50000</v>
      </c>
      <c r="G86" s="128"/>
    </row>
    <row r="87" spans="1:7" ht="38.25" customHeight="1" outlineLevel="6">
      <c r="A87" s="97" t="s">
        <v>575</v>
      </c>
      <c r="B87" s="72" t="s">
        <v>27</v>
      </c>
      <c r="C87" s="72" t="s">
        <v>420</v>
      </c>
      <c r="D87" s="72" t="s">
        <v>8</v>
      </c>
      <c r="E87" s="179">
        <f>E88</f>
        <v>1548221</v>
      </c>
      <c r="F87" s="104">
        <f>F88</f>
        <v>1518221</v>
      </c>
      <c r="G87" s="128"/>
    </row>
    <row r="88" spans="1:7" ht="36" outlineLevel="6">
      <c r="A88" s="54" t="s">
        <v>436</v>
      </c>
      <c r="B88" s="52" t="s">
        <v>27</v>
      </c>
      <c r="C88" s="52" t="s">
        <v>422</v>
      </c>
      <c r="D88" s="52" t="s">
        <v>8</v>
      </c>
      <c r="E88" s="179">
        <f>E89+E92</f>
        <v>1548221</v>
      </c>
      <c r="F88" s="104">
        <f>F89+F92</f>
        <v>1518221</v>
      </c>
      <c r="G88" s="128"/>
    </row>
    <row r="89" spans="1:7" ht="39.75" customHeight="1" outlineLevel="6">
      <c r="A89" s="54" t="s">
        <v>437</v>
      </c>
      <c r="B89" s="52" t="s">
        <v>27</v>
      </c>
      <c r="C89" s="52" t="s">
        <v>438</v>
      </c>
      <c r="D89" s="52" t="s">
        <v>8</v>
      </c>
      <c r="E89" s="179">
        <f>E90</f>
        <v>1505721</v>
      </c>
      <c r="F89" s="104">
        <f>F90</f>
        <v>1475721</v>
      </c>
      <c r="G89" s="128"/>
    </row>
    <row r="90" spans="1:7" ht="16.5" customHeight="1" outlineLevel="6">
      <c r="A90" s="51" t="s">
        <v>18</v>
      </c>
      <c r="B90" s="52" t="s">
        <v>27</v>
      </c>
      <c r="C90" s="52" t="s">
        <v>438</v>
      </c>
      <c r="D90" s="52" t="s">
        <v>19</v>
      </c>
      <c r="E90" s="179">
        <f>E91</f>
        <v>1505721</v>
      </c>
      <c r="F90" s="104">
        <f>F91</f>
        <v>1475721</v>
      </c>
      <c r="G90" s="128"/>
    </row>
    <row r="91" spans="1:7" ht="36" outlineLevel="6">
      <c r="A91" s="51" t="s">
        <v>20</v>
      </c>
      <c r="B91" s="52" t="s">
        <v>27</v>
      </c>
      <c r="C91" s="52" t="s">
        <v>438</v>
      </c>
      <c r="D91" s="52" t="s">
        <v>21</v>
      </c>
      <c r="E91" s="179">
        <f>240000+515251+750470</f>
        <v>1505721</v>
      </c>
      <c r="F91" s="104">
        <f>755251+720470</f>
        <v>1475721</v>
      </c>
      <c r="G91" s="128"/>
    </row>
    <row r="92" spans="1:7" ht="19.5" customHeight="1" outlineLevel="6">
      <c r="A92" s="54" t="s">
        <v>439</v>
      </c>
      <c r="B92" s="52" t="s">
        <v>27</v>
      </c>
      <c r="C92" s="52" t="s">
        <v>423</v>
      </c>
      <c r="D92" s="52" t="s">
        <v>8</v>
      </c>
      <c r="E92" s="179">
        <f>E93</f>
        <v>42500</v>
      </c>
      <c r="F92" s="104">
        <f>F93</f>
        <v>42500</v>
      </c>
      <c r="G92" s="128"/>
    </row>
    <row r="93" spans="1:7" ht="17.25" customHeight="1" outlineLevel="6">
      <c r="A93" s="51" t="s">
        <v>18</v>
      </c>
      <c r="B93" s="52" t="s">
        <v>27</v>
      </c>
      <c r="C93" s="52" t="s">
        <v>423</v>
      </c>
      <c r="D93" s="52" t="s">
        <v>19</v>
      </c>
      <c r="E93" s="179">
        <f>E94</f>
        <v>42500</v>
      </c>
      <c r="F93" s="104">
        <f>F94</f>
        <v>42500</v>
      </c>
      <c r="G93" s="128"/>
    </row>
    <row r="94" spans="1:7" ht="36" outlineLevel="6">
      <c r="A94" s="51" t="s">
        <v>20</v>
      </c>
      <c r="B94" s="52" t="s">
        <v>27</v>
      </c>
      <c r="C94" s="52" t="s">
        <v>423</v>
      </c>
      <c r="D94" s="52" t="s">
        <v>21</v>
      </c>
      <c r="E94" s="179">
        <v>42500</v>
      </c>
      <c r="F94" s="104">
        <v>42500</v>
      </c>
      <c r="G94" s="128"/>
    </row>
    <row r="95" spans="1:7" ht="39.75" customHeight="1" outlineLevel="4">
      <c r="A95" s="97" t="s">
        <v>494</v>
      </c>
      <c r="B95" s="72" t="s">
        <v>27</v>
      </c>
      <c r="C95" s="72" t="s">
        <v>440</v>
      </c>
      <c r="D95" s="72" t="s">
        <v>8</v>
      </c>
      <c r="E95" s="179">
        <f>E96</f>
        <v>3840000</v>
      </c>
      <c r="F95" s="104">
        <f>F96</f>
        <v>640000</v>
      </c>
      <c r="G95" s="128"/>
    </row>
    <row r="96" spans="1:7" ht="39.75" customHeight="1" outlineLevel="5">
      <c r="A96" s="51" t="s">
        <v>260</v>
      </c>
      <c r="B96" s="52" t="s">
        <v>27</v>
      </c>
      <c r="C96" s="52" t="s">
        <v>441</v>
      </c>
      <c r="D96" s="52" t="s">
        <v>8</v>
      </c>
      <c r="E96" s="179">
        <f>E97</f>
        <v>3840000</v>
      </c>
      <c r="F96" s="104">
        <f>F97</f>
        <v>640000</v>
      </c>
      <c r="G96" s="128"/>
    </row>
    <row r="97" spans="1:7" ht="36" customHeight="1" outlineLevel="6">
      <c r="A97" s="51" t="s">
        <v>46</v>
      </c>
      <c r="B97" s="52" t="s">
        <v>27</v>
      </c>
      <c r="C97" s="52" t="s">
        <v>442</v>
      </c>
      <c r="D97" s="52" t="s">
        <v>8</v>
      </c>
      <c r="E97" s="179">
        <f>E98+E100</f>
        <v>3840000</v>
      </c>
      <c r="F97" s="104">
        <f>F98+F100</f>
        <v>640000</v>
      </c>
      <c r="G97" s="128"/>
    </row>
    <row r="98" spans="1:7" ht="16.5" customHeight="1" outlineLevel="5">
      <c r="A98" s="51" t="s">
        <v>18</v>
      </c>
      <c r="B98" s="52" t="s">
        <v>27</v>
      </c>
      <c r="C98" s="52" t="s">
        <v>442</v>
      </c>
      <c r="D98" s="52" t="s">
        <v>19</v>
      </c>
      <c r="E98" s="179">
        <f>E99</f>
        <v>3700000</v>
      </c>
      <c r="F98" s="104">
        <f>F99</f>
        <v>500000</v>
      </c>
      <c r="G98" s="128"/>
    </row>
    <row r="99" spans="1:7" ht="36" outlineLevel="6">
      <c r="A99" s="51" t="s">
        <v>20</v>
      </c>
      <c r="B99" s="52" t="s">
        <v>27</v>
      </c>
      <c r="C99" s="52" t="s">
        <v>442</v>
      </c>
      <c r="D99" s="52" t="s">
        <v>21</v>
      </c>
      <c r="E99" s="179">
        <v>3700000</v>
      </c>
      <c r="F99" s="104">
        <v>500000</v>
      </c>
      <c r="G99" s="128"/>
    </row>
    <row r="100" spans="1:7" ht="19.5" customHeight="1" outlineLevel="4">
      <c r="A100" s="51" t="s">
        <v>22</v>
      </c>
      <c r="B100" s="52" t="s">
        <v>27</v>
      </c>
      <c r="C100" s="52" t="s">
        <v>442</v>
      </c>
      <c r="D100" s="52" t="s">
        <v>23</v>
      </c>
      <c r="E100" s="179">
        <f>E101</f>
        <v>140000</v>
      </c>
      <c r="F100" s="104">
        <f>F101</f>
        <v>140000</v>
      </c>
      <c r="G100" s="128"/>
    </row>
    <row r="101" spans="1:7" ht="19.5" customHeight="1" outlineLevel="5">
      <c r="A101" s="51" t="s">
        <v>24</v>
      </c>
      <c r="B101" s="52" t="s">
        <v>27</v>
      </c>
      <c r="C101" s="52" t="s">
        <v>442</v>
      </c>
      <c r="D101" s="52" t="s">
        <v>25</v>
      </c>
      <c r="E101" s="179">
        <v>140000</v>
      </c>
      <c r="F101" s="104">
        <v>140000</v>
      </c>
      <c r="G101" s="128"/>
    </row>
    <row r="102" spans="1:7" outlineLevel="6">
      <c r="A102" s="51" t="s">
        <v>242</v>
      </c>
      <c r="B102" s="52" t="s">
        <v>27</v>
      </c>
      <c r="C102" s="52" t="s">
        <v>147</v>
      </c>
      <c r="D102" s="52" t="s">
        <v>8</v>
      </c>
      <c r="E102" s="179">
        <f>E103+E108+E111+E114</f>
        <v>25773825.759999998</v>
      </c>
      <c r="F102" s="104">
        <f>F103+F108+F111+F114</f>
        <v>25773825.759999998</v>
      </c>
      <c r="G102" s="128"/>
    </row>
    <row r="103" spans="1:7" ht="39" customHeight="1" outlineLevel="5">
      <c r="A103" s="51" t="s">
        <v>13</v>
      </c>
      <c r="B103" s="52" t="s">
        <v>27</v>
      </c>
      <c r="C103" s="52" t="s">
        <v>148</v>
      </c>
      <c r="D103" s="52" t="s">
        <v>8</v>
      </c>
      <c r="E103" s="179">
        <f>E104+E106</f>
        <v>18868578</v>
      </c>
      <c r="F103" s="104">
        <f>F104+F106</f>
        <v>18868578</v>
      </c>
      <c r="G103" s="128"/>
    </row>
    <row r="104" spans="1:7" ht="54.75" customHeight="1" outlineLevel="6">
      <c r="A104" s="51" t="s">
        <v>14</v>
      </c>
      <c r="B104" s="52" t="s">
        <v>27</v>
      </c>
      <c r="C104" s="52" t="s">
        <v>148</v>
      </c>
      <c r="D104" s="52" t="s">
        <v>15</v>
      </c>
      <c r="E104" s="179">
        <f>E105</f>
        <v>18848578</v>
      </c>
      <c r="F104" s="104">
        <f>F105</f>
        <v>18848578</v>
      </c>
      <c r="G104" s="128"/>
    </row>
    <row r="105" spans="1:7" ht="18" customHeight="1" outlineLevel="4">
      <c r="A105" s="51" t="s">
        <v>16</v>
      </c>
      <c r="B105" s="52" t="s">
        <v>27</v>
      </c>
      <c r="C105" s="52" t="s">
        <v>148</v>
      </c>
      <c r="D105" s="52" t="s">
        <v>17</v>
      </c>
      <c r="E105" s="179">
        <v>18848578</v>
      </c>
      <c r="F105" s="104">
        <v>18848578</v>
      </c>
      <c r="G105" s="128"/>
    </row>
    <row r="106" spans="1:7" ht="18" customHeight="1" outlineLevel="5">
      <c r="A106" s="51" t="s">
        <v>18</v>
      </c>
      <c r="B106" s="52" t="s">
        <v>27</v>
      </c>
      <c r="C106" s="52" t="s">
        <v>148</v>
      </c>
      <c r="D106" s="52" t="s">
        <v>19</v>
      </c>
      <c r="E106" s="179">
        <f>E107</f>
        <v>20000</v>
      </c>
      <c r="F106" s="104">
        <f>F107</f>
        <v>20000</v>
      </c>
      <c r="G106" s="128"/>
    </row>
    <row r="107" spans="1:7" ht="36" outlineLevel="6">
      <c r="A107" s="51" t="s">
        <v>20</v>
      </c>
      <c r="B107" s="52" t="s">
        <v>27</v>
      </c>
      <c r="C107" s="52" t="s">
        <v>148</v>
      </c>
      <c r="D107" s="52" t="s">
        <v>21</v>
      </c>
      <c r="E107" s="179">
        <v>20000</v>
      </c>
      <c r="F107" s="104">
        <v>20000</v>
      </c>
      <c r="G107" s="128"/>
    </row>
    <row r="108" spans="1:7" outlineLevel="6">
      <c r="A108" s="51" t="s">
        <v>296</v>
      </c>
      <c r="B108" s="52" t="s">
        <v>27</v>
      </c>
      <c r="C108" s="52" t="s">
        <v>297</v>
      </c>
      <c r="D108" s="52" t="s">
        <v>8</v>
      </c>
      <c r="E108" s="179">
        <f>E109</f>
        <v>212000</v>
      </c>
      <c r="F108" s="104">
        <f>F109</f>
        <v>212000</v>
      </c>
      <c r="G108" s="128"/>
    </row>
    <row r="109" spans="1:7" ht="18" customHeight="1" outlineLevel="6">
      <c r="A109" s="51" t="s">
        <v>18</v>
      </c>
      <c r="B109" s="52" t="s">
        <v>27</v>
      </c>
      <c r="C109" s="52" t="s">
        <v>297</v>
      </c>
      <c r="D109" s="52" t="s">
        <v>19</v>
      </c>
      <c r="E109" s="179">
        <f>E110</f>
        <v>212000</v>
      </c>
      <c r="F109" s="104">
        <f>F110</f>
        <v>212000</v>
      </c>
      <c r="G109" s="128"/>
    </row>
    <row r="110" spans="1:7" ht="38.25" customHeight="1" outlineLevel="4">
      <c r="A110" s="51" t="s">
        <v>20</v>
      </c>
      <c r="B110" s="52" t="s">
        <v>27</v>
      </c>
      <c r="C110" s="52" t="s">
        <v>297</v>
      </c>
      <c r="D110" s="52" t="s">
        <v>21</v>
      </c>
      <c r="E110" s="179">
        <v>212000</v>
      </c>
      <c r="F110" s="104">
        <v>212000</v>
      </c>
      <c r="G110" s="128"/>
    </row>
    <row r="111" spans="1:7" ht="18.75" customHeight="1" outlineLevel="5">
      <c r="A111" s="51" t="s">
        <v>326</v>
      </c>
      <c r="B111" s="52" t="s">
        <v>27</v>
      </c>
      <c r="C111" s="52" t="s">
        <v>329</v>
      </c>
      <c r="D111" s="52" t="s">
        <v>8</v>
      </c>
      <c r="E111" s="179">
        <f>E112</f>
        <v>100000</v>
      </c>
      <c r="F111" s="104">
        <f>F112</f>
        <v>100000</v>
      </c>
      <c r="G111" s="128"/>
    </row>
    <row r="112" spans="1:7" ht="18.75" customHeight="1" outlineLevel="6">
      <c r="A112" s="51" t="s">
        <v>18</v>
      </c>
      <c r="B112" s="52" t="s">
        <v>27</v>
      </c>
      <c r="C112" s="52" t="s">
        <v>329</v>
      </c>
      <c r="D112" s="52" t="s">
        <v>19</v>
      </c>
      <c r="E112" s="179">
        <f>E113</f>
        <v>100000</v>
      </c>
      <c r="F112" s="104">
        <f>F113</f>
        <v>100000</v>
      </c>
      <c r="G112" s="128"/>
    </row>
    <row r="113" spans="1:7" ht="36" outlineLevel="5">
      <c r="A113" s="51" t="s">
        <v>20</v>
      </c>
      <c r="B113" s="52" t="s">
        <v>27</v>
      </c>
      <c r="C113" s="52" t="s">
        <v>329</v>
      </c>
      <c r="D113" s="52" t="s">
        <v>21</v>
      </c>
      <c r="E113" s="179">
        <v>100000</v>
      </c>
      <c r="F113" s="104">
        <v>100000</v>
      </c>
      <c r="G113" s="128"/>
    </row>
    <row r="114" spans="1:7" outlineLevel="6">
      <c r="A114" s="51" t="s">
        <v>349</v>
      </c>
      <c r="B114" s="52" t="s">
        <v>27</v>
      </c>
      <c r="C114" s="52" t="s">
        <v>348</v>
      </c>
      <c r="D114" s="52" t="s">
        <v>8</v>
      </c>
      <c r="E114" s="179">
        <f>E115+E118+E123+E128+E131+E136</f>
        <v>6593247.7599999998</v>
      </c>
      <c r="F114" s="179">
        <f>F115+F118+F123+F128+F131+F136</f>
        <v>6593247.7599999998</v>
      </c>
      <c r="G114" s="128"/>
    </row>
    <row r="115" spans="1:7" s="3" customFormat="1" ht="57" customHeight="1">
      <c r="A115" s="32" t="s">
        <v>495</v>
      </c>
      <c r="B115" s="52" t="s">
        <v>27</v>
      </c>
      <c r="C115" s="52" t="s">
        <v>388</v>
      </c>
      <c r="D115" s="52" t="s">
        <v>8</v>
      </c>
      <c r="E115" s="179">
        <f>E116</f>
        <v>690082.76</v>
      </c>
      <c r="F115" s="104">
        <f>F116</f>
        <v>690082.76</v>
      </c>
      <c r="G115" s="128"/>
    </row>
    <row r="116" spans="1:7" ht="55.5" customHeight="1" outlineLevel="1">
      <c r="A116" s="51" t="s">
        <v>14</v>
      </c>
      <c r="B116" s="52" t="s">
        <v>27</v>
      </c>
      <c r="C116" s="52" t="s">
        <v>388</v>
      </c>
      <c r="D116" s="52" t="s">
        <v>15</v>
      </c>
      <c r="E116" s="179">
        <f>E117</f>
        <v>690082.76</v>
      </c>
      <c r="F116" s="104">
        <f>F117</f>
        <v>690082.76</v>
      </c>
      <c r="G116" s="128"/>
    </row>
    <row r="117" spans="1:7" ht="18" customHeight="1" outlineLevel="3">
      <c r="A117" s="51" t="s">
        <v>16</v>
      </c>
      <c r="B117" s="52" t="s">
        <v>27</v>
      </c>
      <c r="C117" s="52" t="s">
        <v>388</v>
      </c>
      <c r="D117" s="52" t="s">
        <v>17</v>
      </c>
      <c r="E117" s="179">
        <v>690082.76</v>
      </c>
      <c r="F117" s="104">
        <v>690082.76</v>
      </c>
      <c r="G117" s="128"/>
    </row>
    <row r="118" spans="1:7" ht="58.5" customHeight="1" outlineLevel="3">
      <c r="A118" s="32" t="s">
        <v>547</v>
      </c>
      <c r="B118" s="52" t="s">
        <v>27</v>
      </c>
      <c r="C118" s="52" t="s">
        <v>361</v>
      </c>
      <c r="D118" s="52" t="s">
        <v>8</v>
      </c>
      <c r="E118" s="179">
        <f>E119+E121</f>
        <v>1400000</v>
      </c>
      <c r="F118" s="104">
        <f>F119+F121</f>
        <v>1400000</v>
      </c>
      <c r="G118" s="128"/>
    </row>
    <row r="119" spans="1:7" ht="55.5" customHeight="1" outlineLevel="4">
      <c r="A119" s="51" t="s">
        <v>14</v>
      </c>
      <c r="B119" s="52" t="s">
        <v>27</v>
      </c>
      <c r="C119" s="52" t="s">
        <v>361</v>
      </c>
      <c r="D119" s="52" t="s">
        <v>15</v>
      </c>
      <c r="E119" s="179">
        <f>E120</f>
        <v>1280000</v>
      </c>
      <c r="F119" s="104">
        <f>F120</f>
        <v>1280000</v>
      </c>
      <c r="G119" s="128"/>
    </row>
    <row r="120" spans="1:7" ht="18" customHeight="1" outlineLevel="5">
      <c r="A120" s="51" t="s">
        <v>16</v>
      </c>
      <c r="B120" s="52" t="s">
        <v>27</v>
      </c>
      <c r="C120" s="52" t="s">
        <v>361</v>
      </c>
      <c r="D120" s="52" t="s">
        <v>17</v>
      </c>
      <c r="E120" s="179">
        <v>1280000</v>
      </c>
      <c r="F120" s="104">
        <v>1280000</v>
      </c>
      <c r="G120" s="128"/>
    </row>
    <row r="121" spans="1:7" ht="18" customHeight="1" outlineLevel="6">
      <c r="A121" s="51" t="s">
        <v>18</v>
      </c>
      <c r="B121" s="52" t="s">
        <v>27</v>
      </c>
      <c r="C121" s="52" t="s">
        <v>361</v>
      </c>
      <c r="D121" s="52" t="s">
        <v>19</v>
      </c>
      <c r="E121" s="179">
        <f>E122</f>
        <v>120000</v>
      </c>
      <c r="F121" s="104">
        <f>F122</f>
        <v>120000</v>
      </c>
      <c r="G121" s="128"/>
    </row>
    <row r="122" spans="1:7" s="3" customFormat="1" ht="36">
      <c r="A122" s="51" t="s">
        <v>20</v>
      </c>
      <c r="B122" s="52" t="s">
        <v>27</v>
      </c>
      <c r="C122" s="52" t="s">
        <v>361</v>
      </c>
      <c r="D122" s="52" t="s">
        <v>21</v>
      </c>
      <c r="E122" s="179">
        <v>120000</v>
      </c>
      <c r="F122" s="104">
        <v>120000</v>
      </c>
      <c r="G122" s="128"/>
    </row>
    <row r="123" spans="1:7" ht="42" customHeight="1" outlineLevel="1">
      <c r="A123" s="32" t="s">
        <v>498</v>
      </c>
      <c r="B123" s="52" t="s">
        <v>27</v>
      </c>
      <c r="C123" s="52" t="s">
        <v>362</v>
      </c>
      <c r="D123" s="52" t="s">
        <v>8</v>
      </c>
      <c r="E123" s="179">
        <f>E124+E126</f>
        <v>1171216</v>
      </c>
      <c r="F123" s="104">
        <f>F124+F126</f>
        <v>1171216</v>
      </c>
      <c r="G123" s="128"/>
    </row>
    <row r="124" spans="1:7" ht="54.75" customHeight="1" outlineLevel="3">
      <c r="A124" s="51" t="s">
        <v>14</v>
      </c>
      <c r="B124" s="52" t="s">
        <v>27</v>
      </c>
      <c r="C124" s="52" t="s">
        <v>362</v>
      </c>
      <c r="D124" s="52" t="s">
        <v>15</v>
      </c>
      <c r="E124" s="179">
        <f>E125</f>
        <v>1156216</v>
      </c>
      <c r="F124" s="104">
        <f>F125</f>
        <v>1156216</v>
      </c>
      <c r="G124" s="128"/>
    </row>
    <row r="125" spans="1:7" ht="18" customHeight="1" outlineLevel="4">
      <c r="A125" s="51" t="s">
        <v>16</v>
      </c>
      <c r="B125" s="52" t="s">
        <v>27</v>
      </c>
      <c r="C125" s="52" t="s">
        <v>362</v>
      </c>
      <c r="D125" s="52" t="s">
        <v>17</v>
      </c>
      <c r="E125" s="179">
        <v>1156216</v>
      </c>
      <c r="F125" s="104">
        <v>1156216</v>
      </c>
      <c r="G125" s="128"/>
    </row>
    <row r="126" spans="1:7" ht="18" customHeight="1" outlineLevel="5">
      <c r="A126" s="51" t="s">
        <v>18</v>
      </c>
      <c r="B126" s="52" t="s">
        <v>27</v>
      </c>
      <c r="C126" s="52" t="s">
        <v>362</v>
      </c>
      <c r="D126" s="52" t="s">
        <v>19</v>
      </c>
      <c r="E126" s="179">
        <f>E127</f>
        <v>15000</v>
      </c>
      <c r="F126" s="104">
        <f>F127</f>
        <v>15000</v>
      </c>
      <c r="G126" s="128"/>
    </row>
    <row r="127" spans="1:7" ht="36" outlineLevel="6">
      <c r="A127" s="51" t="s">
        <v>20</v>
      </c>
      <c r="B127" s="52" t="s">
        <v>27</v>
      </c>
      <c r="C127" s="52" t="s">
        <v>362</v>
      </c>
      <c r="D127" s="52" t="s">
        <v>21</v>
      </c>
      <c r="E127" s="179">
        <v>15000</v>
      </c>
      <c r="F127" s="104">
        <v>15000</v>
      </c>
      <c r="G127" s="128"/>
    </row>
    <row r="128" spans="1:7" s="3" customFormat="1" ht="55.5" customHeight="1">
      <c r="A128" s="32" t="s">
        <v>497</v>
      </c>
      <c r="B128" s="52" t="s">
        <v>27</v>
      </c>
      <c r="C128" s="52" t="s">
        <v>363</v>
      </c>
      <c r="D128" s="52" t="s">
        <v>8</v>
      </c>
      <c r="E128" s="179">
        <f>E129</f>
        <v>759387</v>
      </c>
      <c r="F128" s="104">
        <f>F129</f>
        <v>759387</v>
      </c>
      <c r="G128" s="128"/>
    </row>
    <row r="129" spans="1:8" s="3" customFormat="1" ht="55.5" customHeight="1">
      <c r="A129" s="51" t="s">
        <v>14</v>
      </c>
      <c r="B129" s="52" t="s">
        <v>27</v>
      </c>
      <c r="C129" s="52" t="s">
        <v>363</v>
      </c>
      <c r="D129" s="52" t="s">
        <v>15</v>
      </c>
      <c r="E129" s="179">
        <f>E130</f>
        <v>759387</v>
      </c>
      <c r="F129" s="104">
        <f>F130</f>
        <v>759387</v>
      </c>
      <c r="G129" s="128"/>
    </row>
    <row r="130" spans="1:8" s="3" customFormat="1" ht="18" customHeight="1">
      <c r="A130" s="51" t="s">
        <v>16</v>
      </c>
      <c r="B130" s="52" t="s">
        <v>27</v>
      </c>
      <c r="C130" s="52" t="s">
        <v>363</v>
      </c>
      <c r="D130" s="52" t="s">
        <v>17</v>
      </c>
      <c r="E130" s="179">
        <v>759387</v>
      </c>
      <c r="F130" s="104">
        <v>759387</v>
      </c>
      <c r="G130" s="128"/>
    </row>
    <row r="131" spans="1:8" s="3" customFormat="1" ht="58.5" customHeight="1">
      <c r="A131" s="32" t="s">
        <v>496</v>
      </c>
      <c r="B131" s="52" t="s">
        <v>27</v>
      </c>
      <c r="C131" s="52" t="s">
        <v>364</v>
      </c>
      <c r="D131" s="52" t="s">
        <v>8</v>
      </c>
      <c r="E131" s="179">
        <f>E132+E134</f>
        <v>768474</v>
      </c>
      <c r="F131" s="104">
        <f>F132+F134</f>
        <v>768474</v>
      </c>
      <c r="G131" s="128"/>
    </row>
    <row r="132" spans="1:8" s="3" customFormat="1" ht="55.5" customHeight="1">
      <c r="A132" s="51" t="s">
        <v>14</v>
      </c>
      <c r="B132" s="52" t="s">
        <v>27</v>
      </c>
      <c r="C132" s="52" t="s">
        <v>364</v>
      </c>
      <c r="D132" s="52" t="s">
        <v>15</v>
      </c>
      <c r="E132" s="179">
        <f>E133</f>
        <v>753474</v>
      </c>
      <c r="F132" s="104">
        <f>F133</f>
        <v>753474</v>
      </c>
      <c r="G132" s="128"/>
    </row>
    <row r="133" spans="1:8" s="3" customFormat="1" ht="18" customHeight="1">
      <c r="A133" s="51" t="s">
        <v>16</v>
      </c>
      <c r="B133" s="52" t="s">
        <v>27</v>
      </c>
      <c r="C133" s="52" t="s">
        <v>364</v>
      </c>
      <c r="D133" s="52" t="s">
        <v>17</v>
      </c>
      <c r="E133" s="179">
        <v>753474</v>
      </c>
      <c r="F133" s="104">
        <v>753474</v>
      </c>
      <c r="G133" s="128"/>
    </row>
    <row r="134" spans="1:8" s="3" customFormat="1" ht="18" customHeight="1">
      <c r="A134" s="51" t="s">
        <v>18</v>
      </c>
      <c r="B134" s="52" t="s">
        <v>27</v>
      </c>
      <c r="C134" s="52" t="s">
        <v>364</v>
      </c>
      <c r="D134" s="52" t="s">
        <v>19</v>
      </c>
      <c r="E134" s="179">
        <f>E135</f>
        <v>15000</v>
      </c>
      <c r="F134" s="104">
        <f>F135</f>
        <v>15000</v>
      </c>
      <c r="G134" s="128"/>
    </row>
    <row r="135" spans="1:8" s="3" customFormat="1" ht="36">
      <c r="A135" s="51" t="s">
        <v>20</v>
      </c>
      <c r="B135" s="52" t="s">
        <v>27</v>
      </c>
      <c r="C135" s="52" t="s">
        <v>364</v>
      </c>
      <c r="D135" s="52" t="s">
        <v>21</v>
      </c>
      <c r="E135" s="179">
        <v>15000</v>
      </c>
      <c r="F135" s="104">
        <v>15000</v>
      </c>
      <c r="G135" s="128"/>
    </row>
    <row r="136" spans="1:8" s="3" customFormat="1" ht="36">
      <c r="A136" s="51" t="s">
        <v>526</v>
      </c>
      <c r="B136" s="52" t="s">
        <v>27</v>
      </c>
      <c r="C136" s="52" t="s">
        <v>527</v>
      </c>
      <c r="D136" s="52" t="s">
        <v>8</v>
      </c>
      <c r="E136" s="179">
        <f>E137+E139</f>
        <v>1804088</v>
      </c>
      <c r="F136" s="179">
        <f>F137+F139</f>
        <v>1804088</v>
      </c>
      <c r="G136" s="128"/>
    </row>
    <row r="137" spans="1:8" s="3" customFormat="1" ht="60" customHeight="1">
      <c r="A137" s="51" t="s">
        <v>14</v>
      </c>
      <c r="B137" s="52" t="s">
        <v>27</v>
      </c>
      <c r="C137" s="52" t="s">
        <v>527</v>
      </c>
      <c r="D137" s="52" t="s">
        <v>15</v>
      </c>
      <c r="E137" s="179">
        <f>E138</f>
        <v>1646488</v>
      </c>
      <c r="F137" s="179">
        <f>F138</f>
        <v>1646488</v>
      </c>
      <c r="G137" s="128"/>
    </row>
    <row r="138" spans="1:8" s="3" customFormat="1" ht="20.25" customHeight="1">
      <c r="A138" s="51" t="s">
        <v>16</v>
      </c>
      <c r="B138" s="52" t="s">
        <v>27</v>
      </c>
      <c r="C138" s="52" t="s">
        <v>527</v>
      </c>
      <c r="D138" s="52" t="s">
        <v>17</v>
      </c>
      <c r="E138" s="179">
        <v>1646488</v>
      </c>
      <c r="F138" s="104">
        <v>1646488</v>
      </c>
      <c r="G138" s="128"/>
    </row>
    <row r="139" spans="1:8" s="3" customFormat="1" ht="20.25" customHeight="1">
      <c r="A139" s="51" t="s">
        <v>18</v>
      </c>
      <c r="B139" s="52" t="s">
        <v>27</v>
      </c>
      <c r="C139" s="52" t="s">
        <v>527</v>
      </c>
      <c r="D139" s="52" t="s">
        <v>19</v>
      </c>
      <c r="E139" s="179">
        <f>E140</f>
        <v>157600</v>
      </c>
      <c r="F139" s="179">
        <f>F140</f>
        <v>157600</v>
      </c>
      <c r="G139" s="128"/>
    </row>
    <row r="140" spans="1:8" s="3" customFormat="1" ht="36">
      <c r="A140" s="51" t="s">
        <v>20</v>
      </c>
      <c r="B140" s="52" t="s">
        <v>27</v>
      </c>
      <c r="C140" s="52" t="s">
        <v>527</v>
      </c>
      <c r="D140" s="52" t="s">
        <v>21</v>
      </c>
      <c r="E140" s="179">
        <v>157600</v>
      </c>
      <c r="F140" s="104">
        <v>157600</v>
      </c>
      <c r="G140" s="128"/>
    </row>
    <row r="141" spans="1:8" ht="37.5" customHeight="1" outlineLevel="1">
      <c r="A141" s="49" t="s">
        <v>55</v>
      </c>
      <c r="B141" s="50" t="s">
        <v>56</v>
      </c>
      <c r="C141" s="50" t="s">
        <v>146</v>
      </c>
      <c r="D141" s="50" t="s">
        <v>8</v>
      </c>
      <c r="E141" s="178">
        <f t="shared" ref="E141:F145" si="3">E142</f>
        <v>100000</v>
      </c>
      <c r="F141" s="108">
        <f t="shared" si="3"/>
        <v>100000</v>
      </c>
      <c r="G141" s="129">
        <f>'[1]прил 12'!F480</f>
        <v>100000</v>
      </c>
      <c r="H141" s="129">
        <f>'[1]прил 12'!G480</f>
        <v>100000</v>
      </c>
    </row>
    <row r="142" spans="1:8" ht="39" customHeight="1" outlineLevel="1">
      <c r="A142" s="51" t="s">
        <v>57</v>
      </c>
      <c r="B142" s="52" t="s">
        <v>58</v>
      </c>
      <c r="C142" s="52" t="s">
        <v>146</v>
      </c>
      <c r="D142" s="52" t="s">
        <v>8</v>
      </c>
      <c r="E142" s="179">
        <f t="shared" si="3"/>
        <v>100000</v>
      </c>
      <c r="F142" s="104">
        <f t="shared" si="3"/>
        <v>100000</v>
      </c>
      <c r="G142" s="128"/>
    </row>
    <row r="143" spans="1:8" outlineLevel="1">
      <c r="A143" s="51" t="s">
        <v>242</v>
      </c>
      <c r="B143" s="52" t="s">
        <v>58</v>
      </c>
      <c r="C143" s="52" t="s">
        <v>147</v>
      </c>
      <c r="D143" s="52" t="s">
        <v>8</v>
      </c>
      <c r="E143" s="179">
        <f t="shared" si="3"/>
        <v>100000</v>
      </c>
      <c r="F143" s="104">
        <f t="shared" si="3"/>
        <v>100000</v>
      </c>
      <c r="G143" s="128"/>
    </row>
    <row r="144" spans="1:8" ht="36" outlineLevel="1">
      <c r="A144" s="51" t="s">
        <v>59</v>
      </c>
      <c r="B144" s="52" t="s">
        <v>58</v>
      </c>
      <c r="C144" s="52" t="s">
        <v>156</v>
      </c>
      <c r="D144" s="52" t="s">
        <v>8</v>
      </c>
      <c r="E144" s="179">
        <f t="shared" si="3"/>
        <v>100000</v>
      </c>
      <c r="F144" s="104">
        <f t="shared" si="3"/>
        <v>100000</v>
      </c>
      <c r="G144" s="128"/>
    </row>
    <row r="145" spans="1:8" ht="18" customHeight="1" outlineLevel="4">
      <c r="A145" s="51" t="s">
        <v>18</v>
      </c>
      <c r="B145" s="52" t="s">
        <v>58</v>
      </c>
      <c r="C145" s="52" t="s">
        <v>156</v>
      </c>
      <c r="D145" s="52" t="s">
        <v>19</v>
      </c>
      <c r="E145" s="179">
        <f t="shared" si="3"/>
        <v>100000</v>
      </c>
      <c r="F145" s="104">
        <f t="shared" si="3"/>
        <v>100000</v>
      </c>
      <c r="G145" s="128"/>
    </row>
    <row r="146" spans="1:8" ht="36" outlineLevel="5">
      <c r="A146" s="51" t="s">
        <v>20</v>
      </c>
      <c r="B146" s="52" t="s">
        <v>58</v>
      </c>
      <c r="C146" s="52" t="s">
        <v>156</v>
      </c>
      <c r="D146" s="52" t="s">
        <v>21</v>
      </c>
      <c r="E146" s="179">
        <v>100000</v>
      </c>
      <c r="F146" s="104">
        <v>100000</v>
      </c>
      <c r="G146" s="128"/>
    </row>
    <row r="147" spans="1:8" ht="17.399999999999999" outlineLevel="6">
      <c r="A147" s="49" t="s">
        <v>139</v>
      </c>
      <c r="B147" s="50" t="s">
        <v>60</v>
      </c>
      <c r="C147" s="50" t="s">
        <v>146</v>
      </c>
      <c r="D147" s="50" t="s">
        <v>8</v>
      </c>
      <c r="E147" s="178">
        <f>E148+E154+E160+E169</f>
        <v>11235213</v>
      </c>
      <c r="F147" s="108">
        <f>F148+F154+F160+F169</f>
        <v>11235213</v>
      </c>
      <c r="G147" s="129">
        <f>'[1]прил 12'!F481</f>
        <v>11235213</v>
      </c>
      <c r="H147" s="129">
        <f>'[1]прил 12'!G481</f>
        <v>11235213</v>
      </c>
    </row>
    <row r="148" spans="1:8" s="3" customFormat="1">
      <c r="A148" s="51" t="s">
        <v>141</v>
      </c>
      <c r="B148" s="52" t="s">
        <v>142</v>
      </c>
      <c r="C148" s="52" t="s">
        <v>146</v>
      </c>
      <c r="D148" s="52" t="s">
        <v>8</v>
      </c>
      <c r="E148" s="179">
        <f t="shared" ref="E148:F152" si="4">E149</f>
        <v>374490</v>
      </c>
      <c r="F148" s="104">
        <f t="shared" si="4"/>
        <v>374490</v>
      </c>
      <c r="G148" s="129"/>
    </row>
    <row r="149" spans="1:8" s="3" customFormat="1">
      <c r="A149" s="51" t="s">
        <v>242</v>
      </c>
      <c r="B149" s="52" t="s">
        <v>142</v>
      </c>
      <c r="C149" s="52" t="s">
        <v>147</v>
      </c>
      <c r="D149" s="52" t="s">
        <v>8</v>
      </c>
      <c r="E149" s="179">
        <f t="shared" si="4"/>
        <v>374490</v>
      </c>
      <c r="F149" s="104">
        <f t="shared" si="4"/>
        <v>374490</v>
      </c>
      <c r="G149" s="129"/>
    </row>
    <row r="150" spans="1:8" s="3" customFormat="1" ht="21.75" customHeight="1">
      <c r="A150" s="51" t="s">
        <v>349</v>
      </c>
      <c r="B150" s="52" t="s">
        <v>142</v>
      </c>
      <c r="C150" s="52" t="s">
        <v>348</v>
      </c>
      <c r="D150" s="52" t="s">
        <v>8</v>
      </c>
      <c r="E150" s="179">
        <f t="shared" si="4"/>
        <v>374490</v>
      </c>
      <c r="F150" s="104">
        <f t="shared" si="4"/>
        <v>374490</v>
      </c>
      <c r="G150" s="129"/>
    </row>
    <row r="151" spans="1:8" s="3" customFormat="1" ht="75.75" customHeight="1">
      <c r="A151" s="54" t="s">
        <v>499</v>
      </c>
      <c r="B151" s="52" t="s">
        <v>142</v>
      </c>
      <c r="C151" s="52" t="s">
        <v>360</v>
      </c>
      <c r="D151" s="52" t="s">
        <v>8</v>
      </c>
      <c r="E151" s="179">
        <f t="shared" si="4"/>
        <v>374490</v>
      </c>
      <c r="F151" s="104">
        <f t="shared" si="4"/>
        <v>374490</v>
      </c>
      <c r="G151" s="129"/>
    </row>
    <row r="152" spans="1:8" s="3" customFormat="1" ht="18.75" customHeight="1">
      <c r="A152" s="51" t="s">
        <v>18</v>
      </c>
      <c r="B152" s="52" t="s">
        <v>142</v>
      </c>
      <c r="C152" s="52" t="s">
        <v>360</v>
      </c>
      <c r="D152" s="52" t="s">
        <v>19</v>
      </c>
      <c r="E152" s="179">
        <f t="shared" si="4"/>
        <v>374490</v>
      </c>
      <c r="F152" s="104">
        <f t="shared" si="4"/>
        <v>374490</v>
      </c>
      <c r="G152" s="129"/>
    </row>
    <row r="153" spans="1:8" s="3" customFormat="1" ht="36">
      <c r="A153" s="51" t="s">
        <v>20</v>
      </c>
      <c r="B153" s="52" t="s">
        <v>142</v>
      </c>
      <c r="C153" s="52" t="s">
        <v>360</v>
      </c>
      <c r="D153" s="52" t="s">
        <v>21</v>
      </c>
      <c r="E153" s="179">
        <v>374490</v>
      </c>
      <c r="F153" s="104">
        <v>374490</v>
      </c>
      <c r="G153" s="129"/>
    </row>
    <row r="154" spans="1:8" s="3" customFormat="1">
      <c r="A154" s="51" t="s">
        <v>377</v>
      </c>
      <c r="B154" s="52" t="s">
        <v>378</v>
      </c>
      <c r="C154" s="52" t="s">
        <v>146</v>
      </c>
      <c r="D154" s="52" t="s">
        <v>8</v>
      </c>
      <c r="E154" s="179">
        <f t="shared" ref="E154:F158" si="5">E155</f>
        <v>3223</v>
      </c>
      <c r="F154" s="104">
        <f t="shared" si="5"/>
        <v>3223</v>
      </c>
      <c r="G154" s="129"/>
    </row>
    <row r="155" spans="1:8" s="3" customFormat="1" ht="18" customHeight="1">
      <c r="A155" s="51" t="s">
        <v>155</v>
      </c>
      <c r="B155" s="52" t="s">
        <v>378</v>
      </c>
      <c r="C155" s="52" t="s">
        <v>147</v>
      </c>
      <c r="D155" s="52" t="s">
        <v>8</v>
      </c>
      <c r="E155" s="179">
        <f t="shared" si="5"/>
        <v>3223</v>
      </c>
      <c r="F155" s="104">
        <f t="shared" si="5"/>
        <v>3223</v>
      </c>
      <c r="G155" s="129"/>
    </row>
    <row r="156" spans="1:8" s="3" customFormat="1" ht="21" customHeight="1">
      <c r="A156" s="51" t="s">
        <v>349</v>
      </c>
      <c r="B156" s="52" t="s">
        <v>378</v>
      </c>
      <c r="C156" s="52" t="s">
        <v>348</v>
      </c>
      <c r="D156" s="52" t="s">
        <v>8</v>
      </c>
      <c r="E156" s="179">
        <f t="shared" si="5"/>
        <v>3223</v>
      </c>
      <c r="F156" s="104">
        <f t="shared" si="5"/>
        <v>3223</v>
      </c>
      <c r="G156" s="129"/>
    </row>
    <row r="157" spans="1:8" s="3" customFormat="1" ht="93" customHeight="1">
      <c r="A157" s="32" t="s">
        <v>501</v>
      </c>
      <c r="B157" s="52" t="s">
        <v>378</v>
      </c>
      <c r="C157" s="52" t="s">
        <v>500</v>
      </c>
      <c r="D157" s="52" t="s">
        <v>8</v>
      </c>
      <c r="E157" s="179">
        <f t="shared" si="5"/>
        <v>3223</v>
      </c>
      <c r="F157" s="104">
        <f t="shared" si="5"/>
        <v>3223</v>
      </c>
      <c r="G157" s="129"/>
    </row>
    <row r="158" spans="1:8" s="3" customFormat="1" ht="18.75" customHeight="1">
      <c r="A158" s="51" t="s">
        <v>18</v>
      </c>
      <c r="B158" s="52" t="s">
        <v>378</v>
      </c>
      <c r="C158" s="52" t="s">
        <v>500</v>
      </c>
      <c r="D158" s="52" t="s">
        <v>19</v>
      </c>
      <c r="E158" s="179">
        <f t="shared" si="5"/>
        <v>3223</v>
      </c>
      <c r="F158" s="104">
        <f t="shared" si="5"/>
        <v>3223</v>
      </c>
      <c r="G158" s="129"/>
    </row>
    <row r="159" spans="1:8" s="3" customFormat="1" ht="36">
      <c r="A159" s="51" t="s">
        <v>20</v>
      </c>
      <c r="B159" s="52" t="s">
        <v>378</v>
      </c>
      <c r="C159" s="52" t="s">
        <v>500</v>
      </c>
      <c r="D159" s="52" t="s">
        <v>21</v>
      </c>
      <c r="E159" s="179">
        <v>3223</v>
      </c>
      <c r="F159" s="104">
        <v>3223</v>
      </c>
      <c r="G159" s="129"/>
    </row>
    <row r="160" spans="1:8" s="3" customFormat="1">
      <c r="A160" s="51" t="s">
        <v>63</v>
      </c>
      <c r="B160" s="52" t="s">
        <v>64</v>
      </c>
      <c r="C160" s="52" t="s">
        <v>146</v>
      </c>
      <c r="D160" s="52" t="s">
        <v>8</v>
      </c>
      <c r="E160" s="179">
        <f>E161</f>
        <v>10507500</v>
      </c>
      <c r="F160" s="104">
        <f>F161</f>
        <v>10507500</v>
      </c>
      <c r="G160" s="128"/>
    </row>
    <row r="161" spans="1:7" s="3" customFormat="1" ht="57.75" customHeight="1">
      <c r="A161" s="97" t="s">
        <v>443</v>
      </c>
      <c r="B161" s="72" t="s">
        <v>64</v>
      </c>
      <c r="C161" s="72" t="s">
        <v>444</v>
      </c>
      <c r="D161" s="72" t="s">
        <v>8</v>
      </c>
      <c r="E161" s="179">
        <f>E162</f>
        <v>10507500</v>
      </c>
      <c r="F161" s="104">
        <f>F162</f>
        <v>10507500</v>
      </c>
      <c r="G161" s="128"/>
    </row>
    <row r="162" spans="1:7" s="3" customFormat="1" ht="36">
      <c r="A162" s="51" t="s">
        <v>445</v>
      </c>
      <c r="B162" s="52" t="s">
        <v>64</v>
      </c>
      <c r="C162" s="52" t="s">
        <v>446</v>
      </c>
      <c r="D162" s="52" t="s">
        <v>8</v>
      </c>
      <c r="E162" s="179">
        <f>E163+E166</f>
        <v>10507500</v>
      </c>
      <c r="F162" s="104">
        <f>F163+F166</f>
        <v>10507500</v>
      </c>
      <c r="G162" s="128"/>
    </row>
    <row r="163" spans="1:7" s="3" customFormat="1" ht="54">
      <c r="A163" s="100" t="s">
        <v>447</v>
      </c>
      <c r="B163" s="52" t="s">
        <v>64</v>
      </c>
      <c r="C163" s="52" t="s">
        <v>448</v>
      </c>
      <c r="D163" s="52" t="s">
        <v>8</v>
      </c>
      <c r="E163" s="179">
        <f>E164</f>
        <v>10407500</v>
      </c>
      <c r="F163" s="104">
        <f>F164</f>
        <v>10407500</v>
      </c>
      <c r="G163" s="128"/>
    </row>
    <row r="164" spans="1:7" s="3" customFormat="1" ht="18" customHeight="1">
      <c r="A164" s="51" t="s">
        <v>18</v>
      </c>
      <c r="B164" s="52" t="s">
        <v>64</v>
      </c>
      <c r="C164" s="52" t="s">
        <v>448</v>
      </c>
      <c r="D164" s="52" t="s">
        <v>19</v>
      </c>
      <c r="E164" s="179">
        <f>E165</f>
        <v>10407500</v>
      </c>
      <c r="F164" s="104">
        <f>F165</f>
        <v>10407500</v>
      </c>
      <c r="G164" s="128"/>
    </row>
    <row r="165" spans="1:7" s="3" customFormat="1" ht="36">
      <c r="A165" s="51" t="s">
        <v>20</v>
      </c>
      <c r="B165" s="52" t="s">
        <v>64</v>
      </c>
      <c r="C165" s="52" t="s">
        <v>448</v>
      </c>
      <c r="D165" s="52" t="s">
        <v>21</v>
      </c>
      <c r="E165" s="179">
        <v>10407500</v>
      </c>
      <c r="F165" s="104">
        <v>10407500</v>
      </c>
      <c r="G165" s="128"/>
    </row>
    <row r="166" spans="1:7" s="3" customFormat="1" ht="39" customHeight="1">
      <c r="A166" s="51" t="s">
        <v>354</v>
      </c>
      <c r="B166" s="52" t="s">
        <v>64</v>
      </c>
      <c r="C166" s="52" t="s">
        <v>533</v>
      </c>
      <c r="D166" s="52" t="s">
        <v>8</v>
      </c>
      <c r="E166" s="179">
        <f>E167</f>
        <v>100000</v>
      </c>
      <c r="F166" s="104">
        <f>F167</f>
        <v>100000</v>
      </c>
      <c r="G166" s="128"/>
    </row>
    <row r="167" spans="1:7" s="3" customFormat="1" ht="18" customHeight="1">
      <c r="A167" s="51" t="s">
        <v>18</v>
      </c>
      <c r="B167" s="52" t="s">
        <v>64</v>
      </c>
      <c r="C167" s="52" t="s">
        <v>533</v>
      </c>
      <c r="D167" s="52" t="s">
        <v>19</v>
      </c>
      <c r="E167" s="179">
        <f>E168</f>
        <v>100000</v>
      </c>
      <c r="F167" s="104">
        <f>F168</f>
        <v>100000</v>
      </c>
      <c r="G167" s="128"/>
    </row>
    <row r="168" spans="1:7" s="3" customFormat="1" ht="39" customHeight="1">
      <c r="A168" s="51" t="s">
        <v>20</v>
      </c>
      <c r="B168" s="52" t="s">
        <v>64</v>
      </c>
      <c r="C168" s="52" t="s">
        <v>533</v>
      </c>
      <c r="D168" s="52" t="s">
        <v>21</v>
      </c>
      <c r="E168" s="179">
        <v>100000</v>
      </c>
      <c r="F168" s="104">
        <v>100000</v>
      </c>
      <c r="G168" s="128"/>
    </row>
    <row r="169" spans="1:7" s="3" customFormat="1">
      <c r="A169" s="51" t="s">
        <v>66</v>
      </c>
      <c r="B169" s="52" t="s">
        <v>67</v>
      </c>
      <c r="C169" s="52" t="s">
        <v>146</v>
      </c>
      <c r="D169" s="52" t="s">
        <v>8</v>
      </c>
      <c r="E169" s="179">
        <f>E170</f>
        <v>350000</v>
      </c>
      <c r="F169" s="104">
        <f>F170</f>
        <v>350000</v>
      </c>
      <c r="G169" s="128"/>
    </row>
    <row r="170" spans="1:7" s="3" customFormat="1" ht="59.25" customHeight="1">
      <c r="A170" s="97" t="s">
        <v>506</v>
      </c>
      <c r="B170" s="72" t="s">
        <v>67</v>
      </c>
      <c r="C170" s="72" t="s">
        <v>449</v>
      </c>
      <c r="D170" s="72" t="s">
        <v>8</v>
      </c>
      <c r="E170" s="179">
        <f>E171+E175</f>
        <v>350000</v>
      </c>
      <c r="F170" s="104">
        <f>F171+F175</f>
        <v>350000</v>
      </c>
      <c r="G170" s="128"/>
    </row>
    <row r="171" spans="1:7" s="3" customFormat="1" ht="18" customHeight="1">
      <c r="A171" s="51" t="s">
        <v>503</v>
      </c>
      <c r="B171" s="52" t="s">
        <v>67</v>
      </c>
      <c r="C171" s="52" t="s">
        <v>450</v>
      </c>
      <c r="D171" s="52" t="s">
        <v>8</v>
      </c>
      <c r="E171" s="179">
        <f t="shared" ref="E171:F173" si="6">E172</f>
        <v>30000</v>
      </c>
      <c r="F171" s="104">
        <f t="shared" si="6"/>
        <v>30000</v>
      </c>
      <c r="G171" s="128"/>
    </row>
    <row r="172" spans="1:7" s="3" customFormat="1">
      <c r="A172" s="51" t="s">
        <v>451</v>
      </c>
      <c r="B172" s="52" t="s">
        <v>67</v>
      </c>
      <c r="C172" s="52" t="s">
        <v>452</v>
      </c>
      <c r="D172" s="52" t="s">
        <v>8</v>
      </c>
      <c r="E172" s="179">
        <f t="shared" si="6"/>
        <v>30000</v>
      </c>
      <c r="F172" s="104">
        <f t="shared" si="6"/>
        <v>30000</v>
      </c>
      <c r="G172" s="128"/>
    </row>
    <row r="173" spans="1:7" s="3" customFormat="1" ht="18" customHeight="1">
      <c r="A173" s="51" t="s">
        <v>18</v>
      </c>
      <c r="B173" s="52" t="s">
        <v>67</v>
      </c>
      <c r="C173" s="52" t="s">
        <v>452</v>
      </c>
      <c r="D173" s="52" t="s">
        <v>19</v>
      </c>
      <c r="E173" s="179">
        <f t="shared" si="6"/>
        <v>30000</v>
      </c>
      <c r="F173" s="104">
        <f t="shared" si="6"/>
        <v>30000</v>
      </c>
      <c r="G173" s="128"/>
    </row>
    <row r="174" spans="1:7" s="3" customFormat="1" ht="36">
      <c r="A174" s="51" t="s">
        <v>20</v>
      </c>
      <c r="B174" s="52" t="s">
        <v>67</v>
      </c>
      <c r="C174" s="52" t="s">
        <v>452</v>
      </c>
      <c r="D174" s="52" t="s">
        <v>21</v>
      </c>
      <c r="E174" s="179">
        <v>30000</v>
      </c>
      <c r="F174" s="104">
        <v>30000</v>
      </c>
      <c r="G174" s="128"/>
    </row>
    <row r="175" spans="1:7" s="3" customFormat="1">
      <c r="A175" s="54" t="s">
        <v>505</v>
      </c>
      <c r="B175" s="52" t="s">
        <v>67</v>
      </c>
      <c r="C175" s="52" t="s">
        <v>504</v>
      </c>
      <c r="D175" s="52" t="s">
        <v>8</v>
      </c>
      <c r="E175" s="179">
        <f t="shared" ref="E175:F177" si="7">E176</f>
        <v>320000</v>
      </c>
      <c r="F175" s="104">
        <f t="shared" si="7"/>
        <v>320000</v>
      </c>
      <c r="G175" s="128"/>
    </row>
    <row r="176" spans="1:7" s="3" customFormat="1">
      <c r="A176" s="51" t="s">
        <v>453</v>
      </c>
      <c r="B176" s="52" t="s">
        <v>67</v>
      </c>
      <c r="C176" s="52" t="s">
        <v>553</v>
      </c>
      <c r="D176" s="52" t="s">
        <v>8</v>
      </c>
      <c r="E176" s="179">
        <f t="shared" si="7"/>
        <v>320000</v>
      </c>
      <c r="F176" s="104">
        <f t="shared" si="7"/>
        <v>320000</v>
      </c>
      <c r="G176" s="128"/>
    </row>
    <row r="177" spans="1:8" s="3" customFormat="1" ht="18" customHeight="1">
      <c r="A177" s="51" t="s">
        <v>18</v>
      </c>
      <c r="B177" s="52" t="s">
        <v>67</v>
      </c>
      <c r="C177" s="52" t="s">
        <v>553</v>
      </c>
      <c r="D177" s="52" t="s">
        <v>19</v>
      </c>
      <c r="E177" s="179">
        <f t="shared" si="7"/>
        <v>320000</v>
      </c>
      <c r="F177" s="104">
        <f t="shared" si="7"/>
        <v>320000</v>
      </c>
      <c r="G177" s="128"/>
    </row>
    <row r="178" spans="1:8" s="3" customFormat="1" ht="36">
      <c r="A178" s="51" t="s">
        <v>20</v>
      </c>
      <c r="B178" s="52" t="s">
        <v>67</v>
      </c>
      <c r="C178" s="52" t="s">
        <v>553</v>
      </c>
      <c r="D178" s="52" t="s">
        <v>21</v>
      </c>
      <c r="E178" s="179">
        <v>320000</v>
      </c>
      <c r="F178" s="104">
        <v>320000</v>
      </c>
      <c r="G178" s="128"/>
    </row>
    <row r="179" spans="1:8" ht="17.399999999999999" outlineLevel="1">
      <c r="A179" s="49" t="s">
        <v>68</v>
      </c>
      <c r="B179" s="50" t="s">
        <v>69</v>
      </c>
      <c r="C179" s="50" t="s">
        <v>146</v>
      </c>
      <c r="D179" s="50" t="s">
        <v>8</v>
      </c>
      <c r="E179" s="178">
        <f>E180+E186+E208+E217</f>
        <v>157962681.63999999</v>
      </c>
      <c r="F179" s="108">
        <f>F180+F186+F208+F217</f>
        <v>2975000</v>
      </c>
      <c r="G179" s="129">
        <f>'прил 12'!F493</f>
        <v>157962681.63999999</v>
      </c>
      <c r="H179" s="129">
        <f>'прил 12'!G493</f>
        <v>2975000</v>
      </c>
    </row>
    <row r="180" spans="1:8" ht="19.5" customHeight="1" outlineLevel="2">
      <c r="A180" s="51" t="s">
        <v>70</v>
      </c>
      <c r="B180" s="52" t="s">
        <v>71</v>
      </c>
      <c r="C180" s="52" t="s">
        <v>146</v>
      </c>
      <c r="D180" s="52" t="s">
        <v>8</v>
      </c>
      <c r="E180" s="179">
        <f t="shared" ref="E180:F184" si="8">E181</f>
        <v>500000</v>
      </c>
      <c r="F180" s="104">
        <f t="shared" si="8"/>
        <v>600000</v>
      </c>
      <c r="G180" s="129"/>
    </row>
    <row r="181" spans="1:8" ht="38.25" customHeight="1" outlineLevel="2">
      <c r="A181" s="97" t="s">
        <v>454</v>
      </c>
      <c r="B181" s="72" t="s">
        <v>71</v>
      </c>
      <c r="C181" s="72" t="s">
        <v>440</v>
      </c>
      <c r="D181" s="72" t="s">
        <v>8</v>
      </c>
      <c r="E181" s="179">
        <f t="shared" si="8"/>
        <v>500000</v>
      </c>
      <c r="F181" s="104">
        <f t="shared" si="8"/>
        <v>600000</v>
      </c>
      <c r="G181" s="129"/>
    </row>
    <row r="182" spans="1:8" ht="36" outlineLevel="2">
      <c r="A182" s="51" t="s">
        <v>455</v>
      </c>
      <c r="B182" s="52" t="s">
        <v>71</v>
      </c>
      <c r="C182" s="52" t="s">
        <v>441</v>
      </c>
      <c r="D182" s="52" t="s">
        <v>8</v>
      </c>
      <c r="E182" s="179">
        <f t="shared" si="8"/>
        <v>500000</v>
      </c>
      <c r="F182" s="104">
        <f t="shared" si="8"/>
        <v>600000</v>
      </c>
      <c r="G182" s="129"/>
    </row>
    <row r="183" spans="1:8" ht="19.5" customHeight="1" outlineLevel="2">
      <c r="A183" s="51" t="s">
        <v>456</v>
      </c>
      <c r="B183" s="52" t="s">
        <v>71</v>
      </c>
      <c r="C183" s="52" t="s">
        <v>457</v>
      </c>
      <c r="D183" s="52" t="s">
        <v>8</v>
      </c>
      <c r="E183" s="179">
        <f t="shared" si="8"/>
        <v>500000</v>
      </c>
      <c r="F183" s="104">
        <f t="shared" si="8"/>
        <v>600000</v>
      </c>
      <c r="G183" s="129"/>
    </row>
    <row r="184" spans="1:8" ht="18" customHeight="1" outlineLevel="2">
      <c r="A184" s="51" t="s">
        <v>18</v>
      </c>
      <c r="B184" s="52" t="s">
        <v>71</v>
      </c>
      <c r="C184" s="52" t="s">
        <v>457</v>
      </c>
      <c r="D184" s="52" t="s">
        <v>19</v>
      </c>
      <c r="E184" s="179">
        <f t="shared" si="8"/>
        <v>500000</v>
      </c>
      <c r="F184" s="104">
        <f t="shared" si="8"/>
        <v>600000</v>
      </c>
      <c r="G184" s="129"/>
    </row>
    <row r="185" spans="1:8" ht="36" outlineLevel="4">
      <c r="A185" s="51" t="s">
        <v>20</v>
      </c>
      <c r="B185" s="52" t="s">
        <v>71</v>
      </c>
      <c r="C185" s="52" t="s">
        <v>457</v>
      </c>
      <c r="D185" s="52" t="s">
        <v>21</v>
      </c>
      <c r="E185" s="179">
        <v>500000</v>
      </c>
      <c r="F185" s="104">
        <v>600000</v>
      </c>
      <c r="G185" s="129"/>
    </row>
    <row r="186" spans="1:8" outlineLevel="5">
      <c r="A186" s="51" t="s">
        <v>72</v>
      </c>
      <c r="B186" s="52" t="s">
        <v>73</v>
      </c>
      <c r="C186" s="52" t="s">
        <v>146</v>
      </c>
      <c r="D186" s="52" t="s">
        <v>8</v>
      </c>
      <c r="E186" s="179">
        <f>E187</f>
        <v>157012681.63999999</v>
      </c>
      <c r="F186" s="104">
        <f>F187</f>
        <v>1925000</v>
      </c>
      <c r="G186" s="129"/>
    </row>
    <row r="187" spans="1:8" ht="39.75" customHeight="1" outlineLevel="6">
      <c r="A187" s="97" t="s">
        <v>458</v>
      </c>
      <c r="B187" s="72" t="s">
        <v>73</v>
      </c>
      <c r="C187" s="72" t="s">
        <v>157</v>
      </c>
      <c r="D187" s="72" t="s">
        <v>8</v>
      </c>
      <c r="E187" s="179">
        <f>E188+E204</f>
        <v>157012681.63999999</v>
      </c>
      <c r="F187" s="179">
        <f>F188+F204</f>
        <v>1925000</v>
      </c>
      <c r="G187" s="129"/>
    </row>
    <row r="188" spans="1:8" ht="36.75" customHeight="1" outlineLevel="4">
      <c r="A188" s="51" t="s">
        <v>459</v>
      </c>
      <c r="B188" s="52" t="s">
        <v>73</v>
      </c>
      <c r="C188" s="52" t="s">
        <v>460</v>
      </c>
      <c r="D188" s="52" t="s">
        <v>8</v>
      </c>
      <c r="E188" s="179">
        <f>E189+E192+E195+E198+E201</f>
        <v>1018600</v>
      </c>
      <c r="F188" s="179">
        <f>F189+F192+F195+F198+F201</f>
        <v>1925000</v>
      </c>
      <c r="G188" s="129"/>
    </row>
    <row r="189" spans="1:8" ht="76.5" customHeight="1" outlineLevel="5">
      <c r="A189" s="55" t="s">
        <v>74</v>
      </c>
      <c r="B189" s="52" t="s">
        <v>73</v>
      </c>
      <c r="C189" s="52" t="s">
        <v>461</v>
      </c>
      <c r="D189" s="52" t="s">
        <v>8</v>
      </c>
      <c r="E189" s="179">
        <f>E190</f>
        <v>40000</v>
      </c>
      <c r="F189" s="179">
        <f>F190</f>
        <v>1000000</v>
      </c>
      <c r="G189" s="129"/>
    </row>
    <row r="190" spans="1:8" ht="18" customHeight="1" outlineLevel="6">
      <c r="A190" s="51" t="s">
        <v>18</v>
      </c>
      <c r="B190" s="52" t="s">
        <v>73</v>
      </c>
      <c r="C190" s="52" t="s">
        <v>461</v>
      </c>
      <c r="D190" s="52" t="s">
        <v>19</v>
      </c>
      <c r="E190" s="179">
        <f>E191</f>
        <v>40000</v>
      </c>
      <c r="F190" s="104">
        <f>F191</f>
        <v>1000000</v>
      </c>
      <c r="G190" s="129"/>
    </row>
    <row r="191" spans="1:8" s="3" customFormat="1" ht="36">
      <c r="A191" s="51" t="s">
        <v>20</v>
      </c>
      <c r="B191" s="52" t="s">
        <v>73</v>
      </c>
      <c r="C191" s="52" t="s">
        <v>461</v>
      </c>
      <c r="D191" s="52" t="s">
        <v>21</v>
      </c>
      <c r="E191" s="179">
        <v>40000</v>
      </c>
      <c r="F191" s="104">
        <v>1000000</v>
      </c>
      <c r="G191" s="129"/>
    </row>
    <row r="192" spans="1:8" ht="39.75" customHeight="1" outlineLevel="1">
      <c r="A192" s="51" t="s">
        <v>299</v>
      </c>
      <c r="B192" s="52" t="s">
        <v>73</v>
      </c>
      <c r="C192" s="52" t="s">
        <v>462</v>
      </c>
      <c r="D192" s="52" t="s">
        <v>8</v>
      </c>
      <c r="E192" s="179">
        <f>E193</f>
        <v>500000</v>
      </c>
      <c r="F192" s="104">
        <f>F193</f>
        <v>500000</v>
      </c>
      <c r="G192" s="129"/>
    </row>
    <row r="193" spans="1:7" ht="20.25" customHeight="1" outlineLevel="2">
      <c r="A193" s="51" t="s">
        <v>22</v>
      </c>
      <c r="B193" s="52" t="s">
        <v>73</v>
      </c>
      <c r="C193" s="52" t="s">
        <v>462</v>
      </c>
      <c r="D193" s="52" t="s">
        <v>23</v>
      </c>
      <c r="E193" s="179">
        <f>E194</f>
        <v>500000</v>
      </c>
      <c r="F193" s="104">
        <f>F194</f>
        <v>500000</v>
      </c>
      <c r="G193" s="129"/>
    </row>
    <row r="194" spans="1:7" ht="39" customHeight="1" outlineLevel="3">
      <c r="A194" s="51" t="s">
        <v>61</v>
      </c>
      <c r="B194" s="52" t="s">
        <v>73</v>
      </c>
      <c r="C194" s="52" t="s">
        <v>462</v>
      </c>
      <c r="D194" s="52" t="s">
        <v>62</v>
      </c>
      <c r="E194" s="179">
        <v>500000</v>
      </c>
      <c r="F194" s="104">
        <v>500000</v>
      </c>
      <c r="G194" s="129"/>
    </row>
    <row r="195" spans="1:7" ht="36" outlineLevel="4">
      <c r="A195" s="51" t="s">
        <v>320</v>
      </c>
      <c r="B195" s="52" t="s">
        <v>73</v>
      </c>
      <c r="C195" s="52" t="s">
        <v>463</v>
      </c>
      <c r="D195" s="52" t="s">
        <v>8</v>
      </c>
      <c r="E195" s="179">
        <f>E196</f>
        <v>353600</v>
      </c>
      <c r="F195" s="104">
        <f>F196</f>
        <v>400000</v>
      </c>
      <c r="G195" s="129"/>
    </row>
    <row r="196" spans="1:7" ht="17.25" customHeight="1" outlineLevel="5">
      <c r="A196" s="51" t="s">
        <v>22</v>
      </c>
      <c r="B196" s="52" t="s">
        <v>73</v>
      </c>
      <c r="C196" s="52" t="s">
        <v>463</v>
      </c>
      <c r="D196" s="52" t="s">
        <v>23</v>
      </c>
      <c r="E196" s="179">
        <f>E197</f>
        <v>353600</v>
      </c>
      <c r="F196" s="104">
        <f>F197</f>
        <v>400000</v>
      </c>
      <c r="G196" s="129"/>
    </row>
    <row r="197" spans="1:7" ht="39" customHeight="1" outlineLevel="6">
      <c r="A197" s="51" t="s">
        <v>61</v>
      </c>
      <c r="B197" s="52" t="s">
        <v>73</v>
      </c>
      <c r="C197" s="52" t="s">
        <v>463</v>
      </c>
      <c r="D197" s="52" t="s">
        <v>62</v>
      </c>
      <c r="E197" s="179">
        <v>353600</v>
      </c>
      <c r="F197" s="104">
        <v>400000</v>
      </c>
      <c r="G197" s="129"/>
    </row>
    <row r="198" spans="1:7" ht="36" outlineLevel="6">
      <c r="A198" s="95" t="s">
        <v>395</v>
      </c>
      <c r="B198" s="52" t="s">
        <v>73</v>
      </c>
      <c r="C198" s="52" t="s">
        <v>507</v>
      </c>
      <c r="D198" s="52" t="s">
        <v>8</v>
      </c>
      <c r="E198" s="179">
        <f>E199</f>
        <v>50000</v>
      </c>
      <c r="F198" s="179">
        <f>F199</f>
        <v>0</v>
      </c>
      <c r="G198" s="129"/>
    </row>
    <row r="199" spans="1:7" ht="19.5" customHeight="1" outlineLevel="6">
      <c r="A199" s="51" t="s">
        <v>18</v>
      </c>
      <c r="B199" s="52" t="s">
        <v>73</v>
      </c>
      <c r="C199" s="52" t="s">
        <v>507</v>
      </c>
      <c r="D199" s="52" t="s">
        <v>19</v>
      </c>
      <c r="E199" s="179">
        <f>E200</f>
        <v>50000</v>
      </c>
      <c r="F199" s="179">
        <f>F200</f>
        <v>0</v>
      </c>
      <c r="G199" s="129"/>
    </row>
    <row r="200" spans="1:7" ht="39" customHeight="1" outlineLevel="6">
      <c r="A200" s="51" t="s">
        <v>20</v>
      </c>
      <c r="B200" s="52" t="s">
        <v>73</v>
      </c>
      <c r="C200" s="52" t="s">
        <v>507</v>
      </c>
      <c r="D200" s="52" t="s">
        <v>21</v>
      </c>
      <c r="E200" s="179">
        <v>50000</v>
      </c>
      <c r="F200" s="104">
        <v>0</v>
      </c>
      <c r="G200" s="129"/>
    </row>
    <row r="201" spans="1:7" ht="56.25" customHeight="1" outlineLevel="6">
      <c r="A201" s="51" t="s">
        <v>321</v>
      </c>
      <c r="B201" s="52" t="s">
        <v>73</v>
      </c>
      <c r="C201" s="52" t="s">
        <v>508</v>
      </c>
      <c r="D201" s="52" t="s">
        <v>8</v>
      </c>
      <c r="E201" s="179">
        <f>E202</f>
        <v>75000</v>
      </c>
      <c r="F201" s="179">
        <f>F202</f>
        <v>25000</v>
      </c>
      <c r="G201" s="129"/>
    </row>
    <row r="202" spans="1:7" ht="21" customHeight="1" outlineLevel="6">
      <c r="A202" s="51" t="s">
        <v>18</v>
      </c>
      <c r="B202" s="52" t="s">
        <v>73</v>
      </c>
      <c r="C202" s="52" t="s">
        <v>508</v>
      </c>
      <c r="D202" s="52" t="s">
        <v>19</v>
      </c>
      <c r="E202" s="179">
        <f>E203</f>
        <v>75000</v>
      </c>
      <c r="F202" s="179">
        <f>F203</f>
        <v>25000</v>
      </c>
      <c r="G202" s="129"/>
    </row>
    <row r="203" spans="1:7" ht="36" outlineLevel="6">
      <c r="A203" s="51" t="s">
        <v>20</v>
      </c>
      <c r="B203" s="52" t="s">
        <v>73</v>
      </c>
      <c r="C203" s="52" t="s">
        <v>508</v>
      </c>
      <c r="D203" s="52" t="s">
        <v>21</v>
      </c>
      <c r="E203" s="179">
        <v>75000</v>
      </c>
      <c r="F203" s="104">
        <v>25000</v>
      </c>
      <c r="G203" s="129"/>
    </row>
    <row r="204" spans="1:7" outlineLevel="6">
      <c r="A204" s="54" t="s">
        <v>657</v>
      </c>
      <c r="B204" s="52" t="s">
        <v>73</v>
      </c>
      <c r="C204" s="52" t="s">
        <v>658</v>
      </c>
      <c r="D204" s="52" t="s">
        <v>8</v>
      </c>
      <c r="E204" s="179">
        <f t="shared" ref="E204:F206" si="9">E205</f>
        <v>155994081.63999999</v>
      </c>
      <c r="F204" s="179">
        <f t="shared" si="9"/>
        <v>0</v>
      </c>
      <c r="G204" s="129"/>
    </row>
    <row r="205" spans="1:7" ht="54" outlineLevel="6">
      <c r="A205" s="51" t="s">
        <v>674</v>
      </c>
      <c r="B205" s="52" t="s">
        <v>73</v>
      </c>
      <c r="C205" s="52" t="s">
        <v>671</v>
      </c>
      <c r="D205" s="52" t="s">
        <v>8</v>
      </c>
      <c r="E205" s="179">
        <f t="shared" si="9"/>
        <v>155994081.63999999</v>
      </c>
      <c r="F205" s="179">
        <f t="shared" si="9"/>
        <v>0</v>
      </c>
      <c r="G205" s="129"/>
    </row>
    <row r="206" spans="1:7" ht="36" outlineLevel="6">
      <c r="A206" s="51" t="s">
        <v>322</v>
      </c>
      <c r="B206" s="52" t="s">
        <v>73</v>
      </c>
      <c r="C206" s="52" t="s">
        <v>671</v>
      </c>
      <c r="D206" s="52" t="s">
        <v>323</v>
      </c>
      <c r="E206" s="179">
        <f t="shared" si="9"/>
        <v>155994081.63999999</v>
      </c>
      <c r="F206" s="179">
        <f t="shared" si="9"/>
        <v>0</v>
      </c>
      <c r="G206" s="129"/>
    </row>
    <row r="207" spans="1:7" outlineLevel="6">
      <c r="A207" s="51" t="s">
        <v>324</v>
      </c>
      <c r="B207" s="52" t="s">
        <v>73</v>
      </c>
      <c r="C207" s="52" t="s">
        <v>671</v>
      </c>
      <c r="D207" s="52" t="s">
        <v>325</v>
      </c>
      <c r="E207" s="179">
        <v>155994081.63999999</v>
      </c>
      <c r="F207" s="104">
        <v>0</v>
      </c>
      <c r="G207" s="129"/>
    </row>
    <row r="208" spans="1:7" outlineLevel="1">
      <c r="A208" s="51" t="s">
        <v>75</v>
      </c>
      <c r="B208" s="52" t="s">
        <v>76</v>
      </c>
      <c r="C208" s="52" t="s">
        <v>146</v>
      </c>
      <c r="D208" s="52" t="s">
        <v>8</v>
      </c>
      <c r="E208" s="179">
        <f t="shared" ref="E208:F215" si="10">E209</f>
        <v>400000</v>
      </c>
      <c r="F208" s="104">
        <f t="shared" si="10"/>
        <v>400000</v>
      </c>
      <c r="G208" s="129"/>
    </row>
    <row r="209" spans="1:8" ht="37.5" customHeight="1" outlineLevel="2">
      <c r="A209" s="97" t="s">
        <v>458</v>
      </c>
      <c r="B209" s="72" t="s">
        <v>76</v>
      </c>
      <c r="C209" s="72" t="s">
        <v>157</v>
      </c>
      <c r="D209" s="72" t="s">
        <v>8</v>
      </c>
      <c r="E209" s="179">
        <f>E210</f>
        <v>400000</v>
      </c>
      <c r="F209" s="104">
        <f t="shared" si="10"/>
        <v>400000</v>
      </c>
      <c r="G209" s="129"/>
    </row>
    <row r="210" spans="1:8" ht="19.5" customHeight="1" outlineLevel="3">
      <c r="A210" s="51" t="s">
        <v>464</v>
      </c>
      <c r="B210" s="52" t="s">
        <v>76</v>
      </c>
      <c r="C210" s="52" t="s">
        <v>278</v>
      </c>
      <c r="D210" s="52" t="s">
        <v>8</v>
      </c>
      <c r="E210" s="179">
        <f>E211+E214</f>
        <v>400000</v>
      </c>
      <c r="F210" s="179">
        <f>F211+F214</f>
        <v>400000</v>
      </c>
      <c r="G210" s="129"/>
    </row>
    <row r="211" spans="1:8" ht="19.5" customHeight="1" outlineLevel="3">
      <c r="A211" s="51" t="s">
        <v>471</v>
      </c>
      <c r="B211" s="52" t="s">
        <v>76</v>
      </c>
      <c r="C211" s="52" t="s">
        <v>690</v>
      </c>
      <c r="D211" s="52" t="s">
        <v>8</v>
      </c>
      <c r="E211" s="179">
        <f>E212</f>
        <v>200000</v>
      </c>
      <c r="F211" s="179">
        <f>F212</f>
        <v>200000</v>
      </c>
      <c r="G211" s="129"/>
    </row>
    <row r="212" spans="1:8" ht="19.5" customHeight="1" outlineLevel="3">
      <c r="A212" s="53" t="s">
        <v>18</v>
      </c>
      <c r="B212" s="52" t="s">
        <v>76</v>
      </c>
      <c r="C212" s="52" t="s">
        <v>690</v>
      </c>
      <c r="D212" s="52" t="s">
        <v>19</v>
      </c>
      <c r="E212" s="179">
        <f>E213</f>
        <v>200000</v>
      </c>
      <c r="F212" s="179">
        <f>F213</f>
        <v>200000</v>
      </c>
      <c r="G212" s="129"/>
    </row>
    <row r="213" spans="1:8" ht="36" outlineLevel="3">
      <c r="A213" s="53" t="s">
        <v>20</v>
      </c>
      <c r="B213" s="52" t="s">
        <v>76</v>
      </c>
      <c r="C213" s="52" t="s">
        <v>690</v>
      </c>
      <c r="D213" s="52" t="s">
        <v>21</v>
      </c>
      <c r="E213" s="179">
        <v>200000</v>
      </c>
      <c r="F213" s="104">
        <v>200000</v>
      </c>
      <c r="G213" s="129"/>
    </row>
    <row r="214" spans="1:8" ht="18" customHeight="1" outlineLevel="4">
      <c r="A214" s="55" t="s">
        <v>77</v>
      </c>
      <c r="B214" s="52" t="s">
        <v>76</v>
      </c>
      <c r="C214" s="52" t="s">
        <v>465</v>
      </c>
      <c r="D214" s="52" t="s">
        <v>8</v>
      </c>
      <c r="E214" s="179">
        <f t="shared" si="10"/>
        <v>200000</v>
      </c>
      <c r="F214" s="104">
        <f t="shared" si="10"/>
        <v>200000</v>
      </c>
      <c r="G214" s="129"/>
    </row>
    <row r="215" spans="1:8" ht="18" customHeight="1" outlineLevel="5">
      <c r="A215" s="51" t="s">
        <v>18</v>
      </c>
      <c r="B215" s="52" t="s">
        <v>76</v>
      </c>
      <c r="C215" s="52" t="s">
        <v>465</v>
      </c>
      <c r="D215" s="52" t="s">
        <v>19</v>
      </c>
      <c r="E215" s="179">
        <f t="shared" si="10"/>
        <v>200000</v>
      </c>
      <c r="F215" s="104">
        <f t="shared" si="10"/>
        <v>200000</v>
      </c>
      <c r="G215" s="129"/>
    </row>
    <row r="216" spans="1:8" ht="36" outlineLevel="6">
      <c r="A216" s="51" t="s">
        <v>20</v>
      </c>
      <c r="B216" s="52" t="s">
        <v>76</v>
      </c>
      <c r="C216" s="52" t="s">
        <v>465</v>
      </c>
      <c r="D216" s="52" t="s">
        <v>21</v>
      </c>
      <c r="E216" s="179">
        <v>200000</v>
      </c>
      <c r="F216" s="104">
        <v>200000</v>
      </c>
      <c r="G216" s="129"/>
    </row>
    <row r="217" spans="1:8" ht="20.25" customHeight="1" outlineLevel="4">
      <c r="A217" s="51" t="s">
        <v>380</v>
      </c>
      <c r="B217" s="52" t="s">
        <v>381</v>
      </c>
      <c r="C217" s="52" t="s">
        <v>146</v>
      </c>
      <c r="D217" s="52" t="s">
        <v>8</v>
      </c>
      <c r="E217" s="179">
        <f t="shared" ref="E217:F221" si="11">E218</f>
        <v>50000</v>
      </c>
      <c r="F217" s="104">
        <f t="shared" si="11"/>
        <v>50000</v>
      </c>
      <c r="G217" s="129"/>
    </row>
    <row r="218" spans="1:8" ht="38.25" customHeight="1" outlineLevel="5">
      <c r="A218" s="97" t="s">
        <v>561</v>
      </c>
      <c r="B218" s="72" t="s">
        <v>381</v>
      </c>
      <c r="C218" s="72" t="s">
        <v>157</v>
      </c>
      <c r="D218" s="72" t="s">
        <v>8</v>
      </c>
      <c r="E218" s="179">
        <f t="shared" si="11"/>
        <v>50000</v>
      </c>
      <c r="F218" s="104">
        <f t="shared" si="11"/>
        <v>50000</v>
      </c>
      <c r="G218" s="129"/>
    </row>
    <row r="219" spans="1:8" ht="39" customHeight="1" outlineLevel="6">
      <c r="A219" s="51" t="s">
        <v>466</v>
      </c>
      <c r="B219" s="52" t="s">
        <v>381</v>
      </c>
      <c r="C219" s="52" t="s">
        <v>460</v>
      </c>
      <c r="D219" s="52" t="s">
        <v>8</v>
      </c>
      <c r="E219" s="179">
        <f t="shared" si="11"/>
        <v>50000</v>
      </c>
      <c r="F219" s="104">
        <f t="shared" si="11"/>
        <v>50000</v>
      </c>
      <c r="G219" s="129"/>
    </row>
    <row r="220" spans="1:8" ht="21.75" customHeight="1" outlineLevel="6">
      <c r="A220" s="51" t="s">
        <v>403</v>
      </c>
      <c r="B220" s="52" t="s">
        <v>381</v>
      </c>
      <c r="C220" s="52" t="s">
        <v>467</v>
      </c>
      <c r="D220" s="52" t="s">
        <v>8</v>
      </c>
      <c r="E220" s="179">
        <f t="shared" si="11"/>
        <v>50000</v>
      </c>
      <c r="F220" s="104">
        <f t="shared" si="11"/>
        <v>50000</v>
      </c>
      <c r="G220" s="129"/>
      <c r="H220" s="1" t="s">
        <v>65</v>
      </c>
    </row>
    <row r="221" spans="1:8" outlineLevel="6">
      <c r="A221" s="51" t="s">
        <v>22</v>
      </c>
      <c r="B221" s="52" t="s">
        <v>381</v>
      </c>
      <c r="C221" s="52" t="s">
        <v>467</v>
      </c>
      <c r="D221" s="52" t="s">
        <v>23</v>
      </c>
      <c r="E221" s="179">
        <f t="shared" si="11"/>
        <v>50000</v>
      </c>
      <c r="F221" s="104">
        <f t="shared" si="11"/>
        <v>50000</v>
      </c>
      <c r="G221" s="129"/>
    </row>
    <row r="222" spans="1:8" ht="39" customHeight="1" outlineLevel="6">
      <c r="A222" s="51" t="s">
        <v>61</v>
      </c>
      <c r="B222" s="52" t="s">
        <v>381</v>
      </c>
      <c r="C222" s="52" t="s">
        <v>467</v>
      </c>
      <c r="D222" s="52" t="s">
        <v>62</v>
      </c>
      <c r="E222" s="179">
        <v>50000</v>
      </c>
      <c r="F222" s="104">
        <v>50000</v>
      </c>
      <c r="G222" s="129"/>
    </row>
    <row r="223" spans="1:8" ht="17.399999999999999" outlineLevel="6">
      <c r="A223" s="49" t="s">
        <v>78</v>
      </c>
      <c r="B223" s="50" t="s">
        <v>79</v>
      </c>
      <c r="C223" s="50" t="s">
        <v>146</v>
      </c>
      <c r="D223" s="50" t="s">
        <v>8</v>
      </c>
      <c r="E223" s="178">
        <f>E224</f>
        <v>515000</v>
      </c>
      <c r="F223" s="108">
        <f>F224</f>
        <v>515000</v>
      </c>
      <c r="G223" s="129">
        <f>'прил 12'!F494</f>
        <v>515000</v>
      </c>
      <c r="H223" s="129">
        <f>'прил 12'!G494</f>
        <v>515000</v>
      </c>
    </row>
    <row r="224" spans="1:8" ht="18" customHeight="1" outlineLevel="6">
      <c r="A224" s="51" t="s">
        <v>80</v>
      </c>
      <c r="B224" s="52" t="s">
        <v>81</v>
      </c>
      <c r="C224" s="52" t="s">
        <v>146</v>
      </c>
      <c r="D224" s="52" t="s">
        <v>8</v>
      </c>
      <c r="E224" s="179">
        <f>E225+E234</f>
        <v>515000</v>
      </c>
      <c r="F224" s="104">
        <f>F225+F234</f>
        <v>515000</v>
      </c>
      <c r="G224" s="128"/>
    </row>
    <row r="225" spans="1:8" ht="36" outlineLevel="3">
      <c r="A225" s="97" t="s">
        <v>469</v>
      </c>
      <c r="B225" s="72" t="s">
        <v>81</v>
      </c>
      <c r="C225" s="72" t="s">
        <v>158</v>
      </c>
      <c r="D225" s="72" t="s">
        <v>8</v>
      </c>
      <c r="E225" s="179">
        <f>E226+E230</f>
        <v>470000</v>
      </c>
      <c r="F225" s="104">
        <f>F226+F230</f>
        <v>470000</v>
      </c>
      <c r="G225" s="128"/>
    </row>
    <row r="226" spans="1:8" ht="38.25" customHeight="1" outlineLevel="4">
      <c r="A226" s="51" t="s">
        <v>470</v>
      </c>
      <c r="B226" s="52" t="s">
        <v>81</v>
      </c>
      <c r="C226" s="52" t="s">
        <v>510</v>
      </c>
      <c r="D226" s="52" t="s">
        <v>8</v>
      </c>
      <c r="E226" s="179">
        <f t="shared" ref="E226:F228" si="12">E227</f>
        <v>440000</v>
      </c>
      <c r="F226" s="179">
        <f t="shared" si="12"/>
        <v>440000</v>
      </c>
      <c r="G226" s="128"/>
    </row>
    <row r="227" spans="1:8" ht="19.5" customHeight="1" outlineLevel="6">
      <c r="A227" s="51" t="s">
        <v>290</v>
      </c>
      <c r="B227" s="52" t="s">
        <v>81</v>
      </c>
      <c r="C227" s="52" t="s">
        <v>472</v>
      </c>
      <c r="D227" s="52" t="s">
        <v>8</v>
      </c>
      <c r="E227" s="179">
        <f t="shared" si="12"/>
        <v>440000</v>
      </c>
      <c r="F227" s="104">
        <f t="shared" si="12"/>
        <v>440000</v>
      </c>
      <c r="G227" s="128"/>
    </row>
    <row r="228" spans="1:8" ht="18" customHeight="1" outlineLevel="6">
      <c r="A228" s="51" t="s">
        <v>18</v>
      </c>
      <c r="B228" s="52" t="s">
        <v>81</v>
      </c>
      <c r="C228" s="52" t="s">
        <v>472</v>
      </c>
      <c r="D228" s="52" t="s">
        <v>19</v>
      </c>
      <c r="E228" s="179">
        <f t="shared" si="12"/>
        <v>440000</v>
      </c>
      <c r="F228" s="104">
        <f t="shared" si="12"/>
        <v>440000</v>
      </c>
      <c r="G228" s="128"/>
    </row>
    <row r="229" spans="1:8" ht="23.25" customHeight="1" outlineLevel="6">
      <c r="A229" s="51" t="s">
        <v>20</v>
      </c>
      <c r="B229" s="52" t="s">
        <v>81</v>
      </c>
      <c r="C229" s="52" t="s">
        <v>472</v>
      </c>
      <c r="D229" s="52" t="s">
        <v>21</v>
      </c>
      <c r="E229" s="179">
        <v>440000</v>
      </c>
      <c r="F229" s="104">
        <v>440000</v>
      </c>
      <c r="G229" s="128"/>
    </row>
    <row r="230" spans="1:8" ht="19.5" customHeight="1" outlineLevel="6">
      <c r="A230" s="51" t="s">
        <v>473</v>
      </c>
      <c r="B230" s="52" t="s">
        <v>81</v>
      </c>
      <c r="C230" s="52" t="s">
        <v>292</v>
      </c>
      <c r="D230" s="52" t="s">
        <v>8</v>
      </c>
      <c r="E230" s="179">
        <f t="shared" ref="E230:F232" si="13">E231</f>
        <v>30000</v>
      </c>
      <c r="F230" s="104">
        <f t="shared" si="13"/>
        <v>30000</v>
      </c>
      <c r="G230" s="128"/>
    </row>
    <row r="231" spans="1:8" outlineLevel="6">
      <c r="A231" s="51" t="s">
        <v>82</v>
      </c>
      <c r="B231" s="52" t="s">
        <v>81</v>
      </c>
      <c r="C231" s="52" t="s">
        <v>291</v>
      </c>
      <c r="D231" s="52" t="s">
        <v>8</v>
      </c>
      <c r="E231" s="179">
        <f t="shared" si="13"/>
        <v>30000</v>
      </c>
      <c r="F231" s="104">
        <f t="shared" si="13"/>
        <v>30000</v>
      </c>
      <c r="G231" s="128"/>
    </row>
    <row r="232" spans="1:8" ht="18.75" customHeight="1" outlineLevel="4">
      <c r="A232" s="51" t="s">
        <v>18</v>
      </c>
      <c r="B232" s="52" t="s">
        <v>81</v>
      </c>
      <c r="C232" s="52" t="s">
        <v>291</v>
      </c>
      <c r="D232" s="52" t="s">
        <v>19</v>
      </c>
      <c r="E232" s="179">
        <f t="shared" si="13"/>
        <v>30000</v>
      </c>
      <c r="F232" s="104">
        <f t="shared" si="13"/>
        <v>30000</v>
      </c>
      <c r="G232" s="128"/>
    </row>
    <row r="233" spans="1:8" ht="36" outlineLevel="5">
      <c r="A233" s="51" t="s">
        <v>20</v>
      </c>
      <c r="B233" s="52" t="s">
        <v>81</v>
      </c>
      <c r="C233" s="52" t="s">
        <v>291</v>
      </c>
      <c r="D233" s="52" t="s">
        <v>21</v>
      </c>
      <c r="E233" s="179">
        <v>30000</v>
      </c>
      <c r="F233" s="104">
        <v>30000</v>
      </c>
      <c r="G233" s="128"/>
    </row>
    <row r="234" spans="1:8" ht="56.25" customHeight="1" outlineLevel="6">
      <c r="A234" s="97" t="s">
        <v>578</v>
      </c>
      <c r="B234" s="72" t="s">
        <v>81</v>
      </c>
      <c r="C234" s="72" t="s">
        <v>475</v>
      </c>
      <c r="D234" s="72" t="s">
        <v>8</v>
      </c>
      <c r="E234" s="179">
        <f t="shared" ref="E234:F237" si="14">E235</f>
        <v>45000</v>
      </c>
      <c r="F234" s="104">
        <f t="shared" si="14"/>
        <v>45000</v>
      </c>
      <c r="G234" s="128"/>
    </row>
    <row r="235" spans="1:8" ht="17.25" customHeight="1" outlineLevel="2">
      <c r="A235" s="51" t="s">
        <v>476</v>
      </c>
      <c r="B235" s="52" t="s">
        <v>81</v>
      </c>
      <c r="C235" s="52" t="s">
        <v>477</v>
      </c>
      <c r="D235" s="52" t="s">
        <v>8</v>
      </c>
      <c r="E235" s="179">
        <f t="shared" si="14"/>
        <v>45000</v>
      </c>
      <c r="F235" s="104">
        <f t="shared" si="14"/>
        <v>45000</v>
      </c>
      <c r="G235" s="128"/>
    </row>
    <row r="236" spans="1:8" outlineLevel="4">
      <c r="A236" s="51" t="s">
        <v>478</v>
      </c>
      <c r="B236" s="52" t="s">
        <v>81</v>
      </c>
      <c r="C236" s="52" t="s">
        <v>479</v>
      </c>
      <c r="D236" s="52" t="s">
        <v>8</v>
      </c>
      <c r="E236" s="179">
        <f t="shared" si="14"/>
        <v>45000</v>
      </c>
      <c r="F236" s="104">
        <f t="shared" si="14"/>
        <v>45000</v>
      </c>
      <c r="G236" s="128"/>
    </row>
    <row r="237" spans="1:8" ht="18" customHeight="1" outlineLevel="5">
      <c r="A237" s="51" t="s">
        <v>18</v>
      </c>
      <c r="B237" s="52" t="s">
        <v>81</v>
      </c>
      <c r="C237" s="52" t="s">
        <v>479</v>
      </c>
      <c r="D237" s="52" t="s">
        <v>19</v>
      </c>
      <c r="E237" s="179">
        <f t="shared" si="14"/>
        <v>45000</v>
      </c>
      <c r="F237" s="104">
        <f t="shared" si="14"/>
        <v>45000</v>
      </c>
      <c r="G237" s="128"/>
    </row>
    <row r="238" spans="1:8" ht="36" outlineLevel="6">
      <c r="A238" s="51" t="s">
        <v>20</v>
      </c>
      <c r="B238" s="52" t="s">
        <v>81</v>
      </c>
      <c r="C238" s="52" t="s">
        <v>479</v>
      </c>
      <c r="D238" s="52" t="s">
        <v>21</v>
      </c>
      <c r="E238" s="179">
        <v>45000</v>
      </c>
      <c r="F238" s="104">
        <v>45000</v>
      </c>
      <c r="G238" s="128"/>
    </row>
    <row r="239" spans="1:8" ht="17.399999999999999" outlineLevel="1">
      <c r="A239" s="49" t="s">
        <v>83</v>
      </c>
      <c r="B239" s="50" t="s">
        <v>84</v>
      </c>
      <c r="C239" s="50" t="s">
        <v>146</v>
      </c>
      <c r="D239" s="50" t="s">
        <v>8</v>
      </c>
      <c r="E239" s="178">
        <f>E240+E263+E291+E313+E330</f>
        <v>454132599.79999995</v>
      </c>
      <c r="F239" s="108">
        <f>F240+F263+F291+F313+F330</f>
        <v>446122767.32999998</v>
      </c>
      <c r="G239" s="129">
        <f>'прил 12'!F495</f>
        <v>454132599.79999995</v>
      </c>
      <c r="H239" s="129">
        <f>'прил 12'!G495</f>
        <v>446122767.32999998</v>
      </c>
    </row>
    <row r="240" spans="1:8" ht="17.25" customHeight="1" outlineLevel="2">
      <c r="A240" s="51" t="s">
        <v>130</v>
      </c>
      <c r="B240" s="52" t="s">
        <v>131</v>
      </c>
      <c r="C240" s="52" t="s">
        <v>146</v>
      </c>
      <c r="D240" s="52" t="s">
        <v>8</v>
      </c>
      <c r="E240" s="179">
        <f>E241</f>
        <v>102299397</v>
      </c>
      <c r="F240" s="104">
        <f>F241</f>
        <v>100292398</v>
      </c>
      <c r="G240" s="128"/>
    </row>
    <row r="241" spans="1:7" ht="39.75" customHeight="1" outlineLevel="3">
      <c r="A241" s="97" t="s">
        <v>513</v>
      </c>
      <c r="B241" s="72" t="s">
        <v>131</v>
      </c>
      <c r="C241" s="72" t="s">
        <v>161</v>
      </c>
      <c r="D241" s="72" t="s">
        <v>8</v>
      </c>
      <c r="E241" s="179">
        <f>E242</f>
        <v>102299397</v>
      </c>
      <c r="F241" s="104">
        <f>F242</f>
        <v>100292398</v>
      </c>
      <c r="G241" s="128">
        <f>E239-G239</f>
        <v>0</v>
      </c>
    </row>
    <row r="242" spans="1:7" ht="36" outlineLevel="3">
      <c r="A242" s="51" t="s">
        <v>514</v>
      </c>
      <c r="B242" s="52" t="s">
        <v>131</v>
      </c>
      <c r="C242" s="52" t="s">
        <v>162</v>
      </c>
      <c r="D242" s="52" t="s">
        <v>8</v>
      </c>
      <c r="E242" s="179">
        <f>E243+E250</f>
        <v>102299397</v>
      </c>
      <c r="F242" s="104">
        <f>F243+F250</f>
        <v>100292398</v>
      </c>
      <c r="G242" s="128"/>
    </row>
    <row r="243" spans="1:7" ht="36" outlineLevel="3">
      <c r="A243" s="54" t="s">
        <v>246</v>
      </c>
      <c r="B243" s="52" t="s">
        <v>131</v>
      </c>
      <c r="C243" s="52" t="s">
        <v>265</v>
      </c>
      <c r="D243" s="52" t="s">
        <v>8</v>
      </c>
      <c r="E243" s="179">
        <f>E244+E247</f>
        <v>101013812</v>
      </c>
      <c r="F243" s="104">
        <f>F244+F247</f>
        <v>100052398</v>
      </c>
      <c r="G243" s="128"/>
    </row>
    <row r="244" spans="1:7" ht="38.25" customHeight="1" outlineLevel="3">
      <c r="A244" s="51" t="s">
        <v>133</v>
      </c>
      <c r="B244" s="52" t="s">
        <v>131</v>
      </c>
      <c r="C244" s="52" t="s">
        <v>169</v>
      </c>
      <c r="D244" s="52" t="s">
        <v>8</v>
      </c>
      <c r="E244" s="179">
        <f>E245</f>
        <v>34510583</v>
      </c>
      <c r="F244" s="104">
        <f>F245</f>
        <v>33549169</v>
      </c>
      <c r="G244" s="128"/>
    </row>
    <row r="245" spans="1:7" ht="39" customHeight="1" outlineLevel="4">
      <c r="A245" s="51" t="s">
        <v>51</v>
      </c>
      <c r="B245" s="52" t="s">
        <v>131</v>
      </c>
      <c r="C245" s="52" t="s">
        <v>169</v>
      </c>
      <c r="D245" s="52" t="s">
        <v>52</v>
      </c>
      <c r="E245" s="179">
        <f>E246</f>
        <v>34510583</v>
      </c>
      <c r="F245" s="104">
        <f>F246</f>
        <v>33549169</v>
      </c>
      <c r="G245" s="128"/>
    </row>
    <row r="246" spans="1:7" outlineLevel="6">
      <c r="A246" s="51" t="s">
        <v>88</v>
      </c>
      <c r="B246" s="52" t="s">
        <v>131</v>
      </c>
      <c r="C246" s="52" t="s">
        <v>169</v>
      </c>
      <c r="D246" s="52" t="s">
        <v>89</v>
      </c>
      <c r="E246" s="179">
        <f>34456583+54000</f>
        <v>34510583</v>
      </c>
      <c r="F246" s="104">
        <f>33495169+54000</f>
        <v>33549169</v>
      </c>
      <c r="G246" s="128"/>
    </row>
    <row r="247" spans="1:7" ht="77.25" customHeight="1" outlineLevel="6">
      <c r="A247" s="54" t="s">
        <v>515</v>
      </c>
      <c r="B247" s="52" t="s">
        <v>131</v>
      </c>
      <c r="C247" s="52" t="s">
        <v>170</v>
      </c>
      <c r="D247" s="52" t="s">
        <v>8</v>
      </c>
      <c r="E247" s="179">
        <f>E248</f>
        <v>66503229</v>
      </c>
      <c r="F247" s="104">
        <f>F248</f>
        <v>66503229</v>
      </c>
      <c r="G247" s="128"/>
    </row>
    <row r="248" spans="1:7" ht="36" outlineLevel="5">
      <c r="A248" s="51" t="s">
        <v>51</v>
      </c>
      <c r="B248" s="52" t="s">
        <v>131</v>
      </c>
      <c r="C248" s="52" t="s">
        <v>170</v>
      </c>
      <c r="D248" s="52" t="s">
        <v>52</v>
      </c>
      <c r="E248" s="179">
        <f>E249</f>
        <v>66503229</v>
      </c>
      <c r="F248" s="104">
        <f>F249</f>
        <v>66503229</v>
      </c>
      <c r="G248" s="128"/>
    </row>
    <row r="249" spans="1:7" outlineLevel="6">
      <c r="A249" s="51" t="s">
        <v>88</v>
      </c>
      <c r="B249" s="52" t="s">
        <v>131</v>
      </c>
      <c r="C249" s="52" t="s">
        <v>170</v>
      </c>
      <c r="D249" s="52" t="s">
        <v>89</v>
      </c>
      <c r="E249" s="179">
        <v>66503229</v>
      </c>
      <c r="F249" s="104">
        <v>66503229</v>
      </c>
      <c r="G249" s="128"/>
    </row>
    <row r="250" spans="1:7" outlineLevel="4">
      <c r="A250" s="54" t="s">
        <v>247</v>
      </c>
      <c r="B250" s="52" t="s">
        <v>131</v>
      </c>
      <c r="C250" s="52" t="s">
        <v>267</v>
      </c>
      <c r="D250" s="52" t="s">
        <v>8</v>
      </c>
      <c r="E250" s="179">
        <f>E251+E254+E257+E260</f>
        <v>1285585</v>
      </c>
      <c r="F250" s="104">
        <f>F251+F254+F257+F260</f>
        <v>240000</v>
      </c>
      <c r="G250" s="128"/>
    </row>
    <row r="251" spans="1:7" ht="77.25" customHeight="1" outlineLevel="5">
      <c r="A251" s="32" t="s">
        <v>389</v>
      </c>
      <c r="B251" s="52" t="s">
        <v>131</v>
      </c>
      <c r="C251" s="52" t="s">
        <v>390</v>
      </c>
      <c r="D251" s="52" t="s">
        <v>8</v>
      </c>
      <c r="E251" s="179">
        <f>E252</f>
        <v>1002500</v>
      </c>
      <c r="F251" s="104">
        <f>F252</f>
        <v>0</v>
      </c>
      <c r="G251" s="128"/>
    </row>
    <row r="252" spans="1:7" ht="38.25" customHeight="1" outlineLevel="6">
      <c r="A252" s="51" t="s">
        <v>322</v>
      </c>
      <c r="B252" s="52" t="s">
        <v>131</v>
      </c>
      <c r="C252" s="52" t="s">
        <v>390</v>
      </c>
      <c r="D252" s="52" t="s">
        <v>323</v>
      </c>
      <c r="E252" s="179">
        <f>E253</f>
        <v>1002500</v>
      </c>
      <c r="F252" s="104">
        <f>F253</f>
        <v>0</v>
      </c>
      <c r="G252" s="128"/>
    </row>
    <row r="253" spans="1:7" outlineLevel="1">
      <c r="A253" s="51" t="s">
        <v>324</v>
      </c>
      <c r="B253" s="52" t="s">
        <v>131</v>
      </c>
      <c r="C253" s="52" t="s">
        <v>390</v>
      </c>
      <c r="D253" s="52" t="s">
        <v>325</v>
      </c>
      <c r="E253" s="179">
        <v>1002500</v>
      </c>
      <c r="F253" s="104">
        <v>0</v>
      </c>
      <c r="G253" s="128"/>
    </row>
    <row r="254" spans="1:7" ht="38.25" customHeight="1" outlineLevel="2">
      <c r="A254" s="51" t="s">
        <v>639</v>
      </c>
      <c r="B254" s="52" t="s">
        <v>131</v>
      </c>
      <c r="C254" s="52" t="s">
        <v>640</v>
      </c>
      <c r="D254" s="52" t="s">
        <v>8</v>
      </c>
      <c r="E254" s="179">
        <f>E255</f>
        <v>140585</v>
      </c>
      <c r="F254" s="104">
        <f>F255</f>
        <v>100000</v>
      </c>
      <c r="G254" s="128"/>
    </row>
    <row r="255" spans="1:7" ht="36" outlineLevel="4">
      <c r="A255" s="51" t="s">
        <v>51</v>
      </c>
      <c r="B255" s="52" t="s">
        <v>131</v>
      </c>
      <c r="C255" s="52" t="s">
        <v>640</v>
      </c>
      <c r="D255" s="52" t="s">
        <v>52</v>
      </c>
      <c r="E255" s="179">
        <f>E256</f>
        <v>140585</v>
      </c>
      <c r="F255" s="104">
        <f>F256</f>
        <v>100000</v>
      </c>
      <c r="G255" s="128"/>
    </row>
    <row r="256" spans="1:7" ht="21" customHeight="1" outlineLevel="5">
      <c r="A256" s="51" t="s">
        <v>88</v>
      </c>
      <c r="B256" s="52" t="s">
        <v>131</v>
      </c>
      <c r="C256" s="52" t="s">
        <v>640</v>
      </c>
      <c r="D256" s="52" t="s">
        <v>89</v>
      </c>
      <c r="E256" s="179">
        <v>140585</v>
      </c>
      <c r="F256" s="104">
        <v>100000</v>
      </c>
      <c r="G256" s="128"/>
    </row>
    <row r="257" spans="1:9" ht="36" outlineLevel="6">
      <c r="A257" s="51" t="s">
        <v>356</v>
      </c>
      <c r="B257" s="52" t="s">
        <v>131</v>
      </c>
      <c r="C257" s="52" t="s">
        <v>357</v>
      </c>
      <c r="D257" s="52" t="s">
        <v>8</v>
      </c>
      <c r="E257" s="179">
        <f>E258</f>
        <v>97500</v>
      </c>
      <c r="F257" s="104">
        <f>F258</f>
        <v>95000</v>
      </c>
      <c r="G257" s="128"/>
    </row>
    <row r="258" spans="1:9" ht="36" outlineLevel="5">
      <c r="A258" s="51" t="s">
        <v>51</v>
      </c>
      <c r="B258" s="52" t="s">
        <v>131</v>
      </c>
      <c r="C258" s="52" t="s">
        <v>357</v>
      </c>
      <c r="D258" s="52" t="s">
        <v>52</v>
      </c>
      <c r="E258" s="179">
        <f>E259</f>
        <v>97500</v>
      </c>
      <c r="F258" s="104">
        <f>F259</f>
        <v>95000</v>
      </c>
      <c r="G258" s="128"/>
    </row>
    <row r="259" spans="1:9" outlineLevel="6">
      <c r="A259" s="51" t="s">
        <v>88</v>
      </c>
      <c r="B259" s="52" t="s">
        <v>131</v>
      </c>
      <c r="C259" s="52" t="s">
        <v>357</v>
      </c>
      <c r="D259" s="52" t="s">
        <v>89</v>
      </c>
      <c r="E259" s="179">
        <v>97500</v>
      </c>
      <c r="F259" s="104">
        <v>95000</v>
      </c>
      <c r="G259" s="128"/>
    </row>
    <row r="260" spans="1:9" outlineLevel="4">
      <c r="A260" s="51" t="s">
        <v>327</v>
      </c>
      <c r="B260" s="52" t="s">
        <v>131</v>
      </c>
      <c r="C260" s="52" t="s">
        <v>358</v>
      </c>
      <c r="D260" s="52" t="s">
        <v>8</v>
      </c>
      <c r="E260" s="179">
        <f>E261</f>
        <v>45000</v>
      </c>
      <c r="F260" s="104">
        <f>F261</f>
        <v>45000</v>
      </c>
      <c r="G260" s="128"/>
      <c r="I260" s="1" t="s">
        <v>65</v>
      </c>
    </row>
    <row r="261" spans="1:9" ht="40.5" customHeight="1" outlineLevel="5">
      <c r="A261" s="51" t="s">
        <v>51</v>
      </c>
      <c r="B261" s="52" t="s">
        <v>131</v>
      </c>
      <c r="C261" s="52" t="s">
        <v>358</v>
      </c>
      <c r="D261" s="52" t="s">
        <v>52</v>
      </c>
      <c r="E261" s="179">
        <f>E262</f>
        <v>45000</v>
      </c>
      <c r="F261" s="104">
        <f>F262</f>
        <v>45000</v>
      </c>
      <c r="G261" s="128"/>
    </row>
    <row r="262" spans="1:9" outlineLevel="6">
      <c r="A262" s="51" t="s">
        <v>88</v>
      </c>
      <c r="B262" s="52" t="s">
        <v>131</v>
      </c>
      <c r="C262" s="52" t="s">
        <v>358</v>
      </c>
      <c r="D262" s="52" t="s">
        <v>89</v>
      </c>
      <c r="E262" s="179">
        <v>45000</v>
      </c>
      <c r="F262" s="104">
        <v>45000</v>
      </c>
      <c r="G262" s="128"/>
    </row>
    <row r="263" spans="1:9" outlineLevel="5">
      <c r="A263" s="51" t="s">
        <v>85</v>
      </c>
      <c r="B263" s="52" t="s">
        <v>86</v>
      </c>
      <c r="C263" s="52" t="s">
        <v>146</v>
      </c>
      <c r="D263" s="52" t="s">
        <v>8</v>
      </c>
      <c r="E263" s="179">
        <f>E264</f>
        <v>303274687.79999995</v>
      </c>
      <c r="F263" s="104">
        <f>F264</f>
        <v>302078129.32999998</v>
      </c>
      <c r="G263" s="128"/>
    </row>
    <row r="264" spans="1:9" ht="36" outlineLevel="6">
      <c r="A264" s="97" t="s">
        <v>513</v>
      </c>
      <c r="B264" s="72" t="s">
        <v>86</v>
      </c>
      <c r="C264" s="72" t="s">
        <v>161</v>
      </c>
      <c r="D264" s="72" t="s">
        <v>8</v>
      </c>
      <c r="E264" s="179">
        <f>E265</f>
        <v>303274687.79999995</v>
      </c>
      <c r="F264" s="104">
        <f>F265</f>
        <v>302078129.32999998</v>
      </c>
      <c r="G264" s="128"/>
    </row>
    <row r="265" spans="1:9" ht="36" outlineLevel="5">
      <c r="A265" s="51" t="s">
        <v>517</v>
      </c>
      <c r="B265" s="52" t="s">
        <v>86</v>
      </c>
      <c r="C265" s="52" t="s">
        <v>171</v>
      </c>
      <c r="D265" s="52" t="s">
        <v>8</v>
      </c>
      <c r="E265" s="179">
        <f>E266+E273+E283+E287</f>
        <v>303274687.79999995</v>
      </c>
      <c r="F265" s="104">
        <f>F266+F273+F283</f>
        <v>302078129.32999998</v>
      </c>
      <c r="G265" s="128"/>
    </row>
    <row r="266" spans="1:9" ht="39.75" customHeight="1" outlineLevel="6">
      <c r="A266" s="54" t="s">
        <v>249</v>
      </c>
      <c r="B266" s="52" t="s">
        <v>86</v>
      </c>
      <c r="C266" s="52" t="s">
        <v>268</v>
      </c>
      <c r="D266" s="52" t="s">
        <v>8</v>
      </c>
      <c r="E266" s="179">
        <f>E267+E270</f>
        <v>289617625.40999997</v>
      </c>
      <c r="F266" s="104">
        <f>F267+F270</f>
        <v>289029186.32999998</v>
      </c>
      <c r="G266" s="128"/>
    </row>
    <row r="267" spans="1:9" ht="38.25" customHeight="1" outlineLevel="6">
      <c r="A267" s="51" t="s">
        <v>134</v>
      </c>
      <c r="B267" s="52" t="s">
        <v>86</v>
      </c>
      <c r="C267" s="52" t="s">
        <v>172</v>
      </c>
      <c r="D267" s="52" t="s">
        <v>8</v>
      </c>
      <c r="E267" s="179">
        <f>E268</f>
        <v>72424853.409999996</v>
      </c>
      <c r="F267" s="104">
        <f>F268</f>
        <v>71836414.329999998</v>
      </c>
      <c r="G267" s="128"/>
    </row>
    <row r="268" spans="1:9" ht="36" outlineLevel="6">
      <c r="A268" s="51" t="s">
        <v>51</v>
      </c>
      <c r="B268" s="52" t="s">
        <v>86</v>
      </c>
      <c r="C268" s="52" t="s">
        <v>172</v>
      </c>
      <c r="D268" s="52" t="s">
        <v>52</v>
      </c>
      <c r="E268" s="179">
        <f>E269</f>
        <v>72424853.409999996</v>
      </c>
      <c r="F268" s="104">
        <f>F269</f>
        <v>71836414.329999998</v>
      </c>
      <c r="G268" s="128"/>
    </row>
    <row r="269" spans="1:9" outlineLevel="6">
      <c r="A269" s="51" t="s">
        <v>88</v>
      </c>
      <c r="B269" s="52" t="s">
        <v>86</v>
      </c>
      <c r="C269" s="52" t="s">
        <v>172</v>
      </c>
      <c r="D269" s="52" t="s">
        <v>89</v>
      </c>
      <c r="E269" s="179">
        <v>72424853.409999996</v>
      </c>
      <c r="F269" s="104">
        <v>71836414.329999998</v>
      </c>
      <c r="G269" s="128"/>
    </row>
    <row r="270" spans="1:9" s="3" customFormat="1" ht="93.75" customHeight="1">
      <c r="A270" s="54" t="s">
        <v>518</v>
      </c>
      <c r="B270" s="52" t="s">
        <v>86</v>
      </c>
      <c r="C270" s="52" t="s">
        <v>173</v>
      </c>
      <c r="D270" s="52" t="s">
        <v>8</v>
      </c>
      <c r="E270" s="179">
        <f>E271</f>
        <v>217192772</v>
      </c>
      <c r="F270" s="104">
        <f>F271</f>
        <v>217192772</v>
      </c>
      <c r="G270" s="128"/>
    </row>
    <row r="271" spans="1:9" ht="36" outlineLevel="1">
      <c r="A271" s="51" t="s">
        <v>51</v>
      </c>
      <c r="B271" s="52" t="s">
        <v>86</v>
      </c>
      <c r="C271" s="52" t="s">
        <v>173</v>
      </c>
      <c r="D271" s="52" t="s">
        <v>52</v>
      </c>
      <c r="E271" s="179">
        <f>E272</f>
        <v>217192772</v>
      </c>
      <c r="F271" s="104">
        <f>F272</f>
        <v>217192772</v>
      </c>
      <c r="G271" s="128"/>
    </row>
    <row r="272" spans="1:9" ht="19.5" customHeight="1" outlineLevel="2">
      <c r="A272" s="51" t="s">
        <v>88</v>
      </c>
      <c r="B272" s="52" t="s">
        <v>86</v>
      </c>
      <c r="C272" s="52" t="s">
        <v>173</v>
      </c>
      <c r="D272" s="52" t="s">
        <v>89</v>
      </c>
      <c r="E272" s="179">
        <v>217192772</v>
      </c>
      <c r="F272" s="104">
        <v>217192772</v>
      </c>
      <c r="G272" s="128"/>
    </row>
    <row r="273" spans="1:7" ht="41.25" customHeight="1" outlineLevel="6">
      <c r="A273" s="98" t="s">
        <v>250</v>
      </c>
      <c r="B273" s="52" t="s">
        <v>86</v>
      </c>
      <c r="C273" s="52" t="s">
        <v>266</v>
      </c>
      <c r="D273" s="52" t="s">
        <v>8</v>
      </c>
      <c r="E273" s="179">
        <f>E274+E277+E280</f>
        <v>677347.39</v>
      </c>
      <c r="F273" s="104">
        <f>F274+F277+F280</f>
        <v>110000</v>
      </c>
      <c r="G273" s="128"/>
    </row>
    <row r="274" spans="1:7" ht="19.5" customHeight="1" outlineLevel="6">
      <c r="A274" s="51" t="s">
        <v>641</v>
      </c>
      <c r="B274" s="52" t="s">
        <v>86</v>
      </c>
      <c r="C274" s="52" t="s">
        <v>642</v>
      </c>
      <c r="D274" s="52" t="s">
        <v>8</v>
      </c>
      <c r="E274" s="179">
        <f>E275</f>
        <v>577347.39</v>
      </c>
      <c r="F274" s="104">
        <f>F275</f>
        <v>10000</v>
      </c>
      <c r="G274" s="128"/>
    </row>
    <row r="275" spans="1:7" ht="41.25" customHeight="1" outlineLevel="6">
      <c r="A275" s="51" t="s">
        <v>51</v>
      </c>
      <c r="B275" s="52" t="s">
        <v>86</v>
      </c>
      <c r="C275" s="52" t="s">
        <v>642</v>
      </c>
      <c r="D275" s="52" t="s">
        <v>52</v>
      </c>
      <c r="E275" s="179">
        <f>E276</f>
        <v>577347.39</v>
      </c>
      <c r="F275" s="104">
        <f>F276</f>
        <v>10000</v>
      </c>
      <c r="G275" s="128"/>
    </row>
    <row r="276" spans="1:7" ht="19.5" customHeight="1" outlineLevel="6">
      <c r="A276" s="51" t="s">
        <v>88</v>
      </c>
      <c r="B276" s="52" t="s">
        <v>86</v>
      </c>
      <c r="C276" s="52" t="s">
        <v>642</v>
      </c>
      <c r="D276" s="52" t="s">
        <v>89</v>
      </c>
      <c r="E276" s="179">
        <v>577347.39</v>
      </c>
      <c r="F276" s="104">
        <v>10000</v>
      </c>
      <c r="G276" s="128"/>
    </row>
    <row r="277" spans="1:7" outlineLevel="6">
      <c r="A277" s="51" t="s">
        <v>327</v>
      </c>
      <c r="B277" s="52" t="s">
        <v>86</v>
      </c>
      <c r="C277" s="52" t="s">
        <v>328</v>
      </c>
      <c r="D277" s="52" t="s">
        <v>8</v>
      </c>
      <c r="E277" s="179">
        <f>E278</f>
        <v>50000</v>
      </c>
      <c r="F277" s="104">
        <f>F278</f>
        <v>50000</v>
      </c>
      <c r="G277" s="128"/>
    </row>
    <row r="278" spans="1:7" ht="36" outlineLevel="6">
      <c r="A278" s="51" t="s">
        <v>51</v>
      </c>
      <c r="B278" s="52" t="s">
        <v>86</v>
      </c>
      <c r="C278" s="52" t="s">
        <v>328</v>
      </c>
      <c r="D278" s="52" t="s">
        <v>52</v>
      </c>
      <c r="E278" s="179">
        <f>E279</f>
        <v>50000</v>
      </c>
      <c r="F278" s="104">
        <f>F279</f>
        <v>50000</v>
      </c>
      <c r="G278" s="128"/>
    </row>
    <row r="279" spans="1:7" outlineLevel="4">
      <c r="A279" s="51" t="s">
        <v>88</v>
      </c>
      <c r="B279" s="52" t="s">
        <v>86</v>
      </c>
      <c r="C279" s="52" t="s">
        <v>328</v>
      </c>
      <c r="D279" s="52" t="s">
        <v>89</v>
      </c>
      <c r="E279" s="179">
        <v>50000</v>
      </c>
      <c r="F279" s="104">
        <v>50000</v>
      </c>
      <c r="G279" s="128"/>
    </row>
    <row r="280" spans="1:7" outlineLevel="5">
      <c r="A280" s="96" t="s">
        <v>408</v>
      </c>
      <c r="B280" s="52" t="s">
        <v>86</v>
      </c>
      <c r="C280" s="52" t="s">
        <v>409</v>
      </c>
      <c r="D280" s="52" t="s">
        <v>8</v>
      </c>
      <c r="E280" s="179">
        <f>E281</f>
        <v>50000</v>
      </c>
      <c r="F280" s="104">
        <f>F281</f>
        <v>50000</v>
      </c>
      <c r="G280" s="128"/>
    </row>
    <row r="281" spans="1:7" ht="36" outlineLevel="6">
      <c r="A281" s="51" t="s">
        <v>51</v>
      </c>
      <c r="B281" s="52" t="s">
        <v>86</v>
      </c>
      <c r="C281" s="52" t="s">
        <v>409</v>
      </c>
      <c r="D281" s="52" t="s">
        <v>52</v>
      </c>
      <c r="E281" s="179">
        <f>E282</f>
        <v>50000</v>
      </c>
      <c r="F281" s="104">
        <f>F282</f>
        <v>50000</v>
      </c>
      <c r="G281" s="128"/>
    </row>
    <row r="282" spans="1:7" ht="19.5" customHeight="1" outlineLevel="6">
      <c r="A282" s="51" t="s">
        <v>88</v>
      </c>
      <c r="B282" s="52" t="s">
        <v>86</v>
      </c>
      <c r="C282" s="52" t="s">
        <v>409</v>
      </c>
      <c r="D282" s="52" t="s">
        <v>89</v>
      </c>
      <c r="E282" s="179">
        <v>50000</v>
      </c>
      <c r="F282" s="104">
        <v>50000</v>
      </c>
      <c r="G282" s="128"/>
    </row>
    <row r="283" spans="1:7" s="3" customFormat="1" ht="36">
      <c r="A283" s="98" t="s">
        <v>347</v>
      </c>
      <c r="B283" s="52" t="s">
        <v>86</v>
      </c>
      <c r="C283" s="52" t="s">
        <v>269</v>
      </c>
      <c r="D283" s="52" t="s">
        <v>8</v>
      </c>
      <c r="E283" s="179">
        <f t="shared" ref="E283:F285" si="15">E284</f>
        <v>12938943</v>
      </c>
      <c r="F283" s="104">
        <f t="shared" si="15"/>
        <v>12938943</v>
      </c>
      <c r="G283" s="128"/>
    </row>
    <row r="284" spans="1:7" ht="78.75" customHeight="1" outlineLevel="1">
      <c r="A284" s="57" t="s">
        <v>383</v>
      </c>
      <c r="B284" s="52" t="s">
        <v>86</v>
      </c>
      <c r="C284" s="52" t="s">
        <v>384</v>
      </c>
      <c r="D284" s="52" t="s">
        <v>8</v>
      </c>
      <c r="E284" s="179">
        <f t="shared" si="15"/>
        <v>12938943</v>
      </c>
      <c r="F284" s="104">
        <f t="shared" si="15"/>
        <v>12938943</v>
      </c>
      <c r="G284" s="128"/>
    </row>
    <row r="285" spans="1:7" ht="36" outlineLevel="3">
      <c r="A285" s="51" t="s">
        <v>51</v>
      </c>
      <c r="B285" s="52" t="s">
        <v>86</v>
      </c>
      <c r="C285" s="52" t="s">
        <v>384</v>
      </c>
      <c r="D285" s="52" t="s">
        <v>52</v>
      </c>
      <c r="E285" s="179">
        <f t="shared" si="15"/>
        <v>12938943</v>
      </c>
      <c r="F285" s="104">
        <f t="shared" si="15"/>
        <v>12938943</v>
      </c>
      <c r="G285" s="128"/>
    </row>
    <row r="286" spans="1:7" outlineLevel="4">
      <c r="A286" s="51" t="s">
        <v>88</v>
      </c>
      <c r="B286" s="52" t="s">
        <v>86</v>
      </c>
      <c r="C286" s="52" t="s">
        <v>384</v>
      </c>
      <c r="D286" s="52" t="s">
        <v>89</v>
      </c>
      <c r="E286" s="179">
        <v>12938943</v>
      </c>
      <c r="F286" s="104">
        <v>12938943</v>
      </c>
      <c r="G286" s="128"/>
    </row>
    <row r="287" spans="1:7" outlineLevel="4">
      <c r="A287" s="57" t="s">
        <v>703</v>
      </c>
      <c r="B287" s="52" t="s">
        <v>86</v>
      </c>
      <c r="C287" s="52" t="s">
        <v>413</v>
      </c>
      <c r="D287" s="52" t="s">
        <v>8</v>
      </c>
      <c r="E287" s="179">
        <f t="shared" ref="E287:F289" si="16">E288</f>
        <v>40772</v>
      </c>
      <c r="F287" s="179">
        <f t="shared" si="16"/>
        <v>0</v>
      </c>
      <c r="G287" s="128"/>
    </row>
    <row r="288" spans="1:7" ht="36" outlineLevel="4">
      <c r="A288" s="51" t="s">
        <v>704</v>
      </c>
      <c r="B288" s="52" t="s">
        <v>86</v>
      </c>
      <c r="C288" s="52" t="s">
        <v>705</v>
      </c>
      <c r="D288" s="52" t="s">
        <v>8</v>
      </c>
      <c r="E288" s="179">
        <f t="shared" si="16"/>
        <v>40772</v>
      </c>
      <c r="F288" s="179">
        <f t="shared" si="16"/>
        <v>0</v>
      </c>
      <c r="G288" s="128"/>
    </row>
    <row r="289" spans="1:7" ht="36" outlineLevel="4">
      <c r="A289" s="51" t="s">
        <v>51</v>
      </c>
      <c r="B289" s="52" t="s">
        <v>86</v>
      </c>
      <c r="C289" s="52" t="s">
        <v>705</v>
      </c>
      <c r="D289" s="52" t="s">
        <v>52</v>
      </c>
      <c r="E289" s="179">
        <f t="shared" si="16"/>
        <v>40772</v>
      </c>
      <c r="F289" s="179">
        <f t="shared" si="16"/>
        <v>0</v>
      </c>
      <c r="G289" s="128"/>
    </row>
    <row r="290" spans="1:7" outlineLevel="4">
      <c r="A290" s="51" t="s">
        <v>88</v>
      </c>
      <c r="B290" s="52" t="s">
        <v>86</v>
      </c>
      <c r="C290" s="52" t="s">
        <v>705</v>
      </c>
      <c r="D290" s="52" t="s">
        <v>89</v>
      </c>
      <c r="E290" s="179">
        <v>40772</v>
      </c>
      <c r="F290" s="104"/>
      <c r="G290" s="128"/>
    </row>
    <row r="291" spans="1:7" outlineLevel="5">
      <c r="A291" s="51" t="s">
        <v>306</v>
      </c>
      <c r="B291" s="52" t="s">
        <v>305</v>
      </c>
      <c r="C291" s="52" t="s">
        <v>146</v>
      </c>
      <c r="D291" s="52" t="s">
        <v>8</v>
      </c>
      <c r="E291" s="179">
        <f>E292+E308</f>
        <v>27248685</v>
      </c>
      <c r="F291" s="104">
        <f>F292+F308</f>
        <v>22435106</v>
      </c>
      <c r="G291" s="128"/>
    </row>
    <row r="292" spans="1:7" ht="36" outlineLevel="6">
      <c r="A292" s="97" t="s">
        <v>513</v>
      </c>
      <c r="B292" s="72" t="s">
        <v>305</v>
      </c>
      <c r="C292" s="72" t="s">
        <v>161</v>
      </c>
      <c r="D292" s="72" t="s">
        <v>8</v>
      </c>
      <c r="E292" s="179">
        <f>E293</f>
        <v>15870500</v>
      </c>
      <c r="F292" s="104">
        <f>F293</f>
        <v>12391375</v>
      </c>
      <c r="G292" s="128"/>
    </row>
    <row r="293" spans="1:7" ht="39.75" customHeight="1" outlineLevel="6">
      <c r="A293" s="51" t="s">
        <v>519</v>
      </c>
      <c r="B293" s="52" t="s">
        <v>305</v>
      </c>
      <c r="C293" s="52" t="s">
        <v>174</v>
      </c>
      <c r="D293" s="52" t="s">
        <v>8</v>
      </c>
      <c r="E293" s="179">
        <f>E294+E301</f>
        <v>15870500</v>
      </c>
      <c r="F293" s="104">
        <f>F294+F301</f>
        <v>12391375</v>
      </c>
      <c r="G293" s="128"/>
    </row>
    <row r="294" spans="1:7" ht="36" outlineLevel="6">
      <c r="A294" s="99" t="s">
        <v>251</v>
      </c>
      <c r="B294" s="52" t="s">
        <v>305</v>
      </c>
      <c r="C294" s="52" t="s">
        <v>270</v>
      </c>
      <c r="D294" s="52" t="s">
        <v>8</v>
      </c>
      <c r="E294" s="179">
        <f>E295+E298</f>
        <v>15775000</v>
      </c>
      <c r="F294" s="104">
        <f>F295+F298</f>
        <v>12300875</v>
      </c>
      <c r="G294" s="128"/>
    </row>
    <row r="295" spans="1:7" ht="37.5" customHeight="1" outlineLevel="6">
      <c r="A295" s="51" t="s">
        <v>135</v>
      </c>
      <c r="B295" s="52" t="s">
        <v>305</v>
      </c>
      <c r="C295" s="52" t="s">
        <v>176</v>
      </c>
      <c r="D295" s="52" t="s">
        <v>8</v>
      </c>
      <c r="E295" s="179">
        <f>E296</f>
        <v>15765000</v>
      </c>
      <c r="F295" s="104">
        <f>F296</f>
        <v>12295875</v>
      </c>
      <c r="G295" s="128"/>
    </row>
    <row r="296" spans="1:7" ht="36" outlineLevel="6">
      <c r="A296" s="51" t="s">
        <v>51</v>
      </c>
      <c r="B296" s="52" t="s">
        <v>305</v>
      </c>
      <c r="C296" s="52" t="s">
        <v>176</v>
      </c>
      <c r="D296" s="52" t="s">
        <v>52</v>
      </c>
      <c r="E296" s="179">
        <f>E297</f>
        <v>15765000</v>
      </c>
      <c r="F296" s="104">
        <f>F297</f>
        <v>12295875</v>
      </c>
      <c r="G296" s="128"/>
    </row>
    <row r="297" spans="1:7" outlineLevel="6">
      <c r="A297" s="51" t="s">
        <v>88</v>
      </c>
      <c r="B297" s="52" t="s">
        <v>305</v>
      </c>
      <c r="C297" s="52" t="s">
        <v>176</v>
      </c>
      <c r="D297" s="52" t="s">
        <v>89</v>
      </c>
      <c r="E297" s="179">
        <v>15765000</v>
      </c>
      <c r="F297" s="104">
        <v>12295875</v>
      </c>
      <c r="G297" s="128"/>
    </row>
    <row r="298" spans="1:7" ht="78.75" customHeight="1" outlineLevel="6">
      <c r="A298" s="96" t="s">
        <v>411</v>
      </c>
      <c r="B298" s="52" t="s">
        <v>305</v>
      </c>
      <c r="C298" s="52" t="s">
        <v>412</v>
      </c>
      <c r="D298" s="52" t="s">
        <v>8</v>
      </c>
      <c r="E298" s="179">
        <f>E299</f>
        <v>10000</v>
      </c>
      <c r="F298" s="104">
        <f>F299</f>
        <v>5000</v>
      </c>
      <c r="G298" s="128"/>
    </row>
    <row r="299" spans="1:7" ht="21.75" customHeight="1" outlineLevel="6">
      <c r="A299" s="51" t="s">
        <v>51</v>
      </c>
      <c r="B299" s="52" t="s">
        <v>305</v>
      </c>
      <c r="C299" s="52" t="s">
        <v>412</v>
      </c>
      <c r="D299" s="52" t="s">
        <v>52</v>
      </c>
      <c r="E299" s="179">
        <f>E300</f>
        <v>10000</v>
      </c>
      <c r="F299" s="104">
        <f>F300</f>
        <v>5000</v>
      </c>
      <c r="G299" s="128"/>
    </row>
    <row r="300" spans="1:7" outlineLevel="6">
      <c r="A300" s="51" t="s">
        <v>88</v>
      </c>
      <c r="B300" s="52" t="s">
        <v>305</v>
      </c>
      <c r="C300" s="52" t="s">
        <v>412</v>
      </c>
      <c r="D300" s="52" t="s">
        <v>89</v>
      </c>
      <c r="E300" s="179">
        <v>10000</v>
      </c>
      <c r="F300" s="104">
        <v>5000</v>
      </c>
      <c r="G300" s="128"/>
    </row>
    <row r="301" spans="1:7" ht="36" outlineLevel="6">
      <c r="A301" s="54" t="s">
        <v>520</v>
      </c>
      <c r="B301" s="52" t="s">
        <v>305</v>
      </c>
      <c r="C301" s="52" t="s">
        <v>271</v>
      </c>
      <c r="D301" s="52" t="s">
        <v>8</v>
      </c>
      <c r="E301" s="179">
        <f>E302+E305</f>
        <v>95500</v>
      </c>
      <c r="F301" s="104">
        <f>F302+F305</f>
        <v>90500</v>
      </c>
      <c r="G301" s="128"/>
    </row>
    <row r="302" spans="1:7" outlineLevel="6">
      <c r="A302" s="51" t="s">
        <v>327</v>
      </c>
      <c r="B302" s="52" t="s">
        <v>305</v>
      </c>
      <c r="C302" s="52" t="s">
        <v>374</v>
      </c>
      <c r="D302" s="52" t="s">
        <v>8</v>
      </c>
      <c r="E302" s="179">
        <f>E303</f>
        <v>10000</v>
      </c>
      <c r="F302" s="104">
        <f>F303</f>
        <v>5000</v>
      </c>
      <c r="G302" s="128"/>
    </row>
    <row r="303" spans="1:7" ht="36" outlineLevel="6">
      <c r="A303" s="51" t="s">
        <v>51</v>
      </c>
      <c r="B303" s="52" t="s">
        <v>305</v>
      </c>
      <c r="C303" s="52" t="s">
        <v>374</v>
      </c>
      <c r="D303" s="52" t="s">
        <v>52</v>
      </c>
      <c r="E303" s="179">
        <f>E304</f>
        <v>10000</v>
      </c>
      <c r="F303" s="104">
        <f>F304</f>
        <v>5000</v>
      </c>
      <c r="G303" s="128"/>
    </row>
    <row r="304" spans="1:7" outlineLevel="6">
      <c r="A304" s="51" t="s">
        <v>88</v>
      </c>
      <c r="B304" s="52" t="s">
        <v>305</v>
      </c>
      <c r="C304" s="52" t="s">
        <v>374</v>
      </c>
      <c r="D304" s="52" t="s">
        <v>89</v>
      </c>
      <c r="E304" s="179">
        <v>10000</v>
      </c>
      <c r="F304" s="104">
        <v>5000</v>
      </c>
      <c r="G304" s="128"/>
    </row>
    <row r="305" spans="1:7" outlineLevel="6">
      <c r="A305" s="51" t="s">
        <v>132</v>
      </c>
      <c r="B305" s="52" t="s">
        <v>305</v>
      </c>
      <c r="C305" s="52" t="s">
        <v>175</v>
      </c>
      <c r="D305" s="52" t="s">
        <v>8</v>
      </c>
      <c r="E305" s="179">
        <f>E306</f>
        <v>85500</v>
      </c>
      <c r="F305" s="104">
        <f>F306</f>
        <v>85500</v>
      </c>
      <c r="G305" s="128"/>
    </row>
    <row r="306" spans="1:7" ht="36" outlineLevel="1">
      <c r="A306" s="51" t="s">
        <v>51</v>
      </c>
      <c r="B306" s="52" t="s">
        <v>305</v>
      </c>
      <c r="C306" s="52" t="s">
        <v>175</v>
      </c>
      <c r="D306" s="52" t="s">
        <v>52</v>
      </c>
      <c r="E306" s="179">
        <f>E307</f>
        <v>85500</v>
      </c>
      <c r="F306" s="104">
        <f>F307</f>
        <v>85500</v>
      </c>
      <c r="G306" s="128"/>
    </row>
    <row r="307" spans="1:7" ht="21" customHeight="1" outlineLevel="2">
      <c r="A307" s="51" t="s">
        <v>88</v>
      </c>
      <c r="B307" s="52" t="s">
        <v>305</v>
      </c>
      <c r="C307" s="52" t="s">
        <v>175</v>
      </c>
      <c r="D307" s="52" t="s">
        <v>89</v>
      </c>
      <c r="E307" s="179">
        <v>85500</v>
      </c>
      <c r="F307" s="104">
        <v>85500</v>
      </c>
      <c r="G307" s="128"/>
    </row>
    <row r="308" spans="1:7" s="91" customFormat="1" ht="36" outlineLevel="3">
      <c r="A308" s="97" t="s">
        <v>482</v>
      </c>
      <c r="B308" s="72" t="s">
        <v>305</v>
      </c>
      <c r="C308" s="72" t="s">
        <v>159</v>
      </c>
      <c r="D308" s="72" t="s">
        <v>8</v>
      </c>
      <c r="E308" s="180">
        <f t="shared" ref="E308:F311" si="17">E309</f>
        <v>11378185</v>
      </c>
      <c r="F308" s="106">
        <f t="shared" si="17"/>
        <v>10043731</v>
      </c>
      <c r="G308" s="144"/>
    </row>
    <row r="309" spans="1:7" ht="38.25" customHeight="1" outlineLevel="4">
      <c r="A309" s="51" t="s">
        <v>481</v>
      </c>
      <c r="B309" s="52" t="s">
        <v>305</v>
      </c>
      <c r="C309" s="52" t="s">
        <v>274</v>
      </c>
      <c r="D309" s="52" t="s">
        <v>8</v>
      </c>
      <c r="E309" s="179">
        <f t="shared" si="17"/>
        <v>11378185</v>
      </c>
      <c r="F309" s="104">
        <f t="shared" si="17"/>
        <v>10043731</v>
      </c>
      <c r="G309" s="128"/>
    </row>
    <row r="310" spans="1:7" ht="39" customHeight="1" outlineLevel="5">
      <c r="A310" s="51" t="s">
        <v>87</v>
      </c>
      <c r="B310" s="52" t="s">
        <v>305</v>
      </c>
      <c r="C310" s="52" t="s">
        <v>160</v>
      </c>
      <c r="D310" s="52" t="s">
        <v>8</v>
      </c>
      <c r="E310" s="179">
        <f t="shared" si="17"/>
        <v>11378185</v>
      </c>
      <c r="F310" s="104">
        <f t="shared" si="17"/>
        <v>10043731</v>
      </c>
      <c r="G310" s="128"/>
    </row>
    <row r="311" spans="1:7" ht="36" outlineLevel="6">
      <c r="A311" s="51" t="s">
        <v>51</v>
      </c>
      <c r="B311" s="52" t="s">
        <v>305</v>
      </c>
      <c r="C311" s="52" t="s">
        <v>160</v>
      </c>
      <c r="D311" s="52" t="s">
        <v>52</v>
      </c>
      <c r="E311" s="179">
        <f t="shared" si="17"/>
        <v>11378185</v>
      </c>
      <c r="F311" s="104">
        <f t="shared" si="17"/>
        <v>10043731</v>
      </c>
      <c r="G311" s="128"/>
    </row>
    <row r="312" spans="1:7" outlineLevel="5">
      <c r="A312" s="51" t="s">
        <v>88</v>
      </c>
      <c r="B312" s="52" t="s">
        <v>305</v>
      </c>
      <c r="C312" s="52" t="s">
        <v>160</v>
      </c>
      <c r="D312" s="52" t="s">
        <v>89</v>
      </c>
      <c r="E312" s="179">
        <v>11378185</v>
      </c>
      <c r="F312" s="104">
        <v>10043731</v>
      </c>
      <c r="G312" s="128"/>
    </row>
    <row r="313" spans="1:7" outlineLevel="6">
      <c r="A313" s="51" t="s">
        <v>90</v>
      </c>
      <c r="B313" s="52" t="s">
        <v>91</v>
      </c>
      <c r="C313" s="52" t="s">
        <v>146</v>
      </c>
      <c r="D313" s="52" t="s">
        <v>8</v>
      </c>
      <c r="E313" s="179">
        <f>E314</f>
        <v>3462058</v>
      </c>
      <c r="F313" s="104">
        <f>F314</f>
        <v>3462058</v>
      </c>
      <c r="G313" s="128"/>
    </row>
    <row r="314" spans="1:7" s="181" customFormat="1" ht="36">
      <c r="A314" s="97" t="s">
        <v>513</v>
      </c>
      <c r="B314" s="72" t="s">
        <v>91</v>
      </c>
      <c r="C314" s="72" t="s">
        <v>161</v>
      </c>
      <c r="D314" s="72" t="s">
        <v>8</v>
      </c>
      <c r="E314" s="180">
        <f>E315+E326</f>
        <v>3462058</v>
      </c>
      <c r="F314" s="106">
        <f>F315+F326</f>
        <v>3462058</v>
      </c>
      <c r="G314" s="144"/>
    </row>
    <row r="315" spans="1:7" ht="15.75" customHeight="1" outlineLevel="1">
      <c r="A315" s="51" t="s">
        <v>516</v>
      </c>
      <c r="B315" s="52" t="s">
        <v>91</v>
      </c>
      <c r="C315" s="52" t="s">
        <v>171</v>
      </c>
      <c r="D315" s="52" t="s">
        <v>8</v>
      </c>
      <c r="E315" s="179">
        <f>E316+E320</f>
        <v>3408058</v>
      </c>
      <c r="F315" s="104">
        <f>F316+F320</f>
        <v>3408058</v>
      </c>
      <c r="G315" s="128"/>
    </row>
    <row r="316" spans="1:7" ht="36" outlineLevel="2">
      <c r="A316" s="98" t="s">
        <v>250</v>
      </c>
      <c r="B316" s="52" t="s">
        <v>91</v>
      </c>
      <c r="C316" s="52" t="s">
        <v>266</v>
      </c>
      <c r="D316" s="52" t="s">
        <v>8</v>
      </c>
      <c r="E316" s="179">
        <f t="shared" ref="E316:F318" si="18">E317</f>
        <v>50000</v>
      </c>
      <c r="F316" s="104">
        <f t="shared" si="18"/>
        <v>50000</v>
      </c>
      <c r="G316" s="128"/>
    </row>
    <row r="317" spans="1:7" ht="18" customHeight="1" outlineLevel="2">
      <c r="A317" s="51" t="s">
        <v>567</v>
      </c>
      <c r="B317" s="52" t="s">
        <v>91</v>
      </c>
      <c r="C317" s="52" t="s">
        <v>281</v>
      </c>
      <c r="D317" s="52" t="s">
        <v>8</v>
      </c>
      <c r="E317" s="179">
        <f t="shared" si="18"/>
        <v>50000</v>
      </c>
      <c r="F317" s="104">
        <f t="shared" si="18"/>
        <v>50000</v>
      </c>
      <c r="G317" s="128"/>
    </row>
    <row r="318" spans="1:7" ht="18" customHeight="1" outlineLevel="2">
      <c r="A318" s="51" t="s">
        <v>18</v>
      </c>
      <c r="B318" s="52" t="s">
        <v>91</v>
      </c>
      <c r="C318" s="52" t="s">
        <v>281</v>
      </c>
      <c r="D318" s="52" t="s">
        <v>19</v>
      </c>
      <c r="E318" s="179">
        <f t="shared" si="18"/>
        <v>50000</v>
      </c>
      <c r="F318" s="104">
        <f t="shared" si="18"/>
        <v>50000</v>
      </c>
      <c r="G318" s="128"/>
    </row>
    <row r="319" spans="1:7" ht="36" outlineLevel="2">
      <c r="A319" s="51" t="s">
        <v>20</v>
      </c>
      <c r="B319" s="52" t="s">
        <v>91</v>
      </c>
      <c r="C319" s="52" t="s">
        <v>281</v>
      </c>
      <c r="D319" s="52" t="s">
        <v>21</v>
      </c>
      <c r="E319" s="179">
        <v>50000</v>
      </c>
      <c r="F319" s="104">
        <v>50000</v>
      </c>
      <c r="G319" s="128"/>
    </row>
    <row r="320" spans="1:7" ht="36" outlineLevel="4">
      <c r="A320" s="98" t="s">
        <v>347</v>
      </c>
      <c r="B320" s="52" t="s">
        <v>91</v>
      </c>
      <c r="C320" s="52" t="s">
        <v>269</v>
      </c>
      <c r="D320" s="52" t="s">
        <v>8</v>
      </c>
      <c r="E320" s="179">
        <f>E321</f>
        <v>3358058</v>
      </c>
      <c r="F320" s="104">
        <f>F321</f>
        <v>3358058</v>
      </c>
      <c r="G320" s="128"/>
    </row>
    <row r="321" spans="1:7" ht="55.5" customHeight="1" outlineLevel="5">
      <c r="A321" s="32" t="s">
        <v>521</v>
      </c>
      <c r="B321" s="52" t="s">
        <v>91</v>
      </c>
      <c r="C321" s="52" t="s">
        <v>177</v>
      </c>
      <c r="D321" s="52" t="s">
        <v>8</v>
      </c>
      <c r="E321" s="179">
        <f>E322+E324</f>
        <v>3358058</v>
      </c>
      <c r="F321" s="104">
        <f>F322+F324</f>
        <v>3358058</v>
      </c>
      <c r="G321" s="128"/>
    </row>
    <row r="322" spans="1:7" outlineLevel="6">
      <c r="A322" s="51" t="s">
        <v>104</v>
      </c>
      <c r="B322" s="52" t="s">
        <v>91</v>
      </c>
      <c r="C322" s="52" t="s">
        <v>177</v>
      </c>
      <c r="D322" s="52" t="s">
        <v>105</v>
      </c>
      <c r="E322" s="179">
        <f>E323</f>
        <v>358058</v>
      </c>
      <c r="F322" s="104">
        <f>F323</f>
        <v>358058</v>
      </c>
      <c r="G322" s="128"/>
    </row>
    <row r="323" spans="1:7" ht="21" customHeight="1" outlineLevel="6">
      <c r="A323" s="51" t="s">
        <v>111</v>
      </c>
      <c r="B323" s="52" t="s">
        <v>91</v>
      </c>
      <c r="C323" s="52" t="s">
        <v>177</v>
      </c>
      <c r="D323" s="52" t="s">
        <v>112</v>
      </c>
      <c r="E323" s="179">
        <v>358058</v>
      </c>
      <c r="F323" s="104">
        <v>358058</v>
      </c>
      <c r="G323" s="128"/>
    </row>
    <row r="324" spans="1:7" ht="21" customHeight="1" outlineLevel="6">
      <c r="A324" s="51" t="s">
        <v>51</v>
      </c>
      <c r="B324" s="52" t="s">
        <v>91</v>
      </c>
      <c r="C324" s="52" t="s">
        <v>177</v>
      </c>
      <c r="D324" s="52" t="s">
        <v>52</v>
      </c>
      <c r="E324" s="179">
        <f>E325</f>
        <v>3000000</v>
      </c>
      <c r="F324" s="104">
        <f>F325</f>
        <v>3000000</v>
      </c>
      <c r="G324" s="128"/>
    </row>
    <row r="325" spans="1:7" s="3" customFormat="1">
      <c r="A325" s="51" t="s">
        <v>88</v>
      </c>
      <c r="B325" s="52" t="s">
        <v>91</v>
      </c>
      <c r="C325" s="52" t="s">
        <v>177</v>
      </c>
      <c r="D325" s="52" t="s">
        <v>89</v>
      </c>
      <c r="E325" s="179">
        <v>3000000</v>
      </c>
      <c r="F325" s="104">
        <v>3000000</v>
      </c>
      <c r="G325" s="128"/>
    </row>
    <row r="326" spans="1:7" ht="18" customHeight="1" outlineLevel="1">
      <c r="A326" s="57" t="s">
        <v>284</v>
      </c>
      <c r="B326" s="52" t="s">
        <v>91</v>
      </c>
      <c r="C326" s="52" t="s">
        <v>283</v>
      </c>
      <c r="D326" s="52" t="s">
        <v>8</v>
      </c>
      <c r="E326" s="179">
        <f t="shared" ref="E326:F328" si="19">E327</f>
        <v>54000</v>
      </c>
      <c r="F326" s="104">
        <f t="shared" si="19"/>
        <v>54000</v>
      </c>
      <c r="G326" s="128"/>
    </row>
    <row r="327" spans="1:7" outlineLevel="2">
      <c r="A327" s="51" t="s">
        <v>92</v>
      </c>
      <c r="B327" s="52" t="s">
        <v>91</v>
      </c>
      <c r="C327" s="52" t="s">
        <v>178</v>
      </c>
      <c r="D327" s="52" t="s">
        <v>8</v>
      </c>
      <c r="E327" s="179">
        <f t="shared" si="19"/>
        <v>54000</v>
      </c>
      <c r="F327" s="104">
        <f t="shared" si="19"/>
        <v>54000</v>
      </c>
      <c r="G327" s="128"/>
    </row>
    <row r="328" spans="1:7" ht="18.75" customHeight="1" outlineLevel="3">
      <c r="A328" s="51" t="s">
        <v>18</v>
      </c>
      <c r="B328" s="52" t="s">
        <v>91</v>
      </c>
      <c r="C328" s="52" t="s">
        <v>178</v>
      </c>
      <c r="D328" s="52" t="s">
        <v>19</v>
      </c>
      <c r="E328" s="179">
        <f t="shared" si="19"/>
        <v>54000</v>
      </c>
      <c r="F328" s="104">
        <f t="shared" si="19"/>
        <v>54000</v>
      </c>
      <c r="G328" s="128"/>
    </row>
    <row r="329" spans="1:7" ht="39" customHeight="1" outlineLevel="4">
      <c r="A329" s="51" t="s">
        <v>20</v>
      </c>
      <c r="B329" s="52" t="s">
        <v>91</v>
      </c>
      <c r="C329" s="52" t="s">
        <v>178</v>
      </c>
      <c r="D329" s="52" t="s">
        <v>21</v>
      </c>
      <c r="E329" s="179">
        <v>54000</v>
      </c>
      <c r="F329" s="104">
        <v>54000</v>
      </c>
      <c r="G329" s="128"/>
    </row>
    <row r="330" spans="1:7" outlineLevel="5">
      <c r="A330" s="51" t="s">
        <v>136</v>
      </c>
      <c r="B330" s="52" t="s">
        <v>137</v>
      </c>
      <c r="C330" s="52" t="s">
        <v>146</v>
      </c>
      <c r="D330" s="52" t="s">
        <v>8</v>
      </c>
      <c r="E330" s="179">
        <f>E331</f>
        <v>17847772</v>
      </c>
      <c r="F330" s="179">
        <f>F331</f>
        <v>17855076</v>
      </c>
      <c r="G330" s="128"/>
    </row>
    <row r="331" spans="1:7" ht="36" outlineLevel="6">
      <c r="A331" s="97" t="s">
        <v>522</v>
      </c>
      <c r="B331" s="72" t="s">
        <v>137</v>
      </c>
      <c r="C331" s="72" t="s">
        <v>161</v>
      </c>
      <c r="D331" s="72" t="s">
        <v>8</v>
      </c>
      <c r="E331" s="179">
        <f>E332</f>
        <v>17847772</v>
      </c>
      <c r="F331" s="104">
        <f>F332</f>
        <v>17855076</v>
      </c>
      <c r="G331" s="128"/>
    </row>
    <row r="332" spans="1:7" s="3" customFormat="1" ht="39.75" customHeight="1">
      <c r="A332" s="54" t="s">
        <v>253</v>
      </c>
      <c r="B332" s="52" t="s">
        <v>137</v>
      </c>
      <c r="C332" s="52" t="s">
        <v>272</v>
      </c>
      <c r="D332" s="52" t="s">
        <v>8</v>
      </c>
      <c r="E332" s="179">
        <f>E333+E340+E347</f>
        <v>17847772</v>
      </c>
      <c r="F332" s="104">
        <f>F333+F340+F347</f>
        <v>17855076</v>
      </c>
      <c r="G332" s="128"/>
    </row>
    <row r="333" spans="1:7" ht="39" customHeight="1" outlineLevel="1">
      <c r="A333" s="51" t="s">
        <v>13</v>
      </c>
      <c r="B333" s="52" t="s">
        <v>137</v>
      </c>
      <c r="C333" s="52" t="s">
        <v>179</v>
      </c>
      <c r="D333" s="52" t="s">
        <v>8</v>
      </c>
      <c r="E333" s="179">
        <f>E334+E336+E338</f>
        <v>3458000</v>
      </c>
      <c r="F333" s="104">
        <f>F334+F336+F338</f>
        <v>3450000</v>
      </c>
      <c r="G333" s="128"/>
    </row>
    <row r="334" spans="1:7" ht="36.75" customHeight="1" outlineLevel="2">
      <c r="A334" s="51" t="s">
        <v>14</v>
      </c>
      <c r="B334" s="52" t="s">
        <v>137</v>
      </c>
      <c r="C334" s="52" t="s">
        <v>179</v>
      </c>
      <c r="D334" s="52" t="s">
        <v>15</v>
      </c>
      <c r="E334" s="179">
        <f>E335</f>
        <v>3230000</v>
      </c>
      <c r="F334" s="104">
        <f>F335</f>
        <v>3230000</v>
      </c>
      <c r="G334" s="128"/>
    </row>
    <row r="335" spans="1:7" ht="18" customHeight="1" outlineLevel="4">
      <c r="A335" s="51" t="s">
        <v>16</v>
      </c>
      <c r="B335" s="52" t="s">
        <v>137</v>
      </c>
      <c r="C335" s="52" t="s">
        <v>179</v>
      </c>
      <c r="D335" s="52" t="s">
        <v>17</v>
      </c>
      <c r="E335" s="179">
        <v>3230000</v>
      </c>
      <c r="F335" s="104">
        <v>3230000</v>
      </c>
      <c r="G335" s="128"/>
    </row>
    <row r="336" spans="1:7" ht="18" customHeight="1" outlineLevel="5">
      <c r="A336" s="51" t="s">
        <v>18</v>
      </c>
      <c r="B336" s="52" t="s">
        <v>137</v>
      </c>
      <c r="C336" s="52" t="s">
        <v>179</v>
      </c>
      <c r="D336" s="52" t="s">
        <v>19</v>
      </c>
      <c r="E336" s="179">
        <f>E337</f>
        <v>43000</v>
      </c>
      <c r="F336" s="104">
        <f>F337</f>
        <v>40000</v>
      </c>
      <c r="G336" s="128"/>
    </row>
    <row r="337" spans="1:9" ht="36" outlineLevel="6">
      <c r="A337" s="51" t="s">
        <v>20</v>
      </c>
      <c r="B337" s="52" t="s">
        <v>137</v>
      </c>
      <c r="C337" s="52" t="s">
        <v>179</v>
      </c>
      <c r="D337" s="52" t="s">
        <v>21</v>
      </c>
      <c r="E337" s="179">
        <v>43000</v>
      </c>
      <c r="F337" s="104">
        <v>40000</v>
      </c>
      <c r="G337" s="128"/>
    </row>
    <row r="338" spans="1:9" outlineLevel="4">
      <c r="A338" s="51" t="s">
        <v>22</v>
      </c>
      <c r="B338" s="52" t="s">
        <v>137</v>
      </c>
      <c r="C338" s="52" t="s">
        <v>179</v>
      </c>
      <c r="D338" s="52" t="s">
        <v>23</v>
      </c>
      <c r="E338" s="179">
        <f>E339</f>
        <v>185000</v>
      </c>
      <c r="F338" s="104">
        <f>F339</f>
        <v>180000</v>
      </c>
      <c r="G338" s="128"/>
    </row>
    <row r="339" spans="1:9" outlineLevel="5">
      <c r="A339" s="51" t="s">
        <v>24</v>
      </c>
      <c r="B339" s="52" t="s">
        <v>137</v>
      </c>
      <c r="C339" s="52" t="s">
        <v>179</v>
      </c>
      <c r="D339" s="52" t="s">
        <v>25</v>
      </c>
      <c r="E339" s="179">
        <v>185000</v>
      </c>
      <c r="F339" s="104">
        <v>180000</v>
      </c>
      <c r="G339" s="128"/>
    </row>
    <row r="340" spans="1:9" ht="36" outlineLevel="6">
      <c r="A340" s="51" t="s">
        <v>47</v>
      </c>
      <c r="B340" s="52" t="s">
        <v>137</v>
      </c>
      <c r="C340" s="52" t="s">
        <v>180</v>
      </c>
      <c r="D340" s="52" t="s">
        <v>8</v>
      </c>
      <c r="E340" s="179">
        <f>E341+E343+E345</f>
        <v>12643051</v>
      </c>
      <c r="F340" s="104">
        <f>F341+F343+F345</f>
        <v>12658355</v>
      </c>
      <c r="G340" s="128"/>
    </row>
    <row r="341" spans="1:9" s="3" customFormat="1" ht="54.75" customHeight="1">
      <c r="A341" s="51" t="s">
        <v>14</v>
      </c>
      <c r="B341" s="52" t="s">
        <v>137</v>
      </c>
      <c r="C341" s="52" t="s">
        <v>180</v>
      </c>
      <c r="D341" s="52" t="s">
        <v>15</v>
      </c>
      <c r="E341" s="179">
        <f>E342</f>
        <v>10561547</v>
      </c>
      <c r="F341" s="104">
        <f>F342</f>
        <v>10561547</v>
      </c>
      <c r="G341" s="128"/>
    </row>
    <row r="342" spans="1:9">
      <c r="A342" s="51" t="s">
        <v>48</v>
      </c>
      <c r="B342" s="52" t="s">
        <v>137</v>
      </c>
      <c r="C342" s="52" t="s">
        <v>180</v>
      </c>
      <c r="D342" s="52" t="s">
        <v>49</v>
      </c>
      <c r="E342" s="179">
        <v>10561547</v>
      </c>
      <c r="F342" s="104">
        <v>10561547</v>
      </c>
      <c r="G342" s="128"/>
    </row>
    <row r="343" spans="1:9" ht="18" customHeight="1">
      <c r="A343" s="51" t="s">
        <v>18</v>
      </c>
      <c r="B343" s="52" t="s">
        <v>137</v>
      </c>
      <c r="C343" s="52" t="s">
        <v>180</v>
      </c>
      <c r="D343" s="52" t="s">
        <v>19</v>
      </c>
      <c r="E343" s="179">
        <f>E344</f>
        <v>2041504</v>
      </c>
      <c r="F343" s="104">
        <f>F344</f>
        <v>2059808</v>
      </c>
      <c r="G343" s="128"/>
    </row>
    <row r="344" spans="1:9" ht="36">
      <c r="A344" s="51" t="s">
        <v>20</v>
      </c>
      <c r="B344" s="52" t="s">
        <v>137</v>
      </c>
      <c r="C344" s="52" t="s">
        <v>180</v>
      </c>
      <c r="D344" s="52" t="s">
        <v>21</v>
      </c>
      <c r="E344" s="179">
        <v>2041504</v>
      </c>
      <c r="F344" s="104">
        <v>2059808</v>
      </c>
      <c r="G344" s="128"/>
      <c r="H344" s="87"/>
      <c r="I344" s="87"/>
    </row>
    <row r="345" spans="1:9">
      <c r="A345" s="51" t="s">
        <v>22</v>
      </c>
      <c r="B345" s="52" t="s">
        <v>137</v>
      </c>
      <c r="C345" s="52" t="s">
        <v>180</v>
      </c>
      <c r="D345" s="52" t="s">
        <v>23</v>
      </c>
      <c r="E345" s="179">
        <f>E346</f>
        <v>40000</v>
      </c>
      <c r="F345" s="104">
        <f>F346</f>
        <v>37000</v>
      </c>
      <c r="G345" s="128"/>
      <c r="H345" s="87"/>
      <c r="I345" s="87"/>
    </row>
    <row r="346" spans="1:9">
      <c r="A346" s="51" t="s">
        <v>24</v>
      </c>
      <c r="B346" s="52" t="s">
        <v>137</v>
      </c>
      <c r="C346" s="52" t="s">
        <v>180</v>
      </c>
      <c r="D346" s="52" t="s">
        <v>25</v>
      </c>
      <c r="E346" s="179">
        <v>40000</v>
      </c>
      <c r="F346" s="104">
        <v>37000</v>
      </c>
      <c r="G346" s="128"/>
      <c r="H346" s="87"/>
      <c r="I346" s="87"/>
    </row>
    <row r="347" spans="1:9" ht="39" customHeight="1">
      <c r="A347" s="57" t="s">
        <v>50</v>
      </c>
      <c r="B347" s="52" t="s">
        <v>137</v>
      </c>
      <c r="C347" s="52" t="s">
        <v>181</v>
      </c>
      <c r="D347" s="52" t="s">
        <v>8</v>
      </c>
      <c r="E347" s="179">
        <f>E348</f>
        <v>1746721</v>
      </c>
      <c r="F347" s="104">
        <f>F348</f>
        <v>1746721</v>
      </c>
      <c r="G347" s="128"/>
      <c r="H347" s="87"/>
      <c r="I347" s="87"/>
    </row>
    <row r="348" spans="1:9" ht="36">
      <c r="A348" s="51" t="s">
        <v>51</v>
      </c>
      <c r="B348" s="52" t="s">
        <v>137</v>
      </c>
      <c r="C348" s="52" t="s">
        <v>181</v>
      </c>
      <c r="D348" s="52" t="s">
        <v>52</v>
      </c>
      <c r="E348" s="179">
        <f>E349</f>
        <v>1746721</v>
      </c>
      <c r="F348" s="104">
        <f>F349</f>
        <v>1746721</v>
      </c>
      <c r="G348" s="128"/>
      <c r="H348" s="87"/>
      <c r="I348" s="87"/>
    </row>
    <row r="349" spans="1:9">
      <c r="A349" s="51" t="s">
        <v>53</v>
      </c>
      <c r="B349" s="52" t="s">
        <v>137</v>
      </c>
      <c r="C349" s="52" t="s">
        <v>181</v>
      </c>
      <c r="D349" s="52" t="s">
        <v>54</v>
      </c>
      <c r="E349" s="179">
        <v>1746721</v>
      </c>
      <c r="F349" s="104">
        <v>1746721</v>
      </c>
      <c r="G349" s="128"/>
      <c r="H349" s="87"/>
      <c r="I349" s="87"/>
    </row>
    <row r="350" spans="1:9" ht="17.399999999999999">
      <c r="A350" s="49" t="s">
        <v>93</v>
      </c>
      <c r="B350" s="50" t="s">
        <v>94</v>
      </c>
      <c r="C350" s="50" t="s">
        <v>146</v>
      </c>
      <c r="D350" s="50" t="s">
        <v>8</v>
      </c>
      <c r="E350" s="178">
        <f>E351</f>
        <v>6984820</v>
      </c>
      <c r="F350" s="108">
        <f>F351</f>
        <v>5802012</v>
      </c>
      <c r="G350" s="129">
        <f>'прил 12'!F496</f>
        <v>6984820</v>
      </c>
      <c r="H350" s="129">
        <f>'[1]прил 12'!G485</f>
        <v>5802012</v>
      </c>
      <c r="I350" s="87"/>
    </row>
    <row r="351" spans="1:9">
      <c r="A351" s="51" t="s">
        <v>95</v>
      </c>
      <c r="B351" s="52" t="s">
        <v>96</v>
      </c>
      <c r="C351" s="52" t="s">
        <v>146</v>
      </c>
      <c r="D351" s="52" t="s">
        <v>8</v>
      </c>
      <c r="E351" s="179">
        <f>E352</f>
        <v>6984820</v>
      </c>
      <c r="F351" s="104">
        <f>F352</f>
        <v>5802012</v>
      </c>
      <c r="G351" s="128"/>
      <c r="H351" s="87"/>
      <c r="I351" s="87"/>
    </row>
    <row r="352" spans="1:9" ht="39.75" customHeight="1">
      <c r="A352" s="97" t="s">
        <v>482</v>
      </c>
      <c r="B352" s="72" t="s">
        <v>96</v>
      </c>
      <c r="C352" s="72" t="s">
        <v>159</v>
      </c>
      <c r="D352" s="72" t="s">
        <v>8</v>
      </c>
      <c r="E352" s="179">
        <f>E353+E360</f>
        <v>6984820</v>
      </c>
      <c r="F352" s="104">
        <f>F353+F360</f>
        <v>5802012</v>
      </c>
      <c r="G352" s="128"/>
      <c r="H352" s="87"/>
      <c r="I352" s="87"/>
    </row>
    <row r="353" spans="1:9" ht="36">
      <c r="A353" s="51" t="s">
        <v>483</v>
      </c>
      <c r="B353" s="52" t="s">
        <v>96</v>
      </c>
      <c r="C353" s="52" t="s">
        <v>273</v>
      </c>
      <c r="D353" s="52" t="s">
        <v>8</v>
      </c>
      <c r="E353" s="179">
        <f>E354+E357</f>
        <v>6313820</v>
      </c>
      <c r="F353" s="104">
        <f>F354+F357</f>
        <v>5131012</v>
      </c>
      <c r="G353" s="128"/>
      <c r="H353" s="87"/>
      <c r="I353" s="87"/>
    </row>
    <row r="354" spans="1:9" ht="58.5" customHeight="1">
      <c r="A354" s="51" t="s">
        <v>404</v>
      </c>
      <c r="B354" s="52" t="s">
        <v>96</v>
      </c>
      <c r="C354" s="52" t="s">
        <v>405</v>
      </c>
      <c r="D354" s="52" t="s">
        <v>8</v>
      </c>
      <c r="E354" s="179">
        <f>E355</f>
        <v>1500</v>
      </c>
      <c r="F354" s="104">
        <f>F355</f>
        <v>1500</v>
      </c>
      <c r="G354" s="128"/>
      <c r="H354" s="87"/>
      <c r="I354" s="87"/>
    </row>
    <row r="355" spans="1:9" ht="36">
      <c r="A355" s="51" t="s">
        <v>51</v>
      </c>
      <c r="B355" s="52" t="s">
        <v>96</v>
      </c>
      <c r="C355" s="52" t="s">
        <v>405</v>
      </c>
      <c r="D355" s="52" t="s">
        <v>52</v>
      </c>
      <c r="E355" s="179">
        <f>E356</f>
        <v>1500</v>
      </c>
      <c r="F355" s="104">
        <f>F356</f>
        <v>1500</v>
      </c>
      <c r="G355" s="128"/>
      <c r="H355" s="87"/>
      <c r="I355" s="87"/>
    </row>
    <row r="356" spans="1:9">
      <c r="A356" s="51" t="s">
        <v>88</v>
      </c>
      <c r="B356" s="52" t="s">
        <v>96</v>
      </c>
      <c r="C356" s="52" t="s">
        <v>405</v>
      </c>
      <c r="D356" s="52" t="s">
        <v>89</v>
      </c>
      <c r="E356" s="179">
        <v>1500</v>
      </c>
      <c r="F356" s="104">
        <v>1500</v>
      </c>
      <c r="G356" s="128"/>
      <c r="H356" s="87"/>
      <c r="I356" s="87"/>
    </row>
    <row r="357" spans="1:9" ht="39.75" customHeight="1">
      <c r="A357" s="57" t="s">
        <v>98</v>
      </c>
      <c r="B357" s="52" t="s">
        <v>96</v>
      </c>
      <c r="C357" s="52" t="s">
        <v>164</v>
      </c>
      <c r="D357" s="52" t="s">
        <v>8</v>
      </c>
      <c r="E357" s="179">
        <f>E358</f>
        <v>6312320</v>
      </c>
      <c r="F357" s="104">
        <f>F358</f>
        <v>5129512</v>
      </c>
      <c r="G357" s="128"/>
      <c r="H357" s="87"/>
      <c r="I357" s="87"/>
    </row>
    <row r="358" spans="1:9" ht="36">
      <c r="A358" s="51" t="s">
        <v>51</v>
      </c>
      <c r="B358" s="52" t="s">
        <v>96</v>
      </c>
      <c r="C358" s="52" t="s">
        <v>164</v>
      </c>
      <c r="D358" s="52" t="s">
        <v>52</v>
      </c>
      <c r="E358" s="179">
        <f>E359</f>
        <v>6312320</v>
      </c>
      <c r="F358" s="104">
        <f>F359</f>
        <v>5129512</v>
      </c>
      <c r="G358" s="128"/>
      <c r="H358" s="87"/>
      <c r="I358" s="87"/>
    </row>
    <row r="359" spans="1:9">
      <c r="A359" s="51" t="s">
        <v>88</v>
      </c>
      <c r="B359" s="52" t="s">
        <v>96</v>
      </c>
      <c r="C359" s="52" t="s">
        <v>164</v>
      </c>
      <c r="D359" s="52" t="s">
        <v>89</v>
      </c>
      <c r="E359" s="179">
        <v>6312320</v>
      </c>
      <c r="F359" s="104">
        <v>5129512</v>
      </c>
      <c r="G359" s="128"/>
      <c r="H359" s="87"/>
      <c r="I359" s="87"/>
    </row>
    <row r="360" spans="1:9" ht="21" customHeight="1">
      <c r="A360" s="51" t="s">
        <v>255</v>
      </c>
      <c r="B360" s="52" t="s">
        <v>96</v>
      </c>
      <c r="C360" s="52" t="s">
        <v>275</v>
      </c>
      <c r="D360" s="52" t="s">
        <v>8</v>
      </c>
      <c r="E360" s="179">
        <f>E361</f>
        <v>671000</v>
      </c>
      <c r="F360" s="104">
        <f>F361</f>
        <v>671000</v>
      </c>
      <c r="G360" s="128"/>
      <c r="H360" s="87"/>
      <c r="I360" s="87"/>
    </row>
    <row r="361" spans="1:9">
      <c r="A361" s="51" t="s">
        <v>97</v>
      </c>
      <c r="B361" s="52" t="s">
        <v>96</v>
      </c>
      <c r="C361" s="52" t="s">
        <v>163</v>
      </c>
      <c r="D361" s="52" t="s">
        <v>8</v>
      </c>
      <c r="E361" s="179">
        <f>E362</f>
        <v>671000</v>
      </c>
      <c r="F361" s="104">
        <f>F362</f>
        <v>671000</v>
      </c>
      <c r="G361" s="128"/>
      <c r="H361" s="87"/>
      <c r="I361" s="87"/>
    </row>
    <row r="362" spans="1:9" ht="36">
      <c r="A362" s="51" t="s">
        <v>51</v>
      </c>
      <c r="B362" s="52" t="s">
        <v>96</v>
      </c>
      <c r="C362" s="52" t="s">
        <v>163</v>
      </c>
      <c r="D362" s="52" t="s">
        <v>52</v>
      </c>
      <c r="E362" s="179">
        <f>E363+E364</f>
        <v>671000</v>
      </c>
      <c r="F362" s="104">
        <f>F363+F364</f>
        <v>671000</v>
      </c>
      <c r="G362" s="128"/>
      <c r="H362" s="87"/>
      <c r="I362" s="87"/>
    </row>
    <row r="363" spans="1:9">
      <c r="A363" s="51" t="s">
        <v>88</v>
      </c>
      <c r="B363" s="52" t="s">
        <v>96</v>
      </c>
      <c r="C363" s="52" t="s">
        <v>163</v>
      </c>
      <c r="D363" s="52" t="s">
        <v>89</v>
      </c>
      <c r="E363" s="179">
        <v>557000</v>
      </c>
      <c r="F363" s="104">
        <v>557000</v>
      </c>
      <c r="G363" s="128"/>
      <c r="H363" s="87"/>
      <c r="I363" s="87"/>
    </row>
    <row r="364" spans="1:9" ht="34.5" customHeight="1">
      <c r="A364" s="169" t="s">
        <v>484</v>
      </c>
      <c r="B364" s="52" t="s">
        <v>96</v>
      </c>
      <c r="C364" s="52" t="s">
        <v>163</v>
      </c>
      <c r="D364" s="52" t="s">
        <v>301</v>
      </c>
      <c r="E364" s="179">
        <v>114000</v>
      </c>
      <c r="F364" s="104">
        <v>114000</v>
      </c>
      <c r="G364" s="128"/>
      <c r="H364" s="87"/>
      <c r="I364" s="87"/>
    </row>
    <row r="365" spans="1:9" ht="17.399999999999999">
      <c r="A365" s="49" t="s">
        <v>99</v>
      </c>
      <c r="B365" s="50" t="s">
        <v>100</v>
      </c>
      <c r="C365" s="50" t="s">
        <v>146</v>
      </c>
      <c r="D365" s="50" t="s">
        <v>8</v>
      </c>
      <c r="E365" s="178">
        <f>E366+E391+E371</f>
        <v>43816736.240000002</v>
      </c>
      <c r="F365" s="108">
        <f>F366+F391+F371</f>
        <v>44440137.240000002</v>
      </c>
      <c r="G365" s="129">
        <f>'прил 12'!F497</f>
        <v>43816736.240000002</v>
      </c>
      <c r="H365" s="129">
        <f>'[1]прил 12'!G486</f>
        <v>44440137.240000002</v>
      </c>
      <c r="I365" s="87"/>
    </row>
    <row r="366" spans="1:9">
      <c r="A366" s="51" t="s">
        <v>101</v>
      </c>
      <c r="B366" s="52" t="s">
        <v>102</v>
      </c>
      <c r="C366" s="52" t="s">
        <v>146</v>
      </c>
      <c r="D366" s="52" t="s">
        <v>8</v>
      </c>
      <c r="E366" s="179">
        <f t="shared" ref="E366:F369" si="20">E367</f>
        <v>3513124</v>
      </c>
      <c r="F366" s="104">
        <f t="shared" si="20"/>
        <v>3413124</v>
      </c>
      <c r="G366" s="128"/>
      <c r="H366" s="87"/>
      <c r="I366" s="87"/>
    </row>
    <row r="367" spans="1:9">
      <c r="A367" s="51" t="s">
        <v>242</v>
      </c>
      <c r="B367" s="52" t="s">
        <v>102</v>
      </c>
      <c r="C367" s="52" t="s">
        <v>147</v>
      </c>
      <c r="D367" s="52" t="s">
        <v>8</v>
      </c>
      <c r="E367" s="179">
        <f t="shared" si="20"/>
        <v>3513124</v>
      </c>
      <c r="F367" s="104">
        <f t="shared" si="20"/>
        <v>3413124</v>
      </c>
      <c r="G367" s="128"/>
      <c r="H367" s="87"/>
      <c r="I367" s="87"/>
    </row>
    <row r="368" spans="1:9">
      <c r="A368" s="51" t="s">
        <v>103</v>
      </c>
      <c r="B368" s="52" t="s">
        <v>102</v>
      </c>
      <c r="C368" s="52" t="s">
        <v>165</v>
      </c>
      <c r="D368" s="52" t="s">
        <v>8</v>
      </c>
      <c r="E368" s="179">
        <f t="shared" si="20"/>
        <v>3513124</v>
      </c>
      <c r="F368" s="104">
        <f t="shared" si="20"/>
        <v>3413124</v>
      </c>
      <c r="G368" s="128"/>
      <c r="H368" s="87"/>
      <c r="I368" s="87"/>
    </row>
    <row r="369" spans="1:9">
      <c r="A369" s="51" t="s">
        <v>104</v>
      </c>
      <c r="B369" s="52" t="s">
        <v>102</v>
      </c>
      <c r="C369" s="52" t="s">
        <v>165</v>
      </c>
      <c r="D369" s="52" t="s">
        <v>105</v>
      </c>
      <c r="E369" s="179">
        <f t="shared" si="20"/>
        <v>3513124</v>
      </c>
      <c r="F369" s="104">
        <f t="shared" si="20"/>
        <v>3413124</v>
      </c>
      <c r="G369" s="128"/>
      <c r="H369" s="87"/>
      <c r="I369" s="87"/>
    </row>
    <row r="370" spans="1:9">
      <c r="A370" s="51" t="s">
        <v>106</v>
      </c>
      <c r="B370" s="52" t="s">
        <v>102</v>
      </c>
      <c r="C370" s="52" t="s">
        <v>165</v>
      </c>
      <c r="D370" s="52" t="s">
        <v>107</v>
      </c>
      <c r="E370" s="179">
        <v>3513124</v>
      </c>
      <c r="F370" s="104">
        <v>3413124</v>
      </c>
      <c r="G370" s="128"/>
      <c r="H370" s="87"/>
      <c r="I370" s="87"/>
    </row>
    <row r="371" spans="1:9">
      <c r="A371" s="51" t="s">
        <v>108</v>
      </c>
      <c r="B371" s="52" t="s">
        <v>109</v>
      </c>
      <c r="C371" s="52" t="s">
        <v>146</v>
      </c>
      <c r="D371" s="52" t="s">
        <v>8</v>
      </c>
      <c r="E371" s="179">
        <f>E372+E377+E382+E387</f>
        <v>3244500</v>
      </c>
      <c r="F371" s="104">
        <f>F372+F377+F382+F387</f>
        <v>3213500</v>
      </c>
      <c r="G371" s="128"/>
      <c r="H371" s="87"/>
      <c r="I371" s="87"/>
    </row>
    <row r="372" spans="1:9" ht="36">
      <c r="A372" s="97" t="s">
        <v>513</v>
      </c>
      <c r="B372" s="72" t="s">
        <v>109</v>
      </c>
      <c r="C372" s="72" t="s">
        <v>161</v>
      </c>
      <c r="D372" s="72" t="s">
        <v>8</v>
      </c>
      <c r="E372" s="179">
        <f t="shared" ref="E372:F375" si="21">E373</f>
        <v>2840000</v>
      </c>
      <c r="F372" s="104">
        <f t="shared" si="21"/>
        <v>2840000</v>
      </c>
      <c r="G372" s="128"/>
      <c r="H372" s="87"/>
      <c r="I372" s="87"/>
    </row>
    <row r="373" spans="1:9" ht="36">
      <c r="A373" s="53" t="s">
        <v>387</v>
      </c>
      <c r="B373" s="52" t="s">
        <v>109</v>
      </c>
      <c r="C373" s="52" t="s">
        <v>386</v>
      </c>
      <c r="D373" s="52" t="s">
        <v>8</v>
      </c>
      <c r="E373" s="179">
        <f t="shared" si="21"/>
        <v>2840000</v>
      </c>
      <c r="F373" s="104">
        <f t="shared" si="21"/>
        <v>2840000</v>
      </c>
      <c r="G373" s="128"/>
      <c r="H373" s="87"/>
      <c r="I373" s="87"/>
    </row>
    <row r="374" spans="1:9" ht="71.25" customHeight="1">
      <c r="A374" s="182" t="s">
        <v>523</v>
      </c>
      <c r="B374" s="52" t="s">
        <v>109</v>
      </c>
      <c r="C374" s="52" t="s">
        <v>385</v>
      </c>
      <c r="D374" s="52" t="s">
        <v>8</v>
      </c>
      <c r="E374" s="179">
        <f t="shared" si="21"/>
        <v>2840000</v>
      </c>
      <c r="F374" s="104">
        <f t="shared" si="21"/>
        <v>2840000</v>
      </c>
      <c r="G374" s="128"/>
      <c r="H374" s="87"/>
      <c r="I374" s="87"/>
    </row>
    <row r="375" spans="1:9">
      <c r="A375" s="51" t="s">
        <v>104</v>
      </c>
      <c r="B375" s="52" t="s">
        <v>109</v>
      </c>
      <c r="C375" s="52" t="s">
        <v>385</v>
      </c>
      <c r="D375" s="52" t="s">
        <v>105</v>
      </c>
      <c r="E375" s="179">
        <f t="shared" si="21"/>
        <v>2840000</v>
      </c>
      <c r="F375" s="104">
        <f t="shared" si="21"/>
        <v>2840000</v>
      </c>
      <c r="G375" s="128"/>
      <c r="H375" s="87"/>
      <c r="I375" s="87"/>
    </row>
    <row r="376" spans="1:9" ht="36">
      <c r="A376" s="51" t="s">
        <v>111</v>
      </c>
      <c r="B376" s="52" t="s">
        <v>109</v>
      </c>
      <c r="C376" s="52" t="s">
        <v>385</v>
      </c>
      <c r="D376" s="52" t="s">
        <v>112</v>
      </c>
      <c r="E376" s="179">
        <v>2840000</v>
      </c>
      <c r="F376" s="104">
        <v>2840000</v>
      </c>
      <c r="G376" s="128"/>
      <c r="H376" s="87"/>
      <c r="I376" s="87"/>
    </row>
    <row r="377" spans="1:9" ht="35.25" customHeight="1">
      <c r="A377" s="183" t="s">
        <v>485</v>
      </c>
      <c r="B377" s="72" t="s">
        <v>109</v>
      </c>
      <c r="C377" s="72" t="s">
        <v>150</v>
      </c>
      <c r="D377" s="72" t="s">
        <v>8</v>
      </c>
      <c r="E377" s="179">
        <f t="shared" ref="E377:F380" si="22">E378</f>
        <v>200000</v>
      </c>
      <c r="F377" s="104">
        <f t="shared" si="22"/>
        <v>150000</v>
      </c>
      <c r="G377" s="128"/>
      <c r="H377" s="87"/>
      <c r="I377" s="87"/>
    </row>
    <row r="378" spans="1:9" ht="33" customHeight="1">
      <c r="A378" s="169" t="s">
        <v>486</v>
      </c>
      <c r="B378" s="52" t="s">
        <v>109</v>
      </c>
      <c r="C378" s="52" t="s">
        <v>549</v>
      </c>
      <c r="D378" s="52" t="s">
        <v>8</v>
      </c>
      <c r="E378" s="179">
        <f t="shared" si="22"/>
        <v>200000</v>
      </c>
      <c r="F378" s="104">
        <f t="shared" si="22"/>
        <v>150000</v>
      </c>
      <c r="G378" s="128"/>
      <c r="H378" s="87"/>
      <c r="I378" s="87"/>
    </row>
    <row r="379" spans="1:9" ht="36">
      <c r="A379" s="51" t="s">
        <v>113</v>
      </c>
      <c r="B379" s="52" t="s">
        <v>109</v>
      </c>
      <c r="C379" s="52" t="s">
        <v>552</v>
      </c>
      <c r="D379" s="52" t="s">
        <v>8</v>
      </c>
      <c r="E379" s="179">
        <f t="shared" si="22"/>
        <v>200000</v>
      </c>
      <c r="F379" s="104">
        <f t="shared" si="22"/>
        <v>150000</v>
      </c>
      <c r="G379" s="128"/>
      <c r="H379" s="87"/>
      <c r="I379" s="87"/>
    </row>
    <row r="380" spans="1:9">
      <c r="A380" s="51" t="s">
        <v>104</v>
      </c>
      <c r="B380" s="52" t="s">
        <v>109</v>
      </c>
      <c r="C380" s="52" t="s">
        <v>552</v>
      </c>
      <c r="D380" s="52" t="s">
        <v>105</v>
      </c>
      <c r="E380" s="179">
        <f t="shared" si="22"/>
        <v>200000</v>
      </c>
      <c r="F380" s="104">
        <f t="shared" si="22"/>
        <v>150000</v>
      </c>
      <c r="G380" s="128"/>
      <c r="H380" s="87"/>
      <c r="I380" s="87"/>
    </row>
    <row r="381" spans="1:9" ht="36">
      <c r="A381" s="51" t="s">
        <v>111</v>
      </c>
      <c r="B381" s="52" t="s">
        <v>109</v>
      </c>
      <c r="C381" s="52" t="s">
        <v>552</v>
      </c>
      <c r="D381" s="52" t="s">
        <v>112</v>
      </c>
      <c r="E381" s="179">
        <v>200000</v>
      </c>
      <c r="F381" s="104">
        <v>150000</v>
      </c>
      <c r="G381" s="128"/>
      <c r="H381" s="87"/>
      <c r="I381" s="87"/>
    </row>
    <row r="382" spans="1:9" ht="38.25" customHeight="1">
      <c r="A382" s="97" t="s">
        <v>487</v>
      </c>
      <c r="B382" s="72" t="s">
        <v>109</v>
      </c>
      <c r="C382" s="72" t="s">
        <v>488</v>
      </c>
      <c r="D382" s="72" t="s">
        <v>8</v>
      </c>
      <c r="E382" s="179">
        <f t="shared" ref="E382:F385" si="23">E383</f>
        <v>173500</v>
      </c>
      <c r="F382" s="104">
        <f t="shared" si="23"/>
        <v>173500</v>
      </c>
      <c r="G382" s="128"/>
      <c r="H382" s="87"/>
      <c r="I382" s="87"/>
    </row>
    <row r="383" spans="1:9" ht="39" customHeight="1">
      <c r="A383" s="51" t="s">
        <v>512</v>
      </c>
      <c r="B383" s="52" t="s">
        <v>109</v>
      </c>
      <c r="C383" s="52" t="s">
        <v>489</v>
      </c>
      <c r="D383" s="52" t="s">
        <v>8</v>
      </c>
      <c r="E383" s="179">
        <f t="shared" si="23"/>
        <v>173500</v>
      </c>
      <c r="F383" s="104">
        <f t="shared" si="23"/>
        <v>173500</v>
      </c>
      <c r="G383" s="128"/>
      <c r="H383" s="87"/>
      <c r="I383" s="87"/>
    </row>
    <row r="384" spans="1:9" ht="36">
      <c r="A384" s="51" t="s">
        <v>110</v>
      </c>
      <c r="B384" s="52" t="s">
        <v>109</v>
      </c>
      <c r="C384" s="52" t="s">
        <v>490</v>
      </c>
      <c r="D384" s="52" t="s">
        <v>8</v>
      </c>
      <c r="E384" s="179">
        <f t="shared" si="23"/>
        <v>173500</v>
      </c>
      <c r="F384" s="104">
        <f t="shared" si="23"/>
        <v>173500</v>
      </c>
      <c r="G384" s="128"/>
      <c r="H384" s="87"/>
      <c r="I384" s="87"/>
    </row>
    <row r="385" spans="1:9">
      <c r="A385" s="51" t="s">
        <v>104</v>
      </c>
      <c r="B385" s="52" t="s">
        <v>109</v>
      </c>
      <c r="C385" s="52" t="s">
        <v>490</v>
      </c>
      <c r="D385" s="52" t="s">
        <v>105</v>
      </c>
      <c r="E385" s="179">
        <f t="shared" si="23"/>
        <v>173500</v>
      </c>
      <c r="F385" s="104">
        <f t="shared" si="23"/>
        <v>173500</v>
      </c>
      <c r="G385" s="128"/>
      <c r="H385" s="87"/>
      <c r="I385" s="87"/>
    </row>
    <row r="386" spans="1:9" ht="36">
      <c r="A386" s="51" t="s">
        <v>111</v>
      </c>
      <c r="B386" s="52" t="s">
        <v>109</v>
      </c>
      <c r="C386" s="52" t="s">
        <v>490</v>
      </c>
      <c r="D386" s="52" t="s">
        <v>112</v>
      </c>
      <c r="E386" s="179">
        <v>173500</v>
      </c>
      <c r="F386" s="104">
        <v>173500</v>
      </c>
      <c r="G386" s="128"/>
      <c r="H386" s="87"/>
      <c r="I386" s="87"/>
    </row>
    <row r="387" spans="1:9" ht="18.75" customHeight="1">
      <c r="A387" s="51" t="s">
        <v>155</v>
      </c>
      <c r="B387" s="52" t="s">
        <v>109</v>
      </c>
      <c r="C387" s="52" t="s">
        <v>147</v>
      </c>
      <c r="D387" s="52" t="s">
        <v>8</v>
      </c>
      <c r="E387" s="179">
        <f t="shared" ref="E387:F389" si="24">E388</f>
        <v>31000</v>
      </c>
      <c r="F387" s="104">
        <f t="shared" si="24"/>
        <v>50000</v>
      </c>
      <c r="G387" s="128"/>
      <c r="H387" s="87"/>
      <c r="I387" s="87"/>
    </row>
    <row r="388" spans="1:9" ht="18.75" customHeight="1">
      <c r="A388" s="51" t="s">
        <v>393</v>
      </c>
      <c r="B388" s="52" t="s">
        <v>109</v>
      </c>
      <c r="C388" s="52" t="s">
        <v>394</v>
      </c>
      <c r="D388" s="52" t="s">
        <v>8</v>
      </c>
      <c r="E388" s="179">
        <f t="shared" si="24"/>
        <v>31000</v>
      </c>
      <c r="F388" s="104">
        <f t="shared" si="24"/>
        <v>50000</v>
      </c>
      <c r="G388" s="128"/>
      <c r="H388" s="87"/>
      <c r="I388" s="87"/>
    </row>
    <row r="389" spans="1:9">
      <c r="A389" s="51" t="s">
        <v>104</v>
      </c>
      <c r="B389" s="52" t="s">
        <v>109</v>
      </c>
      <c r="C389" s="52" t="s">
        <v>394</v>
      </c>
      <c r="D389" s="52" t="s">
        <v>105</v>
      </c>
      <c r="E389" s="179">
        <f t="shared" si="24"/>
        <v>31000</v>
      </c>
      <c r="F389" s="104">
        <f t="shared" si="24"/>
        <v>50000</v>
      </c>
      <c r="G389" s="128"/>
      <c r="H389" s="87"/>
      <c r="I389" s="87"/>
    </row>
    <row r="390" spans="1:9">
      <c r="A390" s="51" t="s">
        <v>406</v>
      </c>
      <c r="B390" s="52" t="s">
        <v>109</v>
      </c>
      <c r="C390" s="52" t="s">
        <v>394</v>
      </c>
      <c r="D390" s="52" t="s">
        <v>407</v>
      </c>
      <c r="E390" s="179">
        <v>31000</v>
      </c>
      <c r="F390" s="104">
        <v>50000</v>
      </c>
      <c r="G390" s="128"/>
      <c r="H390" s="87"/>
      <c r="I390" s="87"/>
    </row>
    <row r="391" spans="1:9">
      <c r="A391" s="51" t="s">
        <v>143</v>
      </c>
      <c r="B391" s="52" t="s">
        <v>144</v>
      </c>
      <c r="C391" s="52" t="s">
        <v>146</v>
      </c>
      <c r="D391" s="52" t="s">
        <v>8</v>
      </c>
      <c r="E391" s="179">
        <f>E392+E400</f>
        <v>37059112.240000002</v>
      </c>
      <c r="F391" s="104">
        <f>F392+F400</f>
        <v>37813513.240000002</v>
      </c>
      <c r="G391" s="128"/>
      <c r="H391" s="87"/>
      <c r="I391" s="87"/>
    </row>
    <row r="392" spans="1:9" ht="36">
      <c r="A392" s="97" t="s">
        <v>522</v>
      </c>
      <c r="B392" s="72" t="s">
        <v>144</v>
      </c>
      <c r="C392" s="72" t="s">
        <v>161</v>
      </c>
      <c r="D392" s="72" t="s">
        <v>8</v>
      </c>
      <c r="E392" s="179">
        <f t="shared" ref="E392:F394" si="25">E393</f>
        <v>4146291</v>
      </c>
      <c r="F392" s="104">
        <f t="shared" si="25"/>
        <v>4146291</v>
      </c>
      <c r="G392" s="128"/>
      <c r="H392" s="87"/>
      <c r="I392" s="87"/>
    </row>
    <row r="393" spans="1:9" ht="36">
      <c r="A393" s="51" t="s">
        <v>514</v>
      </c>
      <c r="B393" s="52" t="s">
        <v>144</v>
      </c>
      <c r="C393" s="52" t="s">
        <v>162</v>
      </c>
      <c r="D393" s="52" t="s">
        <v>8</v>
      </c>
      <c r="E393" s="179">
        <f t="shared" si="25"/>
        <v>4146291</v>
      </c>
      <c r="F393" s="104">
        <f t="shared" si="25"/>
        <v>4146291</v>
      </c>
      <c r="G393" s="128"/>
    </row>
    <row r="394" spans="1:9" ht="20.25" customHeight="1">
      <c r="A394" s="98" t="s">
        <v>248</v>
      </c>
      <c r="B394" s="52" t="s">
        <v>144</v>
      </c>
      <c r="C394" s="52" t="s">
        <v>280</v>
      </c>
      <c r="D394" s="52" t="s">
        <v>8</v>
      </c>
      <c r="E394" s="179">
        <f t="shared" si="25"/>
        <v>4146291</v>
      </c>
      <c r="F394" s="104">
        <f t="shared" si="25"/>
        <v>4146291</v>
      </c>
      <c r="G394" s="128"/>
    </row>
    <row r="395" spans="1:9" ht="107.25" customHeight="1">
      <c r="A395" s="169" t="s">
        <v>524</v>
      </c>
      <c r="B395" s="52" t="s">
        <v>144</v>
      </c>
      <c r="C395" s="52" t="s">
        <v>182</v>
      </c>
      <c r="D395" s="52" t="s">
        <v>8</v>
      </c>
      <c r="E395" s="179">
        <f>E396+E398</f>
        <v>4146291</v>
      </c>
      <c r="F395" s="104">
        <f>F396+F398</f>
        <v>4146291</v>
      </c>
      <c r="G395" s="128"/>
    </row>
    <row r="396" spans="1:9" ht="18" customHeight="1">
      <c r="A396" s="51" t="s">
        <v>18</v>
      </c>
      <c r="B396" s="52" t="s">
        <v>144</v>
      </c>
      <c r="C396" s="52" t="s">
        <v>182</v>
      </c>
      <c r="D396" s="52" t="s">
        <v>19</v>
      </c>
      <c r="E396" s="179">
        <f>E397</f>
        <v>24000</v>
      </c>
      <c r="F396" s="104">
        <f>F397</f>
        <v>24000</v>
      </c>
      <c r="G396" s="128"/>
    </row>
    <row r="397" spans="1:9" ht="36">
      <c r="A397" s="51" t="s">
        <v>20</v>
      </c>
      <c r="B397" s="52" t="s">
        <v>144</v>
      </c>
      <c r="C397" s="52" t="s">
        <v>182</v>
      </c>
      <c r="D397" s="52" t="s">
        <v>21</v>
      </c>
      <c r="E397" s="179">
        <v>24000</v>
      </c>
      <c r="F397" s="104">
        <v>24000</v>
      </c>
      <c r="G397" s="128"/>
    </row>
    <row r="398" spans="1:9">
      <c r="A398" s="51" t="s">
        <v>104</v>
      </c>
      <c r="B398" s="52" t="s">
        <v>144</v>
      </c>
      <c r="C398" s="52" t="s">
        <v>182</v>
      </c>
      <c r="D398" s="52" t="s">
        <v>105</v>
      </c>
      <c r="E398" s="179">
        <f>E399</f>
        <v>4122291</v>
      </c>
      <c r="F398" s="104">
        <f>F399</f>
        <v>4122291</v>
      </c>
      <c r="G398" s="128"/>
    </row>
    <row r="399" spans="1:9" ht="36">
      <c r="A399" s="51" t="s">
        <v>111</v>
      </c>
      <c r="B399" s="52" t="s">
        <v>144</v>
      </c>
      <c r="C399" s="52" t="s">
        <v>182</v>
      </c>
      <c r="D399" s="52" t="s">
        <v>112</v>
      </c>
      <c r="E399" s="179">
        <v>4122291</v>
      </c>
      <c r="F399" s="104">
        <v>4122291</v>
      </c>
      <c r="G399" s="128"/>
    </row>
    <row r="400" spans="1:9" ht="18.75" customHeight="1">
      <c r="A400" s="51" t="s">
        <v>155</v>
      </c>
      <c r="B400" s="52" t="s">
        <v>144</v>
      </c>
      <c r="C400" s="52" t="s">
        <v>147</v>
      </c>
      <c r="D400" s="52" t="s">
        <v>8</v>
      </c>
      <c r="E400" s="179">
        <f t="shared" ref="E400:F403" si="26">E401</f>
        <v>32912821.240000002</v>
      </c>
      <c r="F400" s="104">
        <f t="shared" si="26"/>
        <v>33667222.240000002</v>
      </c>
      <c r="G400" s="128"/>
    </row>
    <row r="401" spans="1:8">
      <c r="A401" s="51" t="s">
        <v>349</v>
      </c>
      <c r="B401" s="52" t="s">
        <v>144</v>
      </c>
      <c r="C401" s="52" t="s">
        <v>348</v>
      </c>
      <c r="D401" s="52" t="s">
        <v>8</v>
      </c>
      <c r="E401" s="179">
        <f>E402+E405+E408</f>
        <v>32912821.240000002</v>
      </c>
      <c r="F401" s="179">
        <f>F402+F405+F408</f>
        <v>33667222.240000002</v>
      </c>
      <c r="G401" s="128"/>
    </row>
    <row r="402" spans="1:8" ht="53.25" customHeight="1">
      <c r="A402" s="182" t="s">
        <v>495</v>
      </c>
      <c r="B402" s="52" t="s">
        <v>144</v>
      </c>
      <c r="C402" s="52" t="s">
        <v>388</v>
      </c>
      <c r="D402" s="52" t="s">
        <v>8</v>
      </c>
      <c r="E402" s="179">
        <f t="shared" si="26"/>
        <v>10419488.24</v>
      </c>
      <c r="F402" s="104">
        <f t="shared" si="26"/>
        <v>10419488.24</v>
      </c>
      <c r="G402" s="128"/>
    </row>
    <row r="403" spans="1:8" ht="39" customHeight="1">
      <c r="A403" s="51" t="s">
        <v>322</v>
      </c>
      <c r="B403" s="52" t="s">
        <v>144</v>
      </c>
      <c r="C403" s="52" t="s">
        <v>388</v>
      </c>
      <c r="D403" s="52" t="s">
        <v>323</v>
      </c>
      <c r="E403" s="179">
        <f t="shared" si="26"/>
        <v>10419488.24</v>
      </c>
      <c r="F403" s="104">
        <f t="shared" si="26"/>
        <v>10419488.24</v>
      </c>
      <c r="G403" s="128"/>
    </row>
    <row r="404" spans="1:8">
      <c r="A404" s="51" t="s">
        <v>324</v>
      </c>
      <c r="B404" s="52" t="s">
        <v>144</v>
      </c>
      <c r="C404" s="52" t="s">
        <v>388</v>
      </c>
      <c r="D404" s="52" t="s">
        <v>325</v>
      </c>
      <c r="E404" s="179">
        <v>10419488.24</v>
      </c>
      <c r="F404" s="104">
        <v>10419488.24</v>
      </c>
      <c r="G404" s="128"/>
    </row>
    <row r="405" spans="1:8" ht="54">
      <c r="A405" s="51" t="s">
        <v>586</v>
      </c>
      <c r="B405" s="52" t="s">
        <v>144</v>
      </c>
      <c r="C405" s="52" t="s">
        <v>587</v>
      </c>
      <c r="D405" s="52" t="s">
        <v>8</v>
      </c>
      <c r="E405" s="179">
        <f>E406</f>
        <v>800660</v>
      </c>
      <c r="F405" s="179">
        <f>F406</f>
        <v>832686</v>
      </c>
      <c r="G405" s="128"/>
    </row>
    <row r="406" spans="1:8">
      <c r="A406" s="51" t="s">
        <v>104</v>
      </c>
      <c r="B406" s="52" t="s">
        <v>144</v>
      </c>
      <c r="C406" s="52" t="s">
        <v>587</v>
      </c>
      <c r="D406" s="52" t="s">
        <v>105</v>
      </c>
      <c r="E406" s="179">
        <f>E407</f>
        <v>800660</v>
      </c>
      <c r="F406" s="179">
        <f>F407</f>
        <v>832686</v>
      </c>
      <c r="G406" s="128"/>
    </row>
    <row r="407" spans="1:8" ht="36">
      <c r="A407" s="51" t="s">
        <v>111</v>
      </c>
      <c r="B407" s="52" t="s">
        <v>144</v>
      </c>
      <c r="C407" s="52" t="s">
        <v>587</v>
      </c>
      <c r="D407" s="52" t="s">
        <v>112</v>
      </c>
      <c r="E407" s="179">
        <v>800660</v>
      </c>
      <c r="F407" s="104">
        <v>832686</v>
      </c>
      <c r="G407" s="128"/>
    </row>
    <row r="408" spans="1:8" ht="75" customHeight="1">
      <c r="A408" s="32" t="s">
        <v>588</v>
      </c>
      <c r="B408" s="52" t="s">
        <v>144</v>
      </c>
      <c r="C408" s="52" t="s">
        <v>589</v>
      </c>
      <c r="D408" s="52" t="s">
        <v>8</v>
      </c>
      <c r="E408" s="179">
        <f>E409</f>
        <v>21692673</v>
      </c>
      <c r="F408" s="179">
        <f>F409</f>
        <v>22415048</v>
      </c>
      <c r="G408" s="128"/>
    </row>
    <row r="409" spans="1:8">
      <c r="A409" s="51" t="s">
        <v>104</v>
      </c>
      <c r="B409" s="52" t="s">
        <v>144</v>
      </c>
      <c r="C409" s="52" t="s">
        <v>589</v>
      </c>
      <c r="D409" s="52" t="s">
        <v>105</v>
      </c>
      <c r="E409" s="179">
        <f>E410</f>
        <v>21692673</v>
      </c>
      <c r="F409" s="179">
        <f>F410</f>
        <v>22415048</v>
      </c>
      <c r="G409" s="128"/>
    </row>
    <row r="410" spans="1:8" ht="36">
      <c r="A410" s="51" t="s">
        <v>111</v>
      </c>
      <c r="B410" s="52" t="s">
        <v>144</v>
      </c>
      <c r="C410" s="52" t="s">
        <v>589</v>
      </c>
      <c r="D410" s="52" t="s">
        <v>112</v>
      </c>
      <c r="E410" s="179">
        <v>21692673</v>
      </c>
      <c r="F410" s="104">
        <v>22415048</v>
      </c>
      <c r="G410" s="128"/>
    </row>
    <row r="411" spans="1:8" ht="17.399999999999999">
      <c r="A411" s="49" t="s">
        <v>114</v>
      </c>
      <c r="B411" s="50" t="s">
        <v>115</v>
      </c>
      <c r="C411" s="50" t="s">
        <v>146</v>
      </c>
      <c r="D411" s="50" t="s">
        <v>8</v>
      </c>
      <c r="E411" s="178">
        <f>E412</f>
        <v>4475388.51</v>
      </c>
      <c r="F411" s="108">
        <f>F412</f>
        <v>561000</v>
      </c>
      <c r="G411" s="129">
        <f>'прил 12'!F498</f>
        <v>4475388.51</v>
      </c>
      <c r="H411" s="129">
        <f>'[1]прил 12'!G487</f>
        <v>561000</v>
      </c>
    </row>
    <row r="412" spans="1:8">
      <c r="A412" s="51" t="s">
        <v>397</v>
      </c>
      <c r="B412" s="52" t="s">
        <v>396</v>
      </c>
      <c r="C412" s="52" t="s">
        <v>146</v>
      </c>
      <c r="D412" s="52" t="s">
        <v>8</v>
      </c>
      <c r="E412" s="179">
        <f>E413+E427</f>
        <v>4475388.51</v>
      </c>
      <c r="F412" s="179">
        <f>F413+F427</f>
        <v>561000</v>
      </c>
      <c r="G412" s="128"/>
    </row>
    <row r="413" spans="1:8" ht="35.25" customHeight="1">
      <c r="A413" s="183" t="s">
        <v>491</v>
      </c>
      <c r="B413" s="72" t="s">
        <v>396</v>
      </c>
      <c r="C413" s="72" t="s">
        <v>244</v>
      </c>
      <c r="D413" s="72" t="s">
        <v>8</v>
      </c>
      <c r="E413" s="179">
        <f>E414+E421</f>
        <v>4425388.51</v>
      </c>
      <c r="F413" s="104">
        <f>F414+F421</f>
        <v>511000</v>
      </c>
      <c r="G413" s="128"/>
    </row>
    <row r="414" spans="1:8">
      <c r="A414" s="51" t="s">
        <v>492</v>
      </c>
      <c r="B414" s="52" t="s">
        <v>396</v>
      </c>
      <c r="C414" s="52" t="s">
        <v>400</v>
      </c>
      <c r="D414" s="52" t="s">
        <v>8</v>
      </c>
      <c r="E414" s="179">
        <f>E415+E418</f>
        <v>3914388.51</v>
      </c>
      <c r="F414" s="179">
        <f>F415+F418</f>
        <v>0</v>
      </c>
      <c r="G414" s="128"/>
    </row>
    <row r="415" spans="1:8" ht="54">
      <c r="A415" s="53" t="s">
        <v>637</v>
      </c>
      <c r="B415" s="52" t="s">
        <v>396</v>
      </c>
      <c r="C415" s="52" t="s">
        <v>638</v>
      </c>
      <c r="D415" s="52" t="s">
        <v>8</v>
      </c>
      <c r="E415" s="179">
        <f>E416</f>
        <v>3157619</v>
      </c>
      <c r="F415" s="179">
        <f>F416</f>
        <v>0</v>
      </c>
      <c r="G415" s="128"/>
    </row>
    <row r="416" spans="1:8" ht="19.5" customHeight="1">
      <c r="A416" s="51" t="s">
        <v>18</v>
      </c>
      <c r="B416" s="52" t="s">
        <v>396</v>
      </c>
      <c r="C416" s="52" t="s">
        <v>638</v>
      </c>
      <c r="D416" s="52" t="s">
        <v>19</v>
      </c>
      <c r="E416" s="179">
        <f>E417</f>
        <v>3157619</v>
      </c>
      <c r="F416" s="179">
        <f>F417</f>
        <v>0</v>
      </c>
      <c r="G416" s="128"/>
    </row>
    <row r="417" spans="1:8" ht="36">
      <c r="A417" s="51" t="s">
        <v>20</v>
      </c>
      <c r="B417" s="52" t="s">
        <v>396</v>
      </c>
      <c r="C417" s="52" t="s">
        <v>638</v>
      </c>
      <c r="D417" s="52" t="s">
        <v>21</v>
      </c>
      <c r="E417" s="179">
        <v>3157619</v>
      </c>
      <c r="F417" s="104"/>
      <c r="G417" s="128"/>
    </row>
    <row r="418" spans="1:8" ht="36">
      <c r="A418" s="51" t="s">
        <v>355</v>
      </c>
      <c r="B418" s="52" t="s">
        <v>396</v>
      </c>
      <c r="C418" s="52" t="s">
        <v>398</v>
      </c>
      <c r="D418" s="52" t="s">
        <v>8</v>
      </c>
      <c r="E418" s="179">
        <f t="shared" ref="E418:F419" si="27">E419</f>
        <v>756769.51</v>
      </c>
      <c r="F418" s="104">
        <f t="shared" si="27"/>
        <v>0</v>
      </c>
      <c r="G418" s="128"/>
    </row>
    <row r="419" spans="1:8" ht="32.25" customHeight="1">
      <c r="A419" s="169" t="s">
        <v>322</v>
      </c>
      <c r="B419" s="52" t="s">
        <v>396</v>
      </c>
      <c r="C419" s="52" t="s">
        <v>398</v>
      </c>
      <c r="D419" s="52" t="s">
        <v>323</v>
      </c>
      <c r="E419" s="179">
        <f t="shared" si="27"/>
        <v>756769.51</v>
      </c>
      <c r="F419" s="104">
        <f t="shared" si="27"/>
        <v>0</v>
      </c>
      <c r="G419" s="128"/>
    </row>
    <row r="420" spans="1:8">
      <c r="A420" s="51" t="s">
        <v>324</v>
      </c>
      <c r="B420" s="52" t="s">
        <v>396</v>
      </c>
      <c r="C420" s="52" t="s">
        <v>398</v>
      </c>
      <c r="D420" s="52" t="s">
        <v>325</v>
      </c>
      <c r="E420" s="179">
        <v>756769.51</v>
      </c>
      <c r="F420" s="104">
        <v>0</v>
      </c>
      <c r="G420" s="128"/>
    </row>
    <row r="421" spans="1:8" ht="35.25" customHeight="1">
      <c r="A421" s="169" t="s">
        <v>257</v>
      </c>
      <c r="B421" s="52" t="s">
        <v>396</v>
      </c>
      <c r="C421" s="52" t="s">
        <v>276</v>
      </c>
      <c r="D421" s="52" t="s">
        <v>8</v>
      </c>
      <c r="E421" s="179">
        <f>E422</f>
        <v>511000</v>
      </c>
      <c r="F421" s="104">
        <f>F422</f>
        <v>511000</v>
      </c>
      <c r="G421" s="128"/>
    </row>
    <row r="422" spans="1:8" ht="18.75" customHeight="1">
      <c r="A422" s="51" t="s">
        <v>116</v>
      </c>
      <c r="B422" s="52" t="s">
        <v>396</v>
      </c>
      <c r="C422" s="52" t="s">
        <v>245</v>
      </c>
      <c r="D422" s="52" t="s">
        <v>8</v>
      </c>
      <c r="E422" s="179">
        <f>E423+E425</f>
        <v>511000</v>
      </c>
      <c r="F422" s="104">
        <f>F423+F425</f>
        <v>511000</v>
      </c>
      <c r="G422" s="128"/>
    </row>
    <row r="423" spans="1:8" ht="18" customHeight="1">
      <c r="A423" s="51" t="s">
        <v>18</v>
      </c>
      <c r="B423" s="52" t="s">
        <v>396</v>
      </c>
      <c r="C423" s="52" t="s">
        <v>245</v>
      </c>
      <c r="D423" s="52" t="s">
        <v>19</v>
      </c>
      <c r="E423" s="179">
        <f>E424</f>
        <v>481000</v>
      </c>
      <c r="F423" s="104">
        <f>F424</f>
        <v>481000</v>
      </c>
      <c r="G423" s="128"/>
    </row>
    <row r="424" spans="1:8" ht="34.5" customHeight="1">
      <c r="A424" s="169" t="s">
        <v>20</v>
      </c>
      <c r="B424" s="52" t="s">
        <v>396</v>
      </c>
      <c r="C424" s="52" t="s">
        <v>245</v>
      </c>
      <c r="D424" s="52" t="s">
        <v>21</v>
      </c>
      <c r="E424" s="179">
        <v>481000</v>
      </c>
      <c r="F424" s="104">
        <v>481000</v>
      </c>
      <c r="G424" s="128"/>
    </row>
    <row r="425" spans="1:8" ht="19.5" customHeight="1">
      <c r="A425" s="51" t="s">
        <v>331</v>
      </c>
      <c r="B425" s="52" t="s">
        <v>396</v>
      </c>
      <c r="C425" s="52" t="s">
        <v>245</v>
      </c>
      <c r="D425" s="52" t="s">
        <v>23</v>
      </c>
      <c r="E425" s="179">
        <f>E426</f>
        <v>30000</v>
      </c>
      <c r="F425" s="104">
        <f>F426</f>
        <v>30000</v>
      </c>
      <c r="G425" s="128"/>
    </row>
    <row r="426" spans="1:8" ht="19.5" customHeight="1">
      <c r="A426" s="51" t="s">
        <v>332</v>
      </c>
      <c r="B426" s="52" t="s">
        <v>396</v>
      </c>
      <c r="C426" s="52" t="s">
        <v>245</v>
      </c>
      <c r="D426" s="52" t="s">
        <v>25</v>
      </c>
      <c r="E426" s="179">
        <v>30000</v>
      </c>
      <c r="F426" s="104">
        <v>30000</v>
      </c>
      <c r="G426" s="128"/>
    </row>
    <row r="427" spans="1:8" ht="36">
      <c r="A427" s="97" t="s">
        <v>696</v>
      </c>
      <c r="B427" s="72" t="s">
        <v>396</v>
      </c>
      <c r="C427" s="72" t="s">
        <v>697</v>
      </c>
      <c r="D427" s="72" t="s">
        <v>8</v>
      </c>
      <c r="E427" s="179">
        <f t="shared" ref="E427:F430" si="28">E428</f>
        <v>50000</v>
      </c>
      <c r="F427" s="179">
        <f t="shared" si="28"/>
        <v>50000</v>
      </c>
      <c r="G427" s="128"/>
    </row>
    <row r="428" spans="1:8" ht="19.5" customHeight="1">
      <c r="A428" s="51" t="s">
        <v>698</v>
      </c>
      <c r="B428" s="52" t="s">
        <v>396</v>
      </c>
      <c r="C428" s="52" t="s">
        <v>699</v>
      </c>
      <c r="D428" s="52" t="s">
        <v>8</v>
      </c>
      <c r="E428" s="179">
        <f t="shared" si="28"/>
        <v>50000</v>
      </c>
      <c r="F428" s="179">
        <f t="shared" si="28"/>
        <v>50000</v>
      </c>
      <c r="G428" s="128"/>
    </row>
    <row r="429" spans="1:8" ht="36">
      <c r="A429" s="51" t="s">
        <v>700</v>
      </c>
      <c r="B429" s="52" t="s">
        <v>396</v>
      </c>
      <c r="C429" s="52" t="s">
        <v>701</v>
      </c>
      <c r="D429" s="52" t="s">
        <v>8</v>
      </c>
      <c r="E429" s="179">
        <f t="shared" si="28"/>
        <v>50000</v>
      </c>
      <c r="F429" s="179">
        <f t="shared" si="28"/>
        <v>50000</v>
      </c>
      <c r="G429" s="128"/>
    </row>
    <row r="430" spans="1:8" ht="20.25" customHeight="1">
      <c r="A430" s="51" t="s">
        <v>18</v>
      </c>
      <c r="B430" s="52" t="s">
        <v>396</v>
      </c>
      <c r="C430" s="52" t="s">
        <v>701</v>
      </c>
      <c r="D430" s="52" t="s">
        <v>19</v>
      </c>
      <c r="E430" s="179">
        <f t="shared" si="28"/>
        <v>50000</v>
      </c>
      <c r="F430" s="179">
        <f t="shared" si="28"/>
        <v>50000</v>
      </c>
      <c r="G430" s="128"/>
    </row>
    <row r="431" spans="1:8" ht="36">
      <c r="A431" s="51" t="s">
        <v>20</v>
      </c>
      <c r="B431" s="52" t="s">
        <v>396</v>
      </c>
      <c r="C431" s="52" t="s">
        <v>701</v>
      </c>
      <c r="D431" s="52" t="s">
        <v>21</v>
      </c>
      <c r="E431" s="179">
        <v>50000</v>
      </c>
      <c r="F431" s="104">
        <v>50000</v>
      </c>
      <c r="G431" s="128"/>
    </row>
    <row r="432" spans="1:8" ht="17.399999999999999">
      <c r="A432" s="49" t="s">
        <v>117</v>
      </c>
      <c r="B432" s="50" t="s">
        <v>118</v>
      </c>
      <c r="C432" s="50" t="s">
        <v>146</v>
      </c>
      <c r="D432" s="50" t="s">
        <v>8</v>
      </c>
      <c r="E432" s="178">
        <f t="shared" ref="E432:F437" si="29">E433</f>
        <v>881250</v>
      </c>
      <c r="F432" s="108">
        <f t="shared" si="29"/>
        <v>881250</v>
      </c>
      <c r="G432" s="129">
        <f>'прил 12'!F499</f>
        <v>881250</v>
      </c>
      <c r="H432" s="129">
        <f>'[1]прил 12'!G488</f>
        <v>881250</v>
      </c>
    </row>
    <row r="433" spans="1:8">
      <c r="A433" s="51" t="s">
        <v>119</v>
      </c>
      <c r="B433" s="52" t="s">
        <v>120</v>
      </c>
      <c r="C433" s="52" t="s">
        <v>146</v>
      </c>
      <c r="D433" s="52" t="s">
        <v>8</v>
      </c>
      <c r="E433" s="179">
        <f t="shared" si="29"/>
        <v>881250</v>
      </c>
      <c r="F433" s="104">
        <f t="shared" si="29"/>
        <v>881250</v>
      </c>
      <c r="G433" s="128"/>
    </row>
    <row r="434" spans="1:8" ht="38.25" customHeight="1">
      <c r="A434" s="97" t="s">
        <v>575</v>
      </c>
      <c r="B434" s="72" t="s">
        <v>120</v>
      </c>
      <c r="C434" s="72" t="s">
        <v>420</v>
      </c>
      <c r="D434" s="72" t="s">
        <v>8</v>
      </c>
      <c r="E434" s="179">
        <f t="shared" si="29"/>
        <v>881250</v>
      </c>
      <c r="F434" s="104">
        <f t="shared" si="29"/>
        <v>881250</v>
      </c>
      <c r="G434" s="128"/>
    </row>
    <row r="435" spans="1:8" ht="36">
      <c r="A435" s="54" t="s">
        <v>436</v>
      </c>
      <c r="B435" s="52" t="s">
        <v>120</v>
      </c>
      <c r="C435" s="52" t="s">
        <v>422</v>
      </c>
      <c r="D435" s="52" t="s">
        <v>8</v>
      </c>
      <c r="E435" s="179">
        <f t="shared" si="29"/>
        <v>881250</v>
      </c>
      <c r="F435" s="104">
        <f t="shared" si="29"/>
        <v>881250</v>
      </c>
      <c r="G435" s="128"/>
    </row>
    <row r="436" spans="1:8" ht="39.75" customHeight="1">
      <c r="A436" s="51" t="s">
        <v>121</v>
      </c>
      <c r="B436" s="52" t="s">
        <v>120</v>
      </c>
      <c r="C436" s="52" t="s">
        <v>423</v>
      </c>
      <c r="D436" s="52" t="s">
        <v>8</v>
      </c>
      <c r="E436" s="179">
        <f t="shared" si="29"/>
        <v>881250</v>
      </c>
      <c r="F436" s="104">
        <f t="shared" si="29"/>
        <v>881250</v>
      </c>
      <c r="G436" s="128"/>
    </row>
    <row r="437" spans="1:8" ht="36">
      <c r="A437" s="51" t="s">
        <v>51</v>
      </c>
      <c r="B437" s="52" t="s">
        <v>120</v>
      </c>
      <c r="C437" s="52" t="s">
        <v>423</v>
      </c>
      <c r="D437" s="52" t="s">
        <v>52</v>
      </c>
      <c r="E437" s="179">
        <f t="shared" si="29"/>
        <v>881250</v>
      </c>
      <c r="F437" s="104">
        <f t="shared" si="29"/>
        <v>881250</v>
      </c>
      <c r="G437" s="128"/>
    </row>
    <row r="438" spans="1:8">
      <c r="A438" s="51" t="s">
        <v>53</v>
      </c>
      <c r="B438" s="52" t="s">
        <v>120</v>
      </c>
      <c r="C438" s="52" t="s">
        <v>423</v>
      </c>
      <c r="D438" s="52" t="s">
        <v>54</v>
      </c>
      <c r="E438" s="179">
        <v>881250</v>
      </c>
      <c r="F438" s="104">
        <v>881250</v>
      </c>
      <c r="G438" s="128"/>
    </row>
    <row r="439" spans="1:8" ht="57" customHeight="1">
      <c r="A439" s="49" t="s">
        <v>32</v>
      </c>
      <c r="B439" s="50" t="s">
        <v>33</v>
      </c>
      <c r="C439" s="50" t="s">
        <v>146</v>
      </c>
      <c r="D439" s="50" t="s">
        <v>8</v>
      </c>
      <c r="E439" s="178">
        <f t="shared" ref="E439:F441" si="30">E440</f>
        <v>19846400</v>
      </c>
      <c r="F439" s="108">
        <f t="shared" si="30"/>
        <v>19000000</v>
      </c>
      <c r="G439" s="129">
        <f>'[1]прил 12'!F489</f>
        <v>19846400</v>
      </c>
      <c r="H439" s="129">
        <f>'[1]прил 12'!G489</f>
        <v>19000000</v>
      </c>
    </row>
    <row r="440" spans="1:8" ht="39.75" customHeight="1">
      <c r="A440" s="51" t="s">
        <v>34</v>
      </c>
      <c r="B440" s="52" t="s">
        <v>35</v>
      </c>
      <c r="C440" s="52" t="s">
        <v>146</v>
      </c>
      <c r="D440" s="52" t="s">
        <v>8</v>
      </c>
      <c r="E440" s="179">
        <f t="shared" si="30"/>
        <v>19846400</v>
      </c>
      <c r="F440" s="104">
        <f t="shared" si="30"/>
        <v>19000000</v>
      </c>
      <c r="G440" s="128"/>
    </row>
    <row r="441" spans="1:8" ht="55.5" customHeight="1">
      <c r="A441" s="88" t="s">
        <v>576</v>
      </c>
      <c r="B441" s="72" t="s">
        <v>35</v>
      </c>
      <c r="C441" s="72" t="s">
        <v>424</v>
      </c>
      <c r="D441" s="72" t="s">
        <v>8</v>
      </c>
      <c r="E441" s="179">
        <f t="shared" si="30"/>
        <v>19846400</v>
      </c>
      <c r="F441" s="104">
        <f t="shared" si="30"/>
        <v>19000000</v>
      </c>
      <c r="G441" s="128"/>
    </row>
    <row r="442" spans="1:8" ht="39" customHeight="1">
      <c r="A442" s="54" t="s">
        <v>258</v>
      </c>
      <c r="B442" s="52" t="s">
        <v>35</v>
      </c>
      <c r="C442" s="52" t="s">
        <v>425</v>
      </c>
      <c r="D442" s="52" t="s">
        <v>8</v>
      </c>
      <c r="E442" s="179">
        <f>E443+E446</f>
        <v>19846400</v>
      </c>
      <c r="F442" s="104">
        <f>F443+F446</f>
        <v>19000000</v>
      </c>
      <c r="G442" s="128"/>
    </row>
    <row r="443" spans="1:8" ht="20.25" customHeight="1">
      <c r="A443" s="51" t="s">
        <v>426</v>
      </c>
      <c r="B443" s="52" t="s">
        <v>35</v>
      </c>
      <c r="C443" s="52" t="s">
        <v>427</v>
      </c>
      <c r="D443" s="52" t="s">
        <v>8</v>
      </c>
      <c r="E443" s="179">
        <f>E444</f>
        <v>1454950</v>
      </c>
      <c r="F443" s="104">
        <f>F444</f>
        <v>608550</v>
      </c>
      <c r="G443" s="128"/>
    </row>
    <row r="444" spans="1:8">
      <c r="A444" s="51" t="s">
        <v>30</v>
      </c>
      <c r="B444" s="52" t="s">
        <v>35</v>
      </c>
      <c r="C444" s="52" t="s">
        <v>427</v>
      </c>
      <c r="D444" s="52" t="s">
        <v>31</v>
      </c>
      <c r="E444" s="179">
        <f>E445</f>
        <v>1454950</v>
      </c>
      <c r="F444" s="104">
        <f>F445</f>
        <v>608550</v>
      </c>
      <c r="G444" s="128"/>
    </row>
    <row r="445" spans="1:8">
      <c r="A445" s="51" t="s">
        <v>36</v>
      </c>
      <c r="B445" s="52" t="s">
        <v>35</v>
      </c>
      <c r="C445" s="52" t="s">
        <v>427</v>
      </c>
      <c r="D445" s="52" t="s">
        <v>37</v>
      </c>
      <c r="E445" s="179">
        <v>1454950</v>
      </c>
      <c r="F445" s="104">
        <v>608550</v>
      </c>
      <c r="G445" s="128"/>
    </row>
    <row r="446" spans="1:8" ht="75.75" customHeight="1">
      <c r="A446" s="51" t="s">
        <v>428</v>
      </c>
      <c r="B446" s="52" t="s">
        <v>35</v>
      </c>
      <c r="C446" s="52" t="s">
        <v>429</v>
      </c>
      <c r="D446" s="52" t="s">
        <v>8</v>
      </c>
      <c r="E446" s="179">
        <f>E447</f>
        <v>18391450</v>
      </c>
      <c r="F446" s="104">
        <f>F447</f>
        <v>18391450</v>
      </c>
      <c r="G446" s="128"/>
    </row>
    <row r="447" spans="1:8">
      <c r="A447" s="51" t="s">
        <v>30</v>
      </c>
      <c r="B447" s="52" t="s">
        <v>35</v>
      </c>
      <c r="C447" s="52" t="s">
        <v>429</v>
      </c>
      <c r="D447" s="52" t="s">
        <v>31</v>
      </c>
      <c r="E447" s="179">
        <f>E448</f>
        <v>18391450</v>
      </c>
      <c r="F447" s="104">
        <f>F448</f>
        <v>18391450</v>
      </c>
      <c r="G447" s="128"/>
    </row>
    <row r="448" spans="1:8">
      <c r="A448" s="51" t="s">
        <v>36</v>
      </c>
      <c r="B448" s="52" t="s">
        <v>35</v>
      </c>
      <c r="C448" s="52" t="s">
        <v>429</v>
      </c>
      <c r="D448" s="52" t="s">
        <v>37</v>
      </c>
      <c r="E448" s="125">
        <v>18391450</v>
      </c>
      <c r="F448" s="104">
        <v>18391450</v>
      </c>
      <c r="G448" s="128"/>
    </row>
    <row r="449" spans="1:7" ht="17.399999999999999">
      <c r="A449" s="210" t="s">
        <v>138</v>
      </c>
      <c r="B449" s="210"/>
      <c r="C449" s="210"/>
      <c r="D449" s="210"/>
      <c r="E449" s="123">
        <f>E16+E141+E147+E179+E223+E239+E350+E365+E411+E432+E439</f>
        <v>775279909.94999993</v>
      </c>
      <c r="F449" s="123">
        <f>F16+F141+F147+F179+F223+F239+F350+F365+F411+F432+F439</f>
        <v>603838621.32999992</v>
      </c>
      <c r="G449" s="129"/>
    </row>
    <row r="450" spans="1:7">
      <c r="A450" s="59"/>
      <c r="B450" s="59"/>
      <c r="C450" s="59"/>
      <c r="D450" s="59"/>
      <c r="E450" s="64"/>
      <c r="F450" s="1"/>
      <c r="G450" s="128"/>
    </row>
    <row r="451" spans="1:7">
      <c r="A451" s="126"/>
      <c r="B451" s="126"/>
      <c r="C451" s="126"/>
      <c r="D451" s="126"/>
      <c r="E451" s="127">
        <f>'[1]прил 12'!F468-'[1]прил 14'!E438</f>
        <v>0</v>
      </c>
      <c r="F451" s="127">
        <f>'[1]прил 12'!G468-'[1]прил 14'!F438</f>
        <v>0</v>
      </c>
      <c r="G451" s="128"/>
    </row>
    <row r="452" spans="1:7">
      <c r="A452" s="62"/>
      <c r="C452" s="65"/>
      <c r="E452" s="66"/>
      <c r="F452" s="1"/>
      <c r="G452" s="128"/>
    </row>
    <row r="453" spans="1:7">
      <c r="A453" s="62"/>
      <c r="C453" s="65"/>
      <c r="E453" s="66"/>
      <c r="F453" s="1"/>
      <c r="G453" s="128"/>
    </row>
    <row r="454" spans="1:7">
      <c r="A454" s="62"/>
      <c r="C454" s="83" t="s">
        <v>161</v>
      </c>
      <c r="D454" s="84"/>
      <c r="E454" s="124">
        <f>E241+E264+E292+E314+E331+E372+E392</f>
        <v>449740705.79999995</v>
      </c>
      <c r="F454" s="124">
        <f>F241+F264+F292+F314+F331+F372+F392</f>
        <v>443065327.32999998</v>
      </c>
      <c r="G454" s="128"/>
    </row>
    <row r="455" spans="1:7">
      <c r="A455" s="62"/>
      <c r="C455" s="83" t="s">
        <v>159</v>
      </c>
      <c r="D455" s="84"/>
      <c r="E455" s="124">
        <f>E308+E352</f>
        <v>18363005</v>
      </c>
      <c r="F455" s="124">
        <f>F308+F352</f>
        <v>15845743</v>
      </c>
      <c r="G455" s="128"/>
    </row>
    <row r="456" spans="1:7">
      <c r="A456" s="62"/>
      <c r="C456" s="83" t="s">
        <v>158</v>
      </c>
      <c r="D456" s="84"/>
      <c r="E456" s="124">
        <f>E225</f>
        <v>470000</v>
      </c>
      <c r="F456" s="124">
        <f>F225</f>
        <v>470000</v>
      </c>
      <c r="G456" s="128"/>
    </row>
    <row r="457" spans="1:7">
      <c r="A457" s="62"/>
      <c r="C457" s="83" t="s">
        <v>244</v>
      </c>
      <c r="D457" s="84"/>
      <c r="E457" s="124">
        <f>E413</f>
        <v>4425388.51</v>
      </c>
      <c r="F457" s="124">
        <f>F413</f>
        <v>511000</v>
      </c>
      <c r="G457" s="128"/>
    </row>
    <row r="458" spans="1:7">
      <c r="A458" s="62"/>
      <c r="C458" s="83" t="s">
        <v>150</v>
      </c>
      <c r="D458" s="84"/>
      <c r="E458" s="124">
        <f>E377</f>
        <v>200000</v>
      </c>
      <c r="F458" s="124">
        <f>F377</f>
        <v>150000</v>
      </c>
      <c r="G458" s="128"/>
    </row>
    <row r="459" spans="1:7">
      <c r="A459" s="62"/>
      <c r="C459" s="83" t="s">
        <v>149</v>
      </c>
      <c r="D459" s="84"/>
      <c r="E459" s="124">
        <f>E66</f>
        <v>13996867</v>
      </c>
      <c r="F459" s="124">
        <f>F66</f>
        <v>13858923</v>
      </c>
      <c r="G459" s="128"/>
    </row>
    <row r="460" spans="1:7">
      <c r="A460" s="62"/>
      <c r="C460" s="83" t="s">
        <v>157</v>
      </c>
      <c r="D460" s="84"/>
      <c r="E460" s="124">
        <f>E187+E209+E218</f>
        <v>157462681.63999999</v>
      </c>
      <c r="F460" s="124">
        <f>F187+F209+F218</f>
        <v>2375000</v>
      </c>
      <c r="G460" s="128"/>
    </row>
    <row r="461" spans="1:7">
      <c r="A461" s="62"/>
      <c r="C461" s="83" t="s">
        <v>154</v>
      </c>
      <c r="D461" s="84"/>
      <c r="E461" s="124">
        <f>E82</f>
        <v>50000</v>
      </c>
      <c r="F461" s="124">
        <f>F82</f>
        <v>50000</v>
      </c>
      <c r="G461" s="128"/>
    </row>
    <row r="462" spans="1:7">
      <c r="A462" s="62"/>
      <c r="C462" s="83" t="s">
        <v>548</v>
      </c>
      <c r="D462" s="84"/>
      <c r="E462" s="124"/>
      <c r="F462" s="124"/>
      <c r="G462" s="128"/>
    </row>
    <row r="463" spans="1:7">
      <c r="A463" s="62"/>
      <c r="C463" s="83" t="s">
        <v>488</v>
      </c>
      <c r="D463" s="84"/>
      <c r="E463" s="124">
        <f>E382</f>
        <v>173500</v>
      </c>
      <c r="F463" s="124">
        <f>F382</f>
        <v>173500</v>
      </c>
      <c r="G463" s="128"/>
    </row>
    <row r="464" spans="1:7">
      <c r="A464" s="62"/>
      <c r="C464" s="83" t="s">
        <v>420</v>
      </c>
      <c r="D464" s="84"/>
      <c r="E464" s="124">
        <f>E87+E434</f>
        <v>2429471</v>
      </c>
      <c r="F464" s="124">
        <f>F87+F434</f>
        <v>2399471</v>
      </c>
      <c r="G464" s="128"/>
    </row>
    <row r="465" spans="1:7">
      <c r="A465" s="62"/>
      <c r="C465" s="83" t="s">
        <v>444</v>
      </c>
      <c r="D465" s="84"/>
      <c r="E465" s="124">
        <f>E161</f>
        <v>10507500</v>
      </c>
      <c r="F465" s="124">
        <f>F161</f>
        <v>10507500</v>
      </c>
      <c r="G465" s="128"/>
    </row>
    <row r="466" spans="1:7">
      <c r="A466" s="62"/>
      <c r="C466" s="83" t="s">
        <v>475</v>
      </c>
      <c r="D466" s="84"/>
      <c r="E466" s="124">
        <f>E234</f>
        <v>45000</v>
      </c>
      <c r="F466" s="124">
        <f>F234</f>
        <v>45000</v>
      </c>
      <c r="G466" s="128"/>
    </row>
    <row r="467" spans="1:7">
      <c r="A467" s="62"/>
      <c r="C467" s="83" t="s">
        <v>449</v>
      </c>
      <c r="D467" s="84"/>
      <c r="E467" s="124">
        <f>E170</f>
        <v>350000</v>
      </c>
      <c r="F467" s="124">
        <f>F170</f>
        <v>350000</v>
      </c>
      <c r="G467" s="128"/>
    </row>
    <row r="468" spans="1:7">
      <c r="A468" s="62"/>
      <c r="C468" s="83" t="s">
        <v>440</v>
      </c>
      <c r="D468" s="84"/>
      <c r="E468" s="124">
        <f>E95+E181</f>
        <v>4340000</v>
      </c>
      <c r="F468" s="124">
        <f>F95+F181</f>
        <v>1240000</v>
      </c>
      <c r="G468" s="128"/>
    </row>
    <row r="469" spans="1:7">
      <c r="A469" s="62"/>
      <c r="C469" s="83" t="s">
        <v>424</v>
      </c>
      <c r="D469" s="84"/>
      <c r="E469" s="124">
        <f>E441</f>
        <v>19846400</v>
      </c>
      <c r="F469" s="124">
        <f>F441</f>
        <v>19000000</v>
      </c>
      <c r="G469" s="128"/>
    </row>
    <row r="470" spans="1:7">
      <c r="A470" s="62"/>
      <c r="C470" s="83" t="s">
        <v>697</v>
      </c>
      <c r="D470" s="84"/>
      <c r="E470" s="124">
        <f>E427</f>
        <v>50000</v>
      </c>
      <c r="F470" s="124">
        <f>F427</f>
        <v>50000</v>
      </c>
      <c r="G470" s="128"/>
    </row>
    <row r="471" spans="1:7">
      <c r="A471" s="62"/>
      <c r="C471" s="83" t="s">
        <v>147</v>
      </c>
      <c r="D471" s="84"/>
      <c r="E471" s="124">
        <f>E18+E23+E38+E45+E51+E102+E143+E149+E155+E367+E387+E400</f>
        <v>92829391</v>
      </c>
      <c r="F471" s="124">
        <f>F18+F23+F38+F45+F51+F102+F143+F149+F155+F367+F387+F400</f>
        <v>93747157</v>
      </c>
      <c r="G471" s="128"/>
    </row>
    <row r="472" spans="1:7">
      <c r="A472" s="62"/>
      <c r="C472" s="83"/>
      <c r="D472" s="84"/>
      <c r="E472" s="124">
        <f>SUM(E454:E471)</f>
        <v>775279909.94999993</v>
      </c>
      <c r="F472" s="124">
        <f>SUM(F454:F471)</f>
        <v>603838621.32999992</v>
      </c>
      <c r="G472" s="128"/>
    </row>
    <row r="473" spans="1:7">
      <c r="A473" s="62"/>
      <c r="C473" s="83"/>
      <c r="D473" s="84"/>
      <c r="E473" s="124"/>
      <c r="F473" s="87"/>
      <c r="G473" s="128"/>
    </row>
    <row r="474" spans="1:7">
      <c r="A474" s="62"/>
      <c r="C474" s="83"/>
      <c r="D474" s="84"/>
      <c r="E474" s="124">
        <f>E449-E472</f>
        <v>0</v>
      </c>
      <c r="F474" s="124">
        <f>F449-F472</f>
        <v>0</v>
      </c>
      <c r="G474" s="128"/>
    </row>
    <row r="475" spans="1:7">
      <c r="A475" s="62"/>
      <c r="C475" s="83"/>
      <c r="D475" s="84"/>
      <c r="E475" s="124"/>
      <c r="F475" s="87"/>
      <c r="G475" s="128"/>
    </row>
    <row r="476" spans="1:7">
      <c r="A476" s="62"/>
      <c r="C476" s="83" t="s">
        <v>265</v>
      </c>
      <c r="D476" s="84"/>
      <c r="E476" s="124">
        <f>E243</f>
        <v>101013812</v>
      </c>
      <c r="F476" s="124">
        <f>F243</f>
        <v>100052398</v>
      </c>
      <c r="G476" s="128"/>
    </row>
    <row r="477" spans="1:7">
      <c r="A477" s="62"/>
      <c r="C477" s="83" t="s">
        <v>267</v>
      </c>
      <c r="D477" s="84"/>
      <c r="E477" s="124">
        <f>E250</f>
        <v>1285585</v>
      </c>
      <c r="F477" s="124">
        <f>F250</f>
        <v>240000</v>
      </c>
      <c r="G477" s="128"/>
    </row>
    <row r="478" spans="1:7">
      <c r="A478" s="62"/>
      <c r="C478" s="83" t="s">
        <v>280</v>
      </c>
      <c r="D478" s="84"/>
      <c r="E478" s="124">
        <f>E394</f>
        <v>4146291</v>
      </c>
      <c r="F478" s="124">
        <f>F394</f>
        <v>4146291</v>
      </c>
      <c r="G478" s="128"/>
    </row>
    <row r="479" spans="1:7">
      <c r="A479" s="62"/>
      <c r="C479" s="83" t="s">
        <v>268</v>
      </c>
      <c r="D479" s="84"/>
      <c r="E479" s="124">
        <f>E266</f>
        <v>289617625.40999997</v>
      </c>
      <c r="F479" s="124">
        <f>F266</f>
        <v>289029186.32999998</v>
      </c>
      <c r="G479" s="128"/>
    </row>
    <row r="480" spans="1:7">
      <c r="A480" s="62"/>
      <c r="C480" s="83" t="s">
        <v>266</v>
      </c>
      <c r="D480" s="84"/>
      <c r="E480" s="124">
        <f>E316+E273</f>
        <v>727347.39</v>
      </c>
      <c r="F480" s="124">
        <f>F316+F273</f>
        <v>160000</v>
      </c>
      <c r="G480" s="128"/>
    </row>
    <row r="481" spans="1:7">
      <c r="A481" s="62"/>
      <c r="C481" s="83" t="s">
        <v>269</v>
      </c>
      <c r="D481" s="84"/>
      <c r="E481" s="124">
        <f>E320+E283</f>
        <v>16297001</v>
      </c>
      <c r="F481" s="124">
        <f>F320+F283</f>
        <v>16297001</v>
      </c>
      <c r="G481" s="128"/>
    </row>
    <row r="482" spans="1:7">
      <c r="A482" s="62"/>
      <c r="C482" s="83" t="s">
        <v>413</v>
      </c>
      <c r="D482" s="84"/>
      <c r="E482" s="124">
        <f>E287</f>
        <v>40772</v>
      </c>
      <c r="F482" s="124">
        <f>F287</f>
        <v>0</v>
      </c>
      <c r="G482" s="128"/>
    </row>
    <row r="483" spans="1:7">
      <c r="A483" s="62"/>
      <c r="C483" s="83" t="s">
        <v>270</v>
      </c>
      <c r="D483" s="84"/>
      <c r="E483" s="124">
        <f>E294</f>
        <v>15775000</v>
      </c>
      <c r="F483" s="124">
        <f>F294</f>
        <v>12300875</v>
      </c>
      <c r="G483" s="128"/>
    </row>
    <row r="484" spans="1:7">
      <c r="A484" s="62"/>
      <c r="C484" s="83" t="s">
        <v>271</v>
      </c>
      <c r="D484" s="84"/>
      <c r="E484" s="124">
        <f>E301</f>
        <v>95500</v>
      </c>
      <c r="F484" s="124">
        <f>F301</f>
        <v>90500</v>
      </c>
      <c r="G484" s="128"/>
    </row>
    <row r="485" spans="1:7">
      <c r="A485" s="62"/>
      <c r="C485" s="83" t="s">
        <v>401</v>
      </c>
      <c r="D485" s="84"/>
      <c r="E485" s="124"/>
      <c r="F485" s="124"/>
      <c r="G485" s="128"/>
    </row>
    <row r="486" spans="1:7">
      <c r="A486" s="62"/>
      <c r="C486" s="83" t="s">
        <v>272</v>
      </c>
      <c r="D486" s="84"/>
      <c r="E486" s="124">
        <f>E332</f>
        <v>17847772</v>
      </c>
      <c r="F486" s="124">
        <f>F332</f>
        <v>17855076</v>
      </c>
      <c r="G486" s="128"/>
    </row>
    <row r="487" spans="1:7">
      <c r="A487" s="62"/>
      <c r="C487" s="83" t="s">
        <v>283</v>
      </c>
      <c r="D487" s="84"/>
      <c r="E487" s="124">
        <f>E326</f>
        <v>54000</v>
      </c>
      <c r="F487" s="124">
        <f>F326</f>
        <v>54000</v>
      </c>
      <c r="G487" s="128"/>
    </row>
    <row r="488" spans="1:7">
      <c r="A488" s="62"/>
      <c r="C488" s="83" t="s">
        <v>386</v>
      </c>
      <c r="D488" s="84"/>
      <c r="E488" s="124">
        <f>E373</f>
        <v>2840000</v>
      </c>
      <c r="F488" s="124">
        <f>F373</f>
        <v>2840000</v>
      </c>
      <c r="G488" s="128"/>
    </row>
    <row r="489" spans="1:7">
      <c r="A489" s="62"/>
      <c r="C489" s="83" t="s">
        <v>273</v>
      </c>
      <c r="D489" s="84"/>
      <c r="E489" s="124">
        <f>E353</f>
        <v>6313820</v>
      </c>
      <c r="F489" s="124">
        <f>F353</f>
        <v>5131012</v>
      </c>
      <c r="G489" s="128"/>
    </row>
    <row r="490" spans="1:7">
      <c r="A490" s="62"/>
      <c r="C490" s="83" t="s">
        <v>274</v>
      </c>
      <c r="D490" s="84"/>
      <c r="E490" s="124">
        <f>E309</f>
        <v>11378185</v>
      </c>
      <c r="F490" s="124">
        <f>F309</f>
        <v>10043731</v>
      </c>
      <c r="G490" s="128"/>
    </row>
    <row r="491" spans="1:7">
      <c r="A491" s="62"/>
      <c r="C491" s="83" t="s">
        <v>275</v>
      </c>
      <c r="D491" s="84"/>
      <c r="E491" s="124">
        <f>E360</f>
        <v>671000</v>
      </c>
      <c r="F491" s="124">
        <f>F360</f>
        <v>671000</v>
      </c>
      <c r="G491" s="128"/>
    </row>
    <row r="492" spans="1:7">
      <c r="A492" s="62"/>
      <c r="C492" s="83" t="s">
        <v>510</v>
      </c>
      <c r="D492" s="84"/>
      <c r="E492" s="124">
        <f>E226</f>
        <v>440000</v>
      </c>
      <c r="F492" s="124">
        <f>F226</f>
        <v>440000</v>
      </c>
      <c r="G492" s="128"/>
    </row>
    <row r="493" spans="1:7">
      <c r="A493" s="62"/>
      <c r="C493" s="83" t="s">
        <v>292</v>
      </c>
      <c r="D493" s="84"/>
      <c r="E493" s="124">
        <f>E230</f>
        <v>30000</v>
      </c>
      <c r="F493" s="124">
        <f>F230</f>
        <v>30000</v>
      </c>
      <c r="G493" s="128"/>
    </row>
    <row r="494" spans="1:7">
      <c r="A494" s="62"/>
      <c r="C494" s="83" t="s">
        <v>276</v>
      </c>
      <c r="D494" s="84"/>
      <c r="E494" s="124">
        <f>E421</f>
        <v>511000</v>
      </c>
      <c r="F494" s="124">
        <f>F421</f>
        <v>511000</v>
      </c>
      <c r="G494" s="128"/>
    </row>
    <row r="495" spans="1:7">
      <c r="A495" s="62"/>
      <c r="C495" s="83" t="s">
        <v>400</v>
      </c>
      <c r="D495" s="84"/>
      <c r="E495" s="124">
        <f>E414</f>
        <v>3914388.51</v>
      </c>
      <c r="F495" s="124">
        <f>F414</f>
        <v>0</v>
      </c>
      <c r="G495" s="128"/>
    </row>
    <row r="496" spans="1:7">
      <c r="A496" s="62"/>
      <c r="C496" s="83" t="s">
        <v>549</v>
      </c>
      <c r="D496" s="84"/>
      <c r="E496" s="124">
        <f>E379</f>
        <v>200000</v>
      </c>
      <c r="F496" s="124">
        <f>F379</f>
        <v>150000</v>
      </c>
      <c r="G496" s="128"/>
    </row>
    <row r="497" spans="1:7">
      <c r="A497" s="62"/>
      <c r="C497" s="83" t="s">
        <v>418</v>
      </c>
      <c r="D497" s="84"/>
      <c r="E497" s="124">
        <f>E67</f>
        <v>311385</v>
      </c>
      <c r="F497" s="124">
        <f>F67</f>
        <v>311385</v>
      </c>
      <c r="G497" s="128"/>
    </row>
    <row r="498" spans="1:7">
      <c r="A498" s="62"/>
      <c r="C498" s="83" t="s">
        <v>277</v>
      </c>
      <c r="D498" s="84"/>
      <c r="E498" s="124">
        <f>E74</f>
        <v>13685482</v>
      </c>
      <c r="F498" s="124">
        <f>F74</f>
        <v>13547538</v>
      </c>
      <c r="G498" s="128"/>
    </row>
    <row r="499" spans="1:7">
      <c r="A499" s="62"/>
      <c r="C499" s="83" t="s">
        <v>330</v>
      </c>
      <c r="D499" s="84"/>
      <c r="E499" s="124"/>
      <c r="F499" s="124"/>
      <c r="G499" s="128"/>
    </row>
    <row r="500" spans="1:7">
      <c r="A500" s="62"/>
      <c r="C500" s="83" t="s">
        <v>460</v>
      </c>
      <c r="D500" s="84"/>
      <c r="E500" s="124">
        <f>E188+E219</f>
        <v>1068600</v>
      </c>
      <c r="F500" s="124">
        <f>F188+F219</f>
        <v>1975000</v>
      </c>
      <c r="G500" s="128"/>
    </row>
    <row r="501" spans="1:7">
      <c r="A501" s="62"/>
      <c r="C501" s="83" t="s">
        <v>278</v>
      </c>
      <c r="D501" s="84"/>
      <c r="E501" s="124">
        <f>E210</f>
        <v>400000</v>
      </c>
      <c r="F501" s="124">
        <f>F210</f>
        <v>400000</v>
      </c>
      <c r="G501" s="128"/>
    </row>
    <row r="502" spans="1:7">
      <c r="A502" s="62"/>
      <c r="C502" s="83" t="s">
        <v>658</v>
      </c>
      <c r="D502" s="84"/>
      <c r="E502" s="124">
        <f>E204</f>
        <v>155994081.63999999</v>
      </c>
      <c r="F502" s="124">
        <f>F204</f>
        <v>0</v>
      </c>
      <c r="G502" s="128"/>
    </row>
    <row r="503" spans="1:7">
      <c r="A503" s="62"/>
      <c r="C503" s="83" t="s">
        <v>279</v>
      </c>
      <c r="D503" s="84"/>
      <c r="E503" s="124">
        <f>E83</f>
        <v>50000</v>
      </c>
      <c r="F503" s="124">
        <f>F83</f>
        <v>50000</v>
      </c>
      <c r="G503" s="128"/>
    </row>
    <row r="504" spans="1:7">
      <c r="A504" s="62"/>
      <c r="C504" s="83" t="s">
        <v>550</v>
      </c>
      <c r="D504" s="84"/>
      <c r="E504" s="124"/>
      <c r="F504" s="124"/>
      <c r="G504" s="128"/>
    </row>
    <row r="505" spans="1:7">
      <c r="A505" s="62"/>
      <c r="C505" s="83" t="s">
        <v>489</v>
      </c>
      <c r="D505" s="84"/>
      <c r="E505" s="124">
        <f>E383</f>
        <v>173500</v>
      </c>
      <c r="F505" s="124">
        <f>F383</f>
        <v>173500</v>
      </c>
      <c r="G505" s="128"/>
    </row>
    <row r="506" spans="1:7">
      <c r="A506" s="62"/>
      <c r="C506" s="83" t="s">
        <v>422</v>
      </c>
      <c r="D506" s="84"/>
      <c r="E506" s="124">
        <f>E88+E435</f>
        <v>2429471</v>
      </c>
      <c r="F506" s="124">
        <f>F88+F435</f>
        <v>2399471</v>
      </c>
      <c r="G506" s="128"/>
    </row>
    <row r="507" spans="1:7">
      <c r="A507" s="62"/>
      <c r="C507" s="83" t="s">
        <v>446</v>
      </c>
      <c r="D507" s="84"/>
      <c r="E507" s="124">
        <f>E162</f>
        <v>10507500</v>
      </c>
      <c r="F507" s="124">
        <f>F162</f>
        <v>10507500</v>
      </c>
      <c r="G507" s="128"/>
    </row>
    <row r="508" spans="1:7">
      <c r="A508" s="62"/>
      <c r="C508" s="83" t="s">
        <v>477</v>
      </c>
      <c r="D508" s="84"/>
      <c r="E508" s="124">
        <f>E235</f>
        <v>45000</v>
      </c>
      <c r="F508" s="124">
        <f>F235</f>
        <v>45000</v>
      </c>
      <c r="G508" s="128"/>
    </row>
    <row r="509" spans="1:7">
      <c r="A509" s="62"/>
      <c r="C509" s="83" t="s">
        <v>551</v>
      </c>
      <c r="D509" s="84"/>
      <c r="E509" s="124"/>
      <c r="F509" s="124"/>
      <c r="G509" s="128"/>
    </row>
    <row r="510" spans="1:7">
      <c r="A510" s="62"/>
      <c r="C510" s="83">
        <v>1495300000</v>
      </c>
      <c r="D510" s="84"/>
      <c r="E510" s="124">
        <f>E171</f>
        <v>30000</v>
      </c>
      <c r="F510" s="124">
        <f>F171</f>
        <v>30000</v>
      </c>
      <c r="G510" s="128"/>
    </row>
    <row r="511" spans="1:7">
      <c r="A511" s="62"/>
      <c r="C511" s="83" t="s">
        <v>504</v>
      </c>
      <c r="D511" s="84"/>
      <c r="E511" s="124">
        <f>E175</f>
        <v>320000</v>
      </c>
      <c r="F511" s="124">
        <f>F175</f>
        <v>320000</v>
      </c>
      <c r="G511" s="128"/>
    </row>
    <row r="512" spans="1:7">
      <c r="A512" s="62"/>
      <c r="C512" s="83" t="s">
        <v>441</v>
      </c>
      <c r="D512" s="84"/>
      <c r="E512" s="124">
        <f>E182+E96</f>
        <v>4340000</v>
      </c>
      <c r="F512" s="124">
        <f>F182+F96</f>
        <v>1240000</v>
      </c>
      <c r="G512" s="128"/>
    </row>
    <row r="513" spans="1:7">
      <c r="A513" s="62"/>
      <c r="C513" s="83" t="s">
        <v>425</v>
      </c>
      <c r="D513" s="84"/>
      <c r="E513" s="124">
        <f>E442</f>
        <v>19846400</v>
      </c>
      <c r="F513" s="124">
        <f>F442</f>
        <v>19000000</v>
      </c>
      <c r="G513" s="128"/>
    </row>
    <row r="514" spans="1:7">
      <c r="A514" s="62"/>
      <c r="C514" s="83" t="s">
        <v>699</v>
      </c>
      <c r="D514" s="84"/>
      <c r="E514" s="124">
        <f>E428</f>
        <v>50000</v>
      </c>
      <c r="F514" s="124">
        <f>F428</f>
        <v>50000</v>
      </c>
      <c r="G514" s="128"/>
    </row>
    <row r="515" spans="1:7">
      <c r="A515" s="62"/>
      <c r="C515" s="83" t="s">
        <v>147</v>
      </c>
      <c r="D515" s="84"/>
      <c r="E515" s="124">
        <f>E18+E23+E38+E45+E51+E102+E143+E149+E155+E367+E387+E400</f>
        <v>92829391</v>
      </c>
      <c r="F515" s="124">
        <f>F18+F23+F38+F45+F51+F102+F143+F149+F155+F367+F387+F400</f>
        <v>93747157</v>
      </c>
      <c r="G515" s="128"/>
    </row>
    <row r="516" spans="1:7">
      <c r="A516" s="62"/>
      <c r="C516" s="83"/>
      <c r="D516" s="84"/>
      <c r="E516" s="124">
        <f>SUM(E476:E515)</f>
        <v>775279909.94999993</v>
      </c>
      <c r="F516" s="124">
        <f>SUM(F476:F515)</f>
        <v>603838621.32999992</v>
      </c>
      <c r="G516" s="128"/>
    </row>
    <row r="517" spans="1:7">
      <c r="A517" s="62"/>
      <c r="C517" s="65" t="s">
        <v>707</v>
      </c>
      <c r="E517" s="66">
        <f>SUM(E476:E514)</f>
        <v>682450518.94999993</v>
      </c>
      <c r="F517" s="66">
        <f>SUM(F476:F514)</f>
        <v>510091464.32999998</v>
      </c>
      <c r="G517" s="128"/>
    </row>
  </sheetData>
  <mergeCells count="7">
    <mergeCell ref="E2:F2"/>
    <mergeCell ref="A449:D449"/>
    <mergeCell ref="A9:F9"/>
    <mergeCell ref="A10:F10"/>
    <mergeCell ref="A11:F11"/>
    <mergeCell ref="A12:F12"/>
    <mergeCell ref="A13:F13"/>
  </mergeCells>
  <pageMargins left="0.47244094488188981" right="0.47244094488188981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 1</vt:lpstr>
      <vt:lpstr>прил 2</vt:lpstr>
      <vt:lpstr>прил 7 </vt:lpstr>
      <vt:lpstr>прил 8</vt:lpstr>
      <vt:lpstr>прил 9</vt:lpstr>
      <vt:lpstr>прил 11</vt:lpstr>
      <vt:lpstr>прил 12</vt:lpstr>
      <vt:lpstr>прил 13</vt:lpstr>
      <vt:lpstr>прил 14</vt:lpstr>
      <vt:lpstr>прил 15</vt:lpstr>
      <vt:lpstr>прил 16</vt:lpstr>
      <vt:lpstr>Лист1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2020-07-03T04:28:46Z</dcterms:modified>
</cp:coreProperties>
</file>