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685" windowWidth="12645" windowHeight="9225" activeTab="5"/>
  </bookViews>
  <sheets>
    <sheet name="прил 1" sheetId="27" r:id="rId1"/>
    <sheet name="прил 7 " sheetId="26" r:id="rId2"/>
    <sheet name="прил 9 " sheetId="25" r:id="rId3"/>
    <sheet name="прил 11 " sheetId="22" r:id="rId4"/>
    <sheet name="прил 13 " sheetId="23" r:id="rId5"/>
    <sheet name="прил 15" sheetId="24" r:id="rId6"/>
  </sheets>
  <externalReferences>
    <externalReference r:id="rId7"/>
  </externalReferences>
  <definedNames>
    <definedName name="_xlnm._FilterDatabase" localSheetId="3" hidden="1">'прил 11 '!$D$1:$D$701</definedName>
    <definedName name="_xlnm._FilterDatabase" localSheetId="4" hidden="1">'прил 13 '!$A$15:$I$605</definedName>
    <definedName name="_xlnm.Print_Area" localSheetId="3">'прил 11 '!$A$1:$F$653</definedName>
    <definedName name="_xlnm.Print_Area" localSheetId="4">'прил 13 '!$A$1:$E$605</definedName>
    <definedName name="_xlnm.Print_Area" localSheetId="5">'прил 15'!$A$1:$C$79</definedName>
    <definedName name="_xlnm.Print_Area" localSheetId="1">'прил 7 '!$A$1:$C$68</definedName>
  </definedNames>
  <calcPr calcId="145621"/>
</workbook>
</file>

<file path=xl/calcChain.xml><?xml version="1.0" encoding="utf-8"?>
<calcChain xmlns="http://schemas.openxmlformats.org/spreadsheetml/2006/main">
  <c r="C13" i="25" l="1"/>
  <c r="C18" i="27"/>
  <c r="C17" i="27"/>
  <c r="C16" i="27" l="1"/>
  <c r="C19" i="27" s="1"/>
  <c r="C14" i="26"/>
  <c r="C13" i="26" s="1"/>
  <c r="C16" i="26"/>
  <c r="C18" i="26"/>
  <c r="C23" i="26"/>
  <c r="C26" i="26"/>
  <c r="C28" i="26"/>
  <c r="C32" i="26"/>
  <c r="C34" i="26"/>
  <c r="C36" i="26"/>
  <c r="C40" i="26"/>
  <c r="C44" i="26"/>
  <c r="C51" i="26"/>
  <c r="C47" i="26" s="1"/>
  <c r="C54" i="26"/>
  <c r="C56" i="26"/>
  <c r="C57" i="26"/>
  <c r="C63" i="26"/>
  <c r="C55" i="26" s="1"/>
  <c r="C65" i="26"/>
  <c r="C66" i="26"/>
  <c r="C48" i="25"/>
  <c r="C16" i="25"/>
  <c r="C22" i="25"/>
  <c r="C29" i="25"/>
  <c r="C43" i="26" l="1"/>
  <c r="C42" i="26" s="1"/>
  <c r="C68" i="26"/>
  <c r="E604" i="23"/>
  <c r="E260" i="23"/>
  <c r="F208" i="22" l="1"/>
  <c r="F216" i="22" l="1"/>
  <c r="F215" i="22" s="1"/>
  <c r="F214" i="22" s="1"/>
  <c r="F213" i="22" s="1"/>
  <c r="E217" i="23"/>
  <c r="E225" i="23"/>
  <c r="E224" i="23" s="1"/>
  <c r="E223" i="23" s="1"/>
  <c r="E222" i="23" s="1"/>
  <c r="E55" i="23"/>
  <c r="C20" i="24" l="1"/>
  <c r="C55" i="24"/>
  <c r="E502" i="23" l="1"/>
  <c r="E87" i="23" l="1"/>
  <c r="F651" i="22"/>
  <c r="F649" i="22"/>
  <c r="F648" i="22" s="1"/>
  <c r="F646" i="22"/>
  <c r="F645" i="22" s="1"/>
  <c r="F81" i="22"/>
  <c r="F644" i="22" l="1"/>
  <c r="F643" i="22" s="1"/>
  <c r="F642" i="22" s="1"/>
  <c r="F641" i="22" s="1"/>
  <c r="C24" i="24"/>
  <c r="E433" i="23"/>
  <c r="E432" i="23" s="1"/>
  <c r="F559" i="22" l="1"/>
  <c r="F558" i="22"/>
  <c r="E62" i="23" l="1"/>
  <c r="F458" i="22"/>
  <c r="E435" i="23" l="1"/>
  <c r="E447" i="23"/>
  <c r="E446" i="23" s="1"/>
  <c r="F566" i="22"/>
  <c r="F565" i="22" s="1"/>
  <c r="E216" i="23" l="1"/>
  <c r="E210" i="23"/>
  <c r="F207" i="22"/>
  <c r="F201" i="22"/>
  <c r="E494" i="23" l="1"/>
  <c r="E450" i="23"/>
  <c r="E449" i="23" s="1"/>
  <c r="E370" i="23"/>
  <c r="E369" i="23" s="1"/>
  <c r="E368" i="23"/>
  <c r="E307" i="23"/>
  <c r="E306" i="23" s="1"/>
  <c r="E179" i="23"/>
  <c r="E178" i="23" s="1"/>
  <c r="F576" i="22"/>
  <c r="F575" i="22" s="1"/>
  <c r="F496" i="22"/>
  <c r="F495" i="22" s="1"/>
  <c r="F298" i="22" l="1"/>
  <c r="F297" i="22" s="1"/>
  <c r="F170" i="22"/>
  <c r="F169" i="22" s="1"/>
  <c r="F140" i="22" l="1"/>
  <c r="F139" i="22" s="1"/>
  <c r="F136" i="22"/>
  <c r="E145" i="23"/>
  <c r="E149" i="23"/>
  <c r="E148" i="23" s="1"/>
  <c r="E409" i="23" l="1"/>
  <c r="E408" i="23" s="1"/>
  <c r="F535" i="22"/>
  <c r="F534" i="22" s="1"/>
  <c r="E125" i="23" l="1"/>
  <c r="E86" i="23"/>
  <c r="F119" i="22"/>
  <c r="F80" i="22"/>
  <c r="E296" i="23" l="1"/>
  <c r="E271" i="23"/>
  <c r="E270" i="23" s="1"/>
  <c r="E254" i="23"/>
  <c r="E77" i="23" l="1"/>
  <c r="F287" i="22"/>
  <c r="F262" i="22"/>
  <c r="F261" i="22" s="1"/>
  <c r="F247" i="22"/>
  <c r="F245" i="22"/>
  <c r="C52" i="24" l="1"/>
  <c r="C49" i="24" s="1"/>
  <c r="C14" i="24"/>
  <c r="C19" i="24"/>
  <c r="C32" i="24"/>
  <c r="C37" i="24"/>
  <c r="C40" i="24"/>
  <c r="C43" i="24"/>
  <c r="C45" i="24"/>
  <c r="C53" i="24"/>
  <c r="C57" i="24"/>
  <c r="C59" i="24"/>
  <c r="C61" i="24"/>
  <c r="C63" i="24"/>
  <c r="C65" i="24"/>
  <c r="C68" i="24"/>
  <c r="C70" i="24"/>
  <c r="C72" i="24"/>
  <c r="C75" i="24"/>
  <c r="C77" i="24"/>
  <c r="C74" i="24" l="1"/>
  <c r="C13" i="24"/>
  <c r="C79" i="24" s="1"/>
  <c r="E279" i="23" l="1"/>
  <c r="E256" i="23" l="1"/>
  <c r="E20" i="23"/>
  <c r="E19" i="23" s="1"/>
  <c r="E18" i="23" s="1"/>
  <c r="E17" i="23" s="1"/>
  <c r="E25" i="23"/>
  <c r="E24" i="23" s="1"/>
  <c r="E28" i="23"/>
  <c r="E30" i="23"/>
  <c r="E32" i="23"/>
  <c r="E36" i="23"/>
  <c r="E35" i="23" s="1"/>
  <c r="E34" i="23" s="1"/>
  <c r="E40" i="23"/>
  <c r="E42" i="23"/>
  <c r="E48" i="23"/>
  <c r="E47" i="23" s="1"/>
  <c r="E46" i="23" s="1"/>
  <c r="E45" i="23" s="1"/>
  <c r="E44" i="23" s="1"/>
  <c r="E53" i="23"/>
  <c r="E57" i="23"/>
  <c r="E60" i="23"/>
  <c r="E59" i="23" s="1"/>
  <c r="E65" i="23"/>
  <c r="E64" i="23" s="1"/>
  <c r="E70" i="23"/>
  <c r="E69" i="23" s="1"/>
  <c r="E68" i="23" s="1"/>
  <c r="E67" i="23" s="1"/>
  <c r="E76" i="23"/>
  <c r="E75" i="23" s="1"/>
  <c r="E79" i="23"/>
  <c r="E78" i="23" s="1"/>
  <c r="E83" i="23"/>
  <c r="E82" i="23" s="1"/>
  <c r="E85" i="23"/>
  <c r="E90" i="23"/>
  <c r="E89" i="23" s="1"/>
  <c r="E93" i="23"/>
  <c r="E92" i="23" s="1"/>
  <c r="E96" i="23"/>
  <c r="E95" i="23" s="1"/>
  <c r="E101" i="23"/>
  <c r="E100" i="23" s="1"/>
  <c r="E99" i="23" s="1"/>
  <c r="E98" i="23" s="1"/>
  <c r="E106" i="23"/>
  <c r="E105" i="23" s="1"/>
  <c r="E104" i="23" s="1"/>
  <c r="E103" i="23" s="1"/>
  <c r="E110" i="23"/>
  <c r="E109" i="23" s="1"/>
  <c r="E108" i="23" s="1"/>
  <c r="E114" i="23"/>
  <c r="E117" i="23"/>
  <c r="E116" i="23" s="1"/>
  <c r="E120" i="23"/>
  <c r="E119" i="23" s="1"/>
  <c r="E123" i="23"/>
  <c r="E122" i="23" s="1"/>
  <c r="E124" i="23"/>
  <c r="E129" i="23"/>
  <c r="E131" i="23"/>
  <c r="E135" i="23"/>
  <c r="E134" i="23" s="1"/>
  <c r="E133" i="23" s="1"/>
  <c r="E137" i="23"/>
  <c r="E136" i="23" s="1"/>
  <c r="E141" i="23"/>
  <c r="E140" i="23" s="1"/>
  <c r="E144" i="23"/>
  <c r="E146" i="23"/>
  <c r="E147" i="23"/>
  <c r="E152" i="23"/>
  <c r="E155" i="23"/>
  <c r="E154" i="23" s="1"/>
  <c r="E157" i="23"/>
  <c r="E156" i="23" s="1"/>
  <c r="E159" i="23"/>
  <c r="E162" i="23"/>
  <c r="E165" i="23"/>
  <c r="E164" i="23" s="1"/>
  <c r="E167" i="23"/>
  <c r="E169" i="23"/>
  <c r="E166" i="23" s="1"/>
  <c r="E176" i="23"/>
  <c r="E175" i="23" s="1"/>
  <c r="E185" i="23"/>
  <c r="E184" i="23" s="1"/>
  <c r="E183" i="23" s="1"/>
  <c r="E182" i="23" s="1"/>
  <c r="E190" i="23"/>
  <c r="E189" i="23" s="1"/>
  <c r="E188" i="23" s="1"/>
  <c r="E187" i="23" s="1"/>
  <c r="E197" i="23"/>
  <c r="E196" i="23" s="1"/>
  <c r="E195" i="23" s="1"/>
  <c r="E194" i="23" s="1"/>
  <c r="E193" i="23" s="1"/>
  <c r="E201" i="23"/>
  <c r="E200" i="23" s="1"/>
  <c r="E199" i="23" s="1"/>
  <c r="E203" i="23"/>
  <c r="E202" i="23" s="1"/>
  <c r="E209" i="23"/>
  <c r="E208" i="23" s="1"/>
  <c r="E212" i="23"/>
  <c r="E211" i="23" s="1"/>
  <c r="E215" i="23"/>
  <c r="E214" i="23" s="1"/>
  <c r="E220" i="23"/>
  <c r="E219" i="23" s="1"/>
  <c r="E218" i="23" s="1"/>
  <c r="E230" i="23"/>
  <c r="E229" i="23" s="1"/>
  <c r="E228" i="23" s="1"/>
  <c r="E235" i="23"/>
  <c r="E234" i="23" s="1"/>
  <c r="E233" i="23" s="1"/>
  <c r="E232" i="23" s="1"/>
  <c r="E241" i="23"/>
  <c r="E240" i="23" s="1"/>
  <c r="E239" i="23" s="1"/>
  <c r="E238" i="23" s="1"/>
  <c r="E246" i="23"/>
  <c r="E245" i="23" s="1"/>
  <c r="E244" i="23" s="1"/>
  <c r="E243" i="23" s="1"/>
  <c r="E252" i="23"/>
  <c r="E251" i="23" s="1"/>
  <c r="E259" i="23"/>
  <c r="E258" i="23" s="1"/>
  <c r="E262" i="23"/>
  <c r="E261" i="23" s="1"/>
  <c r="E265" i="23"/>
  <c r="E264" i="23" s="1"/>
  <c r="E268" i="23"/>
  <c r="E267" i="23" s="1"/>
  <c r="E274" i="23"/>
  <c r="E273" i="23" s="1"/>
  <c r="E278" i="23"/>
  <c r="E277" i="23" s="1"/>
  <c r="E276" i="23" s="1"/>
  <c r="E284" i="23"/>
  <c r="E283" i="23" s="1"/>
  <c r="E287" i="23"/>
  <c r="E286" i="23" s="1"/>
  <c r="E288" i="23"/>
  <c r="E293" i="23"/>
  <c r="E292" i="23" s="1"/>
  <c r="E291" i="23" s="1"/>
  <c r="E295" i="23"/>
  <c r="E294" i="23" s="1"/>
  <c r="E298" i="23"/>
  <c r="E297" i="23" s="1"/>
  <c r="E304" i="23"/>
  <c r="E303" i="23" s="1"/>
  <c r="E302" i="23" s="1"/>
  <c r="E301" i="23" s="1"/>
  <c r="E311" i="23"/>
  <c r="E312" i="23"/>
  <c r="E315" i="23"/>
  <c r="E314" i="23" s="1"/>
  <c r="E318" i="23"/>
  <c r="E317" i="23" s="1"/>
  <c r="E324" i="23"/>
  <c r="E323" i="23" s="1"/>
  <c r="E328" i="23"/>
  <c r="E327" i="23" s="1"/>
  <c r="E326" i="23" s="1"/>
  <c r="E334" i="23"/>
  <c r="E333" i="23" s="1"/>
  <c r="E332" i="23" s="1"/>
  <c r="E339" i="23"/>
  <c r="E338" i="23" s="1"/>
  <c r="E337" i="23" s="1"/>
  <c r="E336" i="23" s="1"/>
  <c r="E343" i="23"/>
  <c r="E342" i="23" s="1"/>
  <c r="E341" i="23" s="1"/>
  <c r="E340" i="23" s="1"/>
  <c r="E344" i="23"/>
  <c r="E351" i="23"/>
  <c r="E350" i="23" s="1"/>
  <c r="E354" i="23"/>
  <c r="E353" i="23" s="1"/>
  <c r="E358" i="23"/>
  <c r="E357" i="23" s="1"/>
  <c r="E359" i="23"/>
  <c r="E361" i="23"/>
  <c r="E360" i="23" s="1"/>
  <c r="E364" i="23"/>
  <c r="E363" i="23" s="1"/>
  <c r="E367" i="23"/>
  <c r="E366" i="23" s="1"/>
  <c r="E373" i="23"/>
  <c r="E372" i="23" s="1"/>
  <c r="E376" i="23"/>
  <c r="E375" i="23" s="1"/>
  <c r="E379" i="23"/>
  <c r="E378" i="23" s="1"/>
  <c r="E383" i="23"/>
  <c r="E382" i="23" s="1"/>
  <c r="E381" i="23" s="1"/>
  <c r="E390" i="23"/>
  <c r="E389" i="23" s="1"/>
  <c r="E393" i="23"/>
  <c r="E392" i="23" s="1"/>
  <c r="E396" i="23"/>
  <c r="E395" i="23" s="1"/>
  <c r="E399" i="23"/>
  <c r="E398" i="23" s="1"/>
  <c r="E403" i="23"/>
  <c r="E402" i="23" s="1"/>
  <c r="E406" i="23"/>
  <c r="E405" i="23" s="1"/>
  <c r="E412" i="23"/>
  <c r="E411" i="23" s="1"/>
  <c r="E415" i="23"/>
  <c r="E414" i="23" s="1"/>
  <c r="E419" i="23"/>
  <c r="E418" i="23" s="1"/>
  <c r="E417" i="23" s="1"/>
  <c r="E423" i="23"/>
  <c r="E422" i="23" s="1"/>
  <c r="E421" i="23" s="1"/>
  <c r="E430" i="23"/>
  <c r="E429" i="23" s="1"/>
  <c r="E428" i="23" s="1"/>
  <c r="E427" i="23" s="1"/>
  <c r="E438" i="23"/>
  <c r="E437" i="23" s="1"/>
  <c r="E436" i="23" s="1"/>
  <c r="E440" i="23"/>
  <c r="E439" i="23" s="1"/>
  <c r="E441" i="23"/>
  <c r="E444" i="23"/>
  <c r="E443" i="23" s="1"/>
  <c r="E442" i="23" s="1"/>
  <c r="E455" i="23"/>
  <c r="E454" i="23" s="1"/>
  <c r="E453" i="23" s="1"/>
  <c r="E459" i="23"/>
  <c r="E458" i="23" s="1"/>
  <c r="E457" i="23" s="1"/>
  <c r="E467" i="23"/>
  <c r="E466" i="23" s="1"/>
  <c r="E465" i="23" s="1"/>
  <c r="E464" i="23" s="1"/>
  <c r="E470" i="23"/>
  <c r="E472" i="23"/>
  <c r="E474" i="23"/>
  <c r="E479" i="23"/>
  <c r="E478" i="23" s="1"/>
  <c r="E477" i="23" s="1"/>
  <c r="E476" i="23" s="1"/>
  <c r="E484" i="23"/>
  <c r="E486" i="23"/>
  <c r="E489" i="23"/>
  <c r="E488" i="23" s="1"/>
  <c r="E491" i="23"/>
  <c r="E493" i="23"/>
  <c r="E496" i="23"/>
  <c r="E495" i="23" s="1"/>
  <c r="E498" i="23"/>
  <c r="E497" i="23" s="1"/>
  <c r="E505" i="23"/>
  <c r="E504" i="23" s="1"/>
  <c r="E509" i="23"/>
  <c r="E508" i="23" s="1"/>
  <c r="E507" i="23" s="1"/>
  <c r="E512" i="23"/>
  <c r="E511" i="23" s="1"/>
  <c r="E515" i="23"/>
  <c r="E514" i="23" s="1"/>
  <c r="E521" i="23"/>
  <c r="E519" i="23" s="1"/>
  <c r="E518" i="23" s="1"/>
  <c r="E517" i="23" s="1"/>
  <c r="E526" i="23"/>
  <c r="E525" i="23" s="1"/>
  <c r="E524" i="23" s="1"/>
  <c r="E523" i="23" s="1"/>
  <c r="E522" i="23" s="1"/>
  <c r="E500" i="23" s="1"/>
  <c r="E532" i="23"/>
  <c r="E531" i="23" s="1"/>
  <c r="E530" i="23" s="1"/>
  <c r="E529" i="23" s="1"/>
  <c r="E538" i="23"/>
  <c r="E537" i="23" s="1"/>
  <c r="E536" i="23" s="1"/>
  <c r="E535" i="23" s="1"/>
  <c r="E544" i="23"/>
  <c r="E543" i="23" s="1"/>
  <c r="E542" i="23" s="1"/>
  <c r="E541" i="23" s="1"/>
  <c r="E540" i="23" s="1"/>
  <c r="E547" i="23"/>
  <c r="E546" i="23" s="1"/>
  <c r="E545" i="23" s="1"/>
  <c r="E548" i="23"/>
  <c r="E553" i="23"/>
  <c r="E552" i="23" s="1"/>
  <c r="E551" i="23" s="1"/>
  <c r="E550" i="23" s="1"/>
  <c r="E559" i="23"/>
  <c r="E561" i="23"/>
  <c r="E566" i="23"/>
  <c r="E565" i="23" s="1"/>
  <c r="E570" i="23"/>
  <c r="E569" i="23" s="1"/>
  <c r="E571" i="23"/>
  <c r="E574" i="23"/>
  <c r="E575" i="23"/>
  <c r="E583" i="23"/>
  <c r="E582" i="23" s="1"/>
  <c r="E585" i="23"/>
  <c r="E584" i="23" s="1"/>
  <c r="E588" i="23"/>
  <c r="E587" i="23" s="1"/>
  <c r="E591" i="23"/>
  <c r="E590" i="23" s="1"/>
  <c r="E597" i="23"/>
  <c r="E596" i="23" s="1"/>
  <c r="E595" i="23" s="1"/>
  <c r="E594" i="23" s="1"/>
  <c r="E593" i="23" s="1"/>
  <c r="E603" i="23"/>
  <c r="E602" i="23" s="1"/>
  <c r="E601" i="23" s="1"/>
  <c r="E600" i="23" s="1"/>
  <c r="E599" i="23" s="1"/>
  <c r="E598" i="23" s="1"/>
  <c r="E356" i="23" l="1"/>
  <c r="E27" i="23"/>
  <c r="E23" i="23" s="1"/>
  <c r="E22" i="23" s="1"/>
  <c r="E161" i="23"/>
  <c r="E483" i="23"/>
  <c r="E52" i="23"/>
  <c r="E50" i="23" s="1"/>
  <c r="E401" i="23"/>
  <c r="E331" i="23"/>
  <c r="E227" i="23"/>
  <c r="E128" i="23"/>
  <c r="E74" i="23"/>
  <c r="E426" i="23"/>
  <c r="E207" i="23"/>
  <c r="E206" i="23" s="1"/>
  <c r="E205" i="23" s="1"/>
  <c r="E192" i="23" s="1"/>
  <c r="E581" i="23"/>
  <c r="E580" i="23" s="1"/>
  <c r="E490" i="23"/>
  <c r="E349" i="23"/>
  <c r="E348" i="23" s="1"/>
  <c r="E347" i="23" s="1"/>
  <c r="E346" i="23" s="1"/>
  <c r="E237" i="23"/>
  <c r="E91" i="23"/>
  <c r="E174" i="23"/>
  <c r="E173" i="23" s="1"/>
  <c r="E172" i="23" s="1"/>
  <c r="E171" i="23" s="1"/>
  <c r="E250" i="23"/>
  <c r="E249" i="23" s="1"/>
  <c r="E248" i="23" s="1"/>
  <c r="E586" i="23"/>
  <c r="E579" i="23" s="1"/>
  <c r="E578" i="23" s="1"/>
  <c r="E577" i="23" s="1"/>
  <c r="E503" i="23"/>
  <c r="E501" i="23" s="1"/>
  <c r="E388" i="23"/>
  <c r="E81" i="23"/>
  <c r="E290" i="23"/>
  <c r="E289" i="23" s="1"/>
  <c r="E534" i="23"/>
  <c r="E452" i="23"/>
  <c r="E330" i="23"/>
  <c r="E329" i="23" s="1"/>
  <c r="E181" i="23"/>
  <c r="E310" i="23"/>
  <c r="E309" i="23" s="1"/>
  <c r="E300" i="23" s="1"/>
  <c r="E568" i="23"/>
  <c r="E564" i="23" s="1"/>
  <c r="E563" i="23" s="1"/>
  <c r="E113" i="23"/>
  <c r="E112" i="23" s="1"/>
  <c r="E111" i="23" s="1"/>
  <c r="E39" i="23"/>
  <c r="E38" i="23" s="1"/>
  <c r="E37" i="23" s="1"/>
  <c r="E469" i="23"/>
  <c r="E468" i="23" s="1"/>
  <c r="E463" i="23" s="1"/>
  <c r="E462" i="23" s="1"/>
  <c r="E461" i="23" s="1"/>
  <c r="E322" i="23"/>
  <c r="E321" i="23" s="1"/>
  <c r="E320" i="23" s="1"/>
  <c r="E282" i="23"/>
  <c r="E281" i="23" s="1"/>
  <c r="E143" i="23"/>
  <c r="E558" i="23"/>
  <c r="E557" i="23" s="1"/>
  <c r="E556" i="23" s="1"/>
  <c r="E555" i="23" s="1"/>
  <c r="E151" i="23"/>
  <c r="E482" i="23" l="1"/>
  <c r="E481" i="23" s="1"/>
  <c r="E480" i="23" s="1"/>
  <c r="E425" i="23"/>
  <c r="E73" i="23"/>
  <c r="E139" i="23"/>
  <c r="E118" i="23" s="1"/>
  <c r="E387" i="23"/>
  <c r="E386" i="23" s="1"/>
  <c r="E385" i="23" s="1"/>
  <c r="E280" i="23"/>
  <c r="E236" i="23" s="1"/>
  <c r="E554" i="23"/>
  <c r="E528" i="23" s="1"/>
  <c r="E345" i="23" l="1"/>
  <c r="E72" i="23"/>
  <c r="E16" i="23" s="1"/>
  <c r="E605" i="23" l="1"/>
  <c r="F286" i="22"/>
  <c r="F285" i="22" s="1"/>
  <c r="F270" i="22"/>
  <c r="F269" i="22" s="1"/>
  <c r="F268" i="22" s="1"/>
  <c r="F267" i="22" s="1"/>
  <c r="F135" i="22"/>
  <c r="F19" i="22"/>
  <c r="F21" i="22"/>
  <c r="F23" i="22"/>
  <c r="F29" i="22"/>
  <c r="F28" i="22" s="1"/>
  <c r="F27" i="22" s="1"/>
  <c r="F26" i="22" s="1"/>
  <c r="F34" i="22"/>
  <c r="F33" i="22" s="1"/>
  <c r="F32" i="22" s="1"/>
  <c r="F31" i="22" s="1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6" i="22" s="1"/>
  <c r="F79" i="22"/>
  <c r="F83" i="22"/>
  <c r="F87" i="22"/>
  <c r="F86" i="22" s="1"/>
  <c r="F90" i="22"/>
  <c r="F89" i="22" s="1"/>
  <c r="F95" i="22"/>
  <c r="F94" i="22" s="1"/>
  <c r="F93" i="22" s="1"/>
  <c r="F92" i="22" s="1"/>
  <c r="F100" i="22"/>
  <c r="F99" i="22" s="1"/>
  <c r="F103" i="22"/>
  <c r="F102" i="22" s="1"/>
  <c r="F108" i="22"/>
  <c r="F110" i="22"/>
  <c r="F114" i="22"/>
  <c r="F117" i="22"/>
  <c r="F116" i="22" s="1"/>
  <c r="F118" i="22"/>
  <c r="F123" i="22"/>
  <c r="F125" i="22"/>
  <c r="F128" i="22"/>
  <c r="F127" i="22" s="1"/>
  <c r="F132" i="22"/>
  <c r="F131" i="22" s="1"/>
  <c r="F137" i="22"/>
  <c r="F143" i="22"/>
  <c r="F145" i="22"/>
  <c r="F148" i="22"/>
  <c r="F150" i="22"/>
  <c r="F155" i="22"/>
  <c r="F158" i="22"/>
  <c r="F160" i="22"/>
  <c r="F167" i="22"/>
  <c r="F166" i="22" s="1"/>
  <c r="F176" i="22"/>
  <c r="F175" i="22" s="1"/>
  <c r="F174" i="22" s="1"/>
  <c r="F173" i="22" s="1"/>
  <c r="F181" i="22"/>
  <c r="F180" i="22" s="1"/>
  <c r="F179" i="22" s="1"/>
  <c r="F178" i="22" s="1"/>
  <c r="F188" i="22"/>
  <c r="F187" i="22" s="1"/>
  <c r="F194" i="22"/>
  <c r="F193" i="22" s="1"/>
  <c r="F200" i="22"/>
  <c r="F199" i="22" s="1"/>
  <c r="F203" i="22"/>
  <c r="F202" i="22" s="1"/>
  <c r="F206" i="22"/>
  <c r="F205" i="22" s="1"/>
  <c r="F211" i="22"/>
  <c r="F210" i="22" s="1"/>
  <c r="F209" i="22" s="1"/>
  <c r="F221" i="22"/>
  <c r="F220" i="22" s="1"/>
  <c r="F219" i="22" s="1"/>
  <c r="F225" i="22"/>
  <c r="F224" i="22" s="1"/>
  <c r="F223" i="22" s="1"/>
  <c r="F232" i="22"/>
  <c r="F231" i="22" s="1"/>
  <c r="F230" i="22" s="1"/>
  <c r="F229" i="22" s="1"/>
  <c r="F237" i="22"/>
  <c r="F236" i="22" s="1"/>
  <c r="F235" i="22" s="1"/>
  <c r="F234" i="22" s="1"/>
  <c r="F243" i="22"/>
  <c r="F242" i="22" s="1"/>
  <c r="F250" i="22"/>
  <c r="F249" i="22" s="1"/>
  <c r="F253" i="22"/>
  <c r="F252" i="22" s="1"/>
  <c r="F256" i="22"/>
  <c r="F255" i="22" s="1"/>
  <c r="F259" i="22"/>
  <c r="F258" i="22" s="1"/>
  <c r="F265" i="22"/>
  <c r="F264" i="22" s="1"/>
  <c r="F275" i="22"/>
  <c r="F274" i="22" s="1"/>
  <c r="F278" i="22"/>
  <c r="F277" i="22" s="1"/>
  <c r="F283" i="22"/>
  <c r="F282" i="22" s="1"/>
  <c r="F289" i="22"/>
  <c r="F288" i="22" s="1"/>
  <c r="F295" i="22"/>
  <c r="F294" i="22" s="1"/>
  <c r="F303" i="22"/>
  <c r="F302" i="22" s="1"/>
  <c r="F306" i="22"/>
  <c r="F305" i="22" s="1"/>
  <c r="F309" i="22"/>
  <c r="F308" i="22" s="1"/>
  <c r="F315" i="22"/>
  <c r="F314" i="22" s="1"/>
  <c r="F318" i="22"/>
  <c r="F317" i="22" s="1"/>
  <c r="F325" i="22"/>
  <c r="F324" i="22" s="1"/>
  <c r="F323" i="22" s="1"/>
  <c r="F329" i="22"/>
  <c r="F328" i="22" s="1"/>
  <c r="F327" i="22" s="1"/>
  <c r="F334" i="22"/>
  <c r="F333" i="22" s="1"/>
  <c r="F341" i="22"/>
  <c r="F340" i="22" s="1"/>
  <c r="F339" i="22" s="1"/>
  <c r="F345" i="22"/>
  <c r="F344" i="22" s="1"/>
  <c r="F343" i="22" s="1"/>
  <c r="F352" i="22"/>
  <c r="F351" i="22" s="1"/>
  <c r="F356" i="22"/>
  <c r="F355" i="22" s="1"/>
  <c r="F354" i="22" s="1"/>
  <c r="F359" i="22"/>
  <c r="F358" i="22" s="1"/>
  <c r="F362" i="22"/>
  <c r="F361" i="22" s="1"/>
  <c r="F366" i="22"/>
  <c r="F365" i="22" s="1"/>
  <c r="F364" i="22" s="1"/>
  <c r="F373" i="22"/>
  <c r="F372" i="22" s="1"/>
  <c r="F371" i="22" s="1"/>
  <c r="F370" i="22" s="1"/>
  <c r="F369" i="22" s="1"/>
  <c r="F379" i="22"/>
  <c r="F378" i="22" s="1"/>
  <c r="F377" i="22" s="1"/>
  <c r="F376" i="22" s="1"/>
  <c r="F385" i="22"/>
  <c r="F384" i="22" s="1"/>
  <c r="F383" i="22" s="1"/>
  <c r="F382" i="22" s="1"/>
  <c r="F390" i="22"/>
  <c r="F389" i="22" s="1"/>
  <c r="F388" i="22" s="1"/>
  <c r="F387" i="22" s="1"/>
  <c r="F394" i="22"/>
  <c r="F393" i="22" s="1"/>
  <c r="F392" i="22" s="1"/>
  <c r="F400" i="22"/>
  <c r="F399" i="22" s="1"/>
  <c r="F403" i="22"/>
  <c r="F405" i="22"/>
  <c r="F409" i="22"/>
  <c r="F408" i="22" s="1"/>
  <c r="F416" i="22"/>
  <c r="F418" i="22"/>
  <c r="F422" i="22"/>
  <c r="F421" i="22" s="1"/>
  <c r="F420" i="22" s="1"/>
  <c r="F427" i="22"/>
  <c r="F426" i="22" s="1"/>
  <c r="F425" i="22" s="1"/>
  <c r="F424" i="22" s="1"/>
  <c r="F434" i="22"/>
  <c r="F433" i="22" s="1"/>
  <c r="F432" i="22" s="1"/>
  <c r="F431" i="22" s="1"/>
  <c r="F430" i="22" s="1"/>
  <c r="F429" i="22" s="1"/>
  <c r="F441" i="22"/>
  <c r="F440" i="22" s="1"/>
  <c r="F444" i="22"/>
  <c r="F446" i="22"/>
  <c r="F448" i="22"/>
  <c r="F451" i="22"/>
  <c r="F450" i="22" s="1"/>
  <c r="F456" i="22"/>
  <c r="F464" i="22"/>
  <c r="F463" i="22" s="1"/>
  <c r="F462" i="22" s="1"/>
  <c r="F461" i="22" s="1"/>
  <c r="F468" i="22"/>
  <c r="F467" i="22" s="1"/>
  <c r="F466" i="22" s="1"/>
  <c r="F477" i="22"/>
  <c r="F476" i="22" s="1"/>
  <c r="F480" i="22"/>
  <c r="F479" i="22" s="1"/>
  <c r="F484" i="22"/>
  <c r="F483" i="22" s="1"/>
  <c r="F487" i="22"/>
  <c r="F486" i="22" s="1"/>
  <c r="F490" i="22"/>
  <c r="F489" i="22" s="1"/>
  <c r="F493" i="22"/>
  <c r="F492" i="22" s="1"/>
  <c r="F499" i="22"/>
  <c r="F498" i="22" s="1"/>
  <c r="F502" i="22"/>
  <c r="F501" i="22" s="1"/>
  <c r="F505" i="22"/>
  <c r="F504" i="22" s="1"/>
  <c r="F509" i="22"/>
  <c r="F508" i="22" s="1"/>
  <c r="F507" i="22" s="1"/>
  <c r="F516" i="22"/>
  <c r="F515" i="22" s="1"/>
  <c r="F519" i="22"/>
  <c r="F518" i="22" s="1"/>
  <c r="F522" i="22"/>
  <c r="F521" i="22" s="1"/>
  <c r="F525" i="22"/>
  <c r="F524" i="22" s="1"/>
  <c r="F529" i="22"/>
  <c r="F528" i="22" s="1"/>
  <c r="F532" i="22"/>
  <c r="F531" i="22" s="1"/>
  <c r="F538" i="22"/>
  <c r="F537" i="22" s="1"/>
  <c r="F541" i="22"/>
  <c r="F540" i="22" s="1"/>
  <c r="F546" i="22"/>
  <c r="F545" i="22" s="1"/>
  <c r="F544" i="22" s="1"/>
  <c r="F543" i="22" s="1"/>
  <c r="F549" i="22"/>
  <c r="F548" i="22" s="1"/>
  <c r="F547" i="22" s="1"/>
  <c r="F556" i="22"/>
  <c r="F555" i="22" s="1"/>
  <c r="F554" i="22" s="1"/>
  <c r="F563" i="22"/>
  <c r="F562" i="22" s="1"/>
  <c r="F569" i="22"/>
  <c r="F568" i="22" s="1"/>
  <c r="F573" i="22"/>
  <c r="F572" i="22" s="1"/>
  <c r="F571" i="22" s="1"/>
  <c r="F583" i="22"/>
  <c r="F582" i="22" s="1"/>
  <c r="F581" i="22" s="1"/>
  <c r="F587" i="22"/>
  <c r="F589" i="22"/>
  <c r="F591" i="22"/>
  <c r="F595" i="22"/>
  <c r="F594" i="22" s="1"/>
  <c r="F593" i="22" s="1"/>
  <c r="F601" i="22"/>
  <c r="F603" i="22"/>
  <c r="F605" i="22"/>
  <c r="F608" i="22"/>
  <c r="F610" i="22"/>
  <c r="F612" i="22"/>
  <c r="F615" i="22"/>
  <c r="F614" i="22" s="1"/>
  <c r="F622" i="22"/>
  <c r="F621" i="22" s="1"/>
  <c r="F620" i="22" s="1"/>
  <c r="F619" i="22" s="1"/>
  <c r="F618" i="22" s="1"/>
  <c r="F629" i="22"/>
  <c r="F631" i="22"/>
  <c r="F639" i="22"/>
  <c r="F638" i="22" s="1"/>
  <c r="F637" i="22" s="1"/>
  <c r="F636" i="22" s="1"/>
  <c r="F635" i="22" s="1"/>
  <c r="F634" i="22" s="1"/>
  <c r="F633" i="22" s="1"/>
  <c r="F18" i="22" l="1"/>
  <c r="F17" i="22" s="1"/>
  <c r="F16" i="22" s="1"/>
  <c r="F586" i="22"/>
  <c r="F585" i="22" s="1"/>
  <c r="F580" i="22" s="1"/>
  <c r="F579" i="22" s="1"/>
  <c r="F578" i="22" s="1"/>
  <c r="F561" i="22"/>
  <c r="F454" i="22"/>
  <c r="F453" i="22" s="1"/>
  <c r="F455" i="22"/>
  <c r="F553" i="22"/>
  <c r="F45" i="22"/>
  <c r="F44" i="22" s="1"/>
  <c r="F43" i="22" s="1"/>
  <c r="F482" i="22"/>
  <c r="F415" i="22"/>
  <c r="F414" i="22" s="1"/>
  <c r="F413" i="22" s="1"/>
  <c r="F412" i="22" s="1"/>
  <c r="F411" i="22" s="1"/>
  <c r="F157" i="22"/>
  <c r="F402" i="22"/>
  <c r="F152" i="22"/>
  <c r="F142" i="22"/>
  <c r="F338" i="22"/>
  <c r="F337" i="22" s="1"/>
  <c r="F336" i="22" s="1"/>
  <c r="F147" i="22"/>
  <c r="F122" i="22"/>
  <c r="F443" i="22"/>
  <c r="F218" i="22"/>
  <c r="F398" i="22"/>
  <c r="F397" i="22" s="1"/>
  <c r="F396" i="22" s="1"/>
  <c r="F293" i="22"/>
  <c r="F292" i="22" s="1"/>
  <c r="F301" i="22"/>
  <c r="F300" i="22" s="1"/>
  <c r="F165" i="22"/>
  <c r="F164" i="22" s="1"/>
  <c r="F163" i="22" s="1"/>
  <c r="F162" i="22" s="1"/>
  <c r="F186" i="22"/>
  <c r="F185" i="22"/>
  <c r="F184" i="22" s="1"/>
  <c r="F313" i="22"/>
  <c r="F312" i="22" s="1"/>
  <c r="F311" i="22" s="1"/>
  <c r="F98" i="22"/>
  <c r="F97" i="22" s="1"/>
  <c r="F527" i="22"/>
  <c r="F273" i="22"/>
  <c r="F272" i="22" s="1"/>
  <c r="F85" i="22"/>
  <c r="F51" i="22"/>
  <c r="F50" i="22" s="1"/>
  <c r="F25" i="22"/>
  <c r="F15" i="22" s="1"/>
  <c r="F14" i="22" s="1"/>
  <c r="F628" i="22"/>
  <c r="F627" i="22" s="1"/>
  <c r="F626" i="22" s="1"/>
  <c r="F625" i="22" s="1"/>
  <c r="F624" i="22" s="1"/>
  <c r="F617" i="22" s="1"/>
  <c r="F198" i="22"/>
  <c r="F197" i="22" s="1"/>
  <c r="F196" i="22" s="1"/>
  <c r="F134" i="22"/>
  <c r="F600" i="22"/>
  <c r="F460" i="22"/>
  <c r="F322" i="22"/>
  <c r="F68" i="22"/>
  <c r="F113" i="22"/>
  <c r="F241" i="22"/>
  <c r="F240" i="22" s="1"/>
  <c r="F239" i="22" s="1"/>
  <c r="F350" i="22"/>
  <c r="F349" i="22" s="1"/>
  <c r="F348" i="22" s="1"/>
  <c r="F347" i="22" s="1"/>
  <c r="F281" i="22"/>
  <c r="F280" i="22" s="1"/>
  <c r="F228" i="22"/>
  <c r="F107" i="22"/>
  <c r="F106" i="22" s="1"/>
  <c r="F105" i="22" s="1"/>
  <c r="F75" i="22"/>
  <c r="F381" i="22"/>
  <c r="F375" i="22" s="1"/>
  <c r="F552" i="22"/>
  <c r="F551" i="22" s="1"/>
  <c r="F607" i="22"/>
  <c r="F439" i="22"/>
  <c r="F438" i="22" s="1"/>
  <c r="F514" i="22"/>
  <c r="F475" i="22"/>
  <c r="F332" i="22"/>
  <c r="F331" i="22" s="1"/>
  <c r="F321" i="22" s="1"/>
  <c r="F320" i="22" s="1"/>
  <c r="F191" i="22"/>
  <c r="F190" i="22" s="1"/>
  <c r="F192" i="22"/>
  <c r="F172" i="22"/>
  <c r="F513" i="22" l="1"/>
  <c r="F512" i="22" s="1"/>
  <c r="F511" i="22" s="1"/>
  <c r="F437" i="22"/>
  <c r="F436" i="22" s="1"/>
  <c r="F130" i="22"/>
  <c r="F112" i="22" s="1"/>
  <c r="F67" i="22"/>
  <c r="F599" i="22"/>
  <c r="F598" i="22" s="1"/>
  <c r="F597" i="22" s="1"/>
  <c r="F291" i="22"/>
  <c r="F183" i="22"/>
  <c r="F271" i="22"/>
  <c r="F227" i="22" s="1"/>
  <c r="F474" i="22"/>
  <c r="F473" i="22" s="1"/>
  <c r="F472" i="22" s="1"/>
  <c r="F66" i="22" l="1"/>
  <c r="F37" i="22" s="1"/>
  <c r="F36" i="22" s="1"/>
  <c r="F471" i="22"/>
  <c r="F470" i="22" s="1"/>
  <c r="F653" i="22" l="1"/>
</calcChain>
</file>

<file path=xl/sharedStrings.xml><?xml version="1.0" encoding="utf-8"?>
<sst xmlns="http://schemas.openxmlformats.org/spreadsheetml/2006/main" count="5928" uniqueCount="738">
  <si>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</si>
  <si>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</si>
  <si>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</si>
  <si>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</si>
  <si>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</si>
  <si>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</si>
  <si>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</si>
  <si>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</si>
  <si>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</si>
  <si>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</si>
  <si>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</si>
  <si>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</si>
  <si>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</si>
  <si>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</si>
  <si>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</si>
  <si>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</si>
  <si>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</si>
  <si>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</si>
  <si>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</si>
  <si>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</si>
  <si>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</si>
  <si>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</si>
  <si>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</si>
  <si>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</si>
  <si>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</si>
  <si>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</si>
  <si>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</si>
  <si>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</si>
  <si>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</si>
  <si>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</si>
  <si>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</si>
  <si>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</si>
  <si>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</si>
  <si>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</si>
  <si>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</si>
  <si>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</si>
  <si>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</si>
  <si>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</si>
  <si>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</si>
  <si>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</si>
  <si>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</si>
  <si>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</si>
  <si>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</si>
  <si>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</si>
  <si>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</si>
  <si>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</si>
  <si>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</si>
  <si>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</si>
  <si>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</si>
  <si>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</si>
  <si>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</si>
  <si>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</si>
  <si>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</si>
  <si>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</si>
  <si>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</si>
  <si>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</si>
  <si>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</si>
  <si>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</si>
  <si>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</si>
  <si>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</si>
  <si>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</si>
  <si>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</si>
  <si>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</si>
  <si>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</si>
  <si>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</si>
  <si>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</si>
  <si>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</si>
  <si>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</si>
  <si>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</si>
  <si>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</si>
  <si>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</si>
  <si>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</si>
  <si>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</si>
  <si>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</si>
  <si>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</si>
  <si>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</si>
  <si>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</si>
  <si>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</si>
  <si>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</si>
  <si>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</si>
  <si>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</si>
  <si>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</si>
  <si>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</si>
  <si>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</si>
  <si>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</si>
  <si>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</si>
  <si>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</si>
  <si>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</si>
  <si>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</si>
  <si>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</si>
  <si>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</si>
  <si>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</si>
  <si>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</si>
  <si>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</si>
  <si>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</si>
  <si>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</si>
  <si>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</si>
  <si>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</si>
  <si>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</si>
  <si>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</si>
  <si>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</si>
  <si>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</si>
  <si>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</si>
  <si>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</si>
  <si>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</si>
  <si>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</si>
  <si>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</si>
  <si>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</si>
  <si>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</si>
  <si>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</si>
  <si>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</si>
  <si>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</si>
  <si>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</si>
  <si>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</si>
  <si>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</si>
  <si>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</si>
  <si>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</si>
  <si>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</si>
  <si>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</si>
  <si>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</si>
  <si>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</si>
  <si>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</si>
  <si>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</si>
  <si>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</si>
  <si>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</si>
  <si>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</si>
  <si>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</si>
  <si>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</si>
  <si>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</si>
  <si>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</si>
  <si>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</si>
  <si>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</si>
  <si>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</si>
  <si>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</si>
  <si>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</si>
  <si>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</si>
  <si>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</si>
  <si>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</si>
  <si>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</si>
  <si>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</si>
  <si>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</si>
  <si>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</si>
  <si>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</si>
  <si>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</si>
  <si>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</si>
  <si>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</si>
  <si>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</si>
  <si>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</si>
  <si>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</si>
  <si>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</si>
  <si>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</si>
  <si>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</si>
  <si>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</si>
  <si>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</si>
  <si>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</si>
  <si>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</si>
  <si>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</si>
  <si>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</si>
  <si>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</si>
  <si>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</si>
  <si>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</si>
  <si>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</si>
  <si>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</si>
  <si>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</si>
  <si>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</si>
  <si>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</si>
  <si>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</si>
  <si>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</si>
  <si>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</si>
  <si>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</si>
  <si>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</si>
  <si>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</si>
  <si>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</si>
  <si>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</si>
  <si>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</si>
  <si>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</si>
  <si>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</si>
  <si>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</si>
  <si>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</si>
  <si>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</si>
  <si>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</si>
  <si>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</si>
  <si>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</si>
  <si>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</si>
  <si>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</si>
  <si>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</si>
  <si>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</si>
  <si>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</si>
  <si>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</si>
  <si>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</si>
  <si>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</si>
  <si>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</si>
  <si>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</si>
  <si>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</si>
  <si>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</si>
  <si>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</si>
  <si>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</si>
  <si>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</si>
  <si>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</si>
  <si>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</si>
  <si>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</si>
  <si>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</si>
  <si>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</si>
  <si>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</si>
  <si>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</si>
  <si>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</si>
  <si>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</si>
  <si>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</si>
  <si>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</si>
  <si>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</si>
  <si>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</si>
  <si>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</si>
  <si>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</si>
  <si>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</si>
  <si>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</si>
  <si>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</si>
  <si>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</si>
  <si>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</si>
  <si>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</si>
  <si>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</si>
  <si>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</si>
  <si>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</si>
  <si>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</si>
  <si>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</si>
  <si>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</si>
  <si>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</si>
  <si>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</si>
  <si>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</si>
  <si>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</si>
  <si>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</si>
  <si>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</si>
  <si>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</si>
  <si>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</si>
  <si>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</si>
  <si>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</si>
  <si>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</si>
  <si>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</si>
  <si>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</si>
  <si>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</si>
  <si>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</si>
  <si>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</si>
  <si>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</si>
  <si>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</si>
  <si>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</si>
  <si>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</si>
  <si>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</si>
  <si>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</si>
  <si>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</si>
  <si>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</si>
  <si>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</si>
  <si>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</si>
  <si>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</si>
  <si>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</si>
  <si>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</si>
  <si>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</si>
  <si>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</si>
  <si>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</si>
  <si>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</si>
  <si>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</si>
  <si>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</si>
  <si>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</si>
  <si>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</si>
  <si>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</si>
  <si>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</si>
  <si>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</si>
  <si>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</si>
  <si>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</si>
  <si>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</si>
  <si>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</si>
  <si>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</si>
  <si>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</si>
  <si>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</si>
  <si>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</si>
  <si>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</si>
  <si>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</si>
  <si>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</si>
  <si>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</si>
  <si>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</si>
  <si>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</si>
  <si>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</si>
  <si>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</si>
  <si>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</si>
  <si>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</si>
  <si>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</si>
  <si>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</si>
  <si>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</si>
  <si>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</si>
  <si>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</si>
  <si>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</si>
  <si>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</si>
  <si>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</si>
  <si>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</si>
  <si>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</si>
  <si>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</si>
  <si>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</si>
  <si>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</si>
  <si>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</si>
  <si>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</si>
  <si>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</si>
  <si>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</si>
  <si>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</si>
  <si>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</si>
  <si>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</si>
  <si>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</si>
  <si>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</si>
  <si>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</si>
  <si>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</si>
  <si>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</si>
  <si>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</si>
  <si>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</si>
  <si>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</si>
  <si>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</si>
  <si>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</si>
  <si>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</si>
  <si>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</si>
  <si>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</si>
  <si>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</si>
  <si>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</si>
  <si>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</si>
  <si>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</si>
  <si>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</si>
  <si>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</si>
  <si>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</si>
  <si>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</si>
  <si>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</si>
  <si>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</si>
  <si>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</si>
  <si>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</si>
  <si>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</si>
  <si>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</si>
  <si>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</si>
  <si>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</si>
  <si>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</si>
  <si>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</si>
  <si>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</si>
  <si>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</si>
  <si>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</si>
  <si>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</si>
  <si>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</si>
  <si>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</si>
  <si>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</si>
  <si>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</si>
  <si>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</si>
  <si>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</si>
  <si>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</si>
  <si>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</si>
  <si>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</si>
  <si>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</si>
  <si>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</si>
  <si>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</si>
  <si>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</si>
  <si>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</si>
  <si>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</si>
  <si>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</si>
  <si>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</si>
  <si>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</si>
  <si>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</si>
  <si>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</si>
  <si>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</si>
  <si>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</si>
  <si>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</si>
  <si>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</si>
  <si>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</si>
  <si>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</si>
  <si>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</si>
  <si>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</si>
  <si>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</si>
  <si>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</si>
  <si>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</si>
  <si>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</si>
  <si>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</si>
  <si>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</si>
  <si>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</si>
  <si>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</si>
  <si>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</si>
  <si>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</si>
  <si>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</si>
  <si>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</si>
  <si>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</si>
  <si>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</si>
  <si>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</si>
  <si>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</si>
  <si>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</si>
  <si>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</si>
  <si>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</si>
  <si>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</si>
  <si>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</si>
  <si>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</si>
  <si>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</si>
  <si>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</si>
  <si>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</si>
  <si>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</si>
  <si>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</si>
  <si>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</si>
  <si>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</si>
  <si>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</si>
  <si>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</si>
  <si>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</si>
  <si>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</si>
  <si>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</si>
  <si>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</si>
  <si>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</si>
  <si>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</si>
  <si>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</si>
  <si>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</si>
  <si>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</si>
  <si>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</si>
  <si>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</si>
  <si>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</si>
  <si>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</si>
  <si>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</si>
  <si>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</si>
  <si>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</si>
  <si>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</si>
  <si>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</si>
  <si>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</si>
  <si>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</si>
  <si>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</si>
  <si>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</si>
  <si>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</si>
  <si>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</si>
  <si>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</si>
  <si>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</si>
  <si>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</si>
  <si>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</si>
  <si>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</si>
  <si>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</si>
  <si>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</si>
  <si>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</si>
  <si>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</si>
  <si>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</si>
  <si>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</si>
  <si>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</si>
  <si>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</si>
  <si>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</si>
  <si>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</si>
  <si>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</si>
  <si>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</si>
  <si>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</si>
  <si>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</si>
  <si>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</si>
  <si>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</si>
  <si>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</si>
  <si>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</si>
  <si>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</si>
  <si>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</si>
  <si>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</si>
  <si>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</si>
  <si>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</si>
  <si>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</si>
  <si>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</si>
  <si>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</si>
  <si>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</si>
  <si>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</si>
  <si>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</si>
  <si>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</si>
  <si>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</si>
  <si>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</si>
  <si>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</si>
  <si>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</si>
  <si>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</si>
  <si>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</si>
  <si>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</si>
  <si>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</si>
  <si>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</si>
  <si>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</si>
  <si>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</si>
  <si>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</si>
  <si>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</si>
  <si>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</si>
  <si>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</si>
  <si>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</si>
  <si>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</si>
  <si>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</si>
  <si>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</si>
  <si>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</si>
  <si>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</si>
  <si>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</si>
  <si>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</si>
  <si>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</si>
  <si>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</si>
  <si>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</si>
  <si>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</si>
  <si>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</si>
  <si>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</si>
  <si>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</si>
  <si>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</si>
  <si>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</si>
  <si>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</si>
  <si>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</si>
  <si>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</si>
  <si>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</si>
  <si>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</si>
  <si>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</si>
  <si>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</si>
  <si>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</si>
  <si>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</si>
  <si>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</si>
  <si>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</si>
  <si>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</si>
  <si>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</si>
  <si>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</si>
  <si>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</si>
  <si>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</si>
  <si>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</si>
  <si>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</si>
  <si>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</si>
  <si>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</si>
  <si>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</si>
  <si>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</si>
  <si>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</si>
  <si>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</si>
  <si>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</si>
  <si>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</si>
  <si>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</si>
  <si>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</si>
  <si>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</si>
  <si>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</si>
  <si>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</si>
  <si>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</si>
  <si>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</si>
  <si>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</si>
  <si>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</si>
  <si>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</si>
  <si>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</si>
  <si>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</si>
  <si>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</si>
  <si>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</si>
  <si>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</si>
  <si>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</si>
  <si>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</si>
  <si>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</si>
  <si>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</si>
  <si>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</si>
  <si>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</si>
  <si>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</si>
  <si>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</si>
  <si>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</si>
  <si>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</si>
  <si>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</si>
  <si>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</si>
  <si>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</si>
  <si>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</si>
  <si>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</si>
  <si>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</si>
  <si>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</si>
  <si>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</si>
  <si>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</si>
  <si>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</si>
  <si>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</si>
  <si>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</si>
  <si>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</si>
  <si>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</si>
  <si>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</si>
  <si>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</si>
  <si>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</si>
  <si>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</si>
  <si>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</si>
  <si>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</si>
  <si>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</si>
  <si>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</si>
  <si>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</si>
  <si>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</si>
  <si>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</si>
  <si>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</si>
  <si>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</si>
  <si>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</si>
  <si>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</si>
  <si>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</si>
  <si>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</si>
  <si>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 решению Думы Ханкайского</t>
  </si>
  <si>
    <t>муниципального округа</t>
  </si>
  <si>
    <t>от 28.09.2021 № 246</t>
  </si>
  <si>
    <t>к   проекту решения Думы Ханкайского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</si>
  <si>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</si>
  <si>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</si>
  <si>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</si>
  <si>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</si>
  <si>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к проекту  решения Думы Ханкайского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</si>
  <si>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</si>
  <si>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</si>
  <si>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</si>
  <si>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</si>
  <si>
    <t>ВСЕГО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</si>
  <si>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</si>
  <si>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</si>
  <si>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</si>
  <si>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</si>
  <si>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</si>
  <si>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</si>
  <si>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</si>
  <si>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</si>
  <si>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</si>
  <si>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</si>
  <si>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</si>
  <si>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Субсидии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</si>
  <si>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</si>
  <si>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</si>
  <si>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</si>
  <si>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</si>
  <si>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</si>
  <si>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</si>
  <si>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Прочие дотации бюджетам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</si>
  <si>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</si>
  <si>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Сумма</t>
  </si>
  <si>
    <t>Наименование межбюджетных трансфертов</t>
  </si>
  <si>
    <t>№ п/п</t>
  </si>
  <si>
    <t xml:space="preserve">межбюджетных трансфертов от других бюджетов бюджетной системы на 2021 год  </t>
  </si>
  <si>
    <t>Объемы</t>
  </si>
  <si>
    <t>Приложение 9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</si>
  <si>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</si>
  <si>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</si>
  <si>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Иные межбюджетные трансферты</t>
  </si>
  <si>
    <t>2 02 40000 00 0000 150</t>
  </si>
  <si>
    <t>Единая субвенция бюджетам муниципальных округов из бюджета субъекта Российской Федерации</t>
  </si>
  <si>
    <t>2 02 36900 14 0000 150</t>
  </si>
  <si>
    <t>Прочие субвенции бюджетам муниципальных округов</t>
  </si>
  <si>
    <t>2 02 39999 14 0000 150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</si>
  <si>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</si>
  <si>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</si>
  <si>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Субвенции бюджетам муниципальных округов на проведение Всероссийской переписи населения 2020 года</t>
  </si>
  <si>
    <t>2 02 35469 14 0000 150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</si>
  <si>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</si>
  <si>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</si>
  <si>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</si>
  <si>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2 02 35260 14 0000 150
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</si>
  <si>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</si>
  <si>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</si>
  <si>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</si>
  <si>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2 02 35118 14 0000 150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</si>
  <si>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</si>
  <si>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</si>
  <si>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</si>
  <si>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</si>
  <si>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бюджетной системы Российской Федерации</t>
  </si>
  <si>
    <t>2 02 30000 00 0000 150</t>
  </si>
  <si>
    <t>Прочие субсидии бюджетам муниципальных округов</t>
  </si>
  <si>
    <t>2 02 29999 14 0000 150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</si>
  <si>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</si>
  <si>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</si>
  <si>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</si>
  <si>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</si>
  <si>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</si>
  <si>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2 02 25243 14 0000 150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</si>
  <si>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</si>
  <si>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</si>
  <si>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</si>
  <si>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</si>
  <si>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</si>
  <si>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</si>
  <si>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Субсидии бюджетам бюджетной системы Российской Федерации (межбюджетные субсидии)</t>
  </si>
  <si>
    <t>2 02 20000 00 0000 150</t>
  </si>
  <si>
    <t>2 02 19999 14 0000 150</t>
  </si>
  <si>
    <t>2 02 15002 14 0000 150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</si>
  <si>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</si>
  <si>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</si>
  <si>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</si>
  <si>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</si>
  <si>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</si>
  <si>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</si>
  <si>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муниципальных округов</t>
  </si>
  <si>
    <t>1 17 05040 14 0000 180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</si>
  <si>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</si>
  <si>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</si>
  <si>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</si>
  <si>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</si>
  <si>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</si>
  <si>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1 14 06012 14 0000 430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</si>
  <si>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</si>
  <si>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1 14 02043 14 0000 400</t>
  </si>
  <si>
    <t>ДОХОДЫ ОТ ПРОДАЖИ МАТЕРИАЛЬНЫХ И НЕМАТЕРИАЛЬНЫХ АКТИВОВ</t>
  </si>
  <si>
    <t>1 14 00000 00 0000 000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</si>
  <si>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</si>
  <si>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1 13 02064 14 0000 130</t>
  </si>
  <si>
    <t>ДОХОДЫ ОТ ОКАЗАНИЯ ПЛАТНЫХ УСЛУГ (РАБОТ) И КОМПЕНСАЦИИ ЗАТРАТ  ГОСУДАРСТВА</t>
  </si>
  <si>
    <t>1 13 00000 00 0000 000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</si>
  <si>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</si>
  <si>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</si>
  <si>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</si>
  <si>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>1 12 00000 00 0000 000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</si>
  <si>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</si>
  <si>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</si>
  <si>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</si>
  <si>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</si>
  <si>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</si>
  <si>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</si>
  <si>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</si>
  <si>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</si>
  <si>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</si>
  <si>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</si>
  <si>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</t>
  </si>
  <si>
    <t>1 08 00000 00 0000 000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</si>
  <si>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</si>
  <si>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</si>
  <si>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</si>
  <si>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</si>
  <si>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НАЛОГИ НА ИМУЩЕСТВО</t>
  </si>
  <si>
    <t>1 06 00000 00 0000 000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</si>
  <si>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</si>
  <si>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1 05 04060 02 0000 110</t>
  </si>
  <si>
    <t>Единый сельскохозяйственный налог</t>
  </si>
  <si>
    <t>1 05 03000 01 0000 110</t>
  </si>
  <si>
    <t>Единый  налог на вмененный доход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</si>
  <si>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</si>
  <si>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</si>
  <si>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</si>
  <si>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</si>
  <si>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</si>
  <si>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</si>
  <si>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</si>
  <si>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</si>
  <si>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</si>
  <si>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</si>
  <si>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</si>
  <si>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</si>
  <si>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</si>
  <si>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</si>
  <si>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 xml:space="preserve">1 00 00000 00 0000 000 </t>
  </si>
  <si>
    <t>Наименование налога (сбора)</t>
  </si>
  <si>
    <t>Код бюджетной классификации Российской Федерации</t>
  </si>
  <si>
    <t>доходов бюджета Ханкайского муниципального округа на 2021 год</t>
  </si>
  <si>
    <t>Приложение 7</t>
  </si>
  <si>
    <t xml:space="preserve">Итого источников </t>
  </si>
  <si>
    <t>Уменьшение прочих остатков денежных средств бюджетов  муниципальных округов</t>
  </si>
  <si>
    <t xml:space="preserve"> 01 05 02 01 14 0000 610</t>
  </si>
  <si>
    <t>Увеличение прочих остатков денежных средств бюджетов муниципальных округов</t>
  </si>
  <si>
    <t xml:space="preserve"> 01 05 02 01 14 0000 510</t>
  </si>
  <si>
    <t>Изменение остатков средств на счетах по учету средств бюджета</t>
  </si>
  <si>
    <t xml:space="preserve"> 01 05 00 00 00 0000 000</t>
  </si>
  <si>
    <t>Наименование источников</t>
  </si>
  <si>
    <t xml:space="preserve">                                                                                    </t>
  </si>
  <si>
    <t>внутреннего финансирования дефицита  бюджета Ханкайского муниципального округа на 2021 год</t>
  </si>
  <si>
    <t>Источники</t>
  </si>
  <si>
    <t>к проекту решения Думы Ханкайского</t>
  </si>
  <si>
    <t>к  проекту решения Думы Ханкайского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</si>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</sst>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9" fontId="6" fillId="2" borderId="1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4" fontId="11" fillId="0" borderId="0" xfId="0" applyNumberFormat="1" applyFont="1"/>
    <xf numFmtId="0" fontId="7" fillId="0" borderId="0" xfId="0" applyFont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Fill="1"/>
    <xf numFmtId="164" fontId="6" fillId="0" borderId="0" xfId="0" applyNumberFormat="1" applyFont="1" applyFill="1"/>
    <xf numFmtId="0" fontId="6" fillId="2" borderId="0" xfId="0" applyFont="1" applyFill="1" applyAlignment="1"/>
    <xf numFmtId="164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0" borderId="0" xfId="0" applyFont="1" applyFill="1"/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60;&#1080;&#1083;&#1072;&#1090;&#1082;&#1080;&#1085;&#1072;/&#1056;&#1077;&#1096;&#1077;&#1085;&#1080;&#1103;%20&#1044;&#1091;&#1084;&#1099;/2021/&#1059;&#1090;&#1086;&#1095;&#1085;&#1077;&#1085;&#1080;&#1077;/&#1055;&#1088;&#1080;&#1083;&#1086;&#1078;&#1077;&#1085;&#1080;&#1103;%201,2,6-16%20&#1076;&#1080;&#1085;&#1072;&#1084;&#1080;&#1082;&#1072;%20&#1086;&#1082;&#1088;&#1091;&#1075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"/>
      <sheetName val="прил 2 не надо"/>
      <sheetName val="прил 6 не надо"/>
      <sheetName val="прил 7 "/>
      <sheetName val="прил  8 не надо"/>
      <sheetName val="прил 9"/>
      <sheetName val="прил 10 не надо"/>
      <sheetName val="прил 11"/>
      <sheetName val="прил 12 "/>
      <sheetName val="прил 13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64">
          <cell r="D64">
            <v>1062870896.6999999</v>
          </cell>
        </row>
      </sheetData>
      <sheetData sheetId="4"/>
      <sheetData sheetId="5"/>
      <sheetData sheetId="6"/>
      <sheetData sheetId="7"/>
      <sheetData sheetId="8"/>
      <sheetData sheetId="9">
        <row r="626">
          <cell r="F626">
            <v>1096509464.7400002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A11" sqref="A11:C11"/>
    </sheetView>
  </sheetViews>
  <sheetFormatPr defaultRowHeight="18.75" x14ac:dyDescent="0.3"/>
  <cols>
    <col min="1" max="1" width="29.140625" style="151" customWidth="1"/>
    <col min="2" max="2" width="43.28515625" style="151" customWidth="1"/>
    <col min="3" max="3" width="21.28515625" style="151" customWidth="1"/>
    <col min="4" max="256" width="8.85546875" style="132"/>
    <col min="257" max="257" width="26.85546875" style="132" customWidth="1"/>
    <col min="258" max="258" width="40.42578125" style="132" customWidth="1"/>
    <col min="259" max="259" width="13.5703125" style="132" customWidth="1"/>
    <col min="260" max="512" width="8.85546875" style="132"/>
    <col min="513" max="513" width="26.85546875" style="132" customWidth="1"/>
    <col min="514" max="514" width="40.42578125" style="132" customWidth="1"/>
    <col min="515" max="515" width="13.5703125" style="132" customWidth="1"/>
    <col min="516" max="768" width="8.85546875" style="132"/>
    <col min="769" max="769" width="26.85546875" style="132" customWidth="1"/>
    <col min="770" max="770" width="40.42578125" style="132" customWidth="1"/>
    <col min="771" max="771" width="13.5703125" style="132" customWidth="1"/>
    <col min="772" max="1024" width="8.85546875" style="132"/>
    <col min="1025" max="1025" width="26.85546875" style="132" customWidth="1"/>
    <col min="1026" max="1026" width="40.42578125" style="132" customWidth="1"/>
    <col min="1027" max="1027" width="13.5703125" style="132" customWidth="1"/>
    <col min="1028" max="1280" width="8.85546875" style="132"/>
    <col min="1281" max="1281" width="26.85546875" style="132" customWidth="1"/>
    <col min="1282" max="1282" width="40.42578125" style="132" customWidth="1"/>
    <col min="1283" max="1283" width="13.5703125" style="132" customWidth="1"/>
    <col min="1284" max="1536" width="8.85546875" style="132"/>
    <col min="1537" max="1537" width="26.85546875" style="132" customWidth="1"/>
    <col min="1538" max="1538" width="40.42578125" style="132" customWidth="1"/>
    <col min="1539" max="1539" width="13.5703125" style="132" customWidth="1"/>
    <col min="1540" max="1792" width="8.85546875" style="132"/>
    <col min="1793" max="1793" width="26.85546875" style="132" customWidth="1"/>
    <col min="1794" max="1794" width="40.42578125" style="132" customWidth="1"/>
    <col min="1795" max="1795" width="13.5703125" style="132" customWidth="1"/>
    <col min="1796" max="2048" width="8.85546875" style="132"/>
    <col min="2049" max="2049" width="26.85546875" style="132" customWidth="1"/>
    <col min="2050" max="2050" width="40.42578125" style="132" customWidth="1"/>
    <col min="2051" max="2051" width="13.5703125" style="132" customWidth="1"/>
    <col min="2052" max="2304" width="8.85546875" style="132"/>
    <col min="2305" max="2305" width="26.85546875" style="132" customWidth="1"/>
    <col min="2306" max="2306" width="40.42578125" style="132" customWidth="1"/>
    <col min="2307" max="2307" width="13.5703125" style="132" customWidth="1"/>
    <col min="2308" max="2560" width="8.85546875" style="132"/>
    <col min="2561" max="2561" width="26.85546875" style="132" customWidth="1"/>
    <col min="2562" max="2562" width="40.42578125" style="132" customWidth="1"/>
    <col min="2563" max="2563" width="13.5703125" style="132" customWidth="1"/>
    <col min="2564" max="2816" width="8.85546875" style="132"/>
    <col min="2817" max="2817" width="26.85546875" style="132" customWidth="1"/>
    <col min="2818" max="2818" width="40.42578125" style="132" customWidth="1"/>
    <col min="2819" max="2819" width="13.5703125" style="132" customWidth="1"/>
    <col min="2820" max="3072" width="8.85546875" style="132"/>
    <col min="3073" max="3073" width="26.85546875" style="132" customWidth="1"/>
    <col min="3074" max="3074" width="40.42578125" style="132" customWidth="1"/>
    <col min="3075" max="3075" width="13.5703125" style="132" customWidth="1"/>
    <col min="3076" max="3328" width="8.85546875" style="132"/>
    <col min="3329" max="3329" width="26.85546875" style="132" customWidth="1"/>
    <col min="3330" max="3330" width="40.42578125" style="132" customWidth="1"/>
    <col min="3331" max="3331" width="13.5703125" style="132" customWidth="1"/>
    <col min="3332" max="3584" width="8.85546875" style="132"/>
    <col min="3585" max="3585" width="26.85546875" style="132" customWidth="1"/>
    <col min="3586" max="3586" width="40.42578125" style="132" customWidth="1"/>
    <col min="3587" max="3587" width="13.5703125" style="132" customWidth="1"/>
    <col min="3588" max="3840" width="8.85546875" style="132"/>
    <col min="3841" max="3841" width="26.85546875" style="132" customWidth="1"/>
    <col min="3842" max="3842" width="40.42578125" style="132" customWidth="1"/>
    <col min="3843" max="3843" width="13.5703125" style="132" customWidth="1"/>
    <col min="3844" max="4096" width="8.85546875" style="132"/>
    <col min="4097" max="4097" width="26.85546875" style="132" customWidth="1"/>
    <col min="4098" max="4098" width="40.42578125" style="132" customWidth="1"/>
    <col min="4099" max="4099" width="13.5703125" style="132" customWidth="1"/>
    <col min="4100" max="4352" width="8.85546875" style="132"/>
    <col min="4353" max="4353" width="26.85546875" style="132" customWidth="1"/>
    <col min="4354" max="4354" width="40.42578125" style="132" customWidth="1"/>
    <col min="4355" max="4355" width="13.5703125" style="132" customWidth="1"/>
    <col min="4356" max="4608" width="8.85546875" style="132"/>
    <col min="4609" max="4609" width="26.85546875" style="132" customWidth="1"/>
    <col min="4610" max="4610" width="40.42578125" style="132" customWidth="1"/>
    <col min="4611" max="4611" width="13.5703125" style="132" customWidth="1"/>
    <col min="4612" max="4864" width="8.85546875" style="132"/>
    <col min="4865" max="4865" width="26.85546875" style="132" customWidth="1"/>
    <col min="4866" max="4866" width="40.42578125" style="132" customWidth="1"/>
    <col min="4867" max="4867" width="13.5703125" style="132" customWidth="1"/>
    <col min="4868" max="5120" width="8.85546875" style="132"/>
    <col min="5121" max="5121" width="26.85546875" style="132" customWidth="1"/>
    <col min="5122" max="5122" width="40.42578125" style="132" customWidth="1"/>
    <col min="5123" max="5123" width="13.5703125" style="132" customWidth="1"/>
    <col min="5124" max="5376" width="8.85546875" style="132"/>
    <col min="5377" max="5377" width="26.85546875" style="132" customWidth="1"/>
    <col min="5378" max="5378" width="40.42578125" style="132" customWidth="1"/>
    <col min="5379" max="5379" width="13.5703125" style="132" customWidth="1"/>
    <col min="5380" max="5632" width="8.85546875" style="132"/>
    <col min="5633" max="5633" width="26.85546875" style="132" customWidth="1"/>
    <col min="5634" max="5634" width="40.42578125" style="132" customWidth="1"/>
    <col min="5635" max="5635" width="13.5703125" style="132" customWidth="1"/>
    <col min="5636" max="5888" width="8.85546875" style="132"/>
    <col min="5889" max="5889" width="26.85546875" style="132" customWidth="1"/>
    <col min="5890" max="5890" width="40.42578125" style="132" customWidth="1"/>
    <col min="5891" max="5891" width="13.5703125" style="132" customWidth="1"/>
    <col min="5892" max="6144" width="8.85546875" style="132"/>
    <col min="6145" max="6145" width="26.85546875" style="132" customWidth="1"/>
    <col min="6146" max="6146" width="40.42578125" style="132" customWidth="1"/>
    <col min="6147" max="6147" width="13.5703125" style="132" customWidth="1"/>
    <col min="6148" max="6400" width="8.85546875" style="132"/>
    <col min="6401" max="6401" width="26.85546875" style="132" customWidth="1"/>
    <col min="6402" max="6402" width="40.42578125" style="132" customWidth="1"/>
    <col min="6403" max="6403" width="13.5703125" style="132" customWidth="1"/>
    <col min="6404" max="6656" width="8.85546875" style="132"/>
    <col min="6657" max="6657" width="26.85546875" style="132" customWidth="1"/>
    <col min="6658" max="6658" width="40.42578125" style="132" customWidth="1"/>
    <col min="6659" max="6659" width="13.5703125" style="132" customWidth="1"/>
    <col min="6660" max="6912" width="8.85546875" style="132"/>
    <col min="6913" max="6913" width="26.85546875" style="132" customWidth="1"/>
    <col min="6914" max="6914" width="40.42578125" style="132" customWidth="1"/>
    <col min="6915" max="6915" width="13.5703125" style="132" customWidth="1"/>
    <col min="6916" max="7168" width="8.85546875" style="132"/>
    <col min="7169" max="7169" width="26.85546875" style="132" customWidth="1"/>
    <col min="7170" max="7170" width="40.42578125" style="132" customWidth="1"/>
    <col min="7171" max="7171" width="13.5703125" style="132" customWidth="1"/>
    <col min="7172" max="7424" width="8.85546875" style="132"/>
    <col min="7425" max="7425" width="26.85546875" style="132" customWidth="1"/>
    <col min="7426" max="7426" width="40.42578125" style="132" customWidth="1"/>
    <col min="7427" max="7427" width="13.5703125" style="132" customWidth="1"/>
    <col min="7428" max="7680" width="8.85546875" style="132"/>
    <col min="7681" max="7681" width="26.85546875" style="132" customWidth="1"/>
    <col min="7682" max="7682" width="40.42578125" style="132" customWidth="1"/>
    <col min="7683" max="7683" width="13.5703125" style="132" customWidth="1"/>
    <col min="7684" max="7936" width="8.85546875" style="132"/>
    <col min="7937" max="7937" width="26.85546875" style="132" customWidth="1"/>
    <col min="7938" max="7938" width="40.42578125" style="132" customWidth="1"/>
    <col min="7939" max="7939" width="13.5703125" style="132" customWidth="1"/>
    <col min="7940" max="8192" width="8.85546875" style="132"/>
    <col min="8193" max="8193" width="26.85546875" style="132" customWidth="1"/>
    <col min="8194" max="8194" width="40.42578125" style="132" customWidth="1"/>
    <col min="8195" max="8195" width="13.5703125" style="132" customWidth="1"/>
    <col min="8196" max="8448" width="8.85546875" style="132"/>
    <col min="8449" max="8449" width="26.85546875" style="132" customWidth="1"/>
    <col min="8450" max="8450" width="40.42578125" style="132" customWidth="1"/>
    <col min="8451" max="8451" width="13.5703125" style="132" customWidth="1"/>
    <col min="8452" max="8704" width="8.85546875" style="132"/>
    <col min="8705" max="8705" width="26.85546875" style="132" customWidth="1"/>
    <col min="8706" max="8706" width="40.42578125" style="132" customWidth="1"/>
    <col min="8707" max="8707" width="13.5703125" style="132" customWidth="1"/>
    <col min="8708" max="8960" width="8.85546875" style="132"/>
    <col min="8961" max="8961" width="26.85546875" style="132" customWidth="1"/>
    <col min="8962" max="8962" width="40.42578125" style="132" customWidth="1"/>
    <col min="8963" max="8963" width="13.5703125" style="132" customWidth="1"/>
    <col min="8964" max="9216" width="8.85546875" style="132"/>
    <col min="9217" max="9217" width="26.85546875" style="132" customWidth="1"/>
    <col min="9218" max="9218" width="40.42578125" style="132" customWidth="1"/>
    <col min="9219" max="9219" width="13.5703125" style="132" customWidth="1"/>
    <col min="9220" max="9472" width="8.85546875" style="132"/>
    <col min="9473" max="9473" width="26.85546875" style="132" customWidth="1"/>
    <col min="9474" max="9474" width="40.42578125" style="132" customWidth="1"/>
    <col min="9475" max="9475" width="13.5703125" style="132" customWidth="1"/>
    <col min="9476" max="9728" width="8.85546875" style="132"/>
    <col min="9729" max="9729" width="26.85546875" style="132" customWidth="1"/>
    <col min="9730" max="9730" width="40.42578125" style="132" customWidth="1"/>
    <col min="9731" max="9731" width="13.5703125" style="132" customWidth="1"/>
    <col min="9732" max="9984" width="8.85546875" style="132"/>
    <col min="9985" max="9985" width="26.85546875" style="132" customWidth="1"/>
    <col min="9986" max="9986" width="40.42578125" style="132" customWidth="1"/>
    <col min="9987" max="9987" width="13.5703125" style="132" customWidth="1"/>
    <col min="9988" max="10240" width="8.85546875" style="132"/>
    <col min="10241" max="10241" width="26.85546875" style="132" customWidth="1"/>
    <col min="10242" max="10242" width="40.42578125" style="132" customWidth="1"/>
    <col min="10243" max="10243" width="13.5703125" style="132" customWidth="1"/>
    <col min="10244" max="10496" width="8.85546875" style="132"/>
    <col min="10497" max="10497" width="26.85546875" style="132" customWidth="1"/>
    <col min="10498" max="10498" width="40.42578125" style="132" customWidth="1"/>
    <col min="10499" max="10499" width="13.5703125" style="132" customWidth="1"/>
    <col min="10500" max="10752" width="8.85546875" style="132"/>
    <col min="10753" max="10753" width="26.85546875" style="132" customWidth="1"/>
    <col min="10754" max="10754" width="40.42578125" style="132" customWidth="1"/>
    <col min="10755" max="10755" width="13.5703125" style="132" customWidth="1"/>
    <col min="10756" max="11008" width="8.85546875" style="132"/>
    <col min="11009" max="11009" width="26.85546875" style="132" customWidth="1"/>
    <col min="11010" max="11010" width="40.42578125" style="132" customWidth="1"/>
    <col min="11011" max="11011" width="13.5703125" style="132" customWidth="1"/>
    <col min="11012" max="11264" width="8.85546875" style="132"/>
    <col min="11265" max="11265" width="26.85546875" style="132" customWidth="1"/>
    <col min="11266" max="11266" width="40.42578125" style="132" customWidth="1"/>
    <col min="11267" max="11267" width="13.5703125" style="132" customWidth="1"/>
    <col min="11268" max="11520" width="8.85546875" style="132"/>
    <col min="11521" max="11521" width="26.85546875" style="132" customWidth="1"/>
    <col min="11522" max="11522" width="40.42578125" style="132" customWidth="1"/>
    <col min="11523" max="11523" width="13.5703125" style="132" customWidth="1"/>
    <col min="11524" max="11776" width="8.85546875" style="132"/>
    <col min="11777" max="11777" width="26.85546875" style="132" customWidth="1"/>
    <col min="11778" max="11778" width="40.42578125" style="132" customWidth="1"/>
    <col min="11779" max="11779" width="13.5703125" style="132" customWidth="1"/>
    <col min="11780" max="12032" width="8.85546875" style="132"/>
    <col min="12033" max="12033" width="26.85546875" style="132" customWidth="1"/>
    <col min="12034" max="12034" width="40.42578125" style="132" customWidth="1"/>
    <col min="12035" max="12035" width="13.5703125" style="132" customWidth="1"/>
    <col min="12036" max="12288" width="8.85546875" style="132"/>
    <col min="12289" max="12289" width="26.85546875" style="132" customWidth="1"/>
    <col min="12290" max="12290" width="40.42578125" style="132" customWidth="1"/>
    <col min="12291" max="12291" width="13.5703125" style="132" customWidth="1"/>
    <col min="12292" max="12544" width="8.85546875" style="132"/>
    <col min="12545" max="12545" width="26.85546875" style="132" customWidth="1"/>
    <col min="12546" max="12546" width="40.42578125" style="132" customWidth="1"/>
    <col min="12547" max="12547" width="13.5703125" style="132" customWidth="1"/>
    <col min="12548" max="12800" width="8.85546875" style="132"/>
    <col min="12801" max="12801" width="26.85546875" style="132" customWidth="1"/>
    <col min="12802" max="12802" width="40.42578125" style="132" customWidth="1"/>
    <col min="12803" max="12803" width="13.5703125" style="132" customWidth="1"/>
    <col min="12804" max="13056" width="8.85546875" style="132"/>
    <col min="13057" max="13057" width="26.85546875" style="132" customWidth="1"/>
    <col min="13058" max="13058" width="40.42578125" style="132" customWidth="1"/>
    <col min="13059" max="13059" width="13.5703125" style="132" customWidth="1"/>
    <col min="13060" max="13312" width="8.85546875" style="132"/>
    <col min="13313" max="13313" width="26.85546875" style="132" customWidth="1"/>
    <col min="13314" max="13314" width="40.42578125" style="132" customWidth="1"/>
    <col min="13315" max="13315" width="13.5703125" style="132" customWidth="1"/>
    <col min="13316" max="13568" width="8.85546875" style="132"/>
    <col min="13569" max="13569" width="26.85546875" style="132" customWidth="1"/>
    <col min="13570" max="13570" width="40.42578125" style="132" customWidth="1"/>
    <col min="13571" max="13571" width="13.5703125" style="132" customWidth="1"/>
    <col min="13572" max="13824" width="8.85546875" style="132"/>
    <col min="13825" max="13825" width="26.85546875" style="132" customWidth="1"/>
    <col min="13826" max="13826" width="40.42578125" style="132" customWidth="1"/>
    <col min="13827" max="13827" width="13.5703125" style="132" customWidth="1"/>
    <col min="13828" max="14080" width="8.85546875" style="132"/>
    <col min="14081" max="14081" width="26.85546875" style="132" customWidth="1"/>
    <col min="14082" max="14082" width="40.42578125" style="132" customWidth="1"/>
    <col min="14083" max="14083" width="13.5703125" style="132" customWidth="1"/>
    <col min="14084" max="14336" width="8.85546875" style="132"/>
    <col min="14337" max="14337" width="26.85546875" style="132" customWidth="1"/>
    <col min="14338" max="14338" width="40.42578125" style="132" customWidth="1"/>
    <col min="14339" max="14339" width="13.5703125" style="132" customWidth="1"/>
    <col min="14340" max="14592" width="8.85546875" style="132"/>
    <col min="14593" max="14593" width="26.85546875" style="132" customWidth="1"/>
    <col min="14594" max="14594" width="40.42578125" style="132" customWidth="1"/>
    <col min="14595" max="14595" width="13.5703125" style="132" customWidth="1"/>
    <col min="14596" max="14848" width="8.85546875" style="132"/>
    <col min="14849" max="14849" width="26.85546875" style="132" customWidth="1"/>
    <col min="14850" max="14850" width="40.42578125" style="132" customWidth="1"/>
    <col min="14851" max="14851" width="13.5703125" style="132" customWidth="1"/>
    <col min="14852" max="15104" width="8.85546875" style="132"/>
    <col min="15105" max="15105" width="26.85546875" style="132" customWidth="1"/>
    <col min="15106" max="15106" width="40.42578125" style="132" customWidth="1"/>
    <col min="15107" max="15107" width="13.5703125" style="132" customWidth="1"/>
    <col min="15108" max="15360" width="8.85546875" style="132"/>
    <col min="15361" max="15361" width="26.85546875" style="132" customWidth="1"/>
    <col min="15362" max="15362" width="40.42578125" style="132" customWidth="1"/>
    <col min="15363" max="15363" width="13.5703125" style="132" customWidth="1"/>
    <col min="15364" max="15616" width="8.85546875" style="132"/>
    <col min="15617" max="15617" width="26.85546875" style="132" customWidth="1"/>
    <col min="15618" max="15618" width="40.42578125" style="132" customWidth="1"/>
    <col min="15619" max="15619" width="13.5703125" style="132" customWidth="1"/>
    <col min="15620" max="15872" width="8.85546875" style="132"/>
    <col min="15873" max="15873" width="26.85546875" style="132" customWidth="1"/>
    <col min="15874" max="15874" width="40.42578125" style="132" customWidth="1"/>
    <col min="15875" max="15875" width="13.5703125" style="132" customWidth="1"/>
    <col min="15876" max="16128" width="8.85546875" style="132"/>
    <col min="16129" max="16129" width="26.85546875" style="132" customWidth="1"/>
    <col min="16130" max="16130" width="40.42578125" style="132" customWidth="1"/>
    <col min="16131" max="16131" width="13.5703125" style="132" customWidth="1"/>
    <col min="16132" max="16384" width="8.85546875" style="132"/>
  </cols>
  <sheetData>
    <row r="1" spans="1:3" x14ac:dyDescent="0.3">
      <c r="C1" s="48" t="s">
        <v>196</v>
      </c>
    </row>
    <row r="2" spans="1:3" x14ac:dyDescent="0.3">
      <c r="C2" s="48" t="s">
        <v>733</v>
      </c>
    </row>
    <row r="3" spans="1:3" x14ac:dyDescent="0.3">
      <c r="C3" s="48" t="s">
        <v>504</v>
      </c>
    </row>
    <row r="4" spans="1:3" x14ac:dyDescent="0.3">
      <c r="C4" s="48"/>
    </row>
    <row r="5" spans="1:3" x14ac:dyDescent="0.3">
      <c r="C5" s="48" t="s">
        <v>196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C9" s="48"/>
    </row>
    <row r="10" spans="1:3" s="143" customFormat="1" x14ac:dyDescent="0.25">
      <c r="A10" s="161" t="s">
        <v>732</v>
      </c>
      <c r="B10" s="161"/>
      <c r="C10" s="161"/>
    </row>
    <row r="11" spans="1:3" ht="37.5" customHeight="1" x14ac:dyDescent="0.25">
      <c r="A11" s="162" t="s">
        <v>731</v>
      </c>
      <c r="B11" s="162"/>
      <c r="C11" s="162"/>
    </row>
    <row r="12" spans="1:3" x14ac:dyDescent="0.25">
      <c r="A12" s="160"/>
      <c r="B12" s="160"/>
      <c r="C12" s="160"/>
    </row>
    <row r="13" spans="1:3" x14ac:dyDescent="0.3">
      <c r="A13" s="48" t="s">
        <v>730</v>
      </c>
      <c r="B13" s="159"/>
      <c r="C13" s="158"/>
    </row>
    <row r="14" spans="1:3" x14ac:dyDescent="0.3">
      <c r="A14" s="48"/>
      <c r="C14" s="48" t="s">
        <v>360</v>
      </c>
    </row>
    <row r="15" spans="1:3" ht="56.25" x14ac:dyDescent="0.25">
      <c r="A15" s="157" t="s">
        <v>719</v>
      </c>
      <c r="B15" s="157" t="s">
        <v>729</v>
      </c>
      <c r="C15" s="157" t="s">
        <v>604</v>
      </c>
    </row>
    <row r="16" spans="1:3" ht="37.5" x14ac:dyDescent="0.3">
      <c r="A16" s="155" t="s">
        <v>728</v>
      </c>
      <c r="B16" s="156" t="s">
        <v>727</v>
      </c>
      <c r="C16" s="145">
        <f>C17+C18</f>
        <v>33638568.040000319</v>
      </c>
    </row>
    <row r="17" spans="1:3" ht="56.25" x14ac:dyDescent="0.3">
      <c r="A17" s="155" t="s">
        <v>726</v>
      </c>
      <c r="B17" s="156" t="s">
        <v>725</v>
      </c>
      <c r="C17" s="145">
        <f>-'[1]прил 7 '!$D$64</f>
        <v>-1062870896.6999999</v>
      </c>
    </row>
    <row r="18" spans="1:3" ht="56.25" x14ac:dyDescent="0.3">
      <c r="A18" s="155" t="s">
        <v>724</v>
      </c>
      <c r="B18" s="156" t="s">
        <v>723</v>
      </c>
      <c r="C18" s="145">
        <f>'[1]прил 13'!$F$626</f>
        <v>1096509464.7400002</v>
      </c>
    </row>
    <row r="19" spans="1:3" x14ac:dyDescent="0.3">
      <c r="A19" s="155"/>
      <c r="B19" s="154" t="s">
        <v>722</v>
      </c>
      <c r="C19" s="153">
        <f>C16</f>
        <v>33638568.040000319</v>
      </c>
    </row>
    <row r="20" spans="1:3" x14ac:dyDescent="0.3">
      <c r="A20" s="152"/>
      <c r="B20" s="152"/>
      <c r="C20" s="152"/>
    </row>
    <row r="21" spans="1:3" x14ac:dyDescent="0.3">
      <c r="A21" s="152"/>
      <c r="B21" s="152"/>
      <c r="C21" s="152"/>
    </row>
    <row r="22" spans="1:3" x14ac:dyDescent="0.3">
      <c r="A22" s="152"/>
      <c r="B22" s="152"/>
      <c r="C22" s="152"/>
    </row>
    <row r="23" spans="1:3" x14ac:dyDescent="0.3">
      <c r="A23" s="152"/>
      <c r="B23" s="152"/>
      <c r="C23" s="152"/>
    </row>
    <row r="24" spans="1:3" x14ac:dyDescent="0.3">
      <c r="A24" s="152"/>
      <c r="B24" s="152"/>
      <c r="C24" s="152"/>
    </row>
    <row r="25" spans="1:3" x14ac:dyDescent="0.3">
      <c r="A25" s="152"/>
      <c r="B25" s="152"/>
      <c r="C25" s="152"/>
    </row>
    <row r="26" spans="1:3" x14ac:dyDescent="0.3">
      <c r="A26" s="152"/>
      <c r="B26" s="152"/>
      <c r="C26" s="152"/>
    </row>
    <row r="27" spans="1:3" x14ac:dyDescent="0.3">
      <c r="A27" s="152"/>
      <c r="B27" s="152"/>
      <c r="C27" s="152"/>
    </row>
    <row r="28" spans="1:3" x14ac:dyDescent="0.3">
      <c r="A28" s="152"/>
      <c r="B28" s="152"/>
      <c r="C28" s="152"/>
    </row>
    <row r="29" spans="1:3" x14ac:dyDescent="0.3">
      <c r="A29" s="152"/>
      <c r="B29" s="152"/>
      <c r="C29" s="152"/>
    </row>
    <row r="30" spans="1:3" x14ac:dyDescent="0.3">
      <c r="A30" s="152"/>
      <c r="B30" s="152"/>
      <c r="C30" s="152"/>
    </row>
    <row r="31" spans="1:3" x14ac:dyDescent="0.3">
      <c r="A31" s="152"/>
      <c r="B31" s="152"/>
      <c r="C31" s="152"/>
    </row>
    <row r="32" spans="1:3" x14ac:dyDescent="0.3">
      <c r="A32" s="152"/>
      <c r="B32" s="152"/>
      <c r="C32" s="152"/>
    </row>
    <row r="33" spans="1:3" x14ac:dyDescent="0.3">
      <c r="A33" s="152"/>
      <c r="B33" s="152"/>
      <c r="C33" s="152"/>
    </row>
    <row r="34" spans="1:3" x14ac:dyDescent="0.3">
      <c r="A34" s="152"/>
      <c r="B34" s="152"/>
      <c r="C34" s="152"/>
    </row>
    <row r="35" spans="1:3" x14ac:dyDescent="0.3">
      <c r="A35" s="152"/>
      <c r="B35" s="152"/>
      <c r="C35" s="152"/>
    </row>
    <row r="36" spans="1:3" x14ac:dyDescent="0.3">
      <c r="A36" s="152"/>
      <c r="B36" s="152"/>
      <c r="C36" s="152"/>
    </row>
    <row r="37" spans="1:3" x14ac:dyDescent="0.3">
      <c r="A37" s="152"/>
      <c r="B37" s="152"/>
      <c r="C37" s="152"/>
    </row>
    <row r="38" spans="1:3" x14ac:dyDescent="0.3">
      <c r="A38" s="152"/>
      <c r="B38" s="152"/>
      <c r="C38" s="152"/>
    </row>
    <row r="39" spans="1:3" x14ac:dyDescent="0.3">
      <c r="A39" s="152"/>
      <c r="B39" s="152"/>
      <c r="C39" s="152"/>
    </row>
    <row r="40" spans="1:3" x14ac:dyDescent="0.3">
      <c r="A40" s="152"/>
      <c r="B40" s="152"/>
      <c r="C40" s="152"/>
    </row>
    <row r="41" spans="1:3" x14ac:dyDescent="0.3">
      <c r="A41" s="152"/>
      <c r="B41" s="152"/>
      <c r="C41" s="152"/>
    </row>
    <row r="42" spans="1:3" x14ac:dyDescent="0.3">
      <c r="A42" s="152"/>
      <c r="B42" s="152"/>
      <c r="C42" s="152"/>
    </row>
    <row r="43" spans="1:3" x14ac:dyDescent="0.3">
      <c r="A43" s="152"/>
      <c r="B43" s="152"/>
      <c r="C43" s="152"/>
    </row>
    <row r="44" spans="1:3" x14ac:dyDescent="0.3">
      <c r="A44" s="152"/>
      <c r="B44" s="152"/>
      <c r="C44" s="152"/>
    </row>
    <row r="45" spans="1:3" x14ac:dyDescent="0.3">
      <c r="A45" s="152"/>
      <c r="B45" s="152"/>
      <c r="C45" s="152"/>
    </row>
    <row r="46" spans="1:3" x14ac:dyDescent="0.3">
      <c r="A46" s="152"/>
      <c r="B46" s="152"/>
      <c r="C46" s="152"/>
    </row>
    <row r="47" spans="1:3" x14ac:dyDescent="0.3">
      <c r="A47" s="152"/>
      <c r="B47" s="152"/>
      <c r="C47" s="152"/>
    </row>
    <row r="48" spans="1:3" x14ac:dyDescent="0.3">
      <c r="A48" s="152"/>
      <c r="B48" s="152"/>
      <c r="C48" s="152"/>
    </row>
    <row r="49" spans="1:3" x14ac:dyDescent="0.3">
      <c r="A49" s="152"/>
      <c r="B49" s="152"/>
      <c r="C49" s="152"/>
    </row>
    <row r="50" spans="1:3" x14ac:dyDescent="0.3">
      <c r="A50" s="152"/>
      <c r="B50" s="152"/>
      <c r="C50" s="152"/>
    </row>
    <row r="51" spans="1:3" x14ac:dyDescent="0.3">
      <c r="A51" s="152"/>
      <c r="B51" s="152"/>
      <c r="C51" s="152"/>
    </row>
    <row r="52" spans="1:3" x14ac:dyDescent="0.3">
      <c r="A52" s="152"/>
      <c r="B52" s="152"/>
      <c r="C52" s="152"/>
    </row>
    <row r="53" spans="1:3" x14ac:dyDescent="0.3">
      <c r="A53" s="152"/>
      <c r="B53" s="152"/>
      <c r="C53" s="152"/>
    </row>
    <row r="54" spans="1:3" x14ac:dyDescent="0.3">
      <c r="A54" s="152"/>
      <c r="B54" s="152"/>
      <c r="C54" s="152"/>
    </row>
    <row r="55" spans="1:3" x14ac:dyDescent="0.3">
      <c r="A55" s="152"/>
      <c r="B55" s="152"/>
      <c r="C55" s="152"/>
    </row>
    <row r="56" spans="1:3" x14ac:dyDescent="0.3">
      <c r="A56" s="152"/>
      <c r="B56" s="152"/>
      <c r="C56" s="152"/>
    </row>
    <row r="57" spans="1:3" x14ac:dyDescent="0.3">
      <c r="A57" s="152"/>
      <c r="B57" s="152"/>
      <c r="C57" s="152"/>
    </row>
    <row r="58" spans="1:3" x14ac:dyDescent="0.3">
      <c r="A58" s="152"/>
      <c r="B58" s="152"/>
      <c r="C58" s="152"/>
    </row>
    <row r="59" spans="1:3" x14ac:dyDescent="0.3">
      <c r="A59" s="152"/>
      <c r="B59" s="152"/>
      <c r="C59" s="152"/>
    </row>
    <row r="60" spans="1:3" x14ac:dyDescent="0.3">
      <c r="A60" s="152"/>
      <c r="B60" s="152"/>
      <c r="C60" s="152"/>
    </row>
    <row r="61" spans="1:3" x14ac:dyDescent="0.3">
      <c r="A61" s="152"/>
      <c r="B61" s="152"/>
      <c r="C61" s="152"/>
    </row>
    <row r="62" spans="1:3" x14ac:dyDescent="0.3">
      <c r="A62" s="152"/>
      <c r="B62" s="152"/>
      <c r="C62" s="152"/>
    </row>
    <row r="63" spans="1:3" x14ac:dyDescent="0.3">
      <c r="A63" s="152"/>
      <c r="B63" s="152"/>
      <c r="C63" s="152"/>
    </row>
    <row r="64" spans="1:3" x14ac:dyDescent="0.3">
      <c r="A64" s="152"/>
      <c r="B64" s="152"/>
      <c r="C64" s="152"/>
    </row>
    <row r="65" spans="1:3" x14ac:dyDescent="0.3">
      <c r="A65" s="152"/>
      <c r="B65" s="152"/>
      <c r="C65" s="152"/>
    </row>
    <row r="66" spans="1:3" x14ac:dyDescent="0.3">
      <c r="A66" s="152"/>
      <c r="B66" s="152"/>
      <c r="C66" s="152"/>
    </row>
    <row r="67" spans="1:3" x14ac:dyDescent="0.3">
      <c r="A67" s="152"/>
      <c r="B67" s="152"/>
      <c r="C67" s="152"/>
    </row>
    <row r="68" spans="1:3" x14ac:dyDescent="0.3">
      <c r="A68" s="152"/>
      <c r="B68" s="152"/>
      <c r="C68" s="152"/>
    </row>
    <row r="69" spans="1:3" x14ac:dyDescent="0.3">
      <c r="A69" s="152"/>
      <c r="B69" s="152"/>
      <c r="C69" s="152"/>
    </row>
    <row r="70" spans="1:3" x14ac:dyDescent="0.3">
      <c r="A70" s="152"/>
      <c r="B70" s="152"/>
      <c r="C70" s="152"/>
    </row>
    <row r="71" spans="1:3" x14ac:dyDescent="0.3">
      <c r="A71" s="152"/>
      <c r="B71" s="152"/>
      <c r="C71" s="152"/>
    </row>
    <row r="72" spans="1:3" x14ac:dyDescent="0.3">
      <c r="A72" s="152"/>
      <c r="B72" s="152"/>
      <c r="C72" s="152"/>
    </row>
    <row r="73" spans="1:3" x14ac:dyDescent="0.3">
      <c r="A73" s="152"/>
      <c r="B73" s="152"/>
      <c r="C73" s="152"/>
    </row>
    <row r="74" spans="1:3" x14ac:dyDescent="0.3">
      <c r="A74" s="152"/>
      <c r="B74" s="152"/>
      <c r="C74" s="152"/>
    </row>
    <row r="75" spans="1:3" x14ac:dyDescent="0.3">
      <c r="A75" s="152"/>
      <c r="B75" s="152"/>
      <c r="C75" s="152"/>
    </row>
    <row r="76" spans="1:3" x14ac:dyDescent="0.3">
      <c r="A76" s="152"/>
      <c r="B76" s="152"/>
      <c r="C76" s="152"/>
    </row>
    <row r="77" spans="1:3" x14ac:dyDescent="0.3">
      <c r="A77" s="152"/>
      <c r="B77" s="152"/>
      <c r="C77" s="152"/>
    </row>
    <row r="78" spans="1:3" x14ac:dyDescent="0.3">
      <c r="A78" s="152"/>
      <c r="B78" s="152"/>
      <c r="C78" s="152"/>
    </row>
    <row r="79" spans="1:3" x14ac:dyDescent="0.3">
      <c r="A79" s="152"/>
      <c r="B79" s="152"/>
      <c r="C79" s="152"/>
    </row>
    <row r="80" spans="1:3" x14ac:dyDescent="0.3">
      <c r="A80" s="152"/>
      <c r="B80" s="152"/>
      <c r="C80" s="152"/>
    </row>
    <row r="81" spans="1:3" x14ac:dyDescent="0.3">
      <c r="A81" s="152"/>
      <c r="B81" s="152"/>
      <c r="C81" s="152"/>
    </row>
    <row r="82" spans="1:3" x14ac:dyDescent="0.3">
      <c r="A82" s="152"/>
      <c r="B82" s="152"/>
      <c r="C82" s="152"/>
    </row>
    <row r="83" spans="1:3" x14ac:dyDescent="0.3">
      <c r="A83" s="152"/>
      <c r="B83" s="152"/>
      <c r="C83" s="152"/>
    </row>
    <row r="84" spans="1:3" x14ac:dyDescent="0.3">
      <c r="A84" s="152"/>
      <c r="B84" s="152"/>
      <c r="C84" s="152"/>
    </row>
    <row r="85" spans="1:3" x14ac:dyDescent="0.3">
      <c r="A85" s="152"/>
      <c r="B85" s="152"/>
      <c r="C85" s="152"/>
    </row>
    <row r="86" spans="1:3" x14ac:dyDescent="0.3">
      <c r="A86" s="152"/>
      <c r="B86" s="152"/>
      <c r="C86" s="152"/>
    </row>
    <row r="87" spans="1:3" x14ac:dyDescent="0.3">
      <c r="A87" s="152"/>
      <c r="B87" s="152"/>
      <c r="C87" s="152"/>
    </row>
    <row r="88" spans="1:3" x14ac:dyDescent="0.3">
      <c r="A88" s="152"/>
      <c r="B88" s="152"/>
      <c r="C88" s="152"/>
    </row>
    <row r="89" spans="1:3" x14ac:dyDescent="0.3">
      <c r="A89" s="152"/>
      <c r="B89" s="152"/>
      <c r="C89" s="152"/>
    </row>
    <row r="90" spans="1:3" x14ac:dyDescent="0.3">
      <c r="A90" s="152"/>
      <c r="B90" s="152"/>
      <c r="C90" s="152"/>
    </row>
    <row r="91" spans="1:3" x14ac:dyDescent="0.3">
      <c r="A91" s="152"/>
      <c r="B91" s="152"/>
      <c r="C91" s="152"/>
    </row>
    <row r="92" spans="1:3" x14ac:dyDescent="0.3">
      <c r="A92" s="152"/>
      <c r="B92" s="152"/>
      <c r="C92" s="152"/>
    </row>
    <row r="93" spans="1:3" x14ac:dyDescent="0.3">
      <c r="A93" s="152"/>
      <c r="B93" s="152"/>
      <c r="C93" s="152"/>
    </row>
    <row r="94" spans="1:3" x14ac:dyDescent="0.3">
      <c r="A94" s="152"/>
      <c r="B94" s="152"/>
      <c r="C94" s="152"/>
    </row>
    <row r="95" spans="1:3" x14ac:dyDescent="0.3">
      <c r="A95" s="152"/>
      <c r="B95" s="152"/>
      <c r="C95" s="152"/>
    </row>
    <row r="96" spans="1:3" x14ac:dyDescent="0.3">
      <c r="A96" s="152"/>
      <c r="B96" s="152"/>
      <c r="C96" s="152"/>
    </row>
    <row r="97" spans="1:3" x14ac:dyDescent="0.3">
      <c r="A97" s="152"/>
      <c r="B97" s="152"/>
      <c r="C97" s="152"/>
    </row>
    <row r="98" spans="1:3" x14ac:dyDescent="0.3">
      <c r="A98" s="152"/>
      <c r="B98" s="152"/>
      <c r="C98" s="152"/>
    </row>
    <row r="99" spans="1:3" x14ac:dyDescent="0.3">
      <c r="A99" s="152"/>
      <c r="B99" s="152"/>
      <c r="C99" s="152"/>
    </row>
    <row r="100" spans="1:3" x14ac:dyDescent="0.3">
      <c r="A100" s="152"/>
      <c r="B100" s="152"/>
      <c r="C100" s="152"/>
    </row>
    <row r="101" spans="1:3" x14ac:dyDescent="0.3">
      <c r="A101" s="152"/>
      <c r="B101" s="152"/>
      <c r="C101" s="152"/>
    </row>
    <row r="102" spans="1:3" x14ac:dyDescent="0.3">
      <c r="A102" s="152"/>
      <c r="B102" s="152"/>
      <c r="C102" s="152"/>
    </row>
    <row r="103" spans="1:3" x14ac:dyDescent="0.3">
      <c r="A103" s="152"/>
      <c r="B103" s="152"/>
      <c r="C103" s="152"/>
    </row>
    <row r="104" spans="1:3" x14ac:dyDescent="0.3">
      <c r="A104" s="152"/>
      <c r="B104" s="152"/>
      <c r="C104" s="152"/>
    </row>
    <row r="105" spans="1:3" x14ac:dyDescent="0.3">
      <c r="A105" s="152"/>
      <c r="B105" s="152"/>
      <c r="C105" s="152"/>
    </row>
    <row r="106" spans="1:3" x14ac:dyDescent="0.3">
      <c r="A106" s="152"/>
      <c r="B106" s="152"/>
      <c r="C106" s="152"/>
    </row>
    <row r="107" spans="1:3" x14ac:dyDescent="0.3">
      <c r="A107" s="152"/>
      <c r="B107" s="152"/>
      <c r="C107" s="152"/>
    </row>
    <row r="108" spans="1:3" x14ac:dyDescent="0.3">
      <c r="A108" s="152"/>
      <c r="B108" s="152"/>
      <c r="C108" s="152"/>
    </row>
    <row r="109" spans="1:3" x14ac:dyDescent="0.3">
      <c r="A109" s="152"/>
      <c r="B109" s="152"/>
      <c r="C109" s="152"/>
    </row>
    <row r="110" spans="1:3" x14ac:dyDescent="0.3">
      <c r="A110" s="152"/>
      <c r="B110" s="152"/>
      <c r="C110" s="152"/>
    </row>
    <row r="111" spans="1:3" x14ac:dyDescent="0.3">
      <c r="A111" s="152"/>
      <c r="B111" s="152"/>
      <c r="C111" s="152"/>
    </row>
    <row r="112" spans="1:3" x14ac:dyDescent="0.3">
      <c r="A112" s="152"/>
      <c r="B112" s="152"/>
      <c r="C112" s="152"/>
    </row>
    <row r="113" spans="1:3" x14ac:dyDescent="0.3">
      <c r="A113" s="152"/>
      <c r="B113" s="152"/>
      <c r="C113" s="152"/>
    </row>
    <row r="114" spans="1:3" x14ac:dyDescent="0.3">
      <c r="A114" s="152"/>
      <c r="B114" s="152"/>
      <c r="C114" s="152"/>
    </row>
    <row r="115" spans="1:3" x14ac:dyDescent="0.3">
      <c r="A115" s="152"/>
      <c r="B115" s="152"/>
      <c r="C115" s="152"/>
    </row>
    <row r="116" spans="1:3" x14ac:dyDescent="0.3">
      <c r="A116" s="152"/>
      <c r="B116" s="152"/>
      <c r="C116" s="152"/>
    </row>
    <row r="117" spans="1:3" x14ac:dyDescent="0.3">
      <c r="A117" s="152"/>
      <c r="B117" s="152"/>
      <c r="C117" s="152"/>
    </row>
    <row r="118" spans="1:3" x14ac:dyDescent="0.3">
      <c r="A118" s="152"/>
      <c r="B118" s="152"/>
      <c r="C118" s="152"/>
    </row>
    <row r="119" spans="1:3" x14ac:dyDescent="0.3">
      <c r="A119" s="152"/>
      <c r="B119" s="152"/>
      <c r="C119" s="152"/>
    </row>
    <row r="120" spans="1:3" x14ac:dyDescent="0.3">
      <c r="A120" s="152"/>
      <c r="B120" s="152"/>
      <c r="C120" s="152"/>
    </row>
    <row r="121" spans="1:3" x14ac:dyDescent="0.3">
      <c r="A121" s="152"/>
      <c r="B121" s="152"/>
      <c r="C121" s="152"/>
    </row>
    <row r="122" spans="1:3" x14ac:dyDescent="0.3">
      <c r="A122" s="152"/>
      <c r="B122" s="152"/>
      <c r="C122" s="152"/>
    </row>
    <row r="123" spans="1:3" x14ac:dyDescent="0.3">
      <c r="A123" s="152"/>
      <c r="B123" s="152"/>
      <c r="C123" s="152"/>
    </row>
    <row r="124" spans="1:3" x14ac:dyDescent="0.3">
      <c r="A124" s="152"/>
      <c r="B124" s="152"/>
      <c r="C124" s="152"/>
    </row>
    <row r="125" spans="1:3" x14ac:dyDescent="0.3">
      <c r="A125" s="152"/>
      <c r="B125" s="152"/>
      <c r="C125" s="152"/>
    </row>
    <row r="126" spans="1:3" x14ac:dyDescent="0.3">
      <c r="A126" s="152"/>
      <c r="B126" s="152"/>
      <c r="C126" s="152"/>
    </row>
    <row r="127" spans="1:3" x14ac:dyDescent="0.3">
      <c r="A127" s="152"/>
      <c r="B127" s="152"/>
      <c r="C127" s="152"/>
    </row>
    <row r="128" spans="1:3" x14ac:dyDescent="0.3">
      <c r="A128" s="152"/>
      <c r="B128" s="152"/>
      <c r="C128" s="152"/>
    </row>
    <row r="129" spans="1:3" x14ac:dyDescent="0.3">
      <c r="A129" s="152"/>
      <c r="B129" s="152"/>
      <c r="C129" s="152"/>
    </row>
    <row r="130" spans="1:3" x14ac:dyDescent="0.3">
      <c r="A130" s="152"/>
      <c r="B130" s="152"/>
      <c r="C130" s="152"/>
    </row>
    <row r="131" spans="1:3" x14ac:dyDescent="0.3">
      <c r="A131" s="152"/>
      <c r="B131" s="152"/>
      <c r="C131" s="152"/>
    </row>
    <row r="132" spans="1:3" x14ac:dyDescent="0.3">
      <c r="A132" s="152"/>
      <c r="B132" s="152"/>
      <c r="C132" s="152"/>
    </row>
    <row r="133" spans="1:3" x14ac:dyDescent="0.3">
      <c r="A133" s="152"/>
      <c r="B133" s="152"/>
      <c r="C133" s="152"/>
    </row>
    <row r="134" spans="1:3" x14ac:dyDescent="0.3">
      <c r="A134" s="152"/>
      <c r="B134" s="152"/>
      <c r="C134" s="152"/>
    </row>
    <row r="135" spans="1:3" x14ac:dyDescent="0.3">
      <c r="A135" s="152"/>
      <c r="B135" s="152"/>
      <c r="C135" s="152"/>
    </row>
    <row r="136" spans="1:3" x14ac:dyDescent="0.3">
      <c r="A136" s="152"/>
      <c r="B136" s="152"/>
      <c r="C136" s="152"/>
    </row>
    <row r="137" spans="1:3" x14ac:dyDescent="0.3">
      <c r="A137" s="152"/>
      <c r="B137" s="152"/>
      <c r="C137" s="152"/>
    </row>
    <row r="138" spans="1:3" x14ac:dyDescent="0.3">
      <c r="A138" s="152"/>
      <c r="B138" s="152"/>
      <c r="C138" s="152"/>
    </row>
    <row r="139" spans="1:3" x14ac:dyDescent="0.3">
      <c r="A139" s="152"/>
      <c r="B139" s="152"/>
      <c r="C139" s="152"/>
    </row>
    <row r="140" spans="1:3" x14ac:dyDescent="0.3">
      <c r="A140" s="152"/>
      <c r="B140" s="152"/>
      <c r="C140" s="152"/>
    </row>
    <row r="141" spans="1:3" x14ac:dyDescent="0.3">
      <c r="A141" s="152"/>
      <c r="B141" s="152"/>
      <c r="C141" s="152"/>
    </row>
    <row r="142" spans="1:3" x14ac:dyDescent="0.3">
      <c r="A142" s="152"/>
      <c r="B142" s="152"/>
      <c r="C142" s="152"/>
    </row>
    <row r="143" spans="1:3" x14ac:dyDescent="0.3">
      <c r="A143" s="152"/>
      <c r="B143" s="152"/>
      <c r="C143" s="152"/>
    </row>
    <row r="144" spans="1:3" x14ac:dyDescent="0.3">
      <c r="A144" s="152"/>
      <c r="B144" s="152"/>
      <c r="C144" s="152"/>
    </row>
    <row r="145" spans="1:3" x14ac:dyDescent="0.3">
      <c r="A145" s="152"/>
      <c r="B145" s="152"/>
      <c r="C145" s="152"/>
    </row>
    <row r="146" spans="1:3" x14ac:dyDescent="0.3">
      <c r="A146" s="152"/>
      <c r="B146" s="152"/>
      <c r="C146" s="152"/>
    </row>
    <row r="147" spans="1:3" x14ac:dyDescent="0.3">
      <c r="A147" s="152"/>
      <c r="B147" s="152"/>
      <c r="C147" s="152"/>
    </row>
    <row r="148" spans="1:3" x14ac:dyDescent="0.3">
      <c r="A148" s="152"/>
      <c r="B148" s="152"/>
      <c r="C148" s="152"/>
    </row>
    <row r="149" spans="1:3" x14ac:dyDescent="0.3">
      <c r="A149" s="152"/>
      <c r="B149" s="152"/>
      <c r="C149" s="152"/>
    </row>
    <row r="150" spans="1:3" x14ac:dyDescent="0.3">
      <c r="A150" s="152"/>
      <c r="B150" s="152"/>
      <c r="C150" s="152"/>
    </row>
    <row r="151" spans="1:3" x14ac:dyDescent="0.3">
      <c r="A151" s="152"/>
      <c r="B151" s="152"/>
      <c r="C151" s="152"/>
    </row>
    <row r="152" spans="1:3" x14ac:dyDescent="0.3">
      <c r="A152" s="152"/>
      <c r="B152" s="152"/>
      <c r="C152" s="152"/>
    </row>
    <row r="153" spans="1:3" x14ac:dyDescent="0.3">
      <c r="A153" s="152"/>
      <c r="B153" s="152"/>
      <c r="C153" s="152"/>
    </row>
    <row r="154" spans="1:3" x14ac:dyDescent="0.3">
      <c r="A154" s="152"/>
      <c r="B154" s="152"/>
      <c r="C154" s="152"/>
    </row>
    <row r="155" spans="1:3" x14ac:dyDescent="0.3">
      <c r="A155" s="152"/>
      <c r="B155" s="152"/>
      <c r="C155" s="152"/>
    </row>
    <row r="156" spans="1:3" x14ac:dyDescent="0.3">
      <c r="A156" s="152"/>
      <c r="B156" s="152"/>
      <c r="C156" s="152"/>
    </row>
    <row r="157" spans="1:3" x14ac:dyDescent="0.3">
      <c r="A157" s="152"/>
      <c r="B157" s="152"/>
      <c r="C157" s="152"/>
    </row>
    <row r="158" spans="1:3" x14ac:dyDescent="0.3">
      <c r="A158" s="152"/>
      <c r="B158" s="152"/>
      <c r="C158" s="152"/>
    </row>
    <row r="159" spans="1:3" x14ac:dyDescent="0.3">
      <c r="A159" s="152"/>
      <c r="B159" s="152"/>
      <c r="C159" s="152"/>
    </row>
    <row r="160" spans="1:3" x14ac:dyDescent="0.3">
      <c r="A160" s="152"/>
      <c r="B160" s="152"/>
      <c r="C160" s="152"/>
    </row>
    <row r="161" spans="1:3" x14ac:dyDescent="0.3">
      <c r="A161" s="152"/>
      <c r="B161" s="152"/>
      <c r="C161" s="152"/>
    </row>
    <row r="162" spans="1:3" x14ac:dyDescent="0.3">
      <c r="A162" s="152"/>
      <c r="B162" s="152"/>
      <c r="C162" s="152"/>
    </row>
    <row r="163" spans="1:3" x14ac:dyDescent="0.3">
      <c r="A163" s="152"/>
      <c r="B163" s="152"/>
      <c r="C163" s="152"/>
    </row>
    <row r="164" spans="1:3" x14ac:dyDescent="0.3">
      <c r="A164" s="152"/>
      <c r="B164" s="152"/>
      <c r="C164" s="152"/>
    </row>
    <row r="165" spans="1:3" x14ac:dyDescent="0.3">
      <c r="A165" s="152"/>
      <c r="B165" s="152"/>
      <c r="C165" s="152"/>
    </row>
    <row r="166" spans="1:3" x14ac:dyDescent="0.3">
      <c r="A166" s="152"/>
      <c r="B166" s="152"/>
      <c r="C166" s="152"/>
    </row>
    <row r="167" spans="1:3" x14ac:dyDescent="0.3">
      <c r="A167" s="152"/>
      <c r="B167" s="152"/>
      <c r="C167" s="152"/>
    </row>
    <row r="168" spans="1:3" x14ac:dyDescent="0.3">
      <c r="A168" s="152"/>
      <c r="B168" s="152"/>
      <c r="C168" s="152"/>
    </row>
    <row r="169" spans="1:3" x14ac:dyDescent="0.3">
      <c r="A169" s="152"/>
      <c r="B169" s="152"/>
      <c r="C169" s="152"/>
    </row>
    <row r="170" spans="1:3" x14ac:dyDescent="0.3">
      <c r="A170" s="152"/>
      <c r="B170" s="152"/>
      <c r="C170" s="152"/>
    </row>
    <row r="171" spans="1:3" x14ac:dyDescent="0.3">
      <c r="A171" s="152"/>
      <c r="B171" s="152"/>
      <c r="C171" s="152"/>
    </row>
    <row r="172" spans="1:3" x14ac:dyDescent="0.3">
      <c r="A172" s="152"/>
      <c r="B172" s="152"/>
      <c r="C172" s="152"/>
    </row>
    <row r="173" spans="1:3" x14ac:dyDescent="0.3">
      <c r="A173" s="152"/>
      <c r="B173" s="152"/>
      <c r="C173" s="152"/>
    </row>
    <row r="174" spans="1:3" x14ac:dyDescent="0.3">
      <c r="A174" s="152"/>
      <c r="B174" s="152"/>
      <c r="C174" s="152"/>
    </row>
    <row r="175" spans="1:3" x14ac:dyDescent="0.3">
      <c r="A175" s="152"/>
      <c r="B175" s="152"/>
      <c r="C175" s="152"/>
    </row>
    <row r="176" spans="1:3" x14ac:dyDescent="0.3">
      <c r="A176" s="152"/>
      <c r="B176" s="152"/>
      <c r="C176" s="152"/>
    </row>
    <row r="177" spans="1:3" x14ac:dyDescent="0.3">
      <c r="A177" s="152"/>
      <c r="B177" s="152"/>
      <c r="C177" s="152"/>
    </row>
    <row r="178" spans="1:3" x14ac:dyDescent="0.3">
      <c r="A178" s="152"/>
      <c r="B178" s="152"/>
      <c r="C178" s="152"/>
    </row>
    <row r="179" spans="1:3" x14ac:dyDescent="0.3">
      <c r="A179" s="152"/>
      <c r="B179" s="152"/>
      <c r="C179" s="152"/>
    </row>
    <row r="180" spans="1:3" x14ac:dyDescent="0.3">
      <c r="A180" s="152"/>
      <c r="B180" s="152"/>
      <c r="C180" s="152"/>
    </row>
    <row r="181" spans="1:3" x14ac:dyDescent="0.3">
      <c r="A181" s="152"/>
      <c r="B181" s="152"/>
      <c r="C181" s="152"/>
    </row>
    <row r="182" spans="1:3" x14ac:dyDescent="0.3">
      <c r="A182" s="152"/>
      <c r="B182" s="152"/>
      <c r="C182" s="152"/>
    </row>
    <row r="183" spans="1:3" x14ac:dyDescent="0.3">
      <c r="A183" s="152"/>
      <c r="B183" s="152"/>
      <c r="C183" s="152"/>
    </row>
    <row r="184" spans="1:3" x14ac:dyDescent="0.3">
      <c r="A184" s="152"/>
      <c r="B184" s="152"/>
      <c r="C184" s="152"/>
    </row>
    <row r="185" spans="1:3" x14ac:dyDescent="0.3">
      <c r="A185" s="152"/>
      <c r="B185" s="152"/>
      <c r="C185" s="152"/>
    </row>
    <row r="186" spans="1:3" x14ac:dyDescent="0.3">
      <c r="A186" s="152"/>
      <c r="B186" s="152"/>
      <c r="C186" s="152"/>
    </row>
    <row r="187" spans="1:3" x14ac:dyDescent="0.3">
      <c r="A187" s="152"/>
      <c r="B187" s="152"/>
      <c r="C187" s="152"/>
    </row>
    <row r="188" spans="1:3" x14ac:dyDescent="0.3">
      <c r="A188" s="152"/>
      <c r="B188" s="152"/>
      <c r="C188" s="152"/>
    </row>
    <row r="189" spans="1:3" x14ac:dyDescent="0.3">
      <c r="A189" s="152"/>
      <c r="B189" s="152"/>
      <c r="C189" s="152"/>
    </row>
    <row r="190" spans="1:3" x14ac:dyDescent="0.3">
      <c r="A190" s="152"/>
      <c r="B190" s="152"/>
      <c r="C190" s="152"/>
    </row>
    <row r="191" spans="1:3" x14ac:dyDescent="0.3">
      <c r="A191" s="152"/>
      <c r="B191" s="152"/>
      <c r="C191" s="152"/>
    </row>
    <row r="192" spans="1:3" x14ac:dyDescent="0.3">
      <c r="A192" s="152"/>
      <c r="B192" s="152"/>
      <c r="C192" s="152"/>
    </row>
    <row r="193" spans="1:3" x14ac:dyDescent="0.3">
      <c r="A193" s="152"/>
      <c r="B193" s="152"/>
      <c r="C193" s="152"/>
    </row>
    <row r="194" spans="1:3" x14ac:dyDescent="0.3">
      <c r="A194" s="152"/>
      <c r="B194" s="152"/>
      <c r="C194" s="152"/>
    </row>
    <row r="195" spans="1:3" x14ac:dyDescent="0.3">
      <c r="A195" s="152"/>
      <c r="B195" s="152"/>
      <c r="C195" s="152"/>
    </row>
    <row r="196" spans="1:3" x14ac:dyDescent="0.3">
      <c r="A196" s="152"/>
      <c r="B196" s="152"/>
      <c r="C196" s="152"/>
    </row>
    <row r="197" spans="1:3" x14ac:dyDescent="0.3">
      <c r="A197" s="152"/>
      <c r="B197" s="152"/>
      <c r="C197" s="152"/>
    </row>
    <row r="198" spans="1:3" x14ac:dyDescent="0.3">
      <c r="A198" s="152"/>
      <c r="B198" s="152"/>
      <c r="C198" s="152"/>
    </row>
    <row r="199" spans="1:3" x14ac:dyDescent="0.3">
      <c r="A199" s="152"/>
      <c r="B199" s="152"/>
      <c r="C199" s="152"/>
    </row>
    <row r="200" spans="1:3" x14ac:dyDescent="0.3">
      <c r="A200" s="152"/>
      <c r="B200" s="152"/>
      <c r="C200" s="152"/>
    </row>
    <row r="201" spans="1:3" x14ac:dyDescent="0.3">
      <c r="A201" s="152"/>
      <c r="B201" s="152"/>
      <c r="C201" s="152"/>
    </row>
    <row r="202" spans="1:3" x14ac:dyDescent="0.3">
      <c r="A202" s="152"/>
      <c r="B202" s="152"/>
      <c r="C202" s="152"/>
    </row>
    <row r="203" spans="1:3" x14ac:dyDescent="0.3">
      <c r="A203" s="152"/>
      <c r="B203" s="152"/>
      <c r="C203" s="152"/>
    </row>
    <row r="204" spans="1:3" x14ac:dyDescent="0.3">
      <c r="A204" s="152"/>
      <c r="B204" s="152"/>
      <c r="C204" s="152"/>
    </row>
    <row r="205" spans="1:3" x14ac:dyDescent="0.3">
      <c r="A205" s="152"/>
      <c r="B205" s="152"/>
      <c r="C205" s="152"/>
    </row>
    <row r="206" spans="1:3" x14ac:dyDescent="0.3">
      <c r="A206" s="152"/>
      <c r="B206" s="152"/>
      <c r="C206" s="152"/>
    </row>
    <row r="207" spans="1:3" x14ac:dyDescent="0.3">
      <c r="A207" s="152"/>
      <c r="B207" s="152"/>
      <c r="C207" s="152"/>
    </row>
    <row r="208" spans="1:3" x14ac:dyDescent="0.3">
      <c r="A208" s="152"/>
      <c r="B208" s="152"/>
      <c r="C208" s="152"/>
    </row>
    <row r="209" spans="1:3" x14ac:dyDescent="0.3">
      <c r="A209" s="152"/>
      <c r="B209" s="152"/>
      <c r="C209" s="152"/>
    </row>
    <row r="210" spans="1:3" x14ac:dyDescent="0.3">
      <c r="A210" s="152"/>
      <c r="B210" s="152"/>
      <c r="C210" s="152"/>
    </row>
    <row r="211" spans="1:3" x14ac:dyDescent="0.3">
      <c r="A211" s="152"/>
      <c r="B211" s="152"/>
      <c r="C211" s="152"/>
    </row>
    <row r="212" spans="1:3" x14ac:dyDescent="0.3">
      <c r="A212" s="152"/>
      <c r="B212" s="152"/>
      <c r="C212" s="152"/>
    </row>
    <row r="213" spans="1:3" x14ac:dyDescent="0.3">
      <c r="A213" s="152"/>
      <c r="B213" s="152"/>
      <c r="C213" s="152"/>
    </row>
    <row r="214" spans="1:3" x14ac:dyDescent="0.3">
      <c r="A214" s="152"/>
      <c r="B214" s="152"/>
      <c r="C214" s="152"/>
    </row>
    <row r="215" spans="1:3" x14ac:dyDescent="0.3">
      <c r="A215" s="152"/>
      <c r="B215" s="152"/>
      <c r="C215" s="152"/>
    </row>
    <row r="216" spans="1:3" x14ac:dyDescent="0.3">
      <c r="A216" s="152"/>
      <c r="B216" s="152"/>
      <c r="C216" s="152"/>
    </row>
    <row r="217" spans="1:3" x14ac:dyDescent="0.3">
      <c r="A217" s="152"/>
      <c r="B217" s="152"/>
      <c r="C217" s="152"/>
    </row>
    <row r="218" spans="1:3" x14ac:dyDescent="0.3">
      <c r="A218" s="152"/>
      <c r="B218" s="152"/>
      <c r="C218" s="152"/>
    </row>
    <row r="219" spans="1:3" x14ac:dyDescent="0.3">
      <c r="A219" s="152"/>
      <c r="B219" s="152"/>
      <c r="C219" s="152"/>
    </row>
    <row r="220" spans="1:3" x14ac:dyDescent="0.3">
      <c r="A220" s="152"/>
      <c r="B220" s="152"/>
      <c r="C220" s="152"/>
    </row>
    <row r="221" spans="1:3" x14ac:dyDescent="0.3">
      <c r="A221" s="152"/>
      <c r="B221" s="152"/>
      <c r="C221" s="152"/>
    </row>
    <row r="222" spans="1:3" x14ac:dyDescent="0.3">
      <c r="A222" s="152"/>
      <c r="B222" s="152"/>
      <c r="C222" s="152"/>
    </row>
    <row r="223" spans="1:3" x14ac:dyDescent="0.3">
      <c r="A223" s="152"/>
      <c r="B223" s="152"/>
      <c r="C223" s="152"/>
    </row>
    <row r="224" spans="1:3" x14ac:dyDescent="0.3">
      <c r="A224" s="152"/>
      <c r="B224" s="152"/>
      <c r="C224" s="152"/>
    </row>
    <row r="225" spans="1:3" x14ac:dyDescent="0.3">
      <c r="A225" s="152"/>
      <c r="B225" s="152"/>
      <c r="C225" s="152"/>
    </row>
    <row r="226" spans="1:3" x14ac:dyDescent="0.3">
      <c r="A226" s="152"/>
      <c r="B226" s="152"/>
      <c r="C226" s="152"/>
    </row>
    <row r="227" spans="1:3" x14ac:dyDescent="0.3">
      <c r="A227" s="152"/>
      <c r="B227" s="152"/>
      <c r="C227" s="152"/>
    </row>
    <row r="228" spans="1:3" x14ac:dyDescent="0.3">
      <c r="A228" s="152"/>
      <c r="B228" s="152"/>
      <c r="C228" s="152"/>
    </row>
    <row r="229" spans="1:3" x14ac:dyDescent="0.3">
      <c r="A229" s="152"/>
      <c r="B229" s="152"/>
      <c r="C229" s="152"/>
    </row>
    <row r="230" spans="1:3" x14ac:dyDescent="0.3">
      <c r="A230" s="152"/>
      <c r="B230" s="152"/>
      <c r="C230" s="152"/>
    </row>
    <row r="231" spans="1:3" x14ac:dyDescent="0.3">
      <c r="A231" s="152"/>
      <c r="B231" s="152"/>
      <c r="C231" s="152"/>
    </row>
    <row r="232" spans="1:3" x14ac:dyDescent="0.3">
      <c r="A232" s="152"/>
      <c r="B232" s="152"/>
      <c r="C232" s="152"/>
    </row>
    <row r="233" spans="1:3" x14ac:dyDescent="0.3">
      <c r="A233" s="152"/>
      <c r="B233" s="152"/>
      <c r="C233" s="152"/>
    </row>
    <row r="234" spans="1:3" x14ac:dyDescent="0.3">
      <c r="A234" s="152"/>
      <c r="B234" s="152"/>
      <c r="C234" s="152"/>
    </row>
    <row r="235" spans="1:3" x14ac:dyDescent="0.3">
      <c r="A235" s="152"/>
      <c r="B235" s="152"/>
      <c r="C235" s="152"/>
    </row>
    <row r="236" spans="1:3" x14ac:dyDescent="0.3">
      <c r="A236" s="152"/>
      <c r="B236" s="152"/>
      <c r="C236" s="152"/>
    </row>
    <row r="237" spans="1:3" x14ac:dyDescent="0.3">
      <c r="A237" s="152"/>
      <c r="B237" s="152"/>
      <c r="C237" s="152"/>
    </row>
    <row r="238" spans="1:3" x14ac:dyDescent="0.3">
      <c r="A238" s="152"/>
      <c r="B238" s="152"/>
      <c r="C238" s="152"/>
    </row>
    <row r="239" spans="1:3" x14ac:dyDescent="0.3">
      <c r="A239" s="152"/>
      <c r="B239" s="152"/>
      <c r="C239" s="152"/>
    </row>
    <row r="240" spans="1:3" x14ac:dyDescent="0.3">
      <c r="A240" s="152"/>
      <c r="B240" s="152"/>
      <c r="C240" s="152"/>
    </row>
    <row r="241" spans="1:3" x14ac:dyDescent="0.3">
      <c r="A241" s="152"/>
      <c r="B241" s="152"/>
      <c r="C241" s="152"/>
    </row>
    <row r="242" spans="1:3" x14ac:dyDescent="0.3">
      <c r="A242" s="152"/>
      <c r="B242" s="152"/>
      <c r="C242" s="152"/>
    </row>
    <row r="243" spans="1:3" x14ac:dyDescent="0.3">
      <c r="A243" s="152"/>
      <c r="B243" s="152"/>
      <c r="C243" s="152"/>
    </row>
    <row r="244" spans="1:3" x14ac:dyDescent="0.3">
      <c r="A244" s="152"/>
      <c r="B244" s="152"/>
      <c r="C244" s="152"/>
    </row>
    <row r="245" spans="1:3" x14ac:dyDescent="0.3">
      <c r="A245" s="152"/>
      <c r="B245" s="152"/>
      <c r="C245" s="152"/>
    </row>
    <row r="246" spans="1:3" x14ac:dyDescent="0.3">
      <c r="A246" s="152"/>
      <c r="B246" s="152"/>
      <c r="C246" s="152"/>
    </row>
    <row r="247" spans="1:3" x14ac:dyDescent="0.3">
      <c r="A247" s="152"/>
      <c r="B247" s="152"/>
      <c r="C247" s="152"/>
    </row>
    <row r="248" spans="1:3" x14ac:dyDescent="0.3">
      <c r="A248" s="152"/>
      <c r="B248" s="152"/>
      <c r="C248" s="152"/>
    </row>
    <row r="249" spans="1:3" x14ac:dyDescent="0.3">
      <c r="A249" s="152"/>
      <c r="B249" s="152"/>
      <c r="C249" s="152"/>
    </row>
    <row r="250" spans="1:3" x14ac:dyDescent="0.3">
      <c r="A250" s="152"/>
      <c r="B250" s="152"/>
      <c r="C250" s="152"/>
    </row>
    <row r="251" spans="1:3" x14ac:dyDescent="0.3">
      <c r="A251" s="152"/>
      <c r="B251" s="152"/>
      <c r="C251" s="152"/>
    </row>
    <row r="252" spans="1:3" x14ac:dyDescent="0.3">
      <c r="A252" s="152"/>
      <c r="B252" s="152"/>
      <c r="C252" s="152"/>
    </row>
    <row r="253" spans="1:3" x14ac:dyDescent="0.3">
      <c r="A253" s="152"/>
      <c r="B253" s="152"/>
      <c r="C253" s="152"/>
    </row>
    <row r="254" spans="1:3" x14ac:dyDescent="0.3">
      <c r="A254" s="152"/>
      <c r="B254" s="152"/>
      <c r="C254" s="152"/>
    </row>
    <row r="255" spans="1:3" x14ac:dyDescent="0.3">
      <c r="A255" s="152"/>
      <c r="B255" s="152"/>
      <c r="C255" s="152"/>
    </row>
    <row r="256" spans="1:3" x14ac:dyDescent="0.3">
      <c r="A256" s="152"/>
      <c r="B256" s="152"/>
      <c r="C256" s="152"/>
    </row>
    <row r="257" spans="1:3" x14ac:dyDescent="0.3">
      <c r="A257" s="152"/>
      <c r="B257" s="152"/>
      <c r="C257" s="152"/>
    </row>
    <row r="258" spans="1:3" x14ac:dyDescent="0.3">
      <c r="A258" s="152"/>
      <c r="B258" s="152"/>
      <c r="C258" s="152"/>
    </row>
    <row r="259" spans="1:3" x14ac:dyDescent="0.3">
      <c r="A259" s="152"/>
      <c r="B259" s="152"/>
      <c r="C259" s="152"/>
    </row>
    <row r="260" spans="1:3" x14ac:dyDescent="0.3">
      <c r="A260" s="152"/>
      <c r="B260" s="152"/>
      <c r="C260" s="152"/>
    </row>
    <row r="261" spans="1:3" x14ac:dyDescent="0.3">
      <c r="A261" s="152"/>
      <c r="B261" s="152"/>
      <c r="C261" s="152"/>
    </row>
    <row r="262" spans="1:3" x14ac:dyDescent="0.3">
      <c r="A262" s="152"/>
      <c r="B262" s="152"/>
      <c r="C262" s="152"/>
    </row>
    <row r="263" spans="1:3" x14ac:dyDescent="0.3">
      <c r="A263" s="152"/>
      <c r="B263" s="152"/>
      <c r="C263" s="152"/>
    </row>
    <row r="264" spans="1:3" x14ac:dyDescent="0.3">
      <c r="A264" s="152"/>
      <c r="B264" s="152"/>
      <c r="C264" s="152"/>
    </row>
    <row r="265" spans="1:3" x14ac:dyDescent="0.3">
      <c r="A265" s="152"/>
      <c r="B265" s="152"/>
      <c r="C265" s="152"/>
    </row>
    <row r="266" spans="1:3" x14ac:dyDescent="0.3">
      <c r="A266" s="152"/>
      <c r="B266" s="152"/>
      <c r="C266" s="152"/>
    </row>
    <row r="267" spans="1:3" x14ac:dyDescent="0.3">
      <c r="A267" s="152"/>
      <c r="B267" s="152"/>
      <c r="C267" s="152"/>
    </row>
    <row r="268" spans="1:3" x14ac:dyDescent="0.3">
      <c r="A268" s="152"/>
      <c r="B268" s="152"/>
      <c r="C268" s="152"/>
    </row>
    <row r="269" spans="1:3" x14ac:dyDescent="0.3">
      <c r="A269" s="152"/>
      <c r="B269" s="152"/>
      <c r="C269" s="152"/>
    </row>
    <row r="270" spans="1:3" x14ac:dyDescent="0.3">
      <c r="A270" s="152"/>
      <c r="B270" s="152"/>
      <c r="C270" s="152"/>
    </row>
    <row r="271" spans="1:3" x14ac:dyDescent="0.3">
      <c r="A271" s="152"/>
      <c r="B271" s="152"/>
      <c r="C271" s="152"/>
    </row>
    <row r="272" spans="1:3" x14ac:dyDescent="0.3">
      <c r="A272" s="152"/>
      <c r="B272" s="152"/>
      <c r="C272" s="152"/>
    </row>
    <row r="273" spans="1:3" x14ac:dyDescent="0.3">
      <c r="A273" s="152"/>
      <c r="B273" s="152"/>
      <c r="C273" s="152"/>
    </row>
    <row r="274" spans="1:3" x14ac:dyDescent="0.3">
      <c r="A274" s="152"/>
      <c r="B274" s="152"/>
      <c r="C274" s="152"/>
    </row>
    <row r="275" spans="1:3" x14ac:dyDescent="0.3">
      <c r="A275" s="152"/>
      <c r="B275" s="152"/>
      <c r="C275" s="152"/>
    </row>
    <row r="276" spans="1:3" x14ac:dyDescent="0.3">
      <c r="A276" s="152"/>
      <c r="B276" s="152"/>
      <c r="C276" s="152"/>
    </row>
    <row r="277" spans="1:3" x14ac:dyDescent="0.3">
      <c r="A277" s="152"/>
      <c r="B277" s="152"/>
      <c r="C277" s="152"/>
    </row>
    <row r="278" spans="1:3" x14ac:dyDescent="0.3">
      <c r="A278" s="152"/>
      <c r="B278" s="152"/>
      <c r="C278" s="152"/>
    </row>
    <row r="279" spans="1:3" x14ac:dyDescent="0.3">
      <c r="A279" s="152"/>
      <c r="B279" s="152"/>
      <c r="C279" s="152"/>
    </row>
    <row r="280" spans="1:3" x14ac:dyDescent="0.3">
      <c r="A280" s="152"/>
      <c r="B280" s="152"/>
      <c r="C280" s="152"/>
    </row>
    <row r="281" spans="1:3" x14ac:dyDescent="0.3">
      <c r="A281" s="152"/>
      <c r="B281" s="152"/>
      <c r="C281" s="152"/>
    </row>
    <row r="282" spans="1:3" x14ac:dyDescent="0.3">
      <c r="A282" s="152"/>
      <c r="B282" s="152"/>
      <c r="C282" s="152"/>
    </row>
    <row r="283" spans="1:3" x14ac:dyDescent="0.3">
      <c r="A283" s="152"/>
      <c r="B283" s="152"/>
      <c r="C283" s="152"/>
    </row>
    <row r="284" spans="1:3" x14ac:dyDescent="0.3">
      <c r="A284" s="152"/>
      <c r="B284" s="152"/>
      <c r="C284" s="152"/>
    </row>
    <row r="285" spans="1:3" x14ac:dyDescent="0.3">
      <c r="A285" s="152"/>
      <c r="B285" s="152"/>
      <c r="C285" s="152"/>
    </row>
    <row r="286" spans="1:3" x14ac:dyDescent="0.3">
      <c r="A286" s="152"/>
      <c r="B286" s="152"/>
      <c r="C286" s="152"/>
    </row>
    <row r="287" spans="1:3" x14ac:dyDescent="0.3">
      <c r="A287" s="152"/>
      <c r="B287" s="152"/>
      <c r="C287" s="152"/>
    </row>
    <row r="288" spans="1:3" x14ac:dyDescent="0.3">
      <c r="A288" s="152"/>
      <c r="B288" s="152"/>
      <c r="C288" s="152"/>
    </row>
    <row r="289" spans="1:3" x14ac:dyDescent="0.3">
      <c r="A289" s="152"/>
      <c r="B289" s="152"/>
      <c r="C289" s="152"/>
    </row>
    <row r="290" spans="1:3" x14ac:dyDescent="0.3">
      <c r="A290" s="152"/>
      <c r="B290" s="152"/>
      <c r="C290" s="152"/>
    </row>
    <row r="291" spans="1:3" x14ac:dyDescent="0.3">
      <c r="A291" s="152"/>
      <c r="B291" s="152"/>
      <c r="C291" s="152"/>
    </row>
    <row r="292" spans="1:3" x14ac:dyDescent="0.3">
      <c r="A292" s="152"/>
      <c r="B292" s="152"/>
      <c r="C292" s="152"/>
    </row>
    <row r="293" spans="1:3" x14ac:dyDescent="0.3">
      <c r="A293" s="152"/>
      <c r="B293" s="152"/>
      <c r="C293" s="152"/>
    </row>
    <row r="294" spans="1:3" x14ac:dyDescent="0.3">
      <c r="A294" s="152"/>
      <c r="B294" s="152"/>
      <c r="C294" s="152"/>
    </row>
    <row r="295" spans="1:3" x14ac:dyDescent="0.3">
      <c r="A295" s="152"/>
      <c r="B295" s="152"/>
      <c r="C295" s="152"/>
    </row>
    <row r="296" spans="1:3" x14ac:dyDescent="0.3">
      <c r="A296" s="152"/>
      <c r="B296" s="152"/>
      <c r="C296" s="152"/>
    </row>
    <row r="297" spans="1:3" x14ac:dyDescent="0.3">
      <c r="A297" s="152"/>
      <c r="B297" s="152"/>
      <c r="C297" s="152"/>
    </row>
    <row r="298" spans="1:3" x14ac:dyDescent="0.3">
      <c r="A298" s="152"/>
      <c r="B298" s="152"/>
      <c r="C298" s="152"/>
    </row>
    <row r="299" spans="1:3" x14ac:dyDescent="0.3">
      <c r="A299" s="152"/>
      <c r="B299" s="152"/>
      <c r="C299" s="152"/>
    </row>
    <row r="300" spans="1:3" x14ac:dyDescent="0.3">
      <c r="A300" s="152"/>
      <c r="B300" s="152"/>
      <c r="C300" s="152"/>
    </row>
    <row r="301" spans="1:3" x14ac:dyDescent="0.3">
      <c r="A301" s="152"/>
      <c r="B301" s="152"/>
      <c r="C301" s="152"/>
    </row>
    <row r="302" spans="1:3" x14ac:dyDescent="0.3">
      <c r="A302" s="152"/>
      <c r="B302" s="152"/>
      <c r="C302" s="152"/>
    </row>
    <row r="303" spans="1:3" x14ac:dyDescent="0.3">
      <c r="A303" s="152"/>
      <c r="B303" s="152"/>
      <c r="C303" s="152"/>
    </row>
    <row r="304" spans="1:3" x14ac:dyDescent="0.3">
      <c r="A304" s="152"/>
      <c r="B304" s="152"/>
      <c r="C304" s="152"/>
    </row>
    <row r="305" spans="1:3" x14ac:dyDescent="0.3">
      <c r="A305" s="152"/>
      <c r="B305" s="152"/>
      <c r="C305" s="152"/>
    </row>
    <row r="306" spans="1:3" x14ac:dyDescent="0.3">
      <c r="A306" s="152"/>
      <c r="B306" s="152"/>
      <c r="C306" s="152"/>
    </row>
    <row r="307" spans="1:3" x14ac:dyDescent="0.3">
      <c r="A307" s="152"/>
      <c r="B307" s="152"/>
      <c r="C307" s="152"/>
    </row>
    <row r="308" spans="1:3" x14ac:dyDescent="0.3">
      <c r="A308" s="152"/>
      <c r="B308" s="152"/>
      <c r="C308" s="152"/>
    </row>
    <row r="309" spans="1:3" x14ac:dyDescent="0.3">
      <c r="A309" s="152"/>
      <c r="B309" s="152"/>
      <c r="C309" s="152"/>
    </row>
    <row r="310" spans="1:3" x14ac:dyDescent="0.3">
      <c r="A310" s="152"/>
      <c r="B310" s="152"/>
      <c r="C310" s="152"/>
    </row>
    <row r="311" spans="1:3" x14ac:dyDescent="0.3">
      <c r="A311" s="152"/>
      <c r="B311" s="152"/>
      <c r="C311" s="152"/>
    </row>
    <row r="312" spans="1:3" x14ac:dyDescent="0.3">
      <c r="A312" s="152"/>
      <c r="B312" s="152"/>
      <c r="C312" s="152"/>
    </row>
    <row r="313" spans="1:3" x14ac:dyDescent="0.3">
      <c r="A313" s="152"/>
      <c r="B313" s="152"/>
      <c r="C313" s="152"/>
    </row>
    <row r="314" spans="1:3" x14ac:dyDescent="0.3">
      <c r="A314" s="152"/>
      <c r="B314" s="152"/>
      <c r="C314" s="152"/>
    </row>
    <row r="315" spans="1:3" x14ac:dyDescent="0.3">
      <c r="A315" s="152"/>
      <c r="B315" s="152"/>
      <c r="C315" s="152"/>
    </row>
    <row r="316" spans="1:3" x14ac:dyDescent="0.3">
      <c r="A316" s="152"/>
      <c r="B316" s="152"/>
      <c r="C316" s="152"/>
    </row>
    <row r="317" spans="1:3" x14ac:dyDescent="0.3">
      <c r="A317" s="152"/>
      <c r="B317" s="152"/>
      <c r="C317" s="152"/>
    </row>
    <row r="318" spans="1:3" x14ac:dyDescent="0.3">
      <c r="A318" s="152"/>
      <c r="B318" s="152"/>
      <c r="C318" s="152"/>
    </row>
    <row r="319" spans="1:3" x14ac:dyDescent="0.3">
      <c r="A319" s="152"/>
      <c r="B319" s="152"/>
      <c r="C319" s="152"/>
    </row>
    <row r="320" spans="1:3" x14ac:dyDescent="0.3">
      <c r="A320" s="152"/>
      <c r="B320" s="152"/>
      <c r="C320" s="152"/>
    </row>
    <row r="321" spans="1:3" x14ac:dyDescent="0.3">
      <c r="A321" s="152"/>
      <c r="B321" s="152"/>
      <c r="C321" s="152"/>
    </row>
    <row r="322" spans="1:3" x14ac:dyDescent="0.3">
      <c r="A322" s="152"/>
      <c r="B322" s="152"/>
      <c r="C322" s="152"/>
    </row>
    <row r="323" spans="1:3" x14ac:dyDescent="0.3">
      <c r="A323" s="152"/>
      <c r="B323" s="152"/>
      <c r="C323" s="152"/>
    </row>
    <row r="324" spans="1:3" x14ac:dyDescent="0.3">
      <c r="A324" s="152"/>
      <c r="B324" s="152"/>
      <c r="C324" s="152"/>
    </row>
    <row r="325" spans="1:3" x14ac:dyDescent="0.3">
      <c r="A325" s="152"/>
      <c r="B325" s="152"/>
      <c r="C325" s="152"/>
    </row>
    <row r="326" spans="1:3" x14ac:dyDescent="0.3">
      <c r="A326" s="152"/>
      <c r="B326" s="152"/>
      <c r="C326" s="152"/>
    </row>
    <row r="327" spans="1:3" x14ac:dyDescent="0.3">
      <c r="A327" s="152"/>
      <c r="B327" s="152"/>
      <c r="C327" s="152"/>
    </row>
    <row r="328" spans="1:3" x14ac:dyDescent="0.3">
      <c r="A328" s="152"/>
      <c r="B328" s="152"/>
      <c r="C328" s="152"/>
    </row>
    <row r="329" spans="1:3" x14ac:dyDescent="0.3">
      <c r="A329" s="152"/>
      <c r="B329" s="152"/>
      <c r="C329" s="152"/>
    </row>
    <row r="330" spans="1:3" x14ac:dyDescent="0.3">
      <c r="A330" s="152"/>
      <c r="B330" s="152"/>
      <c r="C330" s="152"/>
    </row>
    <row r="331" spans="1:3" x14ac:dyDescent="0.3">
      <c r="A331" s="152"/>
      <c r="B331" s="152"/>
      <c r="C331" s="152"/>
    </row>
    <row r="332" spans="1:3" x14ac:dyDescent="0.3">
      <c r="A332" s="152"/>
      <c r="B332" s="152"/>
      <c r="C332" s="152"/>
    </row>
    <row r="333" spans="1:3" x14ac:dyDescent="0.3">
      <c r="A333" s="152"/>
      <c r="B333" s="152"/>
      <c r="C333" s="152"/>
    </row>
    <row r="334" spans="1:3" x14ac:dyDescent="0.3">
      <c r="A334" s="152"/>
      <c r="B334" s="152"/>
      <c r="C334" s="152"/>
    </row>
    <row r="335" spans="1:3" x14ac:dyDescent="0.3">
      <c r="A335" s="152"/>
      <c r="B335" s="152"/>
      <c r="C335" s="152"/>
    </row>
    <row r="336" spans="1:3" x14ac:dyDescent="0.3">
      <c r="A336" s="152"/>
      <c r="B336" s="152"/>
      <c r="C336" s="152"/>
    </row>
    <row r="337" spans="1:3" x14ac:dyDescent="0.3">
      <c r="A337" s="152"/>
      <c r="B337" s="152"/>
      <c r="C337" s="152"/>
    </row>
    <row r="338" spans="1:3" x14ac:dyDescent="0.3">
      <c r="A338" s="152"/>
      <c r="B338" s="152"/>
      <c r="C338" s="152"/>
    </row>
    <row r="339" spans="1:3" x14ac:dyDescent="0.3">
      <c r="A339" s="152"/>
      <c r="B339" s="152"/>
      <c r="C339" s="152"/>
    </row>
    <row r="340" spans="1:3" x14ac:dyDescent="0.3">
      <c r="A340" s="152"/>
      <c r="B340" s="152"/>
      <c r="C340" s="152"/>
    </row>
    <row r="341" spans="1:3" x14ac:dyDescent="0.3">
      <c r="A341" s="152"/>
      <c r="B341" s="152"/>
      <c r="C341" s="152"/>
    </row>
    <row r="342" spans="1:3" x14ac:dyDescent="0.3">
      <c r="A342" s="152"/>
      <c r="B342" s="152"/>
      <c r="C342" s="152"/>
    </row>
    <row r="343" spans="1:3" x14ac:dyDescent="0.3">
      <c r="A343" s="152"/>
      <c r="B343" s="152"/>
      <c r="C343" s="152"/>
    </row>
    <row r="344" spans="1:3" x14ac:dyDescent="0.3">
      <c r="A344" s="152"/>
      <c r="B344" s="152"/>
      <c r="C344" s="152"/>
    </row>
    <row r="345" spans="1:3" x14ac:dyDescent="0.3">
      <c r="A345" s="152"/>
      <c r="B345" s="152"/>
      <c r="C345" s="152"/>
    </row>
    <row r="346" spans="1:3" x14ac:dyDescent="0.3">
      <c r="A346" s="152"/>
      <c r="B346" s="152"/>
      <c r="C346" s="152"/>
    </row>
    <row r="347" spans="1:3" x14ac:dyDescent="0.3">
      <c r="A347" s="152"/>
      <c r="B347" s="152"/>
      <c r="C347" s="152"/>
    </row>
    <row r="348" spans="1:3" x14ac:dyDescent="0.3">
      <c r="A348" s="152"/>
      <c r="B348" s="152"/>
      <c r="C348" s="152"/>
    </row>
    <row r="349" spans="1:3" x14ac:dyDescent="0.3">
      <c r="A349" s="152"/>
      <c r="B349" s="152"/>
      <c r="C349" s="152"/>
    </row>
    <row r="350" spans="1:3" x14ac:dyDescent="0.3">
      <c r="A350" s="152"/>
      <c r="B350" s="152"/>
      <c r="C350" s="152"/>
    </row>
    <row r="351" spans="1:3" x14ac:dyDescent="0.3">
      <c r="A351" s="152"/>
      <c r="B351" s="152"/>
      <c r="C351" s="152"/>
    </row>
    <row r="352" spans="1:3" x14ac:dyDescent="0.3">
      <c r="A352" s="152"/>
      <c r="B352" s="152"/>
      <c r="C352" s="152"/>
    </row>
    <row r="353" spans="1:3" x14ac:dyDescent="0.3">
      <c r="A353" s="152"/>
      <c r="B353" s="152"/>
      <c r="C353" s="152"/>
    </row>
    <row r="354" spans="1:3" x14ac:dyDescent="0.3">
      <c r="A354" s="152"/>
      <c r="B354" s="152"/>
      <c r="C354" s="152"/>
    </row>
    <row r="355" spans="1:3" x14ac:dyDescent="0.3">
      <c r="A355" s="152"/>
      <c r="B355" s="152"/>
      <c r="C355" s="152"/>
    </row>
    <row r="356" spans="1:3" x14ac:dyDescent="0.3">
      <c r="A356" s="152"/>
      <c r="B356" s="152"/>
      <c r="C356" s="152"/>
    </row>
    <row r="357" spans="1:3" x14ac:dyDescent="0.3">
      <c r="A357" s="152"/>
      <c r="B357" s="152"/>
      <c r="C357" s="152"/>
    </row>
    <row r="358" spans="1:3" x14ac:dyDescent="0.3">
      <c r="A358" s="152"/>
      <c r="B358" s="152"/>
      <c r="C358" s="152"/>
    </row>
    <row r="359" spans="1:3" x14ac:dyDescent="0.3">
      <c r="A359" s="152"/>
      <c r="B359" s="152"/>
      <c r="C359" s="152"/>
    </row>
    <row r="360" spans="1:3" x14ac:dyDescent="0.3">
      <c r="A360" s="152"/>
      <c r="B360" s="152"/>
      <c r="C360" s="152"/>
    </row>
    <row r="361" spans="1:3" x14ac:dyDescent="0.3">
      <c r="A361" s="152"/>
      <c r="B361" s="152"/>
      <c r="C361" s="152"/>
    </row>
    <row r="362" spans="1:3" x14ac:dyDescent="0.3">
      <c r="A362" s="152"/>
      <c r="B362" s="152"/>
      <c r="C362" s="152"/>
    </row>
    <row r="363" spans="1:3" x14ac:dyDescent="0.3">
      <c r="A363" s="152"/>
      <c r="B363" s="152"/>
      <c r="C363" s="152"/>
    </row>
    <row r="364" spans="1:3" x14ac:dyDescent="0.3">
      <c r="A364" s="152"/>
      <c r="B364" s="152"/>
      <c r="C364" s="152"/>
    </row>
    <row r="365" spans="1:3" x14ac:dyDescent="0.3">
      <c r="A365" s="152"/>
      <c r="B365" s="152"/>
      <c r="C365" s="152"/>
    </row>
    <row r="366" spans="1:3" x14ac:dyDescent="0.3">
      <c r="A366" s="152"/>
      <c r="B366" s="152"/>
      <c r="C366" s="152"/>
    </row>
    <row r="367" spans="1:3" x14ac:dyDescent="0.3">
      <c r="A367" s="152"/>
      <c r="B367" s="152"/>
      <c r="C367" s="152"/>
    </row>
    <row r="368" spans="1:3" x14ac:dyDescent="0.3">
      <c r="A368" s="152"/>
      <c r="B368" s="152"/>
      <c r="C368" s="152"/>
    </row>
    <row r="369" spans="1:3" x14ac:dyDescent="0.3">
      <c r="A369" s="152"/>
      <c r="B369" s="152"/>
      <c r="C369" s="152"/>
    </row>
    <row r="370" spans="1:3" x14ac:dyDescent="0.3">
      <c r="A370" s="152"/>
      <c r="B370" s="152"/>
      <c r="C370" s="152"/>
    </row>
    <row r="371" spans="1:3" x14ac:dyDescent="0.3">
      <c r="A371" s="152"/>
      <c r="B371" s="152"/>
      <c r="C371" s="152"/>
    </row>
    <row r="372" spans="1:3" x14ac:dyDescent="0.3">
      <c r="A372" s="152"/>
      <c r="B372" s="152"/>
      <c r="C372" s="152"/>
    </row>
    <row r="373" spans="1:3" x14ac:dyDescent="0.3">
      <c r="A373" s="152"/>
      <c r="B373" s="152"/>
      <c r="C373" s="152"/>
    </row>
    <row r="374" spans="1:3" x14ac:dyDescent="0.3">
      <c r="A374" s="152"/>
      <c r="B374" s="152"/>
      <c r="C374" s="152"/>
    </row>
    <row r="375" spans="1:3" x14ac:dyDescent="0.3">
      <c r="A375" s="152"/>
      <c r="B375" s="152"/>
      <c r="C375" s="152"/>
    </row>
    <row r="376" spans="1:3" x14ac:dyDescent="0.3">
      <c r="A376" s="152"/>
      <c r="B376" s="152"/>
      <c r="C376" s="152"/>
    </row>
    <row r="377" spans="1:3" x14ac:dyDescent="0.3">
      <c r="A377" s="152"/>
      <c r="B377" s="152"/>
      <c r="C377" s="152"/>
    </row>
    <row r="378" spans="1:3" x14ac:dyDescent="0.3">
      <c r="A378" s="152"/>
      <c r="B378" s="152"/>
      <c r="C378" s="152"/>
    </row>
    <row r="379" spans="1:3" x14ac:dyDescent="0.3">
      <c r="A379" s="152"/>
      <c r="B379" s="152"/>
      <c r="C379" s="152"/>
    </row>
    <row r="380" spans="1:3" x14ac:dyDescent="0.3">
      <c r="A380" s="152"/>
      <c r="B380" s="152"/>
      <c r="C380" s="152"/>
    </row>
    <row r="381" spans="1:3" x14ac:dyDescent="0.3">
      <c r="A381" s="152"/>
      <c r="B381" s="152"/>
      <c r="C381" s="152"/>
    </row>
    <row r="382" spans="1:3" x14ac:dyDescent="0.3">
      <c r="A382" s="152"/>
      <c r="B382" s="152"/>
      <c r="C382" s="152"/>
    </row>
    <row r="383" spans="1:3" x14ac:dyDescent="0.3">
      <c r="A383" s="152"/>
      <c r="B383" s="152"/>
      <c r="C383" s="152"/>
    </row>
    <row r="384" spans="1:3" x14ac:dyDescent="0.3">
      <c r="A384" s="152"/>
      <c r="B384" s="152"/>
      <c r="C384" s="152"/>
    </row>
    <row r="385" spans="1:3" x14ac:dyDescent="0.3">
      <c r="A385" s="152"/>
      <c r="B385" s="152"/>
      <c r="C385" s="152"/>
    </row>
    <row r="386" spans="1:3" x14ac:dyDescent="0.3">
      <c r="A386" s="152"/>
      <c r="B386" s="152"/>
      <c r="C386" s="152"/>
    </row>
    <row r="387" spans="1:3" x14ac:dyDescent="0.3">
      <c r="A387" s="152"/>
      <c r="B387" s="152"/>
      <c r="C387" s="152"/>
    </row>
    <row r="388" spans="1:3" x14ac:dyDescent="0.3">
      <c r="A388" s="152"/>
      <c r="B388" s="152"/>
      <c r="C388" s="152"/>
    </row>
    <row r="389" spans="1:3" x14ac:dyDescent="0.3">
      <c r="A389" s="152"/>
      <c r="B389" s="152"/>
      <c r="C389" s="152"/>
    </row>
    <row r="390" spans="1:3" x14ac:dyDescent="0.3">
      <c r="A390" s="152"/>
      <c r="B390" s="152"/>
      <c r="C390" s="152"/>
    </row>
    <row r="391" spans="1:3" x14ac:dyDescent="0.3">
      <c r="A391" s="152"/>
      <c r="B391" s="152"/>
      <c r="C391" s="152"/>
    </row>
    <row r="392" spans="1:3" x14ac:dyDescent="0.3">
      <c r="A392" s="152"/>
      <c r="B392" s="152"/>
      <c r="C392" s="152"/>
    </row>
    <row r="393" spans="1:3" x14ac:dyDescent="0.3">
      <c r="A393" s="152"/>
      <c r="B393" s="152"/>
      <c r="C393" s="152"/>
    </row>
    <row r="394" spans="1:3" x14ac:dyDescent="0.3">
      <c r="A394" s="152"/>
      <c r="B394" s="152"/>
      <c r="C394" s="152"/>
    </row>
    <row r="395" spans="1:3" x14ac:dyDescent="0.3">
      <c r="A395" s="152"/>
      <c r="B395" s="152"/>
      <c r="C395" s="152"/>
    </row>
    <row r="396" spans="1:3" x14ac:dyDescent="0.3">
      <c r="A396" s="152"/>
      <c r="B396" s="152"/>
      <c r="C396" s="152"/>
    </row>
    <row r="397" spans="1:3" x14ac:dyDescent="0.3">
      <c r="A397" s="152"/>
      <c r="B397" s="152"/>
      <c r="C397" s="152"/>
    </row>
    <row r="398" spans="1:3" x14ac:dyDescent="0.3">
      <c r="A398" s="152"/>
      <c r="B398" s="152"/>
      <c r="C398" s="152"/>
    </row>
    <row r="399" spans="1:3" x14ac:dyDescent="0.3">
      <c r="A399" s="152"/>
      <c r="B399" s="152"/>
      <c r="C399" s="152"/>
    </row>
    <row r="400" spans="1:3" x14ac:dyDescent="0.3">
      <c r="A400" s="152"/>
      <c r="B400" s="152"/>
      <c r="C400" s="152"/>
    </row>
    <row r="401" spans="1:3" x14ac:dyDescent="0.3">
      <c r="A401" s="152"/>
      <c r="B401" s="152"/>
      <c r="C401" s="152"/>
    </row>
    <row r="402" spans="1:3" x14ac:dyDescent="0.3">
      <c r="A402" s="152"/>
      <c r="B402" s="152"/>
      <c r="C402" s="152"/>
    </row>
    <row r="403" spans="1:3" x14ac:dyDescent="0.3">
      <c r="A403" s="152"/>
      <c r="B403" s="152"/>
      <c r="C403" s="152"/>
    </row>
    <row r="404" spans="1:3" x14ac:dyDescent="0.3">
      <c r="A404" s="152"/>
      <c r="B404" s="152"/>
      <c r="C404" s="152"/>
    </row>
    <row r="405" spans="1:3" x14ac:dyDescent="0.3">
      <c r="A405" s="152"/>
      <c r="B405" s="152"/>
      <c r="C405" s="152"/>
    </row>
    <row r="406" spans="1:3" x14ac:dyDescent="0.3">
      <c r="A406" s="152"/>
      <c r="B406" s="152"/>
      <c r="C406" s="152"/>
    </row>
    <row r="407" spans="1:3" x14ac:dyDescent="0.3">
      <c r="A407" s="152"/>
      <c r="B407" s="152"/>
      <c r="C407" s="152"/>
    </row>
    <row r="408" spans="1:3" x14ac:dyDescent="0.3">
      <c r="A408" s="152"/>
      <c r="B408" s="152"/>
      <c r="C408" s="152"/>
    </row>
    <row r="409" spans="1:3" x14ac:dyDescent="0.3">
      <c r="A409" s="152"/>
      <c r="B409" s="152"/>
      <c r="C409" s="152"/>
    </row>
    <row r="410" spans="1:3" x14ac:dyDescent="0.3">
      <c r="A410" s="152"/>
      <c r="B410" s="152"/>
      <c r="C410" s="152"/>
    </row>
    <row r="411" spans="1:3" x14ac:dyDescent="0.3">
      <c r="A411" s="152"/>
      <c r="B411" s="152"/>
      <c r="C411" s="152"/>
    </row>
    <row r="412" spans="1:3" x14ac:dyDescent="0.3">
      <c r="A412" s="152"/>
      <c r="B412" s="152"/>
      <c r="C412" s="152"/>
    </row>
    <row r="413" spans="1:3" x14ac:dyDescent="0.3">
      <c r="A413" s="152"/>
      <c r="B413" s="152"/>
      <c r="C413" s="152"/>
    </row>
    <row r="414" spans="1:3" x14ac:dyDescent="0.3">
      <c r="A414" s="152"/>
      <c r="B414" s="152"/>
      <c r="C414" s="152"/>
    </row>
    <row r="415" spans="1:3" x14ac:dyDescent="0.3">
      <c r="A415" s="152"/>
      <c r="B415" s="152"/>
      <c r="C415" s="152"/>
    </row>
    <row r="416" spans="1:3" x14ac:dyDescent="0.3">
      <c r="A416" s="152"/>
      <c r="B416" s="152"/>
      <c r="C416" s="152"/>
    </row>
    <row r="417" spans="1:3" x14ac:dyDescent="0.3">
      <c r="A417" s="152"/>
      <c r="B417" s="152"/>
      <c r="C417" s="152"/>
    </row>
    <row r="418" spans="1:3" x14ac:dyDescent="0.3">
      <c r="A418" s="152"/>
      <c r="B418" s="152"/>
      <c r="C418" s="152"/>
    </row>
    <row r="419" spans="1:3" x14ac:dyDescent="0.3">
      <c r="A419" s="152"/>
      <c r="B419" s="152"/>
      <c r="C419" s="152"/>
    </row>
    <row r="420" spans="1:3" x14ac:dyDescent="0.3">
      <c r="A420" s="152"/>
      <c r="B420" s="152"/>
      <c r="C420" s="152"/>
    </row>
    <row r="421" spans="1:3" x14ac:dyDescent="0.3">
      <c r="A421" s="152"/>
      <c r="B421" s="152"/>
      <c r="C421" s="152"/>
    </row>
    <row r="422" spans="1:3" x14ac:dyDescent="0.3">
      <c r="A422" s="152"/>
      <c r="B422" s="152"/>
      <c r="C422" s="152"/>
    </row>
    <row r="423" spans="1:3" x14ac:dyDescent="0.3">
      <c r="A423" s="152"/>
      <c r="B423" s="152"/>
      <c r="C423" s="152"/>
    </row>
    <row r="424" spans="1:3" x14ac:dyDescent="0.3">
      <c r="A424" s="152"/>
      <c r="B424" s="152"/>
      <c r="C424" s="152"/>
    </row>
    <row r="425" spans="1:3" x14ac:dyDescent="0.3">
      <c r="A425" s="152"/>
      <c r="B425" s="152"/>
      <c r="C425" s="152"/>
    </row>
    <row r="426" spans="1:3" x14ac:dyDescent="0.3">
      <c r="A426" s="152"/>
      <c r="B426" s="152"/>
      <c r="C426" s="152"/>
    </row>
    <row r="427" spans="1:3" x14ac:dyDescent="0.3">
      <c r="A427" s="152"/>
      <c r="B427" s="152"/>
      <c r="C427" s="152"/>
    </row>
    <row r="428" spans="1:3" x14ac:dyDescent="0.3">
      <c r="A428" s="152"/>
      <c r="B428" s="152"/>
      <c r="C428" s="152"/>
    </row>
    <row r="429" spans="1:3" x14ac:dyDescent="0.3">
      <c r="A429" s="152"/>
      <c r="B429" s="152"/>
      <c r="C429" s="152"/>
    </row>
    <row r="430" spans="1:3" x14ac:dyDescent="0.3">
      <c r="A430" s="152"/>
      <c r="B430" s="152"/>
      <c r="C430" s="152"/>
    </row>
    <row r="431" spans="1:3" x14ac:dyDescent="0.3">
      <c r="A431" s="152"/>
      <c r="B431" s="152"/>
      <c r="C431" s="152"/>
    </row>
    <row r="432" spans="1:3" x14ac:dyDescent="0.3">
      <c r="A432" s="152"/>
      <c r="B432" s="152"/>
      <c r="C432" s="152"/>
    </row>
    <row r="433" spans="1:3" x14ac:dyDescent="0.3">
      <c r="A433" s="152"/>
      <c r="B433" s="152"/>
      <c r="C433" s="152"/>
    </row>
    <row r="434" spans="1:3" x14ac:dyDescent="0.3">
      <c r="A434" s="152"/>
      <c r="B434" s="152"/>
      <c r="C434" s="152"/>
    </row>
    <row r="435" spans="1:3" x14ac:dyDescent="0.3">
      <c r="A435" s="152"/>
      <c r="B435" s="152"/>
      <c r="C435" s="152"/>
    </row>
    <row r="436" spans="1:3" x14ac:dyDescent="0.3">
      <c r="A436" s="152"/>
      <c r="B436" s="152"/>
      <c r="C436" s="152"/>
    </row>
    <row r="437" spans="1:3" x14ac:dyDescent="0.3">
      <c r="A437" s="152"/>
      <c r="B437" s="152"/>
      <c r="C437" s="152"/>
    </row>
    <row r="438" spans="1:3" x14ac:dyDescent="0.3">
      <c r="A438" s="152"/>
      <c r="B438" s="152"/>
      <c r="C438" s="152"/>
    </row>
    <row r="439" spans="1:3" x14ac:dyDescent="0.3">
      <c r="A439" s="152"/>
      <c r="B439" s="152"/>
      <c r="C439" s="152"/>
    </row>
    <row r="440" spans="1:3" x14ac:dyDescent="0.3">
      <c r="A440" s="152"/>
      <c r="B440" s="152"/>
      <c r="C440" s="152"/>
    </row>
    <row r="441" spans="1:3" x14ac:dyDescent="0.3">
      <c r="A441" s="152"/>
      <c r="B441" s="152"/>
      <c r="C441" s="152"/>
    </row>
    <row r="442" spans="1:3" x14ac:dyDescent="0.3">
      <c r="A442" s="152"/>
      <c r="B442" s="152"/>
      <c r="C442" s="152"/>
    </row>
    <row r="443" spans="1:3" x14ac:dyDescent="0.3">
      <c r="A443" s="152"/>
      <c r="B443" s="152"/>
      <c r="C443" s="152"/>
    </row>
    <row r="444" spans="1:3" x14ac:dyDescent="0.3">
      <c r="A444" s="152"/>
      <c r="B444" s="152"/>
      <c r="C444" s="152"/>
    </row>
    <row r="445" spans="1:3" x14ac:dyDescent="0.3">
      <c r="A445" s="152"/>
      <c r="B445" s="152"/>
      <c r="C445" s="152"/>
    </row>
    <row r="446" spans="1:3" x14ac:dyDescent="0.3">
      <c r="A446" s="152"/>
      <c r="B446" s="152"/>
      <c r="C446" s="152"/>
    </row>
    <row r="447" spans="1:3" x14ac:dyDescent="0.3">
      <c r="A447" s="152"/>
      <c r="B447" s="152"/>
      <c r="C447" s="152"/>
    </row>
    <row r="448" spans="1:3" x14ac:dyDescent="0.3">
      <c r="A448" s="152"/>
      <c r="B448" s="152"/>
      <c r="C448" s="152"/>
    </row>
    <row r="449" spans="1:3" x14ac:dyDescent="0.3">
      <c r="A449" s="152"/>
      <c r="B449" s="152"/>
      <c r="C449" s="152"/>
    </row>
    <row r="450" spans="1:3" x14ac:dyDescent="0.3">
      <c r="A450" s="152"/>
      <c r="B450" s="152"/>
      <c r="C450" s="152"/>
    </row>
    <row r="451" spans="1:3" x14ac:dyDescent="0.3">
      <c r="A451" s="152"/>
      <c r="B451" s="152"/>
      <c r="C451" s="152"/>
    </row>
    <row r="452" spans="1:3" x14ac:dyDescent="0.3">
      <c r="A452" s="152"/>
      <c r="B452" s="152"/>
      <c r="C452" s="152"/>
    </row>
    <row r="453" spans="1:3" x14ac:dyDescent="0.3">
      <c r="A453" s="152"/>
      <c r="B453" s="152"/>
      <c r="C453" s="152"/>
    </row>
    <row r="454" spans="1:3" x14ac:dyDescent="0.3">
      <c r="A454" s="152"/>
      <c r="B454" s="152"/>
      <c r="C454" s="152"/>
    </row>
    <row r="455" spans="1:3" x14ac:dyDescent="0.3">
      <c r="A455" s="152"/>
      <c r="B455" s="152"/>
      <c r="C455" s="152"/>
    </row>
    <row r="456" spans="1:3" x14ac:dyDescent="0.3">
      <c r="A456" s="152"/>
      <c r="B456" s="152"/>
      <c r="C456" s="152"/>
    </row>
    <row r="457" spans="1:3" x14ac:dyDescent="0.3">
      <c r="A457" s="152"/>
      <c r="B457" s="152"/>
      <c r="C457" s="152"/>
    </row>
    <row r="458" spans="1:3" x14ac:dyDescent="0.3">
      <c r="A458" s="152"/>
      <c r="B458" s="152"/>
      <c r="C458" s="152"/>
    </row>
    <row r="459" spans="1:3" x14ac:dyDescent="0.3">
      <c r="A459" s="152"/>
      <c r="B459" s="152"/>
      <c r="C459" s="152"/>
    </row>
    <row r="460" spans="1:3" x14ac:dyDescent="0.3">
      <c r="A460" s="152"/>
      <c r="B460" s="152"/>
      <c r="C460" s="152"/>
    </row>
    <row r="461" spans="1:3" x14ac:dyDescent="0.3">
      <c r="A461" s="152"/>
      <c r="B461" s="152"/>
      <c r="C461" s="152"/>
    </row>
    <row r="462" spans="1:3" x14ac:dyDescent="0.3">
      <c r="A462" s="152"/>
      <c r="B462" s="152"/>
      <c r="C462" s="152"/>
    </row>
    <row r="463" spans="1:3" x14ac:dyDescent="0.3">
      <c r="A463" s="152"/>
      <c r="B463" s="152"/>
      <c r="C463" s="152"/>
    </row>
    <row r="464" spans="1:3" x14ac:dyDescent="0.3">
      <c r="A464" s="152"/>
      <c r="B464" s="152"/>
      <c r="C464" s="152"/>
    </row>
    <row r="465" spans="1:3" x14ac:dyDescent="0.3">
      <c r="A465" s="152"/>
      <c r="B465" s="152"/>
      <c r="C465" s="152"/>
    </row>
    <row r="466" spans="1:3" x14ac:dyDescent="0.3">
      <c r="A466" s="152"/>
      <c r="B466" s="152"/>
      <c r="C466" s="152"/>
    </row>
    <row r="467" spans="1:3" x14ac:dyDescent="0.3">
      <c r="A467" s="152"/>
      <c r="B467" s="152"/>
      <c r="C467" s="152"/>
    </row>
    <row r="468" spans="1:3" x14ac:dyDescent="0.3">
      <c r="A468" s="152"/>
      <c r="B468" s="152"/>
      <c r="C468" s="152"/>
    </row>
    <row r="469" spans="1:3" x14ac:dyDescent="0.3">
      <c r="A469" s="152"/>
      <c r="B469" s="152"/>
      <c r="C469" s="152"/>
    </row>
    <row r="470" spans="1:3" x14ac:dyDescent="0.3">
      <c r="A470" s="152"/>
      <c r="B470" s="152"/>
      <c r="C470" s="152"/>
    </row>
    <row r="471" spans="1:3" x14ac:dyDescent="0.3">
      <c r="A471" s="152"/>
      <c r="B471" s="152"/>
      <c r="C471" s="152"/>
    </row>
    <row r="472" spans="1:3" x14ac:dyDescent="0.3">
      <c r="A472" s="152"/>
      <c r="B472" s="152"/>
      <c r="C472" s="152"/>
    </row>
    <row r="473" spans="1:3" x14ac:dyDescent="0.3">
      <c r="A473" s="152"/>
      <c r="B473" s="152"/>
      <c r="C473" s="152"/>
    </row>
    <row r="474" spans="1:3" x14ac:dyDescent="0.3">
      <c r="A474" s="152"/>
      <c r="B474" s="152"/>
      <c r="C474" s="152"/>
    </row>
    <row r="475" spans="1:3" x14ac:dyDescent="0.3">
      <c r="A475" s="152"/>
      <c r="B475" s="152"/>
      <c r="C475" s="152"/>
    </row>
    <row r="476" spans="1:3" x14ac:dyDescent="0.3">
      <c r="A476" s="152"/>
      <c r="B476" s="152"/>
      <c r="C476" s="152"/>
    </row>
    <row r="477" spans="1:3" x14ac:dyDescent="0.3">
      <c r="A477" s="152"/>
      <c r="B477" s="152"/>
      <c r="C477" s="152"/>
    </row>
    <row r="478" spans="1:3" x14ac:dyDescent="0.3">
      <c r="A478" s="152"/>
      <c r="B478" s="152"/>
      <c r="C478" s="152"/>
    </row>
    <row r="479" spans="1:3" x14ac:dyDescent="0.3">
      <c r="A479" s="152"/>
      <c r="B479" s="152"/>
      <c r="C479" s="152"/>
    </row>
    <row r="480" spans="1:3" x14ac:dyDescent="0.3">
      <c r="A480" s="152"/>
      <c r="B480" s="152"/>
      <c r="C480" s="152"/>
    </row>
    <row r="481" spans="1:3" x14ac:dyDescent="0.3">
      <c r="A481" s="152"/>
      <c r="B481" s="152"/>
      <c r="C481" s="152"/>
    </row>
    <row r="482" spans="1:3" x14ac:dyDescent="0.3">
      <c r="A482" s="152"/>
      <c r="B482" s="152"/>
      <c r="C482" s="152"/>
    </row>
    <row r="483" spans="1:3" x14ac:dyDescent="0.3">
      <c r="A483" s="152"/>
      <c r="B483" s="152"/>
      <c r="C483" s="152"/>
    </row>
    <row r="484" spans="1:3" x14ac:dyDescent="0.3">
      <c r="A484" s="152"/>
      <c r="B484" s="152"/>
      <c r="C484" s="152"/>
    </row>
    <row r="485" spans="1:3" x14ac:dyDescent="0.3">
      <c r="A485" s="152"/>
      <c r="B485" s="152"/>
      <c r="C485" s="152"/>
    </row>
    <row r="486" spans="1:3" x14ac:dyDescent="0.3">
      <c r="A486" s="152"/>
      <c r="B486" s="152"/>
      <c r="C486" s="152"/>
    </row>
    <row r="487" spans="1:3" x14ac:dyDescent="0.3">
      <c r="A487" s="152"/>
      <c r="B487" s="152"/>
      <c r="C487" s="152"/>
    </row>
    <row r="488" spans="1:3" x14ac:dyDescent="0.3">
      <c r="A488" s="152"/>
      <c r="B488" s="152"/>
      <c r="C488" s="152"/>
    </row>
    <row r="489" spans="1:3" x14ac:dyDescent="0.3">
      <c r="A489" s="152"/>
      <c r="B489" s="152"/>
      <c r="C489" s="152"/>
    </row>
    <row r="490" spans="1:3" x14ac:dyDescent="0.3">
      <c r="A490" s="152"/>
      <c r="B490" s="152"/>
      <c r="C490" s="152"/>
    </row>
    <row r="491" spans="1:3" x14ac:dyDescent="0.3">
      <c r="A491" s="152"/>
      <c r="B491" s="152"/>
      <c r="C491" s="152"/>
    </row>
    <row r="492" spans="1:3" x14ac:dyDescent="0.3">
      <c r="A492" s="152"/>
      <c r="B492" s="152"/>
      <c r="C492" s="152"/>
    </row>
    <row r="493" spans="1:3" x14ac:dyDescent="0.3">
      <c r="A493" s="152"/>
      <c r="B493" s="152"/>
      <c r="C493" s="152"/>
    </row>
    <row r="494" spans="1:3" x14ac:dyDescent="0.3">
      <c r="A494" s="152"/>
      <c r="B494" s="152"/>
      <c r="C494" s="152"/>
    </row>
    <row r="495" spans="1:3" x14ac:dyDescent="0.3">
      <c r="A495" s="152"/>
      <c r="B495" s="152"/>
      <c r="C495" s="152"/>
    </row>
    <row r="496" spans="1:3" x14ac:dyDescent="0.3">
      <c r="A496" s="152"/>
      <c r="B496" s="152"/>
      <c r="C496" s="152"/>
    </row>
    <row r="497" spans="1:3" x14ac:dyDescent="0.3">
      <c r="A497" s="152"/>
      <c r="B497" s="152"/>
      <c r="C497" s="152"/>
    </row>
    <row r="498" spans="1:3" x14ac:dyDescent="0.3">
      <c r="A498" s="152"/>
      <c r="B498" s="152"/>
      <c r="C498" s="152"/>
    </row>
    <row r="499" spans="1:3" x14ac:dyDescent="0.3">
      <c r="A499" s="152"/>
      <c r="B499" s="152"/>
      <c r="C499" s="152"/>
    </row>
    <row r="500" spans="1:3" x14ac:dyDescent="0.3">
      <c r="A500" s="152"/>
      <c r="B500" s="152"/>
      <c r="C500" s="152"/>
    </row>
    <row r="501" spans="1:3" x14ac:dyDescent="0.3">
      <c r="A501" s="152"/>
      <c r="B501" s="152"/>
      <c r="C501" s="152"/>
    </row>
    <row r="502" spans="1:3" x14ac:dyDescent="0.3">
      <c r="A502" s="152"/>
      <c r="B502" s="152"/>
      <c r="C502" s="152"/>
    </row>
    <row r="503" spans="1:3" x14ac:dyDescent="0.3">
      <c r="A503" s="152"/>
      <c r="B503" s="152"/>
      <c r="C503" s="152"/>
    </row>
    <row r="504" spans="1:3" x14ac:dyDescent="0.3">
      <c r="A504" s="152"/>
      <c r="B504" s="152"/>
      <c r="C504" s="152"/>
    </row>
    <row r="505" spans="1:3" x14ac:dyDescent="0.3">
      <c r="A505" s="152"/>
      <c r="B505" s="152"/>
      <c r="C505" s="152"/>
    </row>
    <row r="506" spans="1:3" x14ac:dyDescent="0.3">
      <c r="A506" s="152"/>
      <c r="B506" s="152"/>
      <c r="C506" s="152"/>
    </row>
    <row r="507" spans="1:3" x14ac:dyDescent="0.3">
      <c r="A507" s="152"/>
      <c r="B507" s="152"/>
      <c r="C507" s="152"/>
    </row>
    <row r="508" spans="1:3" x14ac:dyDescent="0.3">
      <c r="A508" s="152"/>
      <c r="B508" s="152"/>
      <c r="C508" s="152"/>
    </row>
    <row r="509" spans="1:3" x14ac:dyDescent="0.3">
      <c r="A509" s="152"/>
      <c r="B509" s="152"/>
      <c r="C509" s="152"/>
    </row>
    <row r="510" spans="1:3" x14ac:dyDescent="0.3">
      <c r="A510" s="152"/>
      <c r="B510" s="152"/>
      <c r="C510" s="152"/>
    </row>
    <row r="511" spans="1:3" x14ac:dyDescent="0.3">
      <c r="A511" s="152"/>
      <c r="B511" s="152"/>
      <c r="C511" s="152"/>
    </row>
    <row r="512" spans="1:3" x14ac:dyDescent="0.3">
      <c r="A512" s="152"/>
      <c r="B512" s="152"/>
      <c r="C512" s="152"/>
    </row>
    <row r="513" spans="1:3" x14ac:dyDescent="0.3">
      <c r="A513" s="152"/>
      <c r="B513" s="152"/>
      <c r="C513" s="152"/>
    </row>
    <row r="514" spans="1:3" x14ac:dyDescent="0.3">
      <c r="A514" s="152"/>
      <c r="B514" s="152"/>
      <c r="C514" s="152"/>
    </row>
    <row r="515" spans="1:3" x14ac:dyDescent="0.3">
      <c r="A515" s="152"/>
      <c r="B515" s="152"/>
      <c r="C515" s="152"/>
    </row>
    <row r="516" spans="1:3" x14ac:dyDescent="0.3">
      <c r="A516" s="152"/>
      <c r="B516" s="152"/>
      <c r="C516" s="152"/>
    </row>
    <row r="517" spans="1:3" x14ac:dyDescent="0.3">
      <c r="A517" s="152"/>
      <c r="B517" s="152"/>
      <c r="C517" s="152"/>
    </row>
    <row r="518" spans="1:3" x14ac:dyDescent="0.3">
      <c r="A518" s="152"/>
      <c r="B518" s="152"/>
      <c r="C518" s="152"/>
    </row>
    <row r="519" spans="1:3" x14ac:dyDescent="0.3">
      <c r="A519" s="152"/>
      <c r="B519" s="152"/>
      <c r="C519" s="152"/>
    </row>
    <row r="520" spans="1:3" x14ac:dyDescent="0.3">
      <c r="A520" s="152"/>
      <c r="B520" s="152"/>
      <c r="C520" s="152"/>
    </row>
    <row r="521" spans="1:3" x14ac:dyDescent="0.3">
      <c r="A521" s="152"/>
      <c r="B521" s="152"/>
      <c r="C521" s="152"/>
    </row>
    <row r="522" spans="1:3" x14ac:dyDescent="0.3">
      <c r="A522" s="152"/>
      <c r="B522" s="152"/>
      <c r="C522" s="152"/>
    </row>
    <row r="523" spans="1:3" x14ac:dyDescent="0.3">
      <c r="A523" s="152"/>
      <c r="B523" s="152"/>
      <c r="C523" s="152"/>
    </row>
    <row r="524" spans="1:3" x14ac:dyDescent="0.3">
      <c r="A524" s="152"/>
      <c r="B524" s="152"/>
      <c r="C524" s="152"/>
    </row>
    <row r="525" spans="1:3" x14ac:dyDescent="0.3">
      <c r="A525" s="152"/>
      <c r="B525" s="152"/>
      <c r="C525" s="152"/>
    </row>
    <row r="526" spans="1:3" x14ac:dyDescent="0.3">
      <c r="A526" s="152"/>
      <c r="B526" s="152"/>
      <c r="C526" s="152"/>
    </row>
    <row r="527" spans="1:3" x14ac:dyDescent="0.3">
      <c r="A527" s="152"/>
      <c r="B527" s="152"/>
      <c r="C527" s="152"/>
    </row>
    <row r="528" spans="1:3" x14ac:dyDescent="0.3">
      <c r="A528" s="152"/>
      <c r="B528" s="152"/>
      <c r="C528" s="152"/>
    </row>
    <row r="529" spans="1:3" x14ac:dyDescent="0.3">
      <c r="A529" s="152"/>
      <c r="B529" s="152"/>
      <c r="C529" s="152"/>
    </row>
    <row r="530" spans="1:3" x14ac:dyDescent="0.3">
      <c r="A530" s="152"/>
      <c r="B530" s="152"/>
      <c r="C530" s="152"/>
    </row>
    <row r="531" spans="1:3" x14ac:dyDescent="0.3">
      <c r="A531" s="152"/>
      <c r="B531" s="152"/>
      <c r="C531" s="152"/>
    </row>
    <row r="532" spans="1:3" x14ac:dyDescent="0.3">
      <c r="A532" s="152"/>
      <c r="B532" s="152"/>
      <c r="C532" s="152"/>
    </row>
    <row r="533" spans="1:3" x14ac:dyDescent="0.3">
      <c r="A533" s="152"/>
      <c r="B533" s="152"/>
      <c r="C533" s="152"/>
    </row>
    <row r="534" spans="1:3" x14ac:dyDescent="0.3">
      <c r="A534" s="152"/>
      <c r="B534" s="152"/>
      <c r="C534" s="152"/>
    </row>
    <row r="535" spans="1:3" x14ac:dyDescent="0.3">
      <c r="A535" s="152"/>
      <c r="B535" s="152"/>
      <c r="C535" s="152"/>
    </row>
    <row r="536" spans="1:3" x14ac:dyDescent="0.3">
      <c r="A536" s="152"/>
      <c r="B536" s="152"/>
      <c r="C536" s="152"/>
    </row>
    <row r="537" spans="1:3" x14ac:dyDescent="0.3">
      <c r="A537" s="152"/>
      <c r="B537" s="152"/>
      <c r="C537" s="152"/>
    </row>
    <row r="538" spans="1:3" x14ac:dyDescent="0.3">
      <c r="A538" s="152"/>
      <c r="B538" s="152"/>
      <c r="C538" s="152"/>
    </row>
    <row r="539" spans="1:3" x14ac:dyDescent="0.3">
      <c r="A539" s="152"/>
      <c r="B539" s="152"/>
      <c r="C539" s="152"/>
    </row>
    <row r="540" spans="1:3" x14ac:dyDescent="0.3">
      <c r="A540" s="152"/>
      <c r="B540" s="152"/>
      <c r="C540" s="152"/>
    </row>
    <row r="541" spans="1:3" x14ac:dyDescent="0.3">
      <c r="A541" s="152"/>
      <c r="B541" s="152"/>
      <c r="C541" s="152"/>
    </row>
    <row r="542" spans="1:3" x14ac:dyDescent="0.3">
      <c r="A542" s="152"/>
      <c r="B542" s="152"/>
      <c r="C542" s="152"/>
    </row>
    <row r="543" spans="1:3" x14ac:dyDescent="0.3">
      <c r="A543" s="152"/>
      <c r="B543" s="152"/>
      <c r="C543" s="152"/>
    </row>
    <row r="544" spans="1:3" x14ac:dyDescent="0.3">
      <c r="A544" s="152"/>
      <c r="B544" s="152"/>
      <c r="C544" s="152"/>
    </row>
    <row r="545" spans="1:3" x14ac:dyDescent="0.3">
      <c r="A545" s="152"/>
      <c r="B545" s="152"/>
      <c r="C545" s="152"/>
    </row>
    <row r="546" spans="1:3" x14ac:dyDescent="0.3">
      <c r="A546" s="152"/>
      <c r="B546" s="152"/>
      <c r="C546" s="152"/>
    </row>
    <row r="547" spans="1:3" x14ac:dyDescent="0.3">
      <c r="A547" s="152"/>
      <c r="B547" s="152"/>
      <c r="C547" s="152"/>
    </row>
    <row r="548" spans="1:3" x14ac:dyDescent="0.3">
      <c r="A548" s="152"/>
      <c r="B548" s="152"/>
      <c r="C548" s="152"/>
    </row>
    <row r="549" spans="1:3" x14ac:dyDescent="0.3">
      <c r="A549" s="152"/>
      <c r="B549" s="152"/>
      <c r="C549" s="152"/>
    </row>
    <row r="550" spans="1:3" x14ac:dyDescent="0.3">
      <c r="A550" s="152"/>
      <c r="B550" s="152"/>
      <c r="C550" s="152"/>
    </row>
    <row r="551" spans="1:3" x14ac:dyDescent="0.3">
      <c r="A551" s="152"/>
      <c r="B551" s="152"/>
      <c r="C551" s="152"/>
    </row>
    <row r="552" spans="1:3" x14ac:dyDescent="0.3">
      <c r="A552" s="152"/>
      <c r="B552" s="152"/>
      <c r="C552" s="152"/>
    </row>
    <row r="553" spans="1:3" x14ac:dyDescent="0.3">
      <c r="A553" s="152"/>
      <c r="B553" s="152"/>
      <c r="C553" s="152"/>
    </row>
    <row r="554" spans="1:3" x14ac:dyDescent="0.3">
      <c r="A554" s="152"/>
      <c r="B554" s="152"/>
      <c r="C554" s="152"/>
    </row>
    <row r="555" spans="1:3" x14ac:dyDescent="0.3">
      <c r="A555" s="152"/>
      <c r="B555" s="152"/>
      <c r="C555" s="152"/>
    </row>
    <row r="556" spans="1:3" x14ac:dyDescent="0.3">
      <c r="A556" s="152"/>
      <c r="B556" s="152"/>
      <c r="C556" s="152"/>
    </row>
    <row r="557" spans="1:3" x14ac:dyDescent="0.3">
      <c r="A557" s="152"/>
      <c r="B557" s="152"/>
      <c r="C557" s="152"/>
    </row>
    <row r="558" spans="1:3" x14ac:dyDescent="0.3">
      <c r="A558" s="152"/>
      <c r="B558" s="152"/>
      <c r="C558" s="152"/>
    </row>
    <row r="559" spans="1:3" x14ac:dyDescent="0.3">
      <c r="A559" s="152"/>
      <c r="B559" s="152"/>
      <c r="C559" s="152"/>
    </row>
    <row r="560" spans="1:3" x14ac:dyDescent="0.3">
      <c r="A560" s="152"/>
      <c r="B560" s="152"/>
      <c r="C560" s="152"/>
    </row>
    <row r="561" spans="1:3" x14ac:dyDescent="0.3">
      <c r="A561" s="152"/>
      <c r="B561" s="152"/>
      <c r="C561" s="152"/>
    </row>
    <row r="562" spans="1:3" x14ac:dyDescent="0.3">
      <c r="A562" s="152"/>
      <c r="B562" s="152"/>
      <c r="C562" s="152"/>
    </row>
    <row r="563" spans="1:3" x14ac:dyDescent="0.3">
      <c r="A563" s="152"/>
      <c r="B563" s="152"/>
      <c r="C563" s="152"/>
    </row>
    <row r="564" spans="1:3" x14ac:dyDescent="0.3">
      <c r="A564" s="152"/>
      <c r="B564" s="152"/>
      <c r="C564" s="152"/>
    </row>
    <row r="565" spans="1:3" x14ac:dyDescent="0.3">
      <c r="A565" s="152"/>
      <c r="B565" s="152"/>
      <c r="C565" s="152"/>
    </row>
    <row r="566" spans="1:3" x14ac:dyDescent="0.3">
      <c r="A566" s="152"/>
      <c r="B566" s="152"/>
      <c r="C566" s="152"/>
    </row>
    <row r="567" spans="1:3" x14ac:dyDescent="0.3">
      <c r="A567" s="152"/>
      <c r="B567" s="152"/>
      <c r="C567" s="152"/>
    </row>
    <row r="568" spans="1:3" x14ac:dyDescent="0.3">
      <c r="A568" s="152"/>
      <c r="B568" s="152"/>
      <c r="C568" s="152"/>
    </row>
    <row r="569" spans="1:3" x14ac:dyDescent="0.3">
      <c r="A569" s="152"/>
      <c r="B569" s="152"/>
      <c r="C569" s="152"/>
    </row>
    <row r="570" spans="1:3" x14ac:dyDescent="0.3">
      <c r="A570" s="152"/>
      <c r="B570" s="152"/>
      <c r="C570" s="152"/>
    </row>
    <row r="571" spans="1:3" x14ac:dyDescent="0.3">
      <c r="A571" s="152"/>
      <c r="B571" s="152"/>
      <c r="C571" s="152"/>
    </row>
    <row r="572" spans="1:3" x14ac:dyDescent="0.3">
      <c r="A572" s="152"/>
      <c r="B572" s="152"/>
      <c r="C572" s="152"/>
    </row>
    <row r="573" spans="1:3" x14ac:dyDescent="0.3">
      <c r="A573" s="152"/>
      <c r="B573" s="152"/>
      <c r="C573" s="152"/>
    </row>
    <row r="574" spans="1:3" x14ac:dyDescent="0.3">
      <c r="A574" s="152"/>
      <c r="B574" s="152"/>
      <c r="C574" s="152"/>
    </row>
    <row r="575" spans="1:3" x14ac:dyDescent="0.3">
      <c r="A575" s="152"/>
      <c r="B575" s="152"/>
      <c r="C575" s="152"/>
    </row>
    <row r="576" spans="1:3" x14ac:dyDescent="0.3">
      <c r="A576" s="152"/>
      <c r="B576" s="152"/>
      <c r="C576" s="152"/>
    </row>
    <row r="577" spans="1:3" x14ac:dyDescent="0.3">
      <c r="A577" s="152"/>
      <c r="B577" s="152"/>
      <c r="C577" s="152"/>
    </row>
    <row r="578" spans="1:3" x14ac:dyDescent="0.3">
      <c r="A578" s="152"/>
      <c r="B578" s="152"/>
      <c r="C578" s="152"/>
    </row>
    <row r="579" spans="1:3" x14ac:dyDescent="0.3">
      <c r="A579" s="152"/>
      <c r="B579" s="152"/>
      <c r="C579" s="152"/>
    </row>
    <row r="580" spans="1:3" x14ac:dyDescent="0.3">
      <c r="A580" s="152"/>
      <c r="B580" s="152"/>
      <c r="C580" s="152"/>
    </row>
    <row r="581" spans="1:3" x14ac:dyDescent="0.3">
      <c r="A581" s="152"/>
      <c r="B581" s="152"/>
      <c r="C581" s="152"/>
    </row>
    <row r="582" spans="1:3" x14ac:dyDescent="0.3">
      <c r="A582" s="152"/>
      <c r="B582" s="152"/>
      <c r="C582" s="152"/>
    </row>
    <row r="583" spans="1:3" x14ac:dyDescent="0.3">
      <c r="A583" s="152"/>
      <c r="B583" s="152"/>
      <c r="C583" s="152"/>
    </row>
    <row r="584" spans="1:3" x14ac:dyDescent="0.3">
      <c r="A584" s="152"/>
      <c r="B584" s="152"/>
      <c r="C584" s="152"/>
    </row>
    <row r="585" spans="1:3" x14ac:dyDescent="0.3">
      <c r="A585" s="152"/>
      <c r="B585" s="152"/>
      <c r="C585" s="152"/>
    </row>
    <row r="586" spans="1:3" x14ac:dyDescent="0.3">
      <c r="A586" s="152"/>
      <c r="B586" s="152"/>
      <c r="C586" s="152"/>
    </row>
    <row r="587" spans="1:3" x14ac:dyDescent="0.3">
      <c r="A587" s="152"/>
      <c r="B587" s="152"/>
      <c r="C587" s="152"/>
    </row>
    <row r="588" spans="1:3" x14ac:dyDescent="0.3">
      <c r="A588" s="152"/>
      <c r="B588" s="152"/>
      <c r="C588" s="152"/>
    </row>
    <row r="589" spans="1:3" x14ac:dyDescent="0.3">
      <c r="A589" s="152"/>
      <c r="B589" s="152"/>
      <c r="C589" s="152"/>
    </row>
    <row r="590" spans="1:3" x14ac:dyDescent="0.3">
      <c r="A590" s="152"/>
      <c r="B590" s="152"/>
      <c r="C590" s="152"/>
    </row>
    <row r="591" spans="1:3" x14ac:dyDescent="0.3">
      <c r="A591" s="152"/>
      <c r="B591" s="152"/>
      <c r="C591" s="152"/>
    </row>
    <row r="592" spans="1:3" x14ac:dyDescent="0.3">
      <c r="A592" s="152"/>
      <c r="B592" s="152"/>
      <c r="C592" s="152"/>
    </row>
    <row r="593" spans="1:3" x14ac:dyDescent="0.3">
      <c r="A593" s="152"/>
      <c r="B593" s="152"/>
      <c r="C593" s="152"/>
    </row>
    <row r="594" spans="1:3" x14ac:dyDescent="0.3">
      <c r="A594" s="152"/>
      <c r="B594" s="152"/>
      <c r="C594" s="152"/>
    </row>
    <row r="595" spans="1:3" x14ac:dyDescent="0.3">
      <c r="A595" s="152"/>
      <c r="B595" s="152"/>
      <c r="C595" s="152"/>
    </row>
    <row r="596" spans="1:3" x14ac:dyDescent="0.3">
      <c r="A596" s="152"/>
      <c r="B596" s="152"/>
      <c r="C596" s="152"/>
    </row>
    <row r="597" spans="1:3" x14ac:dyDescent="0.3">
      <c r="A597" s="152"/>
      <c r="B597" s="152"/>
      <c r="C597" s="152"/>
    </row>
    <row r="598" spans="1:3" x14ac:dyDescent="0.3">
      <c r="A598" s="152"/>
      <c r="B598" s="152"/>
      <c r="C598" s="152"/>
    </row>
    <row r="599" spans="1:3" x14ac:dyDescent="0.3">
      <c r="A599" s="152"/>
      <c r="B599" s="152"/>
      <c r="C599" s="152"/>
    </row>
    <row r="600" spans="1:3" x14ac:dyDescent="0.3">
      <c r="A600" s="152"/>
      <c r="B600" s="152"/>
      <c r="C600" s="152"/>
    </row>
    <row r="601" spans="1:3" x14ac:dyDescent="0.3">
      <c r="A601" s="152"/>
      <c r="B601" s="152"/>
      <c r="C601" s="152"/>
    </row>
    <row r="602" spans="1:3" x14ac:dyDescent="0.3">
      <c r="A602" s="152"/>
      <c r="B602" s="152"/>
      <c r="C602" s="152"/>
    </row>
    <row r="603" spans="1:3" x14ac:dyDescent="0.3">
      <c r="A603" s="152"/>
      <c r="B603" s="152"/>
      <c r="C603" s="152"/>
    </row>
    <row r="604" spans="1:3" x14ac:dyDescent="0.3">
      <c r="A604" s="152"/>
      <c r="B604" s="152"/>
      <c r="C604" s="152"/>
    </row>
    <row r="605" spans="1:3" x14ac:dyDescent="0.3">
      <c r="A605" s="152"/>
      <c r="B605" s="152"/>
      <c r="C605" s="152"/>
    </row>
    <row r="606" spans="1:3" x14ac:dyDescent="0.3">
      <c r="A606" s="152"/>
      <c r="B606" s="152"/>
      <c r="C606" s="152"/>
    </row>
    <row r="607" spans="1:3" x14ac:dyDescent="0.3">
      <c r="A607" s="152"/>
      <c r="B607" s="152"/>
      <c r="C607" s="152"/>
    </row>
    <row r="608" spans="1:3" x14ac:dyDescent="0.3">
      <c r="A608" s="152"/>
      <c r="B608" s="152"/>
      <c r="C608" s="152"/>
    </row>
    <row r="609" spans="1:3" x14ac:dyDescent="0.3">
      <c r="A609" s="152"/>
      <c r="B609" s="152"/>
      <c r="C609" s="152"/>
    </row>
    <row r="610" spans="1:3" x14ac:dyDescent="0.3">
      <c r="A610" s="152"/>
      <c r="B610" s="152"/>
      <c r="C610" s="152"/>
    </row>
    <row r="611" spans="1:3" x14ac:dyDescent="0.3">
      <c r="A611" s="152"/>
      <c r="B611" s="152"/>
      <c r="C611" s="152"/>
    </row>
    <row r="612" spans="1:3" x14ac:dyDescent="0.3">
      <c r="A612" s="152"/>
      <c r="B612" s="152"/>
      <c r="C612" s="152"/>
    </row>
    <row r="613" spans="1:3" x14ac:dyDescent="0.3">
      <c r="A613" s="152"/>
      <c r="B613" s="152"/>
      <c r="C613" s="152"/>
    </row>
    <row r="614" spans="1:3" x14ac:dyDescent="0.3">
      <c r="A614" s="152"/>
      <c r="B614" s="152"/>
      <c r="C614" s="152"/>
    </row>
    <row r="615" spans="1:3" x14ac:dyDescent="0.3">
      <c r="A615" s="152"/>
      <c r="B615" s="152"/>
      <c r="C615" s="152"/>
    </row>
    <row r="616" spans="1:3" x14ac:dyDescent="0.3">
      <c r="A616" s="152"/>
      <c r="B616" s="152"/>
      <c r="C616" s="152"/>
    </row>
    <row r="617" spans="1:3" x14ac:dyDescent="0.3">
      <c r="A617" s="152"/>
      <c r="B617" s="152"/>
      <c r="C617" s="152"/>
    </row>
    <row r="618" spans="1:3" x14ac:dyDescent="0.3">
      <c r="A618" s="152"/>
      <c r="B618" s="152"/>
      <c r="C618" s="152"/>
    </row>
    <row r="619" spans="1:3" x14ac:dyDescent="0.3">
      <c r="A619" s="152"/>
      <c r="B619" s="152"/>
      <c r="C619" s="152"/>
    </row>
    <row r="620" spans="1:3" x14ac:dyDescent="0.3">
      <c r="A620" s="152"/>
      <c r="B620" s="152"/>
      <c r="C620" s="152"/>
    </row>
    <row r="621" spans="1:3" x14ac:dyDescent="0.3">
      <c r="A621" s="152"/>
      <c r="B621" s="152"/>
      <c r="C621" s="152"/>
    </row>
    <row r="622" spans="1:3" x14ac:dyDescent="0.3">
      <c r="A622" s="152"/>
      <c r="B622" s="152"/>
      <c r="C622" s="152"/>
    </row>
    <row r="623" spans="1:3" x14ac:dyDescent="0.3">
      <c r="A623" s="152"/>
      <c r="B623" s="152"/>
      <c r="C623" s="152"/>
    </row>
    <row r="624" spans="1:3" x14ac:dyDescent="0.3">
      <c r="A624" s="152"/>
      <c r="B624" s="152"/>
      <c r="C624" s="152"/>
    </row>
    <row r="625" spans="1:3" x14ac:dyDescent="0.3">
      <c r="A625" s="152"/>
      <c r="B625" s="152"/>
      <c r="C625" s="152"/>
    </row>
    <row r="626" spans="1:3" x14ac:dyDescent="0.3">
      <c r="A626" s="152"/>
      <c r="B626" s="152"/>
      <c r="C626" s="152"/>
    </row>
    <row r="627" spans="1:3" x14ac:dyDescent="0.3">
      <c r="A627" s="152"/>
      <c r="B627" s="152"/>
      <c r="C627" s="152"/>
    </row>
    <row r="628" spans="1:3" x14ac:dyDescent="0.3">
      <c r="A628" s="152"/>
      <c r="B628" s="152"/>
      <c r="C628" s="152"/>
    </row>
    <row r="629" spans="1:3" x14ac:dyDescent="0.3">
      <c r="A629" s="152"/>
      <c r="B629" s="152"/>
      <c r="C629" s="152"/>
    </row>
    <row r="630" spans="1:3" x14ac:dyDescent="0.3">
      <c r="A630" s="152"/>
      <c r="B630" s="152"/>
      <c r="C630" s="152"/>
    </row>
    <row r="631" spans="1:3" x14ac:dyDescent="0.3">
      <c r="A631" s="152"/>
      <c r="B631" s="152"/>
      <c r="C631" s="152"/>
    </row>
    <row r="632" spans="1:3" x14ac:dyDescent="0.3">
      <c r="A632" s="152"/>
      <c r="B632" s="152"/>
      <c r="C632" s="152"/>
    </row>
    <row r="633" spans="1:3" x14ac:dyDescent="0.3">
      <c r="A633" s="152"/>
      <c r="B633" s="152"/>
      <c r="C633" s="152"/>
    </row>
    <row r="634" spans="1:3" x14ac:dyDescent="0.3">
      <c r="A634" s="152"/>
      <c r="B634" s="152"/>
      <c r="C634" s="152"/>
    </row>
    <row r="635" spans="1:3" x14ac:dyDescent="0.3">
      <c r="A635" s="152"/>
      <c r="B635" s="152"/>
      <c r="C635" s="152"/>
    </row>
    <row r="636" spans="1:3" x14ac:dyDescent="0.3">
      <c r="A636" s="152"/>
      <c r="B636" s="152"/>
      <c r="C636" s="152"/>
    </row>
    <row r="637" spans="1:3" x14ac:dyDescent="0.3">
      <c r="A637" s="152"/>
      <c r="B637" s="152"/>
      <c r="C637" s="152"/>
    </row>
    <row r="638" spans="1:3" x14ac:dyDescent="0.3">
      <c r="A638" s="152"/>
      <c r="B638" s="152"/>
      <c r="C638" s="152"/>
    </row>
    <row r="639" spans="1:3" x14ac:dyDescent="0.3">
      <c r="A639" s="152"/>
      <c r="B639" s="152"/>
      <c r="C639" s="152"/>
    </row>
    <row r="640" spans="1:3" x14ac:dyDescent="0.3">
      <c r="A640" s="152"/>
      <c r="B640" s="152"/>
      <c r="C640" s="152"/>
    </row>
    <row r="641" spans="1:3" x14ac:dyDescent="0.3">
      <c r="A641" s="152"/>
      <c r="B641" s="152"/>
      <c r="C641" s="152"/>
    </row>
    <row r="642" spans="1:3" x14ac:dyDescent="0.3">
      <c r="A642" s="152"/>
      <c r="B642" s="152"/>
      <c r="C642" s="152"/>
    </row>
    <row r="643" spans="1:3" x14ac:dyDescent="0.3">
      <c r="A643" s="152"/>
      <c r="B643" s="152"/>
      <c r="C643" s="152"/>
    </row>
    <row r="644" spans="1:3" x14ac:dyDescent="0.3">
      <c r="A644" s="152"/>
      <c r="B644" s="152"/>
      <c r="C644" s="152"/>
    </row>
    <row r="645" spans="1:3" x14ac:dyDescent="0.3">
      <c r="A645" s="152"/>
      <c r="B645" s="152"/>
      <c r="C645" s="152"/>
    </row>
    <row r="646" spans="1:3" x14ac:dyDescent="0.3">
      <c r="A646" s="152"/>
      <c r="B646" s="152"/>
      <c r="C646" s="152"/>
    </row>
    <row r="647" spans="1:3" x14ac:dyDescent="0.3">
      <c r="A647" s="152"/>
      <c r="B647" s="152"/>
      <c r="C647" s="152"/>
    </row>
    <row r="648" spans="1:3" x14ac:dyDescent="0.3">
      <c r="A648" s="152"/>
      <c r="B648" s="152"/>
      <c r="C648" s="152"/>
    </row>
    <row r="649" spans="1:3" x14ac:dyDescent="0.3">
      <c r="A649" s="152"/>
      <c r="B649" s="152"/>
      <c r="C649" s="152"/>
    </row>
    <row r="650" spans="1:3" x14ac:dyDescent="0.3">
      <c r="A650" s="152"/>
      <c r="B650" s="152"/>
      <c r="C650" s="152"/>
    </row>
    <row r="651" spans="1:3" x14ac:dyDescent="0.3">
      <c r="A651" s="152"/>
      <c r="B651" s="152"/>
      <c r="C651" s="152"/>
    </row>
    <row r="652" spans="1:3" x14ac:dyDescent="0.3">
      <c r="A652" s="152"/>
      <c r="B652" s="152"/>
      <c r="C652" s="152"/>
    </row>
    <row r="653" spans="1:3" x14ac:dyDescent="0.3">
      <c r="A653" s="152"/>
      <c r="B653" s="152"/>
      <c r="C653" s="152"/>
    </row>
    <row r="654" spans="1:3" x14ac:dyDescent="0.3">
      <c r="A654" s="152"/>
      <c r="B654" s="152"/>
      <c r="C654" s="152"/>
    </row>
    <row r="655" spans="1:3" x14ac:dyDescent="0.3">
      <c r="A655" s="152"/>
      <c r="B655" s="152"/>
      <c r="C655" s="152"/>
    </row>
    <row r="656" spans="1:3" x14ac:dyDescent="0.3">
      <c r="A656" s="152"/>
      <c r="B656" s="152"/>
      <c r="C656" s="152"/>
    </row>
    <row r="657" spans="1:3" x14ac:dyDescent="0.3">
      <c r="A657" s="152"/>
      <c r="B657" s="152"/>
      <c r="C657" s="152"/>
    </row>
    <row r="658" spans="1:3" x14ac:dyDescent="0.3">
      <c r="A658" s="152"/>
      <c r="B658" s="152"/>
      <c r="C658" s="152"/>
    </row>
    <row r="659" spans="1:3" x14ac:dyDescent="0.3">
      <c r="A659" s="152"/>
      <c r="B659" s="152"/>
      <c r="C659" s="152"/>
    </row>
    <row r="660" spans="1:3" x14ac:dyDescent="0.3">
      <c r="A660" s="152"/>
      <c r="B660" s="152"/>
      <c r="C660" s="152"/>
    </row>
    <row r="661" spans="1:3" x14ac:dyDescent="0.3">
      <c r="A661" s="152"/>
      <c r="B661" s="152"/>
      <c r="C661" s="152"/>
    </row>
    <row r="662" spans="1:3" x14ac:dyDescent="0.3">
      <c r="A662" s="152"/>
      <c r="B662" s="152"/>
      <c r="C662" s="152"/>
    </row>
    <row r="663" spans="1:3" x14ac:dyDescent="0.3">
      <c r="A663" s="152"/>
      <c r="B663" s="152"/>
      <c r="C663" s="152"/>
    </row>
    <row r="664" spans="1:3" x14ac:dyDescent="0.3">
      <c r="A664" s="152"/>
      <c r="B664" s="152"/>
      <c r="C664" s="152"/>
    </row>
    <row r="665" spans="1:3" x14ac:dyDescent="0.3">
      <c r="A665" s="152"/>
      <c r="B665" s="152"/>
      <c r="C665" s="152"/>
    </row>
    <row r="666" spans="1:3" x14ac:dyDescent="0.3">
      <c r="A666" s="152"/>
      <c r="B666" s="152"/>
      <c r="C666" s="152"/>
    </row>
    <row r="667" spans="1:3" x14ac:dyDescent="0.3">
      <c r="A667" s="152"/>
      <c r="B667" s="152"/>
      <c r="C667" s="152"/>
    </row>
    <row r="668" spans="1:3" x14ac:dyDescent="0.3">
      <c r="A668" s="152"/>
      <c r="B668" s="152"/>
      <c r="C668" s="152"/>
    </row>
    <row r="669" spans="1:3" x14ac:dyDescent="0.3">
      <c r="A669" s="152"/>
      <c r="B669" s="152"/>
      <c r="C669" s="152"/>
    </row>
    <row r="670" spans="1:3" x14ac:dyDescent="0.3">
      <c r="A670" s="152"/>
      <c r="B670" s="152"/>
      <c r="C670" s="152"/>
    </row>
    <row r="671" spans="1:3" x14ac:dyDescent="0.3">
      <c r="A671" s="152"/>
      <c r="B671" s="152"/>
      <c r="C671" s="152"/>
    </row>
    <row r="672" spans="1:3" x14ac:dyDescent="0.3">
      <c r="A672" s="152"/>
      <c r="B672" s="152"/>
      <c r="C672" s="152"/>
    </row>
    <row r="673" spans="1:3" x14ac:dyDescent="0.3">
      <c r="A673" s="152"/>
      <c r="B673" s="152"/>
      <c r="C673" s="152"/>
    </row>
    <row r="674" spans="1:3" x14ac:dyDescent="0.3">
      <c r="A674" s="152"/>
      <c r="B674" s="152"/>
      <c r="C674" s="152"/>
    </row>
    <row r="675" spans="1:3" x14ac:dyDescent="0.3">
      <c r="A675" s="152"/>
      <c r="B675" s="152"/>
      <c r="C675" s="152"/>
    </row>
    <row r="676" spans="1:3" x14ac:dyDescent="0.3">
      <c r="A676" s="152"/>
      <c r="B676" s="152"/>
      <c r="C676" s="152"/>
    </row>
    <row r="677" spans="1:3" x14ac:dyDescent="0.3">
      <c r="A677" s="152"/>
      <c r="B677" s="152"/>
      <c r="C677" s="152"/>
    </row>
    <row r="678" spans="1:3" x14ac:dyDescent="0.3">
      <c r="A678" s="152"/>
      <c r="B678" s="152"/>
      <c r="C678" s="152"/>
    </row>
    <row r="679" spans="1:3" x14ac:dyDescent="0.3">
      <c r="A679" s="152"/>
      <c r="B679" s="152"/>
      <c r="C679" s="152"/>
    </row>
    <row r="680" spans="1:3" x14ac:dyDescent="0.3">
      <c r="A680" s="152"/>
      <c r="B680" s="152"/>
      <c r="C680" s="152"/>
    </row>
    <row r="681" spans="1:3" x14ac:dyDescent="0.3">
      <c r="A681" s="152"/>
      <c r="B681" s="152"/>
      <c r="C681" s="152"/>
    </row>
    <row r="682" spans="1:3" x14ac:dyDescent="0.3">
      <c r="A682" s="152"/>
      <c r="B682" s="152"/>
      <c r="C682" s="152"/>
    </row>
    <row r="683" spans="1:3" x14ac:dyDescent="0.3">
      <c r="A683" s="152"/>
      <c r="B683" s="152"/>
      <c r="C683" s="152"/>
    </row>
    <row r="684" spans="1:3" x14ac:dyDescent="0.3">
      <c r="A684" s="152"/>
      <c r="B684" s="152"/>
      <c r="C684" s="152"/>
    </row>
    <row r="685" spans="1:3" x14ac:dyDescent="0.3">
      <c r="A685" s="152"/>
      <c r="B685" s="152"/>
      <c r="C685" s="152"/>
    </row>
    <row r="686" spans="1:3" x14ac:dyDescent="0.3">
      <c r="A686" s="152"/>
      <c r="B686" s="152"/>
      <c r="C686" s="152"/>
    </row>
    <row r="687" spans="1:3" x14ac:dyDescent="0.3">
      <c r="A687" s="152"/>
      <c r="B687" s="152"/>
      <c r="C687" s="152"/>
    </row>
    <row r="688" spans="1:3" x14ac:dyDescent="0.3">
      <c r="A688" s="152"/>
      <c r="B688" s="152"/>
      <c r="C688" s="152"/>
    </row>
    <row r="689" spans="1:3" x14ac:dyDescent="0.3">
      <c r="A689" s="152"/>
      <c r="B689" s="152"/>
      <c r="C689" s="152"/>
    </row>
    <row r="690" spans="1:3" x14ac:dyDescent="0.3">
      <c r="A690" s="152"/>
      <c r="B690" s="152"/>
      <c r="C690" s="152"/>
    </row>
    <row r="691" spans="1:3" x14ac:dyDescent="0.3">
      <c r="A691" s="152"/>
      <c r="B691" s="152"/>
      <c r="C691" s="152"/>
    </row>
    <row r="692" spans="1:3" x14ac:dyDescent="0.3">
      <c r="A692" s="152"/>
      <c r="B692" s="152"/>
      <c r="C692" s="152"/>
    </row>
    <row r="693" spans="1:3" x14ac:dyDescent="0.3">
      <c r="A693" s="152"/>
      <c r="B693" s="152"/>
      <c r="C693" s="152"/>
    </row>
    <row r="694" spans="1:3" x14ac:dyDescent="0.3">
      <c r="A694" s="152"/>
      <c r="B694" s="152"/>
      <c r="C694" s="152"/>
    </row>
    <row r="695" spans="1:3" x14ac:dyDescent="0.3">
      <c r="A695" s="152"/>
      <c r="B695" s="152"/>
      <c r="C695" s="152"/>
    </row>
    <row r="696" spans="1:3" x14ac:dyDescent="0.3">
      <c r="A696" s="152"/>
      <c r="B696" s="152"/>
      <c r="C696" s="152"/>
    </row>
    <row r="697" spans="1:3" x14ac:dyDescent="0.3">
      <c r="A697" s="152"/>
      <c r="B697" s="152"/>
      <c r="C697" s="152"/>
    </row>
    <row r="698" spans="1:3" x14ac:dyDescent="0.3">
      <c r="A698" s="152"/>
      <c r="B698" s="152"/>
      <c r="C698" s="152"/>
    </row>
    <row r="699" spans="1:3" x14ac:dyDescent="0.3">
      <c r="A699" s="152"/>
      <c r="B699" s="152"/>
      <c r="C699" s="152"/>
    </row>
    <row r="700" spans="1:3" x14ac:dyDescent="0.3">
      <c r="A700" s="152"/>
      <c r="B700" s="152"/>
      <c r="C700" s="152"/>
    </row>
    <row r="701" spans="1:3" x14ac:dyDescent="0.3">
      <c r="A701" s="152"/>
      <c r="B701" s="152"/>
      <c r="C701" s="152"/>
    </row>
    <row r="702" spans="1:3" x14ac:dyDescent="0.3">
      <c r="A702" s="152"/>
      <c r="B702" s="152"/>
      <c r="C702" s="152"/>
    </row>
    <row r="703" spans="1:3" x14ac:dyDescent="0.3">
      <c r="A703" s="152"/>
      <c r="B703" s="152"/>
      <c r="C703" s="152"/>
    </row>
    <row r="704" spans="1:3" x14ac:dyDescent="0.3">
      <c r="A704" s="152"/>
      <c r="B704" s="152"/>
      <c r="C704" s="152"/>
    </row>
    <row r="705" spans="1:3" x14ac:dyDescent="0.3">
      <c r="A705" s="152"/>
      <c r="B705" s="152"/>
      <c r="C705" s="152"/>
    </row>
    <row r="706" spans="1:3" x14ac:dyDescent="0.3">
      <c r="A706" s="152"/>
      <c r="B706" s="152"/>
      <c r="C706" s="152"/>
    </row>
    <row r="707" spans="1:3" x14ac:dyDescent="0.3">
      <c r="A707" s="152"/>
      <c r="B707" s="152"/>
      <c r="C707" s="152"/>
    </row>
    <row r="708" spans="1:3" x14ac:dyDescent="0.3">
      <c r="A708" s="152"/>
      <c r="B708" s="152"/>
      <c r="C708" s="152"/>
    </row>
    <row r="709" spans="1:3" x14ac:dyDescent="0.3">
      <c r="A709" s="152"/>
      <c r="B709" s="152"/>
      <c r="C709" s="152"/>
    </row>
    <row r="710" spans="1:3" x14ac:dyDescent="0.3">
      <c r="A710" s="152"/>
      <c r="B710" s="152"/>
      <c r="C710" s="152"/>
    </row>
    <row r="711" spans="1:3" x14ac:dyDescent="0.3">
      <c r="A711" s="152"/>
      <c r="B711" s="152"/>
      <c r="C711" s="152"/>
    </row>
    <row r="712" spans="1:3" x14ac:dyDescent="0.3">
      <c r="A712" s="152"/>
      <c r="B712" s="152"/>
      <c r="C712" s="152"/>
    </row>
    <row r="713" spans="1:3" x14ac:dyDescent="0.3">
      <c r="A713" s="152"/>
      <c r="B713" s="152"/>
      <c r="C713" s="152"/>
    </row>
    <row r="714" spans="1:3" x14ac:dyDescent="0.3">
      <c r="A714" s="152"/>
      <c r="B714" s="152"/>
      <c r="C714" s="152"/>
    </row>
    <row r="715" spans="1:3" x14ac:dyDescent="0.3">
      <c r="A715" s="152"/>
      <c r="B715" s="152"/>
      <c r="C715" s="152"/>
    </row>
    <row r="716" spans="1:3" x14ac:dyDescent="0.3">
      <c r="A716" s="152"/>
      <c r="B716" s="152"/>
      <c r="C716" s="152"/>
    </row>
    <row r="717" spans="1:3" x14ac:dyDescent="0.3">
      <c r="A717" s="152"/>
      <c r="B717" s="152"/>
      <c r="C717" s="152"/>
    </row>
    <row r="718" spans="1:3" x14ac:dyDescent="0.3">
      <c r="A718" s="152"/>
      <c r="B718" s="152"/>
      <c r="C718" s="152"/>
    </row>
    <row r="719" spans="1:3" x14ac:dyDescent="0.3">
      <c r="A719" s="152"/>
      <c r="B719" s="152"/>
      <c r="C719" s="152"/>
    </row>
    <row r="720" spans="1:3" x14ac:dyDescent="0.3">
      <c r="A720" s="152"/>
      <c r="B720" s="152"/>
      <c r="C720" s="152"/>
    </row>
    <row r="721" spans="1:3" x14ac:dyDescent="0.3">
      <c r="A721" s="152"/>
      <c r="B721" s="152"/>
      <c r="C721" s="152"/>
    </row>
    <row r="722" spans="1:3" x14ac:dyDescent="0.3">
      <c r="A722" s="152"/>
      <c r="B722" s="152"/>
      <c r="C722" s="152"/>
    </row>
    <row r="723" spans="1:3" x14ac:dyDescent="0.3">
      <c r="A723" s="152"/>
      <c r="B723" s="152"/>
      <c r="C723" s="152"/>
    </row>
    <row r="724" spans="1:3" x14ac:dyDescent="0.3">
      <c r="A724" s="152"/>
      <c r="B724" s="152"/>
      <c r="C724" s="152"/>
    </row>
    <row r="725" spans="1:3" x14ac:dyDescent="0.3">
      <c r="A725" s="152"/>
      <c r="B725" s="152"/>
      <c r="C725" s="152"/>
    </row>
    <row r="726" spans="1:3" x14ac:dyDescent="0.3">
      <c r="A726" s="152"/>
      <c r="B726" s="152"/>
      <c r="C726" s="152"/>
    </row>
    <row r="727" spans="1:3" x14ac:dyDescent="0.3">
      <c r="A727" s="152"/>
      <c r="B727" s="152"/>
      <c r="C727" s="152"/>
    </row>
    <row r="728" spans="1:3" x14ac:dyDescent="0.3">
      <c r="A728" s="152"/>
      <c r="B728" s="152"/>
      <c r="C728" s="152"/>
    </row>
    <row r="729" spans="1:3" x14ac:dyDescent="0.3">
      <c r="A729" s="152"/>
      <c r="B729" s="152"/>
      <c r="C729" s="152"/>
    </row>
    <row r="730" spans="1:3" x14ac:dyDescent="0.3">
      <c r="A730" s="152"/>
      <c r="B730" s="152"/>
      <c r="C730" s="152"/>
    </row>
    <row r="731" spans="1:3" x14ac:dyDescent="0.3">
      <c r="A731" s="152"/>
      <c r="B731" s="152"/>
      <c r="C731" s="152"/>
    </row>
    <row r="732" spans="1:3" x14ac:dyDescent="0.3">
      <c r="A732" s="152"/>
      <c r="B732" s="152"/>
      <c r="C732" s="152"/>
    </row>
    <row r="733" spans="1:3" x14ac:dyDescent="0.3">
      <c r="A733" s="152"/>
      <c r="B733" s="152"/>
      <c r="C733" s="152"/>
    </row>
    <row r="734" spans="1:3" x14ac:dyDescent="0.3">
      <c r="A734" s="152"/>
      <c r="B734" s="152"/>
      <c r="C734" s="152"/>
    </row>
    <row r="735" spans="1:3" x14ac:dyDescent="0.3">
      <c r="A735" s="152"/>
      <c r="B735" s="152"/>
      <c r="C735" s="152"/>
    </row>
    <row r="736" spans="1:3" x14ac:dyDescent="0.3">
      <c r="A736" s="152"/>
      <c r="B736" s="152"/>
      <c r="C736" s="152"/>
    </row>
    <row r="737" spans="1:3" x14ac:dyDescent="0.3">
      <c r="A737" s="152"/>
      <c r="B737" s="152"/>
      <c r="C737" s="152"/>
    </row>
    <row r="738" spans="1:3" x14ac:dyDescent="0.3">
      <c r="A738" s="152"/>
      <c r="B738" s="152"/>
      <c r="C738" s="152"/>
    </row>
    <row r="739" spans="1:3" x14ac:dyDescent="0.3">
      <c r="A739" s="152"/>
      <c r="B739" s="152"/>
      <c r="C739" s="152"/>
    </row>
    <row r="740" spans="1:3" x14ac:dyDescent="0.3">
      <c r="A740" s="152"/>
      <c r="B740" s="152"/>
      <c r="C740" s="152"/>
    </row>
    <row r="741" spans="1:3" x14ac:dyDescent="0.3">
      <c r="A741" s="152"/>
      <c r="B741" s="152"/>
      <c r="C741" s="152"/>
    </row>
    <row r="742" spans="1:3" x14ac:dyDescent="0.3">
      <c r="A742" s="152"/>
      <c r="B742" s="152"/>
      <c r="C742" s="152"/>
    </row>
    <row r="743" spans="1:3" x14ac:dyDescent="0.3">
      <c r="A743" s="152"/>
      <c r="B743" s="152"/>
      <c r="C743" s="152"/>
    </row>
    <row r="744" spans="1:3" x14ac:dyDescent="0.3">
      <c r="A744" s="152"/>
      <c r="B744" s="152"/>
      <c r="C744" s="152"/>
    </row>
    <row r="745" spans="1:3" x14ac:dyDescent="0.3">
      <c r="A745" s="152"/>
      <c r="B745" s="152"/>
      <c r="C745" s="152"/>
    </row>
    <row r="746" spans="1:3" x14ac:dyDescent="0.3">
      <c r="A746" s="152"/>
      <c r="B746" s="152"/>
      <c r="C746" s="152"/>
    </row>
    <row r="747" spans="1:3" x14ac:dyDescent="0.3">
      <c r="A747" s="152"/>
      <c r="B747" s="152"/>
      <c r="C747" s="152"/>
    </row>
    <row r="748" spans="1:3" x14ac:dyDescent="0.3">
      <c r="A748" s="152"/>
      <c r="B748" s="152"/>
      <c r="C748" s="152"/>
    </row>
    <row r="749" spans="1:3" x14ac:dyDescent="0.3">
      <c r="A749" s="152"/>
      <c r="B749" s="152"/>
      <c r="C749" s="152"/>
    </row>
    <row r="750" spans="1:3" x14ac:dyDescent="0.3">
      <c r="A750" s="152"/>
      <c r="B750" s="152"/>
      <c r="C750" s="152"/>
    </row>
    <row r="751" spans="1:3" x14ac:dyDescent="0.3">
      <c r="A751" s="152"/>
      <c r="B751" s="152"/>
      <c r="C751" s="152"/>
    </row>
    <row r="752" spans="1:3" x14ac:dyDescent="0.3">
      <c r="A752" s="152"/>
      <c r="B752" s="152"/>
      <c r="C752" s="152"/>
    </row>
    <row r="753" spans="1:3" x14ac:dyDescent="0.3">
      <c r="A753" s="152"/>
      <c r="B753" s="152"/>
      <c r="C753" s="152"/>
    </row>
    <row r="754" spans="1:3" x14ac:dyDescent="0.3">
      <c r="A754" s="152"/>
      <c r="B754" s="152"/>
      <c r="C754" s="152"/>
    </row>
    <row r="755" spans="1:3" x14ac:dyDescent="0.3">
      <c r="A755" s="152"/>
      <c r="B755" s="152"/>
      <c r="C755" s="152"/>
    </row>
    <row r="756" spans="1:3" x14ac:dyDescent="0.3">
      <c r="A756" s="152"/>
      <c r="B756" s="152"/>
      <c r="C756" s="152"/>
    </row>
    <row r="757" spans="1:3" x14ac:dyDescent="0.3">
      <c r="A757" s="152"/>
      <c r="B757" s="152"/>
      <c r="C757" s="152"/>
    </row>
    <row r="758" spans="1:3" x14ac:dyDescent="0.3">
      <c r="A758" s="152"/>
      <c r="B758" s="152"/>
      <c r="C758" s="152"/>
    </row>
    <row r="759" spans="1:3" x14ac:dyDescent="0.3">
      <c r="A759" s="152"/>
      <c r="B759" s="152"/>
      <c r="C759" s="152"/>
    </row>
    <row r="760" spans="1:3" x14ac:dyDescent="0.3">
      <c r="A760" s="152"/>
      <c r="B760" s="152"/>
      <c r="C760" s="152"/>
    </row>
    <row r="761" spans="1:3" x14ac:dyDescent="0.3">
      <c r="A761" s="152"/>
      <c r="B761" s="152"/>
      <c r="C761" s="152"/>
    </row>
    <row r="762" spans="1:3" x14ac:dyDescent="0.3">
      <c r="A762" s="152"/>
      <c r="B762" s="152"/>
      <c r="C762" s="152"/>
    </row>
    <row r="763" spans="1:3" x14ac:dyDescent="0.3">
      <c r="A763" s="152"/>
      <c r="B763" s="152"/>
      <c r="C763" s="152"/>
    </row>
    <row r="764" spans="1:3" x14ac:dyDescent="0.3">
      <c r="A764" s="152"/>
      <c r="B764" s="152"/>
      <c r="C764" s="152"/>
    </row>
    <row r="765" spans="1:3" x14ac:dyDescent="0.3">
      <c r="A765" s="152"/>
      <c r="B765" s="152"/>
      <c r="C765" s="152"/>
    </row>
    <row r="766" spans="1:3" x14ac:dyDescent="0.3">
      <c r="A766" s="152"/>
      <c r="B766" s="152"/>
      <c r="C766" s="152"/>
    </row>
    <row r="767" spans="1:3" x14ac:dyDescent="0.3">
      <c r="A767" s="152"/>
      <c r="B767" s="152"/>
      <c r="C767" s="152"/>
    </row>
    <row r="768" spans="1:3" x14ac:dyDescent="0.3">
      <c r="A768" s="152"/>
      <c r="B768" s="152"/>
      <c r="C768" s="152"/>
    </row>
    <row r="769" spans="1:3" x14ac:dyDescent="0.3">
      <c r="A769" s="152"/>
      <c r="B769" s="152"/>
      <c r="C769" s="152"/>
    </row>
    <row r="770" spans="1:3" x14ac:dyDescent="0.3">
      <c r="A770" s="152"/>
      <c r="B770" s="152"/>
      <c r="C770" s="152"/>
    </row>
    <row r="771" spans="1:3" x14ac:dyDescent="0.3">
      <c r="A771" s="152"/>
      <c r="B771" s="152"/>
      <c r="C771" s="152"/>
    </row>
    <row r="772" spans="1:3" x14ac:dyDescent="0.3">
      <c r="A772" s="152"/>
      <c r="B772" s="152"/>
      <c r="C772" s="152"/>
    </row>
    <row r="773" spans="1:3" x14ac:dyDescent="0.3">
      <c r="A773" s="152"/>
      <c r="B773" s="152"/>
      <c r="C773" s="152"/>
    </row>
    <row r="774" spans="1:3" x14ac:dyDescent="0.3">
      <c r="A774" s="152"/>
      <c r="B774" s="152"/>
      <c r="C774" s="152"/>
    </row>
    <row r="775" spans="1:3" x14ac:dyDescent="0.3">
      <c r="A775" s="152"/>
      <c r="B775" s="152"/>
      <c r="C775" s="152"/>
    </row>
    <row r="776" spans="1:3" x14ac:dyDescent="0.3">
      <c r="A776" s="152"/>
      <c r="B776" s="152"/>
      <c r="C776" s="152"/>
    </row>
    <row r="777" spans="1:3" x14ac:dyDescent="0.3">
      <c r="A777" s="152"/>
      <c r="B777" s="152"/>
      <c r="C777" s="152"/>
    </row>
    <row r="778" spans="1:3" x14ac:dyDescent="0.3">
      <c r="A778" s="152"/>
      <c r="B778" s="152"/>
      <c r="C778" s="152"/>
    </row>
    <row r="779" spans="1:3" x14ac:dyDescent="0.3">
      <c r="A779" s="152"/>
      <c r="B779" s="152"/>
      <c r="C779" s="152"/>
    </row>
    <row r="780" spans="1:3" x14ac:dyDescent="0.3">
      <c r="A780" s="152"/>
      <c r="B780" s="152"/>
      <c r="C780" s="152"/>
    </row>
    <row r="781" spans="1:3" x14ac:dyDescent="0.3">
      <c r="A781" s="152"/>
      <c r="B781" s="152"/>
      <c r="C781" s="152"/>
    </row>
    <row r="782" spans="1:3" x14ac:dyDescent="0.3">
      <c r="A782" s="152"/>
      <c r="B782" s="152"/>
      <c r="C782" s="152"/>
    </row>
    <row r="783" spans="1:3" x14ac:dyDescent="0.3">
      <c r="A783" s="152"/>
      <c r="B783" s="152"/>
      <c r="C783" s="152"/>
    </row>
    <row r="784" spans="1:3" x14ac:dyDescent="0.3">
      <c r="A784" s="152"/>
      <c r="B784" s="152"/>
      <c r="C784" s="152"/>
    </row>
    <row r="785" spans="1:3" x14ac:dyDescent="0.3">
      <c r="A785" s="152"/>
      <c r="B785" s="152"/>
      <c r="C785" s="152"/>
    </row>
    <row r="786" spans="1:3" x14ac:dyDescent="0.3">
      <c r="A786" s="152"/>
      <c r="B786" s="152"/>
      <c r="C786" s="152"/>
    </row>
    <row r="787" spans="1:3" x14ac:dyDescent="0.3">
      <c r="A787" s="152"/>
      <c r="B787" s="152"/>
      <c r="C787" s="152"/>
    </row>
    <row r="788" spans="1:3" x14ac:dyDescent="0.3">
      <c r="A788" s="152"/>
      <c r="B788" s="152"/>
      <c r="C788" s="152"/>
    </row>
    <row r="789" spans="1:3" x14ac:dyDescent="0.3">
      <c r="A789" s="152"/>
      <c r="B789" s="152"/>
      <c r="C789" s="152"/>
    </row>
    <row r="790" spans="1:3" x14ac:dyDescent="0.3">
      <c r="A790" s="152"/>
      <c r="B790" s="152"/>
      <c r="C790" s="152"/>
    </row>
    <row r="791" spans="1:3" x14ac:dyDescent="0.3">
      <c r="A791" s="152"/>
      <c r="B791" s="152"/>
      <c r="C791" s="152"/>
    </row>
    <row r="792" spans="1:3" x14ac:dyDescent="0.3">
      <c r="A792" s="152"/>
      <c r="B792" s="152"/>
      <c r="C792" s="152"/>
    </row>
    <row r="793" spans="1:3" x14ac:dyDescent="0.3">
      <c r="A793" s="152"/>
      <c r="B793" s="152"/>
      <c r="C793" s="152"/>
    </row>
    <row r="794" spans="1:3" x14ac:dyDescent="0.3">
      <c r="A794" s="152"/>
      <c r="B794" s="152"/>
      <c r="C794" s="152"/>
    </row>
    <row r="795" spans="1:3" x14ac:dyDescent="0.3">
      <c r="A795" s="152"/>
      <c r="B795" s="152"/>
      <c r="C795" s="152"/>
    </row>
    <row r="796" spans="1:3" x14ac:dyDescent="0.3">
      <c r="A796" s="152"/>
      <c r="B796" s="152"/>
      <c r="C796" s="152"/>
    </row>
    <row r="797" spans="1:3" x14ac:dyDescent="0.3">
      <c r="A797" s="152"/>
      <c r="B797" s="152"/>
      <c r="C797" s="152"/>
    </row>
    <row r="798" spans="1:3" x14ac:dyDescent="0.3">
      <c r="A798" s="152"/>
      <c r="B798" s="152"/>
      <c r="C798" s="152"/>
    </row>
    <row r="799" spans="1:3" x14ac:dyDescent="0.3">
      <c r="A799" s="152"/>
      <c r="B799" s="152"/>
      <c r="C799" s="152"/>
    </row>
    <row r="800" spans="1:3" x14ac:dyDescent="0.3">
      <c r="A800" s="152"/>
      <c r="B800" s="152"/>
      <c r="C800" s="152"/>
    </row>
    <row r="801" spans="1:3" x14ac:dyDescent="0.3">
      <c r="A801" s="152"/>
      <c r="B801" s="152"/>
      <c r="C801" s="152"/>
    </row>
    <row r="802" spans="1:3" x14ac:dyDescent="0.3">
      <c r="A802" s="152"/>
      <c r="B802" s="152"/>
      <c r="C802" s="152"/>
    </row>
    <row r="803" spans="1:3" x14ac:dyDescent="0.3">
      <c r="A803" s="152"/>
      <c r="B803" s="152"/>
      <c r="C803" s="152"/>
    </row>
    <row r="804" spans="1:3" x14ac:dyDescent="0.3">
      <c r="A804" s="152"/>
      <c r="B804" s="152"/>
      <c r="C804" s="152"/>
    </row>
    <row r="805" spans="1:3" x14ac:dyDescent="0.3">
      <c r="A805" s="152"/>
      <c r="B805" s="152"/>
      <c r="C805" s="152"/>
    </row>
    <row r="806" spans="1:3" x14ac:dyDescent="0.3">
      <c r="A806" s="152"/>
      <c r="B806" s="152"/>
      <c r="C806" s="152"/>
    </row>
    <row r="807" spans="1:3" x14ac:dyDescent="0.3">
      <c r="A807" s="152"/>
      <c r="B807" s="152"/>
      <c r="C807" s="152"/>
    </row>
    <row r="808" spans="1:3" x14ac:dyDescent="0.3">
      <c r="A808" s="152"/>
      <c r="B808" s="152"/>
      <c r="C808" s="152"/>
    </row>
    <row r="809" spans="1:3" x14ac:dyDescent="0.3">
      <c r="A809" s="152"/>
      <c r="B809" s="152"/>
      <c r="C809" s="152"/>
    </row>
    <row r="810" spans="1:3" x14ac:dyDescent="0.3">
      <c r="A810" s="152"/>
      <c r="B810" s="152"/>
      <c r="C810" s="152"/>
    </row>
    <row r="811" spans="1:3" x14ac:dyDescent="0.3">
      <c r="A811" s="152"/>
      <c r="B811" s="152"/>
      <c r="C811" s="152"/>
    </row>
    <row r="812" spans="1:3" x14ac:dyDescent="0.3">
      <c r="A812" s="152"/>
      <c r="B812" s="152"/>
      <c r="C812" s="152"/>
    </row>
    <row r="813" spans="1:3" x14ac:dyDescent="0.3">
      <c r="A813" s="152"/>
      <c r="B813" s="152"/>
      <c r="C813" s="152"/>
    </row>
    <row r="814" spans="1:3" x14ac:dyDescent="0.3">
      <c r="A814" s="152"/>
      <c r="B814" s="152"/>
      <c r="C814" s="152"/>
    </row>
    <row r="815" spans="1:3" x14ac:dyDescent="0.3">
      <c r="A815" s="152"/>
      <c r="B815" s="152"/>
      <c r="C815" s="152"/>
    </row>
    <row r="816" spans="1:3" x14ac:dyDescent="0.3">
      <c r="A816" s="152"/>
      <c r="B816" s="152"/>
      <c r="C816" s="152"/>
    </row>
    <row r="817" spans="1:3" x14ac:dyDescent="0.3">
      <c r="A817" s="152"/>
      <c r="B817" s="152"/>
      <c r="C817" s="152"/>
    </row>
    <row r="818" spans="1:3" x14ac:dyDescent="0.3">
      <c r="A818" s="152"/>
      <c r="B818" s="152"/>
      <c r="C818" s="152"/>
    </row>
    <row r="819" spans="1:3" x14ac:dyDescent="0.3">
      <c r="A819" s="152"/>
      <c r="B819" s="152"/>
      <c r="C819" s="152"/>
    </row>
    <row r="820" spans="1:3" x14ac:dyDescent="0.3">
      <c r="A820" s="152"/>
      <c r="B820" s="152"/>
      <c r="C820" s="152"/>
    </row>
    <row r="821" spans="1:3" x14ac:dyDescent="0.3">
      <c r="A821" s="152"/>
      <c r="B821" s="152"/>
      <c r="C821" s="152"/>
    </row>
    <row r="822" spans="1:3" x14ac:dyDescent="0.3">
      <c r="A822" s="152"/>
      <c r="B822" s="152"/>
      <c r="C822" s="152"/>
    </row>
    <row r="823" spans="1:3" x14ac:dyDescent="0.3">
      <c r="A823" s="152"/>
      <c r="B823" s="152"/>
      <c r="C823" s="152"/>
    </row>
    <row r="824" spans="1:3" x14ac:dyDescent="0.3">
      <c r="A824" s="152"/>
      <c r="B824" s="152"/>
      <c r="C824" s="152"/>
    </row>
    <row r="825" spans="1:3" x14ac:dyDescent="0.3">
      <c r="A825" s="152"/>
      <c r="B825" s="152"/>
      <c r="C825" s="152"/>
    </row>
    <row r="826" spans="1:3" x14ac:dyDescent="0.3">
      <c r="A826" s="152"/>
      <c r="B826" s="152"/>
      <c r="C826" s="152"/>
    </row>
    <row r="827" spans="1:3" x14ac:dyDescent="0.3">
      <c r="A827" s="152"/>
      <c r="B827" s="152"/>
      <c r="C827" s="152"/>
    </row>
    <row r="828" spans="1:3" x14ac:dyDescent="0.3">
      <c r="A828" s="152"/>
      <c r="B828" s="152"/>
      <c r="C828" s="152"/>
    </row>
    <row r="829" spans="1:3" x14ac:dyDescent="0.3">
      <c r="A829" s="152"/>
      <c r="B829" s="152"/>
      <c r="C829" s="152"/>
    </row>
    <row r="830" spans="1:3" x14ac:dyDescent="0.3">
      <c r="A830" s="152"/>
      <c r="B830" s="152"/>
      <c r="C830" s="152"/>
    </row>
    <row r="831" spans="1:3" x14ac:dyDescent="0.3">
      <c r="A831" s="152"/>
      <c r="B831" s="152"/>
      <c r="C831" s="152"/>
    </row>
    <row r="832" spans="1:3" x14ac:dyDescent="0.3">
      <c r="A832" s="152"/>
      <c r="B832" s="152"/>
      <c r="C832" s="152"/>
    </row>
    <row r="833" spans="1:3" x14ac:dyDescent="0.3">
      <c r="A833" s="152"/>
      <c r="B833" s="152"/>
      <c r="C833" s="152"/>
    </row>
    <row r="834" spans="1:3" x14ac:dyDescent="0.3">
      <c r="A834" s="152"/>
      <c r="B834" s="152"/>
      <c r="C834" s="152"/>
    </row>
    <row r="835" spans="1:3" x14ac:dyDescent="0.3">
      <c r="A835" s="152"/>
      <c r="B835" s="152"/>
      <c r="C835" s="152"/>
    </row>
    <row r="836" spans="1:3" x14ac:dyDescent="0.3">
      <c r="A836" s="152"/>
      <c r="B836" s="152"/>
      <c r="C836" s="152"/>
    </row>
    <row r="837" spans="1:3" x14ac:dyDescent="0.3">
      <c r="A837" s="152"/>
      <c r="B837" s="152"/>
      <c r="C837" s="152"/>
    </row>
    <row r="838" spans="1:3" x14ac:dyDescent="0.3">
      <c r="A838" s="152"/>
      <c r="B838" s="152"/>
      <c r="C838" s="152"/>
    </row>
    <row r="839" spans="1:3" x14ac:dyDescent="0.3">
      <c r="A839" s="152"/>
      <c r="B839" s="152"/>
      <c r="C839" s="152"/>
    </row>
    <row r="840" spans="1:3" x14ac:dyDescent="0.3">
      <c r="A840" s="152"/>
      <c r="B840" s="152"/>
      <c r="C840" s="152"/>
    </row>
    <row r="841" spans="1:3" x14ac:dyDescent="0.3">
      <c r="A841" s="152"/>
      <c r="B841" s="152"/>
      <c r="C841" s="152"/>
    </row>
    <row r="842" spans="1:3" x14ac:dyDescent="0.3">
      <c r="A842" s="152"/>
      <c r="B842" s="152"/>
      <c r="C842" s="152"/>
    </row>
    <row r="843" spans="1:3" x14ac:dyDescent="0.3">
      <c r="A843" s="152"/>
      <c r="B843" s="152"/>
      <c r="C843" s="152"/>
    </row>
    <row r="844" spans="1:3" x14ac:dyDescent="0.3">
      <c r="A844" s="152"/>
      <c r="B844" s="152"/>
      <c r="C844" s="152"/>
    </row>
    <row r="845" spans="1:3" x14ac:dyDescent="0.3">
      <c r="A845" s="152"/>
      <c r="B845" s="152"/>
      <c r="C845" s="152"/>
    </row>
    <row r="846" spans="1:3" x14ac:dyDescent="0.3">
      <c r="A846" s="152"/>
      <c r="B846" s="152"/>
      <c r="C846" s="152"/>
    </row>
    <row r="847" spans="1:3" x14ac:dyDescent="0.3">
      <c r="A847" s="152"/>
      <c r="B847" s="152"/>
      <c r="C847" s="152"/>
    </row>
    <row r="848" spans="1:3" x14ac:dyDescent="0.3">
      <c r="A848" s="152"/>
      <c r="B848" s="152"/>
      <c r="C848" s="152"/>
    </row>
    <row r="849" spans="1:3" x14ac:dyDescent="0.3">
      <c r="A849" s="152"/>
      <c r="B849" s="152"/>
      <c r="C849" s="152"/>
    </row>
    <row r="850" spans="1:3" x14ac:dyDescent="0.3">
      <c r="A850" s="152"/>
      <c r="B850" s="152"/>
      <c r="C850" s="152"/>
    </row>
    <row r="851" spans="1:3" x14ac:dyDescent="0.3">
      <c r="A851" s="152"/>
      <c r="B851" s="152"/>
      <c r="C851" s="152"/>
    </row>
    <row r="852" spans="1:3" x14ac:dyDescent="0.3">
      <c r="A852" s="152"/>
      <c r="B852" s="152"/>
      <c r="C852" s="152"/>
    </row>
    <row r="853" spans="1:3" x14ac:dyDescent="0.3">
      <c r="A853" s="152"/>
      <c r="B853" s="152"/>
      <c r="C853" s="152"/>
    </row>
    <row r="854" spans="1:3" x14ac:dyDescent="0.3">
      <c r="A854" s="152"/>
      <c r="B854" s="152"/>
      <c r="C854" s="152"/>
    </row>
    <row r="855" spans="1:3" x14ac:dyDescent="0.3">
      <c r="A855" s="152"/>
      <c r="B855" s="152"/>
      <c r="C855" s="152"/>
    </row>
    <row r="856" spans="1:3" x14ac:dyDescent="0.3">
      <c r="A856" s="152"/>
      <c r="B856" s="152"/>
      <c r="C856" s="152"/>
    </row>
    <row r="857" spans="1:3" x14ac:dyDescent="0.3">
      <c r="A857" s="152"/>
      <c r="B857" s="152"/>
      <c r="C857" s="152"/>
    </row>
    <row r="858" spans="1:3" x14ac:dyDescent="0.3">
      <c r="A858" s="152"/>
      <c r="B858" s="152"/>
      <c r="C858" s="152"/>
    </row>
    <row r="859" spans="1:3" x14ac:dyDescent="0.3">
      <c r="A859" s="152"/>
      <c r="B859" s="152"/>
      <c r="C859" s="152"/>
    </row>
    <row r="860" spans="1:3" x14ac:dyDescent="0.3">
      <c r="A860" s="152"/>
      <c r="B860" s="152"/>
      <c r="C860" s="152"/>
    </row>
    <row r="861" spans="1:3" x14ac:dyDescent="0.3">
      <c r="A861" s="152"/>
      <c r="B861" s="152"/>
      <c r="C861" s="152"/>
    </row>
    <row r="862" spans="1:3" x14ac:dyDescent="0.3">
      <c r="A862" s="152"/>
      <c r="B862" s="152"/>
      <c r="C862" s="152"/>
    </row>
    <row r="863" spans="1:3" x14ac:dyDescent="0.3">
      <c r="A863" s="152"/>
      <c r="B863" s="152"/>
      <c r="C863" s="152"/>
    </row>
    <row r="864" spans="1:3" x14ac:dyDescent="0.3">
      <c r="A864" s="152"/>
      <c r="B864" s="152"/>
      <c r="C864" s="152"/>
    </row>
    <row r="865" spans="1:3" x14ac:dyDescent="0.3">
      <c r="A865" s="152"/>
      <c r="B865" s="152"/>
      <c r="C865" s="152"/>
    </row>
    <row r="866" spans="1:3" x14ac:dyDescent="0.3">
      <c r="A866" s="152"/>
      <c r="B866" s="152"/>
      <c r="C866" s="152"/>
    </row>
    <row r="867" spans="1:3" x14ac:dyDescent="0.3">
      <c r="A867" s="152"/>
      <c r="B867" s="152"/>
      <c r="C867" s="152"/>
    </row>
    <row r="868" spans="1:3" x14ac:dyDescent="0.3">
      <c r="A868" s="152"/>
      <c r="B868" s="152"/>
      <c r="C868" s="152"/>
    </row>
    <row r="869" spans="1:3" x14ac:dyDescent="0.3">
      <c r="A869" s="152"/>
      <c r="B869" s="152"/>
      <c r="C869" s="152"/>
    </row>
    <row r="870" spans="1:3" x14ac:dyDescent="0.3">
      <c r="A870" s="152"/>
      <c r="B870" s="152"/>
      <c r="C870" s="152"/>
    </row>
    <row r="871" spans="1:3" x14ac:dyDescent="0.3">
      <c r="A871" s="152"/>
      <c r="B871" s="152"/>
      <c r="C871" s="152"/>
    </row>
    <row r="872" spans="1:3" x14ac:dyDescent="0.3">
      <c r="A872" s="152"/>
      <c r="B872" s="152"/>
      <c r="C872" s="152"/>
    </row>
    <row r="873" spans="1:3" x14ac:dyDescent="0.3">
      <c r="A873" s="152"/>
      <c r="B873" s="152"/>
      <c r="C873" s="152"/>
    </row>
    <row r="874" spans="1:3" x14ac:dyDescent="0.3">
      <c r="A874" s="152"/>
      <c r="B874" s="152"/>
      <c r="C874" s="152"/>
    </row>
    <row r="875" spans="1:3" x14ac:dyDescent="0.3">
      <c r="A875" s="152"/>
      <c r="B875" s="152"/>
      <c r="C875" s="152"/>
    </row>
    <row r="876" spans="1:3" x14ac:dyDescent="0.3">
      <c r="A876" s="152"/>
      <c r="B876" s="152"/>
      <c r="C876" s="152"/>
    </row>
    <row r="877" spans="1:3" x14ac:dyDescent="0.3">
      <c r="A877" s="152"/>
      <c r="B877" s="152"/>
      <c r="C877" s="152"/>
    </row>
    <row r="878" spans="1:3" x14ac:dyDescent="0.3">
      <c r="A878" s="152"/>
      <c r="B878" s="152"/>
      <c r="C878" s="152"/>
    </row>
    <row r="879" spans="1:3" x14ac:dyDescent="0.3">
      <c r="A879" s="152"/>
      <c r="B879" s="152"/>
      <c r="C879" s="152"/>
    </row>
    <row r="880" spans="1:3" x14ac:dyDescent="0.3">
      <c r="A880" s="152"/>
      <c r="B880" s="152"/>
      <c r="C880" s="152"/>
    </row>
    <row r="881" spans="1:3" x14ac:dyDescent="0.3">
      <c r="A881" s="152"/>
      <c r="B881" s="152"/>
      <c r="C881" s="152"/>
    </row>
    <row r="882" spans="1:3" x14ac:dyDescent="0.3">
      <c r="A882" s="152"/>
      <c r="B882" s="152"/>
      <c r="C882" s="152"/>
    </row>
    <row r="883" spans="1:3" x14ac:dyDescent="0.3">
      <c r="A883" s="152"/>
      <c r="B883" s="152"/>
      <c r="C883" s="152"/>
    </row>
    <row r="884" spans="1:3" x14ac:dyDescent="0.3">
      <c r="A884" s="152"/>
      <c r="B884" s="152"/>
      <c r="C884" s="152"/>
    </row>
    <row r="885" spans="1:3" x14ac:dyDescent="0.3">
      <c r="A885" s="152"/>
      <c r="B885" s="152"/>
      <c r="C885" s="152"/>
    </row>
    <row r="886" spans="1:3" x14ac:dyDescent="0.3">
      <c r="A886" s="152"/>
      <c r="B886" s="152"/>
      <c r="C886" s="152"/>
    </row>
    <row r="887" spans="1:3" x14ac:dyDescent="0.3">
      <c r="A887" s="152"/>
      <c r="B887" s="152"/>
      <c r="C887" s="152"/>
    </row>
    <row r="888" spans="1:3" x14ac:dyDescent="0.3">
      <c r="A888" s="152"/>
      <c r="B888" s="152"/>
      <c r="C888" s="152"/>
    </row>
    <row r="889" spans="1:3" x14ac:dyDescent="0.3">
      <c r="A889" s="152"/>
      <c r="B889" s="152"/>
      <c r="C889" s="152"/>
    </row>
    <row r="890" spans="1:3" x14ac:dyDescent="0.3">
      <c r="A890" s="152"/>
      <c r="B890" s="152"/>
      <c r="C890" s="152"/>
    </row>
    <row r="891" spans="1:3" x14ac:dyDescent="0.3">
      <c r="A891" s="152"/>
      <c r="B891" s="152"/>
      <c r="C891" s="152"/>
    </row>
    <row r="892" spans="1:3" x14ac:dyDescent="0.3">
      <c r="A892" s="152"/>
      <c r="B892" s="152"/>
      <c r="C892" s="152"/>
    </row>
    <row r="893" spans="1:3" x14ac:dyDescent="0.3">
      <c r="A893" s="152"/>
      <c r="B893" s="152"/>
      <c r="C893" s="152"/>
    </row>
    <row r="894" spans="1:3" x14ac:dyDescent="0.3">
      <c r="A894" s="152"/>
      <c r="B894" s="152"/>
      <c r="C894" s="152"/>
    </row>
    <row r="895" spans="1:3" x14ac:dyDescent="0.3">
      <c r="A895" s="152"/>
      <c r="B895" s="152"/>
      <c r="C895" s="152"/>
    </row>
    <row r="896" spans="1:3" x14ac:dyDescent="0.3">
      <c r="A896" s="152"/>
      <c r="B896" s="152"/>
      <c r="C896" s="152"/>
    </row>
    <row r="897" spans="1:3" x14ac:dyDescent="0.3">
      <c r="A897" s="152"/>
      <c r="B897" s="152"/>
      <c r="C897" s="152"/>
    </row>
    <row r="898" spans="1:3" x14ac:dyDescent="0.3">
      <c r="A898" s="152"/>
      <c r="B898" s="152"/>
      <c r="C898" s="152"/>
    </row>
    <row r="899" spans="1:3" x14ac:dyDescent="0.3">
      <c r="A899" s="152"/>
      <c r="B899" s="152"/>
      <c r="C899" s="152"/>
    </row>
    <row r="900" spans="1:3" x14ac:dyDescent="0.3">
      <c r="A900" s="152"/>
      <c r="B900" s="152"/>
      <c r="C900" s="152"/>
    </row>
    <row r="901" spans="1:3" x14ac:dyDescent="0.3">
      <c r="A901" s="152"/>
      <c r="B901" s="152"/>
      <c r="C901" s="152"/>
    </row>
    <row r="902" spans="1:3" x14ac:dyDescent="0.3">
      <c r="A902" s="152"/>
      <c r="B902" s="152"/>
      <c r="C902" s="152"/>
    </row>
    <row r="903" spans="1:3" x14ac:dyDescent="0.3">
      <c r="A903" s="152"/>
      <c r="B903" s="152"/>
      <c r="C903" s="152"/>
    </row>
    <row r="904" spans="1:3" x14ac:dyDescent="0.3">
      <c r="A904" s="152"/>
      <c r="B904" s="152"/>
      <c r="C904" s="152"/>
    </row>
    <row r="905" spans="1:3" x14ac:dyDescent="0.3">
      <c r="A905" s="152"/>
      <c r="B905" s="152"/>
      <c r="C905" s="152"/>
    </row>
    <row r="906" spans="1:3" x14ac:dyDescent="0.3">
      <c r="A906" s="152"/>
      <c r="B906" s="152"/>
      <c r="C906" s="152"/>
    </row>
    <row r="907" spans="1:3" x14ac:dyDescent="0.3">
      <c r="A907" s="152"/>
      <c r="B907" s="152"/>
      <c r="C907" s="152"/>
    </row>
    <row r="908" spans="1:3" x14ac:dyDescent="0.3">
      <c r="A908" s="152"/>
      <c r="B908" s="152"/>
      <c r="C908" s="152"/>
    </row>
    <row r="909" spans="1:3" x14ac:dyDescent="0.3">
      <c r="A909" s="152"/>
      <c r="B909" s="152"/>
      <c r="C909" s="152"/>
    </row>
    <row r="910" spans="1:3" x14ac:dyDescent="0.3">
      <c r="A910" s="152"/>
      <c r="B910" s="152"/>
      <c r="C910" s="152"/>
    </row>
    <row r="911" spans="1:3" x14ac:dyDescent="0.3">
      <c r="A911" s="152"/>
      <c r="B911" s="152"/>
      <c r="C911" s="152"/>
    </row>
    <row r="912" spans="1:3" x14ac:dyDescent="0.3">
      <c r="A912" s="152"/>
      <c r="B912" s="152"/>
      <c r="C912" s="152"/>
    </row>
  </sheetData>
  <mergeCells count="2">
    <mergeCell ref="A10:C10"/>
    <mergeCell ref="A11:C11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9" zoomScale="93" zoomScaleNormal="100" zoomScaleSheetLayoutView="93" workbookViewId="0">
      <selection activeCell="B4" sqref="B4:C4"/>
    </sheetView>
  </sheetViews>
  <sheetFormatPr defaultRowHeight="18.75" x14ac:dyDescent="0.3"/>
  <cols>
    <col min="1" max="1" width="28" style="134" customWidth="1"/>
    <col min="2" max="2" width="89.28515625" style="12" customWidth="1"/>
    <col min="3" max="3" width="21.5703125" style="133" customWidth="1"/>
    <col min="4" max="256" width="8.85546875" style="132"/>
    <col min="257" max="257" width="26.42578125" style="132" customWidth="1"/>
    <col min="258" max="258" width="78.42578125" style="132" customWidth="1"/>
    <col min="259" max="259" width="19.7109375" style="132" customWidth="1"/>
    <col min="260" max="512" width="8.85546875" style="132"/>
    <col min="513" max="513" width="26.42578125" style="132" customWidth="1"/>
    <col min="514" max="514" width="78.42578125" style="132" customWidth="1"/>
    <col min="515" max="515" width="19.7109375" style="132" customWidth="1"/>
    <col min="516" max="768" width="8.85546875" style="132"/>
    <col min="769" max="769" width="26.42578125" style="132" customWidth="1"/>
    <col min="770" max="770" width="78.42578125" style="132" customWidth="1"/>
    <col min="771" max="771" width="19.7109375" style="132" customWidth="1"/>
    <col min="772" max="1024" width="8.85546875" style="132"/>
    <col min="1025" max="1025" width="26.42578125" style="132" customWidth="1"/>
    <col min="1026" max="1026" width="78.42578125" style="132" customWidth="1"/>
    <col min="1027" max="1027" width="19.7109375" style="132" customWidth="1"/>
    <col min="1028" max="1280" width="8.85546875" style="132"/>
    <col min="1281" max="1281" width="26.42578125" style="132" customWidth="1"/>
    <col min="1282" max="1282" width="78.42578125" style="132" customWidth="1"/>
    <col min="1283" max="1283" width="19.7109375" style="132" customWidth="1"/>
    <col min="1284" max="1536" width="8.85546875" style="132"/>
    <col min="1537" max="1537" width="26.42578125" style="132" customWidth="1"/>
    <col min="1538" max="1538" width="78.42578125" style="132" customWidth="1"/>
    <col min="1539" max="1539" width="19.7109375" style="132" customWidth="1"/>
    <col min="1540" max="1792" width="8.85546875" style="132"/>
    <col min="1793" max="1793" width="26.42578125" style="132" customWidth="1"/>
    <col min="1794" max="1794" width="78.42578125" style="132" customWidth="1"/>
    <col min="1795" max="1795" width="19.7109375" style="132" customWidth="1"/>
    <col min="1796" max="2048" width="8.85546875" style="132"/>
    <col min="2049" max="2049" width="26.42578125" style="132" customWidth="1"/>
    <col min="2050" max="2050" width="78.42578125" style="132" customWidth="1"/>
    <col min="2051" max="2051" width="19.7109375" style="132" customWidth="1"/>
    <col min="2052" max="2304" width="8.85546875" style="132"/>
    <col min="2305" max="2305" width="26.42578125" style="132" customWidth="1"/>
    <col min="2306" max="2306" width="78.42578125" style="132" customWidth="1"/>
    <col min="2307" max="2307" width="19.7109375" style="132" customWidth="1"/>
    <col min="2308" max="2560" width="8.85546875" style="132"/>
    <col min="2561" max="2561" width="26.42578125" style="132" customWidth="1"/>
    <col min="2562" max="2562" width="78.42578125" style="132" customWidth="1"/>
    <col min="2563" max="2563" width="19.7109375" style="132" customWidth="1"/>
    <col min="2564" max="2816" width="8.85546875" style="132"/>
    <col min="2817" max="2817" width="26.42578125" style="132" customWidth="1"/>
    <col min="2818" max="2818" width="78.42578125" style="132" customWidth="1"/>
    <col min="2819" max="2819" width="19.7109375" style="132" customWidth="1"/>
    <col min="2820" max="3072" width="8.85546875" style="132"/>
    <col min="3073" max="3073" width="26.42578125" style="132" customWidth="1"/>
    <col min="3074" max="3074" width="78.42578125" style="132" customWidth="1"/>
    <col min="3075" max="3075" width="19.7109375" style="132" customWidth="1"/>
    <col min="3076" max="3328" width="8.85546875" style="132"/>
    <col min="3329" max="3329" width="26.42578125" style="132" customWidth="1"/>
    <col min="3330" max="3330" width="78.42578125" style="132" customWidth="1"/>
    <col min="3331" max="3331" width="19.7109375" style="132" customWidth="1"/>
    <col min="3332" max="3584" width="8.85546875" style="132"/>
    <col min="3585" max="3585" width="26.42578125" style="132" customWidth="1"/>
    <col min="3586" max="3586" width="78.42578125" style="132" customWidth="1"/>
    <col min="3587" max="3587" width="19.7109375" style="132" customWidth="1"/>
    <col min="3588" max="3840" width="8.85546875" style="132"/>
    <col min="3841" max="3841" width="26.42578125" style="132" customWidth="1"/>
    <col min="3842" max="3842" width="78.42578125" style="132" customWidth="1"/>
    <col min="3843" max="3843" width="19.7109375" style="132" customWidth="1"/>
    <col min="3844" max="4096" width="8.85546875" style="132"/>
    <col min="4097" max="4097" width="26.42578125" style="132" customWidth="1"/>
    <col min="4098" max="4098" width="78.42578125" style="132" customWidth="1"/>
    <col min="4099" max="4099" width="19.7109375" style="132" customWidth="1"/>
    <col min="4100" max="4352" width="8.85546875" style="132"/>
    <col min="4353" max="4353" width="26.42578125" style="132" customWidth="1"/>
    <col min="4354" max="4354" width="78.42578125" style="132" customWidth="1"/>
    <col min="4355" max="4355" width="19.7109375" style="132" customWidth="1"/>
    <col min="4356" max="4608" width="8.85546875" style="132"/>
    <col min="4609" max="4609" width="26.42578125" style="132" customWidth="1"/>
    <col min="4610" max="4610" width="78.42578125" style="132" customWidth="1"/>
    <col min="4611" max="4611" width="19.7109375" style="132" customWidth="1"/>
    <col min="4612" max="4864" width="8.85546875" style="132"/>
    <col min="4865" max="4865" width="26.42578125" style="132" customWidth="1"/>
    <col min="4866" max="4866" width="78.42578125" style="132" customWidth="1"/>
    <col min="4867" max="4867" width="19.7109375" style="132" customWidth="1"/>
    <col min="4868" max="5120" width="8.85546875" style="132"/>
    <col min="5121" max="5121" width="26.42578125" style="132" customWidth="1"/>
    <col min="5122" max="5122" width="78.42578125" style="132" customWidth="1"/>
    <col min="5123" max="5123" width="19.7109375" style="132" customWidth="1"/>
    <col min="5124" max="5376" width="8.85546875" style="132"/>
    <col min="5377" max="5377" width="26.42578125" style="132" customWidth="1"/>
    <col min="5378" max="5378" width="78.42578125" style="132" customWidth="1"/>
    <col min="5379" max="5379" width="19.7109375" style="132" customWidth="1"/>
    <col min="5380" max="5632" width="8.85546875" style="132"/>
    <col min="5633" max="5633" width="26.42578125" style="132" customWidth="1"/>
    <col min="5634" max="5634" width="78.42578125" style="132" customWidth="1"/>
    <col min="5635" max="5635" width="19.7109375" style="132" customWidth="1"/>
    <col min="5636" max="5888" width="8.85546875" style="132"/>
    <col min="5889" max="5889" width="26.42578125" style="132" customWidth="1"/>
    <col min="5890" max="5890" width="78.42578125" style="132" customWidth="1"/>
    <col min="5891" max="5891" width="19.7109375" style="132" customWidth="1"/>
    <col min="5892" max="6144" width="8.85546875" style="132"/>
    <col min="6145" max="6145" width="26.42578125" style="132" customWidth="1"/>
    <col min="6146" max="6146" width="78.42578125" style="132" customWidth="1"/>
    <col min="6147" max="6147" width="19.7109375" style="132" customWidth="1"/>
    <col min="6148" max="6400" width="8.85546875" style="132"/>
    <col min="6401" max="6401" width="26.42578125" style="132" customWidth="1"/>
    <col min="6402" max="6402" width="78.42578125" style="132" customWidth="1"/>
    <col min="6403" max="6403" width="19.7109375" style="132" customWidth="1"/>
    <col min="6404" max="6656" width="8.85546875" style="132"/>
    <col min="6657" max="6657" width="26.42578125" style="132" customWidth="1"/>
    <col min="6658" max="6658" width="78.42578125" style="132" customWidth="1"/>
    <col min="6659" max="6659" width="19.7109375" style="132" customWidth="1"/>
    <col min="6660" max="6912" width="8.85546875" style="132"/>
    <col min="6913" max="6913" width="26.42578125" style="132" customWidth="1"/>
    <col min="6914" max="6914" width="78.42578125" style="132" customWidth="1"/>
    <col min="6915" max="6915" width="19.7109375" style="132" customWidth="1"/>
    <col min="6916" max="7168" width="8.85546875" style="132"/>
    <col min="7169" max="7169" width="26.42578125" style="132" customWidth="1"/>
    <col min="7170" max="7170" width="78.42578125" style="132" customWidth="1"/>
    <col min="7171" max="7171" width="19.7109375" style="132" customWidth="1"/>
    <col min="7172" max="7424" width="8.85546875" style="132"/>
    <col min="7425" max="7425" width="26.42578125" style="132" customWidth="1"/>
    <col min="7426" max="7426" width="78.42578125" style="132" customWidth="1"/>
    <col min="7427" max="7427" width="19.7109375" style="132" customWidth="1"/>
    <col min="7428" max="7680" width="8.85546875" style="132"/>
    <col min="7681" max="7681" width="26.42578125" style="132" customWidth="1"/>
    <col min="7682" max="7682" width="78.42578125" style="132" customWidth="1"/>
    <col min="7683" max="7683" width="19.7109375" style="132" customWidth="1"/>
    <col min="7684" max="7936" width="8.85546875" style="132"/>
    <col min="7937" max="7937" width="26.42578125" style="132" customWidth="1"/>
    <col min="7938" max="7938" width="78.42578125" style="132" customWidth="1"/>
    <col min="7939" max="7939" width="19.7109375" style="132" customWidth="1"/>
    <col min="7940" max="8192" width="8.85546875" style="132"/>
    <col min="8193" max="8193" width="26.42578125" style="132" customWidth="1"/>
    <col min="8194" max="8194" width="78.42578125" style="132" customWidth="1"/>
    <col min="8195" max="8195" width="19.7109375" style="132" customWidth="1"/>
    <col min="8196" max="8448" width="8.85546875" style="132"/>
    <col min="8449" max="8449" width="26.42578125" style="132" customWidth="1"/>
    <col min="8450" max="8450" width="78.42578125" style="132" customWidth="1"/>
    <col min="8451" max="8451" width="19.7109375" style="132" customWidth="1"/>
    <col min="8452" max="8704" width="8.85546875" style="132"/>
    <col min="8705" max="8705" width="26.42578125" style="132" customWidth="1"/>
    <col min="8706" max="8706" width="78.42578125" style="132" customWidth="1"/>
    <col min="8707" max="8707" width="19.7109375" style="132" customWidth="1"/>
    <col min="8708" max="8960" width="8.85546875" style="132"/>
    <col min="8961" max="8961" width="26.42578125" style="132" customWidth="1"/>
    <col min="8962" max="8962" width="78.42578125" style="132" customWidth="1"/>
    <col min="8963" max="8963" width="19.7109375" style="132" customWidth="1"/>
    <col min="8964" max="9216" width="8.85546875" style="132"/>
    <col min="9217" max="9217" width="26.42578125" style="132" customWidth="1"/>
    <col min="9218" max="9218" width="78.42578125" style="132" customWidth="1"/>
    <col min="9219" max="9219" width="19.7109375" style="132" customWidth="1"/>
    <col min="9220" max="9472" width="8.85546875" style="132"/>
    <col min="9473" max="9473" width="26.42578125" style="132" customWidth="1"/>
    <col min="9474" max="9474" width="78.42578125" style="132" customWidth="1"/>
    <col min="9475" max="9475" width="19.7109375" style="132" customWidth="1"/>
    <col min="9476" max="9728" width="8.85546875" style="132"/>
    <col min="9729" max="9729" width="26.42578125" style="132" customWidth="1"/>
    <col min="9730" max="9730" width="78.42578125" style="132" customWidth="1"/>
    <col min="9731" max="9731" width="19.7109375" style="132" customWidth="1"/>
    <col min="9732" max="9984" width="8.85546875" style="132"/>
    <col min="9985" max="9985" width="26.42578125" style="132" customWidth="1"/>
    <col min="9986" max="9986" width="78.42578125" style="132" customWidth="1"/>
    <col min="9987" max="9987" width="19.7109375" style="132" customWidth="1"/>
    <col min="9988" max="10240" width="8.85546875" style="132"/>
    <col min="10241" max="10241" width="26.42578125" style="132" customWidth="1"/>
    <col min="10242" max="10242" width="78.42578125" style="132" customWidth="1"/>
    <col min="10243" max="10243" width="19.7109375" style="132" customWidth="1"/>
    <col min="10244" max="10496" width="8.85546875" style="132"/>
    <col min="10497" max="10497" width="26.42578125" style="132" customWidth="1"/>
    <col min="10498" max="10498" width="78.42578125" style="132" customWidth="1"/>
    <col min="10499" max="10499" width="19.7109375" style="132" customWidth="1"/>
    <col min="10500" max="10752" width="8.85546875" style="132"/>
    <col min="10753" max="10753" width="26.42578125" style="132" customWidth="1"/>
    <col min="10754" max="10754" width="78.42578125" style="132" customWidth="1"/>
    <col min="10755" max="10755" width="19.7109375" style="132" customWidth="1"/>
    <col min="10756" max="11008" width="8.85546875" style="132"/>
    <col min="11009" max="11009" width="26.42578125" style="132" customWidth="1"/>
    <col min="11010" max="11010" width="78.42578125" style="132" customWidth="1"/>
    <col min="11011" max="11011" width="19.7109375" style="132" customWidth="1"/>
    <col min="11012" max="11264" width="8.85546875" style="132"/>
    <col min="11265" max="11265" width="26.42578125" style="132" customWidth="1"/>
    <col min="11266" max="11266" width="78.42578125" style="132" customWidth="1"/>
    <col min="11267" max="11267" width="19.7109375" style="132" customWidth="1"/>
    <col min="11268" max="11520" width="8.85546875" style="132"/>
    <col min="11521" max="11521" width="26.42578125" style="132" customWidth="1"/>
    <col min="11522" max="11522" width="78.42578125" style="132" customWidth="1"/>
    <col min="11523" max="11523" width="19.7109375" style="132" customWidth="1"/>
    <col min="11524" max="11776" width="8.85546875" style="132"/>
    <col min="11777" max="11777" width="26.42578125" style="132" customWidth="1"/>
    <col min="11778" max="11778" width="78.42578125" style="132" customWidth="1"/>
    <col min="11779" max="11779" width="19.7109375" style="132" customWidth="1"/>
    <col min="11780" max="12032" width="8.85546875" style="132"/>
    <col min="12033" max="12033" width="26.42578125" style="132" customWidth="1"/>
    <col min="12034" max="12034" width="78.42578125" style="132" customWidth="1"/>
    <col min="12035" max="12035" width="19.7109375" style="132" customWidth="1"/>
    <col min="12036" max="12288" width="8.85546875" style="132"/>
    <col min="12289" max="12289" width="26.42578125" style="132" customWidth="1"/>
    <col min="12290" max="12290" width="78.42578125" style="132" customWidth="1"/>
    <col min="12291" max="12291" width="19.7109375" style="132" customWidth="1"/>
    <col min="12292" max="12544" width="8.85546875" style="132"/>
    <col min="12545" max="12545" width="26.42578125" style="132" customWidth="1"/>
    <col min="12546" max="12546" width="78.42578125" style="132" customWidth="1"/>
    <col min="12547" max="12547" width="19.7109375" style="132" customWidth="1"/>
    <col min="12548" max="12800" width="8.85546875" style="132"/>
    <col min="12801" max="12801" width="26.42578125" style="132" customWidth="1"/>
    <col min="12802" max="12802" width="78.42578125" style="132" customWidth="1"/>
    <col min="12803" max="12803" width="19.7109375" style="132" customWidth="1"/>
    <col min="12804" max="13056" width="8.85546875" style="132"/>
    <col min="13057" max="13057" width="26.42578125" style="132" customWidth="1"/>
    <col min="13058" max="13058" width="78.42578125" style="132" customWidth="1"/>
    <col min="13059" max="13059" width="19.7109375" style="132" customWidth="1"/>
    <col min="13060" max="13312" width="8.85546875" style="132"/>
    <col min="13313" max="13313" width="26.42578125" style="132" customWidth="1"/>
    <col min="13314" max="13314" width="78.42578125" style="132" customWidth="1"/>
    <col min="13315" max="13315" width="19.7109375" style="132" customWidth="1"/>
    <col min="13316" max="13568" width="8.85546875" style="132"/>
    <col min="13569" max="13569" width="26.42578125" style="132" customWidth="1"/>
    <col min="13570" max="13570" width="78.42578125" style="132" customWidth="1"/>
    <col min="13571" max="13571" width="19.7109375" style="132" customWidth="1"/>
    <col min="13572" max="13824" width="8.85546875" style="132"/>
    <col min="13825" max="13825" width="26.42578125" style="132" customWidth="1"/>
    <col min="13826" max="13826" width="78.42578125" style="132" customWidth="1"/>
    <col min="13827" max="13827" width="19.7109375" style="132" customWidth="1"/>
    <col min="13828" max="14080" width="8.85546875" style="132"/>
    <col min="14081" max="14081" width="26.42578125" style="132" customWidth="1"/>
    <col min="14082" max="14082" width="78.42578125" style="132" customWidth="1"/>
    <col min="14083" max="14083" width="19.7109375" style="132" customWidth="1"/>
    <col min="14084" max="14336" width="8.85546875" style="132"/>
    <col min="14337" max="14337" width="26.42578125" style="132" customWidth="1"/>
    <col min="14338" max="14338" width="78.42578125" style="132" customWidth="1"/>
    <col min="14339" max="14339" width="19.7109375" style="132" customWidth="1"/>
    <col min="14340" max="14592" width="8.85546875" style="132"/>
    <col min="14593" max="14593" width="26.42578125" style="132" customWidth="1"/>
    <col min="14594" max="14594" width="78.42578125" style="132" customWidth="1"/>
    <col min="14595" max="14595" width="19.7109375" style="132" customWidth="1"/>
    <col min="14596" max="14848" width="8.85546875" style="132"/>
    <col min="14849" max="14849" width="26.42578125" style="132" customWidth="1"/>
    <col min="14850" max="14850" width="78.42578125" style="132" customWidth="1"/>
    <col min="14851" max="14851" width="19.7109375" style="132" customWidth="1"/>
    <col min="14852" max="15104" width="8.85546875" style="132"/>
    <col min="15105" max="15105" width="26.42578125" style="132" customWidth="1"/>
    <col min="15106" max="15106" width="78.42578125" style="132" customWidth="1"/>
    <col min="15107" max="15107" width="19.7109375" style="132" customWidth="1"/>
    <col min="15108" max="15360" width="8.85546875" style="132"/>
    <col min="15361" max="15361" width="26.42578125" style="132" customWidth="1"/>
    <col min="15362" max="15362" width="78.42578125" style="132" customWidth="1"/>
    <col min="15363" max="15363" width="19.7109375" style="132" customWidth="1"/>
    <col min="15364" max="15616" width="8.85546875" style="132"/>
    <col min="15617" max="15617" width="26.42578125" style="132" customWidth="1"/>
    <col min="15618" max="15618" width="78.42578125" style="132" customWidth="1"/>
    <col min="15619" max="15619" width="19.7109375" style="132" customWidth="1"/>
    <col min="15620" max="15872" width="8.85546875" style="132"/>
    <col min="15873" max="15873" width="26.42578125" style="132" customWidth="1"/>
    <col min="15874" max="15874" width="78.42578125" style="132" customWidth="1"/>
    <col min="15875" max="15875" width="19.7109375" style="132" customWidth="1"/>
    <col min="15876" max="16128" width="8.85546875" style="132"/>
    <col min="16129" max="16129" width="26.42578125" style="132" customWidth="1"/>
    <col min="16130" max="16130" width="78.42578125" style="132" customWidth="1"/>
    <col min="16131" max="16131" width="19.7109375" style="132" customWidth="1"/>
    <col min="16132" max="16384" width="8.85546875" style="132"/>
  </cols>
  <sheetData>
    <row r="1" spans="1:3" x14ac:dyDescent="0.3">
      <c r="C1" s="48" t="s">
        <v>581</v>
      </c>
    </row>
    <row r="2" spans="1:3" x14ac:dyDescent="0.3">
      <c r="C2" s="48" t="s">
        <v>734</v>
      </c>
    </row>
    <row r="3" spans="1:3" x14ac:dyDescent="0.3">
      <c r="C3" s="48" t="s">
        <v>504</v>
      </c>
    </row>
    <row r="4" spans="1:3" x14ac:dyDescent="0.3">
      <c r="B4" s="163"/>
      <c r="C4" s="163"/>
    </row>
    <row r="5" spans="1:3" x14ac:dyDescent="0.3">
      <c r="C5" s="48" t="s">
        <v>721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A9" s="164" t="s">
        <v>608</v>
      </c>
      <c r="B9" s="164"/>
      <c r="C9" s="164"/>
    </row>
    <row r="10" spans="1:3" x14ac:dyDescent="0.3">
      <c r="A10" s="165" t="s">
        <v>720</v>
      </c>
      <c r="B10" s="165"/>
      <c r="C10" s="165"/>
    </row>
    <row r="11" spans="1:3" x14ac:dyDescent="0.3">
      <c r="C11" s="41" t="s">
        <v>360</v>
      </c>
    </row>
    <row r="12" spans="1:3" ht="57.75" customHeight="1" x14ac:dyDescent="0.3">
      <c r="A12" s="124" t="s">
        <v>719</v>
      </c>
      <c r="B12" s="128" t="s">
        <v>718</v>
      </c>
      <c r="C12" s="150" t="s">
        <v>604</v>
      </c>
    </row>
    <row r="13" spans="1:3" x14ac:dyDescent="0.3">
      <c r="A13" s="147" t="s">
        <v>717</v>
      </c>
      <c r="B13" s="149" t="s">
        <v>716</v>
      </c>
      <c r="C13" s="148">
        <f>C14+C18+C23+C26+C28+C32+C34+C36+C39+C16+C40</f>
        <v>343531250</v>
      </c>
    </row>
    <row r="14" spans="1:3" x14ac:dyDescent="0.3">
      <c r="A14" s="147" t="s">
        <v>715</v>
      </c>
      <c r="B14" s="146" t="s">
        <v>714</v>
      </c>
      <c r="C14" s="145">
        <f>SUM(C15:C15)</f>
        <v>267566100</v>
      </c>
    </row>
    <row r="15" spans="1:3" x14ac:dyDescent="0.3">
      <c r="A15" s="147" t="s">
        <v>713</v>
      </c>
      <c r="B15" s="146" t="s">
        <v>712</v>
      </c>
      <c r="C15" s="145">
        <v>267566100</v>
      </c>
    </row>
    <row r="16" spans="1:3" ht="37.5" x14ac:dyDescent="0.3">
      <c r="A16" s="147" t="s">
        <v>711</v>
      </c>
      <c r="B16" s="146" t="s">
        <v>710</v>
      </c>
      <c r="C16" s="145">
        <f>C17</f>
        <v>10961000</v>
      </c>
    </row>
    <row r="17" spans="1:3" ht="37.5" x14ac:dyDescent="0.3">
      <c r="A17" s="147" t="s">
        <v>709</v>
      </c>
      <c r="B17" s="146" t="s">
        <v>708</v>
      </c>
      <c r="C17" s="145">
        <v>10961000</v>
      </c>
    </row>
    <row r="18" spans="1:3" x14ac:dyDescent="0.3">
      <c r="A18" s="147" t="s">
        <v>707</v>
      </c>
      <c r="B18" s="146" t="s">
        <v>706</v>
      </c>
      <c r="C18" s="145">
        <f>SUM(C19:C22)</f>
        <v>12428000</v>
      </c>
    </row>
    <row r="19" spans="1:3" ht="37.5" x14ac:dyDescent="0.3">
      <c r="A19" s="147" t="s">
        <v>705</v>
      </c>
      <c r="B19" s="146" t="s">
        <v>704</v>
      </c>
      <c r="C19" s="145">
        <v>525000</v>
      </c>
    </row>
    <row r="20" spans="1:3" x14ac:dyDescent="0.3">
      <c r="A20" s="147" t="s">
        <v>703</v>
      </c>
      <c r="B20" s="146" t="s">
        <v>702</v>
      </c>
      <c r="C20" s="145">
        <v>2500000</v>
      </c>
    </row>
    <row r="21" spans="1:3" x14ac:dyDescent="0.3">
      <c r="A21" s="147" t="s">
        <v>701</v>
      </c>
      <c r="B21" s="146" t="s">
        <v>700</v>
      </c>
      <c r="C21" s="145">
        <v>2800000</v>
      </c>
    </row>
    <row r="22" spans="1:3" ht="37.5" x14ac:dyDescent="0.3">
      <c r="A22" s="147" t="s">
        <v>699</v>
      </c>
      <c r="B22" s="146" t="s">
        <v>698</v>
      </c>
      <c r="C22" s="145">
        <v>6603000</v>
      </c>
    </row>
    <row r="23" spans="1:3" x14ac:dyDescent="0.3">
      <c r="A23" s="147" t="s">
        <v>697</v>
      </c>
      <c r="B23" s="146" t="s">
        <v>696</v>
      </c>
      <c r="C23" s="145">
        <f>C24+C25</f>
        <v>27900000</v>
      </c>
    </row>
    <row r="24" spans="1:3" ht="36.75" customHeight="1" x14ac:dyDescent="0.3">
      <c r="A24" s="147" t="s">
        <v>695</v>
      </c>
      <c r="B24" s="146" t="s">
        <v>694</v>
      </c>
      <c r="C24" s="145">
        <v>3900000</v>
      </c>
    </row>
    <row r="25" spans="1:3" ht="18.75" customHeight="1" x14ac:dyDescent="0.3">
      <c r="A25" s="147" t="s">
        <v>693</v>
      </c>
      <c r="B25" s="146" t="s">
        <v>692</v>
      </c>
      <c r="C25" s="145">
        <v>24000000</v>
      </c>
    </row>
    <row r="26" spans="1:3" x14ac:dyDescent="0.3">
      <c r="A26" s="147" t="s">
        <v>691</v>
      </c>
      <c r="B26" s="146" t="s">
        <v>690</v>
      </c>
      <c r="C26" s="145">
        <f>C27</f>
        <v>2600000</v>
      </c>
    </row>
    <row r="27" spans="1:3" ht="56.25" x14ac:dyDescent="0.3">
      <c r="A27" s="147" t="s">
        <v>689</v>
      </c>
      <c r="B27" s="146" t="s">
        <v>688</v>
      </c>
      <c r="C27" s="145">
        <v>2600000</v>
      </c>
    </row>
    <row r="28" spans="1:3" ht="36" customHeight="1" x14ac:dyDescent="0.3">
      <c r="A28" s="147" t="s">
        <v>687</v>
      </c>
      <c r="B28" s="13" t="s">
        <v>686</v>
      </c>
      <c r="C28" s="145">
        <f>SUM(C29:C31)</f>
        <v>15470000</v>
      </c>
    </row>
    <row r="29" spans="1:3" ht="73.5" customHeight="1" x14ac:dyDescent="0.3">
      <c r="A29" s="147" t="s">
        <v>685</v>
      </c>
      <c r="B29" s="146" t="s">
        <v>684</v>
      </c>
      <c r="C29" s="145">
        <v>10370000</v>
      </c>
    </row>
    <row r="30" spans="1:3" ht="37.5" customHeight="1" x14ac:dyDescent="0.3">
      <c r="A30" s="147" t="s">
        <v>683</v>
      </c>
      <c r="B30" s="146" t="s">
        <v>682</v>
      </c>
      <c r="C30" s="145">
        <v>3100000</v>
      </c>
    </row>
    <row r="31" spans="1:3" ht="74.25" customHeight="1" x14ac:dyDescent="0.3">
      <c r="A31" s="147" t="s">
        <v>681</v>
      </c>
      <c r="B31" s="146" t="s">
        <v>680</v>
      </c>
      <c r="C31" s="145">
        <v>2000000</v>
      </c>
    </row>
    <row r="32" spans="1:3" ht="24" customHeight="1" x14ac:dyDescent="0.3">
      <c r="A32" s="147" t="s">
        <v>679</v>
      </c>
      <c r="B32" s="13" t="s">
        <v>678</v>
      </c>
      <c r="C32" s="145">
        <f>SUM(C33:C33)</f>
        <v>191000</v>
      </c>
    </row>
    <row r="33" spans="1:3" x14ac:dyDescent="0.3">
      <c r="A33" s="147" t="s">
        <v>677</v>
      </c>
      <c r="B33" s="146" t="s">
        <v>676</v>
      </c>
      <c r="C33" s="145">
        <v>191000</v>
      </c>
    </row>
    <row r="34" spans="1:3" ht="37.5" x14ac:dyDescent="0.3">
      <c r="A34" s="147" t="s">
        <v>675</v>
      </c>
      <c r="B34" s="146" t="s">
        <v>674</v>
      </c>
      <c r="C34" s="145">
        <f>C35</f>
        <v>1314300</v>
      </c>
    </row>
    <row r="35" spans="1:3" ht="36.75" customHeight="1" x14ac:dyDescent="0.3">
      <c r="A35" s="147" t="s">
        <v>673</v>
      </c>
      <c r="B35" s="146" t="s">
        <v>672</v>
      </c>
      <c r="C35" s="145">
        <v>1314300</v>
      </c>
    </row>
    <row r="36" spans="1:3" ht="37.5" x14ac:dyDescent="0.3">
      <c r="A36" s="147" t="s">
        <v>671</v>
      </c>
      <c r="B36" s="146" t="s">
        <v>670</v>
      </c>
      <c r="C36" s="145">
        <f>C37+C38</f>
        <v>3872850</v>
      </c>
    </row>
    <row r="37" spans="1:3" ht="77.25" customHeight="1" x14ac:dyDescent="0.3">
      <c r="A37" s="147" t="s">
        <v>669</v>
      </c>
      <c r="B37" s="146" t="s">
        <v>668</v>
      </c>
      <c r="C37" s="145">
        <v>2620850</v>
      </c>
    </row>
    <row r="38" spans="1:3" ht="57" customHeight="1" x14ac:dyDescent="0.3">
      <c r="A38" s="147" t="s">
        <v>667</v>
      </c>
      <c r="B38" s="146" t="s">
        <v>666</v>
      </c>
      <c r="C38" s="145">
        <v>1252000</v>
      </c>
    </row>
    <row r="39" spans="1:3" x14ac:dyDescent="0.3">
      <c r="A39" s="147" t="s">
        <v>665</v>
      </c>
      <c r="B39" s="13" t="s">
        <v>664</v>
      </c>
      <c r="C39" s="125">
        <v>1200000</v>
      </c>
    </row>
    <row r="40" spans="1:3" ht="18.75" customHeight="1" x14ac:dyDescent="0.3">
      <c r="A40" s="147" t="s">
        <v>663</v>
      </c>
      <c r="B40" s="13" t="s">
        <v>662</v>
      </c>
      <c r="C40" s="125">
        <f>C41</f>
        <v>28000</v>
      </c>
    </row>
    <row r="41" spans="1:3" ht="18.75" customHeight="1" x14ac:dyDescent="0.3">
      <c r="A41" s="147" t="s">
        <v>661</v>
      </c>
      <c r="B41" s="146" t="s">
        <v>660</v>
      </c>
      <c r="C41" s="145">
        <v>28000</v>
      </c>
    </row>
    <row r="42" spans="1:3" s="143" customFormat="1" ht="20.25" customHeight="1" collapsed="1" x14ac:dyDescent="0.3">
      <c r="A42" s="144" t="s">
        <v>659</v>
      </c>
      <c r="B42" s="144" t="s">
        <v>658</v>
      </c>
      <c r="C42" s="120">
        <f>C43</f>
        <v>719339646.70000005</v>
      </c>
    </row>
    <row r="43" spans="1:3" ht="38.25" customHeight="1" x14ac:dyDescent="0.3">
      <c r="A43" s="141" t="s">
        <v>657</v>
      </c>
      <c r="B43" s="141" t="s">
        <v>656</v>
      </c>
      <c r="C43" s="55">
        <f>C47+C55+C66+C44</f>
        <v>719339646.70000005</v>
      </c>
    </row>
    <row r="44" spans="1:3" ht="38.25" customHeight="1" x14ac:dyDescent="0.3">
      <c r="A44" s="141" t="s">
        <v>655</v>
      </c>
      <c r="B44" s="141" t="s">
        <v>654</v>
      </c>
      <c r="C44" s="55">
        <f>C46+C45</f>
        <v>60564170</v>
      </c>
    </row>
    <row r="45" spans="1:3" ht="38.25" customHeight="1" x14ac:dyDescent="0.3">
      <c r="A45" s="141" t="s">
        <v>653</v>
      </c>
      <c r="B45" s="141" t="s">
        <v>603</v>
      </c>
      <c r="C45" s="55">
        <v>18961170</v>
      </c>
    </row>
    <row r="46" spans="1:3" ht="38.25" customHeight="1" x14ac:dyDescent="0.3">
      <c r="A46" s="141" t="s">
        <v>652</v>
      </c>
      <c r="B46" s="141" t="s">
        <v>602</v>
      </c>
      <c r="C46" s="55">
        <v>41603000</v>
      </c>
    </row>
    <row r="47" spans="1:3" ht="38.25" customHeight="1" x14ac:dyDescent="0.3">
      <c r="A47" s="141" t="s">
        <v>651</v>
      </c>
      <c r="B47" s="141" t="s">
        <v>650</v>
      </c>
      <c r="C47" s="55">
        <f>C50+C51+C53+C54+C49+C48+C52</f>
        <v>257230612.88999999</v>
      </c>
    </row>
    <row r="48" spans="1:3" ht="58.5" customHeight="1" x14ac:dyDescent="0.3">
      <c r="A48" s="141" t="s">
        <v>649</v>
      </c>
      <c r="B48" s="141" t="s">
        <v>648</v>
      </c>
      <c r="C48" s="55">
        <v>2383135.7799999998</v>
      </c>
    </row>
    <row r="49" spans="1:8" ht="58.5" customHeight="1" x14ac:dyDescent="0.3">
      <c r="A49" s="141" t="s">
        <v>647</v>
      </c>
      <c r="B49" s="141" t="s">
        <v>646</v>
      </c>
      <c r="C49" s="55">
        <v>2966378</v>
      </c>
    </row>
    <row r="50" spans="1:8" ht="77.25" customHeight="1" x14ac:dyDescent="0.3">
      <c r="A50" s="141" t="s">
        <v>645</v>
      </c>
      <c r="B50" s="141" t="s">
        <v>644</v>
      </c>
      <c r="C50" s="55">
        <v>30570498.050000001</v>
      </c>
    </row>
    <row r="51" spans="1:8" ht="38.25" customHeight="1" x14ac:dyDescent="0.3">
      <c r="A51" s="141" t="s">
        <v>643</v>
      </c>
      <c r="B51" s="14" t="s">
        <v>642</v>
      </c>
      <c r="C51" s="55">
        <f>143460299.73+12533781.91</f>
        <v>155994081.63999999</v>
      </c>
    </row>
    <row r="52" spans="1:8" ht="38.25" customHeight="1" x14ac:dyDescent="0.3">
      <c r="A52" s="141" t="s">
        <v>641</v>
      </c>
      <c r="B52" s="14" t="s">
        <v>640</v>
      </c>
      <c r="C52" s="55">
        <v>385100</v>
      </c>
    </row>
    <row r="53" spans="1:8" ht="38.25" customHeight="1" x14ac:dyDescent="0.3">
      <c r="A53" s="141" t="s">
        <v>639</v>
      </c>
      <c r="B53" s="14" t="s">
        <v>638</v>
      </c>
      <c r="C53" s="55">
        <v>6815762.04</v>
      </c>
    </row>
    <row r="54" spans="1:8" ht="20.25" customHeight="1" x14ac:dyDescent="0.3">
      <c r="A54" s="141" t="s">
        <v>637</v>
      </c>
      <c r="B54" s="141" t="s">
        <v>636</v>
      </c>
      <c r="C54" s="55">
        <f>43080093.06-2966378+6000000+346287.16+10000000+1655655.16</f>
        <v>58115657.379999995</v>
      </c>
    </row>
    <row r="55" spans="1:8" ht="18.75" customHeight="1" x14ac:dyDescent="0.3">
      <c r="A55" s="142" t="s">
        <v>635</v>
      </c>
      <c r="B55" s="141" t="s">
        <v>634</v>
      </c>
      <c r="C55" s="55">
        <f>C63+C56+C58+C57+C59+C61+C62+C60+C65+C64</f>
        <v>380952863.81</v>
      </c>
    </row>
    <row r="56" spans="1:8" ht="37.5" x14ac:dyDescent="0.3">
      <c r="A56" s="141" t="s">
        <v>633</v>
      </c>
      <c r="B56" s="141" t="s">
        <v>632</v>
      </c>
      <c r="C56" s="55">
        <f>352889962.26+6226250-10506056+11444322.18</f>
        <v>360054478.44</v>
      </c>
    </row>
    <row r="57" spans="1:8" ht="75.75" customHeight="1" x14ac:dyDescent="0.3">
      <c r="A57" s="141" t="s">
        <v>631</v>
      </c>
      <c r="B57" s="14" t="s">
        <v>630</v>
      </c>
      <c r="C57" s="55">
        <f>3404117</f>
        <v>3404117</v>
      </c>
      <c r="H57" s="132" t="s">
        <v>50</v>
      </c>
    </row>
    <row r="58" spans="1:8" ht="37.5" customHeight="1" x14ac:dyDescent="0.3">
      <c r="A58" s="141" t="s">
        <v>629</v>
      </c>
      <c r="B58" s="14" t="s">
        <v>628</v>
      </c>
      <c r="C58" s="55">
        <v>1334332</v>
      </c>
    </row>
    <row r="59" spans="1:8" ht="56.25" customHeight="1" x14ac:dyDescent="0.3">
      <c r="A59" s="141" t="s">
        <v>627</v>
      </c>
      <c r="B59" s="14" t="s">
        <v>626</v>
      </c>
      <c r="C59" s="55">
        <v>32752.48</v>
      </c>
    </row>
    <row r="60" spans="1:8" ht="56.25" customHeight="1" x14ac:dyDescent="0.3">
      <c r="A60" s="141" t="s">
        <v>625</v>
      </c>
      <c r="B60" s="14" t="s">
        <v>624</v>
      </c>
      <c r="C60" s="55">
        <v>1021243.89</v>
      </c>
    </row>
    <row r="61" spans="1:8" ht="56.25" customHeight="1" x14ac:dyDescent="0.3">
      <c r="A61" s="141" t="s">
        <v>623</v>
      </c>
      <c r="B61" s="14" t="s">
        <v>622</v>
      </c>
      <c r="C61" s="55">
        <v>11114600</v>
      </c>
    </row>
    <row r="62" spans="1:8" ht="38.25" customHeight="1" x14ac:dyDescent="0.3">
      <c r="A62" s="141" t="s">
        <v>621</v>
      </c>
      <c r="B62" s="14" t="s">
        <v>620</v>
      </c>
      <c r="C62" s="55">
        <v>307152</v>
      </c>
    </row>
    <row r="63" spans="1:8" ht="37.5" x14ac:dyDescent="0.3">
      <c r="A63" s="141" t="s">
        <v>619</v>
      </c>
      <c r="B63" s="141" t="s">
        <v>618</v>
      </c>
      <c r="C63" s="55">
        <f>1361162+34030+272232-272232</f>
        <v>1395192</v>
      </c>
    </row>
    <row r="64" spans="1:8" x14ac:dyDescent="0.3">
      <c r="A64" s="141" t="s">
        <v>617</v>
      </c>
      <c r="B64" s="141" t="s">
        <v>616</v>
      </c>
      <c r="C64" s="55">
        <v>272232</v>
      </c>
    </row>
    <row r="65" spans="1:3" ht="37.5" x14ac:dyDescent="0.3">
      <c r="A65" s="141" t="s">
        <v>615</v>
      </c>
      <c r="B65" s="141" t="s">
        <v>614</v>
      </c>
      <c r="C65" s="55">
        <f>1998463+18301</f>
        <v>2016764</v>
      </c>
    </row>
    <row r="66" spans="1:3" x14ac:dyDescent="0.3">
      <c r="A66" s="141" t="s">
        <v>613</v>
      </c>
      <c r="B66" s="141" t="s">
        <v>612</v>
      </c>
      <c r="C66" s="55">
        <f>C67</f>
        <v>20592000</v>
      </c>
    </row>
    <row r="67" spans="1:3" ht="55.5" customHeight="1" x14ac:dyDescent="0.3">
      <c r="A67" s="141" t="s">
        <v>611</v>
      </c>
      <c r="B67" s="141" t="s">
        <v>610</v>
      </c>
      <c r="C67" s="55">
        <v>20592000</v>
      </c>
    </row>
    <row r="68" spans="1:3" x14ac:dyDescent="0.3">
      <c r="A68" s="140"/>
      <c r="B68" s="139" t="s">
        <v>583</v>
      </c>
      <c r="C68" s="138">
        <f>C13+C42</f>
        <v>1062870896.7</v>
      </c>
    </row>
    <row r="69" spans="1:3" x14ac:dyDescent="0.3">
      <c r="A69" s="137"/>
      <c r="B69" s="136"/>
      <c r="C69" s="135"/>
    </row>
    <row r="70" spans="1:3" x14ac:dyDescent="0.3">
      <c r="A70" s="137"/>
      <c r="B70" s="136"/>
      <c r="C70" s="135"/>
    </row>
  </sheetData>
  <mergeCells count="3">
    <mergeCell ref="B4:C4"/>
    <mergeCell ref="A9:C9"/>
    <mergeCell ref="A10:C10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topLeftCell="A34" zoomScale="91" zoomScaleNormal="100" zoomScaleSheetLayoutView="91" workbookViewId="0">
      <selection activeCell="C9" sqref="C9"/>
    </sheetView>
  </sheetViews>
  <sheetFormatPr defaultRowHeight="18.75" x14ac:dyDescent="0.3"/>
  <cols>
    <col min="1" max="1" width="5.42578125" style="119" customWidth="1"/>
    <col min="2" max="2" width="135.5703125" style="119" customWidth="1"/>
    <col min="3" max="3" width="18.85546875" style="118" customWidth="1"/>
  </cols>
  <sheetData>
    <row r="1" spans="1:3" x14ac:dyDescent="0.3">
      <c r="C1" s="48" t="s">
        <v>582</v>
      </c>
    </row>
    <row r="2" spans="1:3" x14ac:dyDescent="0.3">
      <c r="C2" s="48" t="s">
        <v>578</v>
      </c>
    </row>
    <row r="3" spans="1:3" x14ac:dyDescent="0.3">
      <c r="C3" s="48" t="s">
        <v>504</v>
      </c>
    </row>
    <row r="4" spans="1:3" x14ac:dyDescent="0.3">
      <c r="B4" s="166"/>
      <c r="C4" s="166"/>
    </row>
    <row r="5" spans="1:3" x14ac:dyDescent="0.3">
      <c r="C5" s="48" t="s">
        <v>609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A9" s="167" t="s">
        <v>608</v>
      </c>
      <c r="B9" s="167"/>
      <c r="C9" s="48"/>
    </row>
    <row r="10" spans="1:3" ht="15.75" customHeight="1" x14ac:dyDescent="0.3">
      <c r="A10" s="168" t="s">
        <v>607</v>
      </c>
      <c r="B10" s="168"/>
    </row>
    <row r="11" spans="1:3" x14ac:dyDescent="0.3">
      <c r="A11" s="131"/>
      <c r="B11" s="131"/>
      <c r="C11" s="41" t="s">
        <v>360</v>
      </c>
    </row>
    <row r="12" spans="1:3" ht="37.5" x14ac:dyDescent="0.3">
      <c r="A12" s="130" t="s">
        <v>606</v>
      </c>
      <c r="B12" s="129" t="s">
        <v>605</v>
      </c>
      <c r="C12" s="128" t="s">
        <v>604</v>
      </c>
    </row>
    <row r="13" spans="1:3" ht="22.5" customHeight="1" x14ac:dyDescent="0.3">
      <c r="A13" s="124">
        <v>1</v>
      </c>
      <c r="B13" s="127" t="s">
        <v>603</v>
      </c>
      <c r="C13" s="126">
        <f>18961170</f>
        <v>18961170</v>
      </c>
    </row>
    <row r="14" spans="1:3" x14ac:dyDescent="0.3">
      <c r="A14" s="124">
        <v>2</v>
      </c>
      <c r="B14" s="127" t="s">
        <v>602</v>
      </c>
      <c r="C14" s="126">
        <v>41603000</v>
      </c>
    </row>
    <row r="15" spans="1:3" ht="38.25" customHeight="1" x14ac:dyDescent="0.3">
      <c r="A15" s="124">
        <v>3</v>
      </c>
      <c r="B15" s="13" t="s">
        <v>601</v>
      </c>
      <c r="C15" s="125">
        <v>2966378</v>
      </c>
    </row>
    <row r="16" spans="1:3" ht="37.5" x14ac:dyDescent="0.3">
      <c r="A16" s="124">
        <v>4</v>
      </c>
      <c r="B16" s="13" t="s">
        <v>398</v>
      </c>
      <c r="C16" s="125">
        <f>143460299.73+12533781.91</f>
        <v>155994081.63999999</v>
      </c>
    </row>
    <row r="17" spans="1:3" ht="38.25" customHeight="1" x14ac:dyDescent="0.3">
      <c r="A17" s="124">
        <v>5</v>
      </c>
      <c r="B17" s="13" t="s">
        <v>600</v>
      </c>
      <c r="C17" s="125">
        <v>2383135.7799999998</v>
      </c>
    </row>
    <row r="18" spans="1:3" ht="56.25" x14ac:dyDescent="0.3">
      <c r="A18" s="124">
        <v>6</v>
      </c>
      <c r="B18" s="13" t="s">
        <v>476</v>
      </c>
      <c r="C18" s="125">
        <v>30570498.050000001</v>
      </c>
    </row>
    <row r="19" spans="1:3" ht="38.25" customHeight="1" x14ac:dyDescent="0.3">
      <c r="A19" s="124">
        <v>7</v>
      </c>
      <c r="B19" s="13" t="s">
        <v>599</v>
      </c>
      <c r="C19" s="125">
        <v>398999.7</v>
      </c>
    </row>
    <row r="20" spans="1:3" ht="37.5" x14ac:dyDescent="0.3">
      <c r="A20" s="124">
        <v>8</v>
      </c>
      <c r="B20" s="13" t="s">
        <v>598</v>
      </c>
      <c r="C20" s="125">
        <v>7642785.4199999999</v>
      </c>
    </row>
    <row r="21" spans="1:3" ht="39.75" customHeight="1" x14ac:dyDescent="0.3">
      <c r="A21" s="124">
        <v>9</v>
      </c>
      <c r="B21" s="13" t="s">
        <v>345</v>
      </c>
      <c r="C21" s="125">
        <v>226442.89</v>
      </c>
    </row>
    <row r="22" spans="1:3" ht="18.75" customHeight="1" x14ac:dyDescent="0.3">
      <c r="A22" s="124">
        <v>10</v>
      </c>
      <c r="B22" s="13" t="s">
        <v>477</v>
      </c>
      <c r="C22" s="125">
        <f>344057.68+346287.16+1655655.16</f>
        <v>2346000</v>
      </c>
    </row>
    <row r="23" spans="1:3" ht="37.5" x14ac:dyDescent="0.3">
      <c r="A23" s="124">
        <v>11</v>
      </c>
      <c r="B23" s="13" t="s">
        <v>597</v>
      </c>
      <c r="C23" s="125">
        <v>385100</v>
      </c>
    </row>
    <row r="24" spans="1:3" ht="40.5" customHeight="1" x14ac:dyDescent="0.3">
      <c r="A24" s="124">
        <v>12</v>
      </c>
      <c r="B24" s="13" t="s">
        <v>478</v>
      </c>
      <c r="C24" s="125">
        <v>35000000</v>
      </c>
    </row>
    <row r="25" spans="1:3" ht="37.5" x14ac:dyDescent="0.3">
      <c r="A25" s="124">
        <v>13</v>
      </c>
      <c r="B25" s="13" t="s">
        <v>596</v>
      </c>
      <c r="C25" s="125">
        <v>6815762.04</v>
      </c>
    </row>
    <row r="26" spans="1:3" ht="37.5" x14ac:dyDescent="0.3">
      <c r="A26" s="124">
        <v>14</v>
      </c>
      <c r="B26" s="13" t="s">
        <v>479</v>
      </c>
      <c r="C26" s="125">
        <v>6501429.3700000001</v>
      </c>
    </row>
    <row r="27" spans="1:3" x14ac:dyDescent="0.3">
      <c r="A27" s="124">
        <v>15</v>
      </c>
      <c r="B27" s="13" t="s">
        <v>595</v>
      </c>
      <c r="C27" s="125">
        <v>6000000</v>
      </c>
    </row>
    <row r="28" spans="1:3" x14ac:dyDescent="0.3">
      <c r="A28" s="124">
        <v>16</v>
      </c>
      <c r="B28" s="13" t="s">
        <v>480</v>
      </c>
      <c r="C28" s="125">
        <v>307152</v>
      </c>
    </row>
    <row r="29" spans="1:3" ht="37.5" x14ac:dyDescent="0.3">
      <c r="A29" s="124">
        <v>17</v>
      </c>
      <c r="B29" s="13" t="s">
        <v>594</v>
      </c>
      <c r="C29" s="123">
        <f>1361162+34030+272232</f>
        <v>1667424</v>
      </c>
    </row>
    <row r="30" spans="1:3" ht="38.25" customHeight="1" x14ac:dyDescent="0.3">
      <c r="A30" s="124">
        <v>18</v>
      </c>
      <c r="B30" s="13" t="s">
        <v>593</v>
      </c>
      <c r="C30" s="123">
        <v>1334332</v>
      </c>
    </row>
    <row r="31" spans="1:3" ht="61.5" customHeight="1" x14ac:dyDescent="0.3">
      <c r="A31" s="124">
        <v>19</v>
      </c>
      <c r="B31" s="13" t="s">
        <v>592</v>
      </c>
      <c r="C31" s="123">
        <v>232256540</v>
      </c>
    </row>
    <row r="32" spans="1:3" ht="37.5" x14ac:dyDescent="0.3">
      <c r="A32" s="124">
        <v>20</v>
      </c>
      <c r="B32" s="13" t="s">
        <v>591</v>
      </c>
      <c r="C32" s="123">
        <v>801977</v>
      </c>
    </row>
    <row r="33" spans="1:3" ht="75" x14ac:dyDescent="0.3">
      <c r="A33" s="124">
        <v>21</v>
      </c>
      <c r="B33" s="13" t="s">
        <v>408</v>
      </c>
      <c r="C33" s="123">
        <v>11114600</v>
      </c>
    </row>
    <row r="34" spans="1:3" ht="39" customHeight="1" x14ac:dyDescent="0.3">
      <c r="A34" s="124">
        <v>22</v>
      </c>
      <c r="B34" s="13" t="s">
        <v>590</v>
      </c>
      <c r="C34" s="123">
        <v>75593871</v>
      </c>
    </row>
    <row r="35" spans="1:3" ht="37.5" x14ac:dyDescent="0.3">
      <c r="A35" s="124">
        <v>23</v>
      </c>
      <c r="B35" s="13" t="s">
        <v>589</v>
      </c>
      <c r="C35" s="123">
        <v>2520547.6</v>
      </c>
    </row>
    <row r="36" spans="1:3" ht="57.75" customHeight="1" x14ac:dyDescent="0.3">
      <c r="A36" s="124">
        <v>24</v>
      </c>
      <c r="B36" s="13" t="s">
        <v>335</v>
      </c>
      <c r="C36" s="123">
        <v>324127.09000000003</v>
      </c>
    </row>
    <row r="37" spans="1:3" ht="56.25" customHeight="1" x14ac:dyDescent="0.3">
      <c r="A37" s="124">
        <v>25</v>
      </c>
      <c r="B37" s="13" t="s">
        <v>588</v>
      </c>
      <c r="C37" s="123">
        <v>32752.48</v>
      </c>
    </row>
    <row r="38" spans="1:3" ht="56.25" x14ac:dyDescent="0.3">
      <c r="A38" s="124">
        <v>26</v>
      </c>
      <c r="B38" s="13" t="s">
        <v>357</v>
      </c>
      <c r="C38" s="123">
        <v>2460000</v>
      </c>
    </row>
    <row r="39" spans="1:3" ht="76.5" customHeight="1" x14ac:dyDescent="0.3">
      <c r="A39" s="124">
        <v>27</v>
      </c>
      <c r="B39" s="13" t="s">
        <v>587</v>
      </c>
      <c r="C39" s="123">
        <v>3387.08</v>
      </c>
    </row>
    <row r="40" spans="1:3" ht="38.25" customHeight="1" x14ac:dyDescent="0.3">
      <c r="A40" s="124">
        <v>28</v>
      </c>
      <c r="B40" s="13" t="s">
        <v>358</v>
      </c>
      <c r="C40" s="123">
        <v>1882503</v>
      </c>
    </row>
    <row r="41" spans="1:3" ht="56.25" x14ac:dyDescent="0.3">
      <c r="A41" s="124">
        <v>29</v>
      </c>
      <c r="B41" s="13" t="s">
        <v>389</v>
      </c>
      <c r="C41" s="123">
        <v>18737028.469999999</v>
      </c>
    </row>
    <row r="42" spans="1:3" ht="39.75" customHeight="1" x14ac:dyDescent="0.3">
      <c r="A42" s="124">
        <v>30</v>
      </c>
      <c r="B42" s="13" t="s">
        <v>586</v>
      </c>
      <c r="C42" s="123">
        <v>1021243.89</v>
      </c>
    </row>
    <row r="43" spans="1:3" ht="57.75" customHeight="1" x14ac:dyDescent="0.3">
      <c r="A43" s="124">
        <v>31</v>
      </c>
      <c r="B43" s="13" t="s">
        <v>585</v>
      </c>
      <c r="C43" s="123">
        <v>6226250</v>
      </c>
    </row>
    <row r="44" spans="1:3" ht="57" customHeight="1" x14ac:dyDescent="0.3">
      <c r="A44" s="124">
        <v>32</v>
      </c>
      <c r="B44" s="13" t="s">
        <v>508</v>
      </c>
      <c r="C44" s="123">
        <v>19248247.199999999</v>
      </c>
    </row>
    <row r="45" spans="1:3" ht="74.25" customHeight="1" x14ac:dyDescent="0.3">
      <c r="A45" s="124">
        <v>33</v>
      </c>
      <c r="B45" s="13" t="s">
        <v>509</v>
      </c>
      <c r="C45" s="123">
        <v>3404117</v>
      </c>
    </row>
    <row r="46" spans="1:3" ht="22.5" customHeight="1" x14ac:dyDescent="0.3">
      <c r="A46" s="124">
        <v>34</v>
      </c>
      <c r="B46" s="13" t="s">
        <v>481</v>
      </c>
      <c r="C46" s="123">
        <v>2016764</v>
      </c>
    </row>
    <row r="47" spans="1:3" ht="57.75" customHeight="1" x14ac:dyDescent="0.3">
      <c r="A47" s="124">
        <v>35</v>
      </c>
      <c r="B47" s="13" t="s">
        <v>584</v>
      </c>
      <c r="C47" s="123">
        <v>20592000</v>
      </c>
    </row>
    <row r="48" spans="1:3" x14ac:dyDescent="0.3">
      <c r="A48" s="122"/>
      <c r="B48" s="121" t="s">
        <v>583</v>
      </c>
      <c r="C48" s="120">
        <f>SUM(C13:C47)</f>
        <v>719339646.70000017</v>
      </c>
    </row>
  </sheetData>
  <mergeCells count="3">
    <mergeCell ref="B4:C4"/>
    <mergeCell ref="A9:B9"/>
    <mergeCell ref="A10:B10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"/>
  <sheetViews>
    <sheetView view="pageBreakPreview" topLeftCell="A651" zoomScaleNormal="100" zoomScaleSheetLayoutView="100" workbookViewId="0">
      <selection activeCell="A667" sqref="A667"/>
    </sheetView>
  </sheetViews>
  <sheetFormatPr defaultRowHeight="18.75" outlineLevelRow="7" x14ac:dyDescent="0.3"/>
  <cols>
    <col min="1" max="1" width="78.5703125" style="15" customWidth="1"/>
    <col min="2" max="2" width="6.28515625" style="12" customWidth="1"/>
    <col min="3" max="3" width="6.7109375" style="12" customWidth="1"/>
    <col min="4" max="4" width="15.85546875" style="12" customWidth="1"/>
    <col min="5" max="5" width="6.85546875" style="12" customWidth="1"/>
    <col min="6" max="6" width="19.140625" style="28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48" t="s">
        <v>735</v>
      </c>
    </row>
    <row r="2" spans="1:8" x14ac:dyDescent="0.3">
      <c r="F2" s="48" t="s">
        <v>573</v>
      </c>
    </row>
    <row r="3" spans="1:8" x14ac:dyDescent="0.3">
      <c r="F3" s="48" t="s">
        <v>504</v>
      </c>
    </row>
    <row r="4" spans="1:8" x14ac:dyDescent="0.3">
      <c r="E4" s="172"/>
      <c r="F4" s="172"/>
    </row>
    <row r="5" spans="1:8" x14ac:dyDescent="0.3">
      <c r="F5" s="48" t="s">
        <v>209</v>
      </c>
    </row>
    <row r="6" spans="1:8" x14ac:dyDescent="0.3">
      <c r="F6" s="48" t="s">
        <v>505</v>
      </c>
    </row>
    <row r="7" spans="1:8" x14ac:dyDescent="0.3">
      <c r="F7" s="48" t="s">
        <v>504</v>
      </c>
    </row>
    <row r="8" spans="1:8" x14ac:dyDescent="0.3">
      <c r="F8" s="48" t="s">
        <v>506</v>
      </c>
    </row>
    <row r="9" spans="1:8" s="1" customFormat="1" x14ac:dyDescent="0.3">
      <c r="A9" s="169" t="s">
        <v>199</v>
      </c>
      <c r="B9" s="169"/>
      <c r="C9" s="169"/>
      <c r="D9" s="169"/>
      <c r="E9" s="169"/>
      <c r="F9" s="169"/>
      <c r="G9" s="43"/>
      <c r="H9" s="43"/>
    </row>
    <row r="10" spans="1:8" s="1" customFormat="1" x14ac:dyDescent="0.3">
      <c r="A10" s="171" t="s">
        <v>512</v>
      </c>
      <c r="B10" s="171"/>
      <c r="C10" s="171"/>
      <c r="D10" s="171"/>
      <c r="E10" s="171"/>
      <c r="F10" s="171"/>
      <c r="G10" s="43"/>
      <c r="H10" s="43"/>
    </row>
    <row r="11" spans="1:8" s="1" customFormat="1" x14ac:dyDescent="0.3">
      <c r="A11" s="171" t="s">
        <v>411</v>
      </c>
      <c r="B11" s="171"/>
      <c r="C11" s="171"/>
      <c r="D11" s="171"/>
      <c r="E11" s="171"/>
      <c r="F11" s="171"/>
      <c r="G11" s="43"/>
      <c r="H11" s="43"/>
    </row>
    <row r="12" spans="1:8" s="1" customFormat="1" x14ac:dyDescent="0.3">
      <c r="A12" s="16"/>
      <c r="B12" s="104"/>
      <c r="C12" s="104"/>
      <c r="D12" s="104"/>
      <c r="E12" s="104"/>
      <c r="F12" s="17" t="s">
        <v>360</v>
      </c>
      <c r="G12" s="43"/>
      <c r="H12" s="43"/>
    </row>
    <row r="13" spans="1:8" ht="37.5" x14ac:dyDescent="0.2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89" t="s">
        <v>410</v>
      </c>
    </row>
    <row r="14" spans="1:8" s="3" customFormat="1" ht="37.5" x14ac:dyDescent="0.25">
      <c r="A14" s="21" t="s">
        <v>412</v>
      </c>
      <c r="B14" s="20" t="s">
        <v>418</v>
      </c>
      <c r="C14" s="20" t="s">
        <v>5</v>
      </c>
      <c r="D14" s="20" t="s">
        <v>124</v>
      </c>
      <c r="E14" s="20" t="s">
        <v>6</v>
      </c>
      <c r="F14" s="60">
        <f>F15</f>
        <v>7500591.0999999996</v>
      </c>
      <c r="G14" s="7"/>
      <c r="H14" s="7"/>
    </row>
    <row r="15" spans="1:8" outlineLevel="1" x14ac:dyDescent="0.25">
      <c r="A15" s="21" t="s">
        <v>7</v>
      </c>
      <c r="B15" s="22" t="s">
        <v>418</v>
      </c>
      <c r="C15" s="22" t="s">
        <v>8</v>
      </c>
      <c r="D15" s="22" t="s">
        <v>124</v>
      </c>
      <c r="E15" s="22" t="s">
        <v>6</v>
      </c>
      <c r="F15" s="56">
        <f>F16+F25</f>
        <v>7500591.0999999996</v>
      </c>
    </row>
    <row r="16" spans="1:8" ht="39" customHeight="1" outlineLevel="2" x14ac:dyDescent="0.25">
      <c r="A16" s="21" t="s">
        <v>9</v>
      </c>
      <c r="B16" s="22" t="s">
        <v>418</v>
      </c>
      <c r="C16" s="22" t="s">
        <v>10</v>
      </c>
      <c r="D16" s="22" t="s">
        <v>124</v>
      </c>
      <c r="E16" s="22" t="s">
        <v>6</v>
      </c>
      <c r="F16" s="56">
        <f>F17</f>
        <v>6971252.0999999996</v>
      </c>
    </row>
    <row r="17" spans="1:8" ht="37.5" outlineLevel="4" x14ac:dyDescent="0.25">
      <c r="A17" s="21" t="s">
        <v>130</v>
      </c>
      <c r="B17" s="22" t="s">
        <v>418</v>
      </c>
      <c r="C17" s="22" t="s">
        <v>10</v>
      </c>
      <c r="D17" s="22" t="s">
        <v>125</v>
      </c>
      <c r="E17" s="22" t="s">
        <v>6</v>
      </c>
      <c r="F17" s="56">
        <f>F18</f>
        <v>6971252.0999999996</v>
      </c>
    </row>
    <row r="18" spans="1:8" ht="56.25" outlineLevel="5" x14ac:dyDescent="0.25">
      <c r="A18" s="21" t="s">
        <v>413</v>
      </c>
      <c r="B18" s="22" t="s">
        <v>418</v>
      </c>
      <c r="C18" s="22" t="s">
        <v>10</v>
      </c>
      <c r="D18" s="22" t="s">
        <v>414</v>
      </c>
      <c r="E18" s="22" t="s">
        <v>6</v>
      </c>
      <c r="F18" s="56">
        <f>F19+F21+F23</f>
        <v>6971252.0999999996</v>
      </c>
    </row>
    <row r="19" spans="1:8" ht="76.5" customHeight="1" outlineLevel="6" x14ac:dyDescent="0.25">
      <c r="A19" s="21" t="s">
        <v>11</v>
      </c>
      <c r="B19" s="22" t="s">
        <v>418</v>
      </c>
      <c r="C19" s="22" t="s">
        <v>10</v>
      </c>
      <c r="D19" s="22" t="s">
        <v>414</v>
      </c>
      <c r="E19" s="22" t="s">
        <v>12</v>
      </c>
      <c r="F19" s="56">
        <f>F20</f>
        <v>6812362.0999999996</v>
      </c>
    </row>
    <row r="20" spans="1:8" ht="37.5" outlineLevel="7" x14ac:dyDescent="0.25">
      <c r="A20" s="21" t="s">
        <v>13</v>
      </c>
      <c r="B20" s="22" t="s">
        <v>418</v>
      </c>
      <c r="C20" s="22" t="s">
        <v>10</v>
      </c>
      <c r="D20" s="22" t="s">
        <v>414</v>
      </c>
      <c r="E20" s="22" t="s">
        <v>14</v>
      </c>
      <c r="F20" s="57">
        <v>6812362.0999999996</v>
      </c>
    </row>
    <row r="21" spans="1:8" ht="37.5" outlineLevel="6" x14ac:dyDescent="0.25">
      <c r="A21" s="21" t="s">
        <v>15</v>
      </c>
      <c r="B21" s="22" t="s">
        <v>418</v>
      </c>
      <c r="C21" s="22" t="s">
        <v>10</v>
      </c>
      <c r="D21" s="22" t="s">
        <v>414</v>
      </c>
      <c r="E21" s="22" t="s">
        <v>16</v>
      </c>
      <c r="F21" s="56">
        <f>F22</f>
        <v>158890</v>
      </c>
    </row>
    <row r="22" spans="1:8" ht="20.25" customHeight="1" outlineLevel="7" x14ac:dyDescent="0.25">
      <c r="A22" s="21" t="s">
        <v>17</v>
      </c>
      <c r="B22" s="22" t="s">
        <v>418</v>
      </c>
      <c r="C22" s="22" t="s">
        <v>10</v>
      </c>
      <c r="D22" s="22" t="s">
        <v>414</v>
      </c>
      <c r="E22" s="22" t="s">
        <v>18</v>
      </c>
      <c r="F22" s="54">
        <v>158890</v>
      </c>
    </row>
    <row r="23" spans="1:8" outlineLevel="6" x14ac:dyDescent="0.25">
      <c r="A23" s="21" t="s">
        <v>19</v>
      </c>
      <c r="B23" s="22" t="s">
        <v>418</v>
      </c>
      <c r="C23" s="22" t="s">
        <v>10</v>
      </c>
      <c r="D23" s="22" t="s">
        <v>414</v>
      </c>
      <c r="E23" s="22" t="s">
        <v>20</v>
      </c>
      <c r="F23" s="56">
        <f>F24</f>
        <v>0</v>
      </c>
    </row>
    <row r="24" spans="1:8" outlineLevel="7" x14ac:dyDescent="0.25">
      <c r="A24" s="21" t="s">
        <v>21</v>
      </c>
      <c r="B24" s="22" t="s">
        <v>418</v>
      </c>
      <c r="C24" s="22" t="s">
        <v>10</v>
      </c>
      <c r="D24" s="22" t="s">
        <v>414</v>
      </c>
      <c r="E24" s="22" t="s">
        <v>22</v>
      </c>
      <c r="F24" s="54">
        <v>0</v>
      </c>
    </row>
    <row r="25" spans="1:8" outlineLevel="2" x14ac:dyDescent="0.25">
      <c r="A25" s="21" t="s">
        <v>23</v>
      </c>
      <c r="B25" s="22" t="s">
        <v>418</v>
      </c>
      <c r="C25" s="22" t="s">
        <v>24</v>
      </c>
      <c r="D25" s="22" t="s">
        <v>124</v>
      </c>
      <c r="E25" s="22" t="s">
        <v>6</v>
      </c>
      <c r="F25" s="56">
        <f>F26+F31</f>
        <v>529339</v>
      </c>
    </row>
    <row r="26" spans="1:8" s="45" customFormat="1" ht="39.75" customHeight="1" outlineLevel="3" x14ac:dyDescent="0.25">
      <c r="A26" s="50" t="s">
        <v>374</v>
      </c>
      <c r="B26" s="22" t="s">
        <v>418</v>
      </c>
      <c r="C26" s="37" t="s">
        <v>24</v>
      </c>
      <c r="D26" s="37" t="s">
        <v>126</v>
      </c>
      <c r="E26" s="37" t="s">
        <v>6</v>
      </c>
      <c r="F26" s="58">
        <f>F27</f>
        <v>56000</v>
      </c>
      <c r="G26" s="46"/>
      <c r="H26" s="46"/>
    </row>
    <row r="27" spans="1:8" ht="39" customHeight="1" outlineLevel="4" x14ac:dyDescent="0.25">
      <c r="A27" s="21" t="s">
        <v>265</v>
      </c>
      <c r="B27" s="22" t="s">
        <v>418</v>
      </c>
      <c r="C27" s="22" t="s">
        <v>24</v>
      </c>
      <c r="D27" s="22" t="s">
        <v>266</v>
      </c>
      <c r="E27" s="22" t="s">
        <v>6</v>
      </c>
      <c r="F27" s="56">
        <f>F28</f>
        <v>56000</v>
      </c>
    </row>
    <row r="28" spans="1:8" outlineLevel="5" x14ac:dyDescent="0.25">
      <c r="A28" s="51" t="s">
        <v>272</v>
      </c>
      <c r="B28" s="22" t="s">
        <v>418</v>
      </c>
      <c r="C28" s="22" t="s">
        <v>24</v>
      </c>
      <c r="D28" s="22" t="s">
        <v>267</v>
      </c>
      <c r="E28" s="22" t="s">
        <v>6</v>
      </c>
      <c r="F28" s="56">
        <f>F29</f>
        <v>56000</v>
      </c>
    </row>
    <row r="29" spans="1:8" ht="37.5" outlineLevel="6" x14ac:dyDescent="0.25">
      <c r="A29" s="21" t="s">
        <v>15</v>
      </c>
      <c r="B29" s="22" t="s">
        <v>418</v>
      </c>
      <c r="C29" s="22" t="s">
        <v>24</v>
      </c>
      <c r="D29" s="22" t="s">
        <v>267</v>
      </c>
      <c r="E29" s="22" t="s">
        <v>16</v>
      </c>
      <c r="F29" s="56">
        <f>F30</f>
        <v>56000</v>
      </c>
    </row>
    <row r="30" spans="1:8" ht="19.5" customHeight="1" outlineLevel="7" x14ac:dyDescent="0.25">
      <c r="A30" s="21" t="s">
        <v>17</v>
      </c>
      <c r="B30" s="22" t="s">
        <v>418</v>
      </c>
      <c r="C30" s="22" t="s">
        <v>24</v>
      </c>
      <c r="D30" s="22" t="s">
        <v>267</v>
      </c>
      <c r="E30" s="22" t="s">
        <v>18</v>
      </c>
      <c r="F30" s="56">
        <v>56000</v>
      </c>
    </row>
    <row r="31" spans="1:8" s="45" customFormat="1" ht="36.75" customHeight="1" outlineLevel="7" x14ac:dyDescent="0.25">
      <c r="A31" s="44" t="s">
        <v>383</v>
      </c>
      <c r="B31" s="22" t="s">
        <v>418</v>
      </c>
      <c r="C31" s="22" t="s">
        <v>24</v>
      </c>
      <c r="D31" s="37" t="s">
        <v>268</v>
      </c>
      <c r="E31" s="37" t="s">
        <v>6</v>
      </c>
      <c r="F31" s="59">
        <f>F32</f>
        <v>473339</v>
      </c>
      <c r="G31" s="46"/>
      <c r="H31" s="46"/>
    </row>
    <row r="32" spans="1:8" ht="37.5" outlineLevel="7" x14ac:dyDescent="0.25">
      <c r="A32" s="24" t="s">
        <v>269</v>
      </c>
      <c r="B32" s="22" t="s">
        <v>418</v>
      </c>
      <c r="C32" s="22" t="s">
        <v>24</v>
      </c>
      <c r="D32" s="22" t="s">
        <v>270</v>
      </c>
      <c r="E32" s="22" t="s">
        <v>6</v>
      </c>
      <c r="F32" s="54">
        <f>F33</f>
        <v>473339</v>
      </c>
    </row>
    <row r="33" spans="1:8" ht="39.75" customHeight="1" outlineLevel="5" x14ac:dyDescent="0.25">
      <c r="A33" s="21" t="s">
        <v>25</v>
      </c>
      <c r="B33" s="22" t="s">
        <v>418</v>
      </c>
      <c r="C33" s="22" t="s">
        <v>24</v>
      </c>
      <c r="D33" s="22" t="s">
        <v>280</v>
      </c>
      <c r="E33" s="22" t="s">
        <v>6</v>
      </c>
      <c r="F33" s="56">
        <f>F34</f>
        <v>473339</v>
      </c>
    </row>
    <row r="34" spans="1:8" ht="37.5" outlineLevel="6" x14ac:dyDescent="0.25">
      <c r="A34" s="21" t="s">
        <v>15</v>
      </c>
      <c r="B34" s="22" t="s">
        <v>418</v>
      </c>
      <c r="C34" s="22" t="s">
        <v>24</v>
      </c>
      <c r="D34" s="22" t="s">
        <v>280</v>
      </c>
      <c r="E34" s="22" t="s">
        <v>16</v>
      </c>
      <c r="F34" s="56">
        <f>F35</f>
        <v>473339</v>
      </c>
    </row>
    <row r="35" spans="1:8" ht="21" customHeight="1" outlineLevel="7" x14ac:dyDescent="0.25">
      <c r="A35" s="21" t="s">
        <v>17</v>
      </c>
      <c r="B35" s="22" t="s">
        <v>418</v>
      </c>
      <c r="C35" s="22" t="s">
        <v>24</v>
      </c>
      <c r="D35" s="22" t="s">
        <v>280</v>
      </c>
      <c r="E35" s="22" t="s">
        <v>18</v>
      </c>
      <c r="F35" s="54">
        <v>473339</v>
      </c>
    </row>
    <row r="36" spans="1:8" s="3" customFormat="1" ht="37.5" x14ac:dyDescent="0.25">
      <c r="A36" s="19" t="s">
        <v>439</v>
      </c>
      <c r="B36" s="20" t="s">
        <v>419</v>
      </c>
      <c r="C36" s="20" t="s">
        <v>5</v>
      </c>
      <c r="D36" s="20" t="s">
        <v>124</v>
      </c>
      <c r="E36" s="20" t="s">
        <v>6</v>
      </c>
      <c r="F36" s="60">
        <f>F37+F162+F172+F227+F320+F336+F347+F375+F429+F411+F183</f>
        <v>494440869.93000001</v>
      </c>
      <c r="G36" s="97"/>
      <c r="H36" s="97"/>
    </row>
    <row r="37" spans="1:8" s="45" customFormat="1" outlineLevel="1" x14ac:dyDescent="0.25">
      <c r="A37" s="50" t="s">
        <v>7</v>
      </c>
      <c r="B37" s="37" t="s">
        <v>419</v>
      </c>
      <c r="C37" s="37" t="s">
        <v>8</v>
      </c>
      <c r="D37" s="37" t="s">
        <v>124</v>
      </c>
      <c r="E37" s="37" t="s">
        <v>6</v>
      </c>
      <c r="F37" s="58">
        <f>F38+F43+F50+F56+F66+F61</f>
        <v>102777759.18000001</v>
      </c>
      <c r="G37" s="46"/>
      <c r="H37" s="46"/>
    </row>
    <row r="38" spans="1:8" ht="37.5" outlineLevel="2" x14ac:dyDescent="0.25">
      <c r="A38" s="21" t="s">
        <v>27</v>
      </c>
      <c r="B38" s="22" t="s">
        <v>419</v>
      </c>
      <c r="C38" s="22" t="s">
        <v>28</v>
      </c>
      <c r="D38" s="22" t="s">
        <v>124</v>
      </c>
      <c r="E38" s="22" t="s">
        <v>6</v>
      </c>
      <c r="F38" s="56">
        <f>F39</f>
        <v>2580816.7200000002</v>
      </c>
    </row>
    <row r="39" spans="1:8" ht="37.5" outlineLevel="3" x14ac:dyDescent="0.25">
      <c r="A39" s="21" t="s">
        <v>130</v>
      </c>
      <c r="B39" s="22" t="s">
        <v>419</v>
      </c>
      <c r="C39" s="22" t="s">
        <v>28</v>
      </c>
      <c r="D39" s="22" t="s">
        <v>125</v>
      </c>
      <c r="E39" s="22" t="s">
        <v>6</v>
      </c>
      <c r="F39" s="56">
        <f>F40</f>
        <v>2580816.7200000002</v>
      </c>
    </row>
    <row r="40" spans="1:8" outlineLevel="5" x14ac:dyDescent="0.25">
      <c r="A40" s="21" t="s">
        <v>415</v>
      </c>
      <c r="B40" s="22" t="s">
        <v>419</v>
      </c>
      <c r="C40" s="22" t="s">
        <v>28</v>
      </c>
      <c r="D40" s="22" t="s">
        <v>416</v>
      </c>
      <c r="E40" s="22" t="s">
        <v>6</v>
      </c>
      <c r="F40" s="56">
        <f>F41</f>
        <v>2580816.7200000002</v>
      </c>
    </row>
    <row r="41" spans="1:8" ht="75" outlineLevel="6" x14ac:dyDescent="0.25">
      <c r="A41" s="21" t="s">
        <v>11</v>
      </c>
      <c r="B41" s="22" t="s">
        <v>419</v>
      </c>
      <c r="C41" s="22" t="s">
        <v>28</v>
      </c>
      <c r="D41" s="22" t="s">
        <v>416</v>
      </c>
      <c r="E41" s="22" t="s">
        <v>12</v>
      </c>
      <c r="F41" s="56">
        <f>F42</f>
        <v>2580816.7200000002</v>
      </c>
    </row>
    <row r="42" spans="1:8" ht="37.5" outlineLevel="7" x14ac:dyDescent="0.25">
      <c r="A42" s="21" t="s">
        <v>13</v>
      </c>
      <c r="B42" s="22" t="s">
        <v>419</v>
      </c>
      <c r="C42" s="22" t="s">
        <v>28</v>
      </c>
      <c r="D42" s="22" t="s">
        <v>416</v>
      </c>
      <c r="E42" s="22" t="s">
        <v>14</v>
      </c>
      <c r="F42" s="56">
        <v>2580816.7200000002</v>
      </c>
    </row>
    <row r="43" spans="1:8" ht="37.5" customHeight="1" outlineLevel="2" x14ac:dyDescent="0.25">
      <c r="A43" s="21" t="s">
        <v>29</v>
      </c>
      <c r="B43" s="22" t="s">
        <v>419</v>
      </c>
      <c r="C43" s="22" t="s">
        <v>30</v>
      </c>
      <c r="D43" s="22" t="s">
        <v>124</v>
      </c>
      <c r="E43" s="22" t="s">
        <v>6</v>
      </c>
      <c r="F43" s="56">
        <f>F44</f>
        <v>21786932</v>
      </c>
    </row>
    <row r="44" spans="1:8" ht="37.5" outlineLevel="3" x14ac:dyDescent="0.25">
      <c r="A44" s="21" t="s">
        <v>130</v>
      </c>
      <c r="B44" s="22" t="s">
        <v>419</v>
      </c>
      <c r="C44" s="22" t="s">
        <v>30</v>
      </c>
      <c r="D44" s="22" t="s">
        <v>125</v>
      </c>
      <c r="E44" s="22" t="s">
        <v>6</v>
      </c>
      <c r="F44" s="56">
        <f>F45</f>
        <v>21786932</v>
      </c>
    </row>
    <row r="45" spans="1:8" ht="56.25" outlineLevel="5" x14ac:dyDescent="0.25">
      <c r="A45" s="21" t="s">
        <v>413</v>
      </c>
      <c r="B45" s="22" t="s">
        <v>419</v>
      </c>
      <c r="C45" s="22" t="s">
        <v>30</v>
      </c>
      <c r="D45" s="22" t="s">
        <v>414</v>
      </c>
      <c r="E45" s="22" t="s">
        <v>6</v>
      </c>
      <c r="F45" s="56">
        <f>F46+F48</f>
        <v>21786932</v>
      </c>
    </row>
    <row r="46" spans="1:8" ht="75" outlineLevel="6" x14ac:dyDescent="0.25">
      <c r="A46" s="21" t="s">
        <v>11</v>
      </c>
      <c r="B46" s="22" t="s">
        <v>419</v>
      </c>
      <c r="C46" s="22" t="s">
        <v>30</v>
      </c>
      <c r="D46" s="22" t="s">
        <v>414</v>
      </c>
      <c r="E46" s="22" t="s">
        <v>12</v>
      </c>
      <c r="F46" s="56">
        <f>F47</f>
        <v>21679932</v>
      </c>
    </row>
    <row r="47" spans="1:8" ht="37.5" outlineLevel="7" x14ac:dyDescent="0.25">
      <c r="A47" s="21" t="s">
        <v>13</v>
      </c>
      <c r="B47" s="22" t="s">
        <v>419</v>
      </c>
      <c r="C47" s="22" t="s">
        <v>30</v>
      </c>
      <c r="D47" s="22" t="s">
        <v>414</v>
      </c>
      <c r="E47" s="22" t="s">
        <v>14</v>
      </c>
      <c r="F47" s="56">
        <v>21679932</v>
      </c>
    </row>
    <row r="48" spans="1:8" ht="37.5" outlineLevel="6" x14ac:dyDescent="0.25">
      <c r="A48" s="21" t="s">
        <v>15</v>
      </c>
      <c r="B48" s="22" t="s">
        <v>419</v>
      </c>
      <c r="C48" s="22" t="s">
        <v>30</v>
      </c>
      <c r="D48" s="22" t="s">
        <v>414</v>
      </c>
      <c r="E48" s="22" t="s">
        <v>16</v>
      </c>
      <c r="F48" s="56">
        <f>F49</f>
        <v>107000</v>
      </c>
    </row>
    <row r="49" spans="1:6" ht="21" customHeight="1" outlineLevel="7" x14ac:dyDescent="0.25">
      <c r="A49" s="21" t="s">
        <v>17</v>
      </c>
      <c r="B49" s="22" t="s">
        <v>419</v>
      </c>
      <c r="C49" s="22" t="s">
        <v>30</v>
      </c>
      <c r="D49" s="22" t="s">
        <v>414</v>
      </c>
      <c r="E49" s="22" t="s">
        <v>18</v>
      </c>
      <c r="F49" s="56">
        <v>107000</v>
      </c>
    </row>
    <row r="50" spans="1:6" outlineLevel="7" x14ac:dyDescent="0.25">
      <c r="A50" s="21" t="s">
        <v>215</v>
      </c>
      <c r="B50" s="22" t="s">
        <v>419</v>
      </c>
      <c r="C50" s="22" t="s">
        <v>216</v>
      </c>
      <c r="D50" s="22" t="s">
        <v>124</v>
      </c>
      <c r="E50" s="22" t="s">
        <v>6</v>
      </c>
      <c r="F50" s="54">
        <f>F51</f>
        <v>32752.48</v>
      </c>
    </row>
    <row r="51" spans="1:6" ht="37.5" outlineLevel="7" x14ac:dyDescent="0.25">
      <c r="A51" s="21" t="s">
        <v>130</v>
      </c>
      <c r="B51" s="22" t="s">
        <v>419</v>
      </c>
      <c r="C51" s="22" t="s">
        <v>216</v>
      </c>
      <c r="D51" s="22" t="s">
        <v>125</v>
      </c>
      <c r="E51" s="22" t="s">
        <v>6</v>
      </c>
      <c r="F51" s="54">
        <f>F53</f>
        <v>32752.48</v>
      </c>
    </row>
    <row r="52" spans="1:6" outlineLevel="7" x14ac:dyDescent="0.25">
      <c r="A52" s="21" t="s">
        <v>231</v>
      </c>
      <c r="B52" s="22" t="s">
        <v>419</v>
      </c>
      <c r="C52" s="22" t="s">
        <v>216</v>
      </c>
      <c r="D52" s="22" t="s">
        <v>230</v>
      </c>
      <c r="E52" s="22" t="s">
        <v>6</v>
      </c>
      <c r="F52" s="54">
        <f>F53</f>
        <v>32752.48</v>
      </c>
    </row>
    <row r="53" spans="1:6" ht="95.25" customHeight="1" outlineLevel="7" x14ac:dyDescent="0.25">
      <c r="A53" s="21" t="s">
        <v>363</v>
      </c>
      <c r="B53" s="22" t="s">
        <v>419</v>
      </c>
      <c r="C53" s="22" t="s">
        <v>216</v>
      </c>
      <c r="D53" s="22" t="s">
        <v>239</v>
      </c>
      <c r="E53" s="22" t="s">
        <v>6</v>
      </c>
      <c r="F53" s="54">
        <f>F54</f>
        <v>32752.48</v>
      </c>
    </row>
    <row r="54" spans="1:6" ht="37.5" outlineLevel="7" x14ac:dyDescent="0.25">
      <c r="A54" s="21" t="s">
        <v>15</v>
      </c>
      <c r="B54" s="22" t="s">
        <v>419</v>
      </c>
      <c r="C54" s="22" t="s">
        <v>216</v>
      </c>
      <c r="D54" s="22" t="s">
        <v>239</v>
      </c>
      <c r="E54" s="22" t="s">
        <v>16</v>
      </c>
      <c r="F54" s="54">
        <f>F55</f>
        <v>32752.48</v>
      </c>
    </row>
    <row r="55" spans="1:6" ht="19.5" customHeight="1" outlineLevel="7" x14ac:dyDescent="0.25">
      <c r="A55" s="21" t="s">
        <v>17</v>
      </c>
      <c r="B55" s="22" t="s">
        <v>419</v>
      </c>
      <c r="C55" s="22" t="s">
        <v>216</v>
      </c>
      <c r="D55" s="22" t="s">
        <v>239</v>
      </c>
      <c r="E55" s="22" t="s">
        <v>18</v>
      </c>
      <c r="F55" s="56">
        <v>32752.48</v>
      </c>
    </row>
    <row r="56" spans="1:6" ht="36.75" customHeight="1" outlineLevel="2" x14ac:dyDescent="0.25">
      <c r="A56" s="21" t="s">
        <v>9</v>
      </c>
      <c r="B56" s="22" t="s">
        <v>419</v>
      </c>
      <c r="C56" s="22" t="s">
        <v>10</v>
      </c>
      <c r="D56" s="22" t="s">
        <v>124</v>
      </c>
      <c r="E56" s="22" t="s">
        <v>6</v>
      </c>
      <c r="F56" s="56">
        <f>F57</f>
        <v>769682.14</v>
      </c>
    </row>
    <row r="57" spans="1:6" ht="37.5" outlineLevel="4" x14ac:dyDescent="0.25">
      <c r="A57" s="21" t="s">
        <v>130</v>
      </c>
      <c r="B57" s="22" t="s">
        <v>419</v>
      </c>
      <c r="C57" s="22" t="s">
        <v>10</v>
      </c>
      <c r="D57" s="22" t="s">
        <v>125</v>
      </c>
      <c r="E57" s="22" t="s">
        <v>6</v>
      </c>
      <c r="F57" s="56">
        <f>F58</f>
        <v>769682.14</v>
      </c>
    </row>
    <row r="58" spans="1:6" ht="37.5" outlineLevel="5" x14ac:dyDescent="0.25">
      <c r="A58" s="21" t="s">
        <v>417</v>
      </c>
      <c r="B58" s="22" t="s">
        <v>419</v>
      </c>
      <c r="C58" s="22" t="s">
        <v>10</v>
      </c>
      <c r="D58" s="22" t="s">
        <v>457</v>
      </c>
      <c r="E58" s="22" t="s">
        <v>6</v>
      </c>
      <c r="F58" s="56">
        <f>F59</f>
        <v>769682.14</v>
      </c>
    </row>
    <row r="59" spans="1:6" ht="75" outlineLevel="6" x14ac:dyDescent="0.25">
      <c r="A59" s="21" t="s">
        <v>11</v>
      </c>
      <c r="B59" s="22" t="s">
        <v>419</v>
      </c>
      <c r="C59" s="22" t="s">
        <v>10</v>
      </c>
      <c r="D59" s="22" t="s">
        <v>457</v>
      </c>
      <c r="E59" s="22" t="s">
        <v>12</v>
      </c>
      <c r="F59" s="56">
        <f>F60</f>
        <v>769682.14</v>
      </c>
    </row>
    <row r="60" spans="1:6" ht="37.5" outlineLevel="7" x14ac:dyDescent="0.25">
      <c r="A60" s="21" t="s">
        <v>13</v>
      </c>
      <c r="B60" s="22" t="s">
        <v>419</v>
      </c>
      <c r="C60" s="22" t="s">
        <v>10</v>
      </c>
      <c r="D60" s="22" t="s">
        <v>457</v>
      </c>
      <c r="E60" s="22" t="s">
        <v>14</v>
      </c>
      <c r="F60" s="56">
        <v>769682.14</v>
      </c>
    </row>
    <row r="61" spans="1:6" outlineLevel="7" x14ac:dyDescent="0.25">
      <c r="A61" s="21" t="s">
        <v>538</v>
      </c>
      <c r="B61" s="22" t="s">
        <v>419</v>
      </c>
      <c r="C61" s="22" t="s">
        <v>535</v>
      </c>
      <c r="D61" s="22" t="s">
        <v>124</v>
      </c>
      <c r="E61" s="22" t="s">
        <v>6</v>
      </c>
      <c r="F61" s="56">
        <f>F62</f>
        <v>2078691.11</v>
      </c>
    </row>
    <row r="62" spans="1:6" ht="37.5" outlineLevel="7" x14ac:dyDescent="0.25">
      <c r="A62" s="21" t="s">
        <v>130</v>
      </c>
      <c r="B62" s="22" t="s">
        <v>419</v>
      </c>
      <c r="C62" s="22" t="s">
        <v>535</v>
      </c>
      <c r="D62" s="22" t="s">
        <v>125</v>
      </c>
      <c r="E62" s="22" t="s">
        <v>6</v>
      </c>
      <c r="F62" s="56">
        <f>F63</f>
        <v>2078691.11</v>
      </c>
    </row>
    <row r="63" spans="1:6" ht="37.5" outlineLevel="7" x14ac:dyDescent="0.25">
      <c r="A63" s="21" t="s">
        <v>537</v>
      </c>
      <c r="B63" s="22" t="s">
        <v>419</v>
      </c>
      <c r="C63" s="22" t="s">
        <v>535</v>
      </c>
      <c r="D63" s="22" t="s">
        <v>458</v>
      </c>
      <c r="E63" s="22" t="s">
        <v>6</v>
      </c>
      <c r="F63" s="56">
        <f>F64</f>
        <v>2078691.11</v>
      </c>
    </row>
    <row r="64" spans="1:6" outlineLevel="7" x14ac:dyDescent="0.25">
      <c r="A64" s="21" t="s">
        <v>19</v>
      </c>
      <c r="B64" s="22" t="s">
        <v>419</v>
      </c>
      <c r="C64" s="22" t="s">
        <v>535</v>
      </c>
      <c r="D64" s="22" t="s">
        <v>458</v>
      </c>
      <c r="E64" s="22" t="s">
        <v>20</v>
      </c>
      <c r="F64" s="56">
        <f>F65</f>
        <v>2078691.11</v>
      </c>
    </row>
    <row r="65" spans="1:8" outlineLevel="7" x14ac:dyDescent="0.25">
      <c r="A65" s="21" t="s">
        <v>536</v>
      </c>
      <c r="B65" s="22" t="s">
        <v>419</v>
      </c>
      <c r="C65" s="22" t="s">
        <v>535</v>
      </c>
      <c r="D65" s="22" t="s">
        <v>458</v>
      </c>
      <c r="E65" s="22" t="s">
        <v>534</v>
      </c>
      <c r="F65" s="56">
        <v>2078691.11</v>
      </c>
    </row>
    <row r="66" spans="1:8" outlineLevel="2" x14ac:dyDescent="0.25">
      <c r="A66" s="21" t="s">
        <v>23</v>
      </c>
      <c r="B66" s="22" t="s">
        <v>419</v>
      </c>
      <c r="C66" s="22" t="s">
        <v>24</v>
      </c>
      <c r="D66" s="22" t="s">
        <v>124</v>
      </c>
      <c r="E66" s="22" t="s">
        <v>6</v>
      </c>
      <c r="F66" s="56">
        <f>F67+F92+F105+F97+F112</f>
        <v>75528884.730000004</v>
      </c>
    </row>
    <row r="67" spans="1:8" s="45" customFormat="1" ht="37.5" customHeight="1" outlineLevel="3" x14ac:dyDescent="0.25">
      <c r="A67" s="50" t="s">
        <v>331</v>
      </c>
      <c r="B67" s="37" t="s">
        <v>419</v>
      </c>
      <c r="C67" s="37" t="s">
        <v>24</v>
      </c>
      <c r="D67" s="37" t="s">
        <v>126</v>
      </c>
      <c r="E67" s="37" t="s">
        <v>6</v>
      </c>
      <c r="F67" s="58">
        <f>F68+F75+F85</f>
        <v>24920255.09</v>
      </c>
      <c r="G67" s="46"/>
      <c r="H67" s="46"/>
    </row>
    <row r="68" spans="1:8" ht="39" customHeight="1" outlineLevel="7" x14ac:dyDescent="0.25">
      <c r="A68" s="21" t="s">
        <v>173</v>
      </c>
      <c r="B68" s="22" t="s">
        <v>419</v>
      </c>
      <c r="C68" s="22" t="s">
        <v>24</v>
      </c>
      <c r="D68" s="22" t="s">
        <v>266</v>
      </c>
      <c r="E68" s="22" t="s">
        <v>6</v>
      </c>
      <c r="F68" s="54">
        <f>F69+F72</f>
        <v>915385</v>
      </c>
    </row>
    <row r="69" spans="1:8" outlineLevel="7" x14ac:dyDescent="0.25">
      <c r="A69" s="21" t="s">
        <v>272</v>
      </c>
      <c r="B69" s="22" t="s">
        <v>419</v>
      </c>
      <c r="C69" s="22" t="s">
        <v>24</v>
      </c>
      <c r="D69" s="22" t="s">
        <v>267</v>
      </c>
      <c r="E69" s="22" t="s">
        <v>6</v>
      </c>
      <c r="F69" s="54">
        <f>F70</f>
        <v>745385</v>
      </c>
    </row>
    <row r="70" spans="1:8" ht="37.5" outlineLevel="7" x14ac:dyDescent="0.25">
      <c r="A70" s="21" t="s">
        <v>15</v>
      </c>
      <c r="B70" s="22" t="s">
        <v>419</v>
      </c>
      <c r="C70" s="22" t="s">
        <v>24</v>
      </c>
      <c r="D70" s="22" t="s">
        <v>267</v>
      </c>
      <c r="E70" s="22" t="s">
        <v>16</v>
      </c>
      <c r="F70" s="56">
        <f>F71</f>
        <v>745385</v>
      </c>
    </row>
    <row r="71" spans="1:8" ht="21" customHeight="1" outlineLevel="7" x14ac:dyDescent="0.25">
      <c r="A71" s="21" t="s">
        <v>17</v>
      </c>
      <c r="B71" s="22" t="s">
        <v>419</v>
      </c>
      <c r="C71" s="22" t="s">
        <v>24</v>
      </c>
      <c r="D71" s="22" t="s">
        <v>267</v>
      </c>
      <c r="E71" s="22" t="s">
        <v>18</v>
      </c>
      <c r="F71" s="56">
        <v>745385</v>
      </c>
    </row>
    <row r="72" spans="1:8" outlineLevel="7" x14ac:dyDescent="0.25">
      <c r="A72" s="21" t="s">
        <v>273</v>
      </c>
      <c r="B72" s="22" t="s">
        <v>419</v>
      </c>
      <c r="C72" s="22" t="s">
        <v>24</v>
      </c>
      <c r="D72" s="22" t="s">
        <v>274</v>
      </c>
      <c r="E72" s="22" t="s">
        <v>6</v>
      </c>
      <c r="F72" s="54">
        <f>F73</f>
        <v>170000</v>
      </c>
    </row>
    <row r="73" spans="1:8" ht="37.5" outlineLevel="7" x14ac:dyDescent="0.25">
      <c r="A73" s="21" t="s">
        <v>15</v>
      </c>
      <c r="B73" s="22" t="s">
        <v>419</v>
      </c>
      <c r="C73" s="22" t="s">
        <v>24</v>
      </c>
      <c r="D73" s="22" t="s">
        <v>274</v>
      </c>
      <c r="E73" s="22" t="s">
        <v>16</v>
      </c>
      <c r="F73" s="56">
        <f>F74</f>
        <v>170000</v>
      </c>
    </row>
    <row r="74" spans="1:8" ht="19.5" customHeight="1" outlineLevel="7" x14ac:dyDescent="0.25">
      <c r="A74" s="21" t="s">
        <v>17</v>
      </c>
      <c r="B74" s="22" t="s">
        <v>419</v>
      </c>
      <c r="C74" s="22" t="s">
        <v>24</v>
      </c>
      <c r="D74" s="22" t="s">
        <v>274</v>
      </c>
      <c r="E74" s="22" t="s">
        <v>18</v>
      </c>
      <c r="F74" s="56">
        <v>170000</v>
      </c>
    </row>
    <row r="75" spans="1:8" ht="19.5" customHeight="1" outlineLevel="7" x14ac:dyDescent="0.25">
      <c r="A75" s="21" t="s">
        <v>175</v>
      </c>
      <c r="B75" s="22" t="s">
        <v>419</v>
      </c>
      <c r="C75" s="22" t="s">
        <v>24</v>
      </c>
      <c r="D75" s="22" t="s">
        <v>191</v>
      </c>
      <c r="E75" s="22" t="s">
        <v>6</v>
      </c>
      <c r="F75" s="54">
        <f>F76</f>
        <v>20952310.09</v>
      </c>
    </row>
    <row r="76" spans="1:8" ht="37.5" outlineLevel="5" x14ac:dyDescent="0.25">
      <c r="A76" s="21" t="s">
        <v>32</v>
      </c>
      <c r="B76" s="22" t="s">
        <v>419</v>
      </c>
      <c r="C76" s="22" t="s">
        <v>24</v>
      </c>
      <c r="D76" s="22" t="s">
        <v>128</v>
      </c>
      <c r="E76" s="22" t="s">
        <v>6</v>
      </c>
      <c r="F76" s="56">
        <f>F77+F79+F83+F81</f>
        <v>20952310.09</v>
      </c>
    </row>
    <row r="77" spans="1:8" ht="75" outlineLevel="6" x14ac:dyDescent="0.25">
      <c r="A77" s="21" t="s">
        <v>11</v>
      </c>
      <c r="B77" s="22" t="s">
        <v>419</v>
      </c>
      <c r="C77" s="22" t="s">
        <v>24</v>
      </c>
      <c r="D77" s="22" t="s">
        <v>128</v>
      </c>
      <c r="E77" s="22" t="s">
        <v>12</v>
      </c>
      <c r="F77" s="56">
        <f>F78</f>
        <v>10181370</v>
      </c>
    </row>
    <row r="78" spans="1:8" outlineLevel="7" x14ac:dyDescent="0.25">
      <c r="A78" s="21" t="s">
        <v>33</v>
      </c>
      <c r="B78" s="22" t="s">
        <v>419</v>
      </c>
      <c r="C78" s="22" t="s">
        <v>24</v>
      </c>
      <c r="D78" s="22" t="s">
        <v>128</v>
      </c>
      <c r="E78" s="22" t="s">
        <v>34</v>
      </c>
      <c r="F78" s="56">
        <v>10181370</v>
      </c>
    </row>
    <row r="79" spans="1:8" ht="37.5" outlineLevel="6" x14ac:dyDescent="0.25">
      <c r="A79" s="21" t="s">
        <v>15</v>
      </c>
      <c r="B79" s="22" t="s">
        <v>419</v>
      </c>
      <c r="C79" s="22" t="s">
        <v>24</v>
      </c>
      <c r="D79" s="22" t="s">
        <v>128</v>
      </c>
      <c r="E79" s="22" t="s">
        <v>16</v>
      </c>
      <c r="F79" s="56">
        <f>F80</f>
        <v>9999670.0899999999</v>
      </c>
    </row>
    <row r="80" spans="1:8" ht="19.5" customHeight="1" outlineLevel="7" x14ac:dyDescent="0.25">
      <c r="A80" s="21" t="s">
        <v>17</v>
      </c>
      <c r="B80" s="22" t="s">
        <v>419</v>
      </c>
      <c r="C80" s="22" t="s">
        <v>24</v>
      </c>
      <c r="D80" s="22" t="s">
        <v>128</v>
      </c>
      <c r="E80" s="22" t="s">
        <v>18</v>
      </c>
      <c r="F80" s="56">
        <f>10141670.09-142000</f>
        <v>9999670.0899999999</v>
      </c>
    </row>
    <row r="81" spans="1:8" ht="21" hidden="1" customHeight="1" outlineLevel="7" x14ac:dyDescent="0.25">
      <c r="A81" s="21" t="s">
        <v>89</v>
      </c>
      <c r="B81" s="22" t="s">
        <v>419</v>
      </c>
      <c r="C81" s="22" t="s">
        <v>24</v>
      </c>
      <c r="D81" s="22" t="s">
        <v>128</v>
      </c>
      <c r="E81" s="22" t="s">
        <v>90</v>
      </c>
      <c r="F81" s="56">
        <f>F82</f>
        <v>0</v>
      </c>
    </row>
    <row r="82" spans="1:8" ht="21" hidden="1" customHeight="1" outlineLevel="7" x14ac:dyDescent="0.25">
      <c r="A82" s="21" t="s">
        <v>96</v>
      </c>
      <c r="B82" s="22" t="s">
        <v>419</v>
      </c>
      <c r="C82" s="22" t="s">
        <v>24</v>
      </c>
      <c r="D82" s="22" t="s">
        <v>128</v>
      </c>
      <c r="E82" s="22" t="s">
        <v>97</v>
      </c>
      <c r="F82" s="56">
        <v>0</v>
      </c>
    </row>
    <row r="83" spans="1:8" outlineLevel="6" collapsed="1" x14ac:dyDescent="0.25">
      <c r="A83" s="21" t="s">
        <v>19</v>
      </c>
      <c r="B83" s="22" t="s">
        <v>419</v>
      </c>
      <c r="C83" s="22" t="s">
        <v>24</v>
      </c>
      <c r="D83" s="22" t="s">
        <v>128</v>
      </c>
      <c r="E83" s="22" t="s">
        <v>20</v>
      </c>
      <c r="F83" s="56">
        <f>F84</f>
        <v>771270</v>
      </c>
    </row>
    <row r="84" spans="1:8" outlineLevel="7" x14ac:dyDescent="0.25">
      <c r="A84" s="21" t="s">
        <v>21</v>
      </c>
      <c r="B84" s="22" t="s">
        <v>419</v>
      </c>
      <c r="C84" s="22" t="s">
        <v>24</v>
      </c>
      <c r="D84" s="22" t="s">
        <v>128</v>
      </c>
      <c r="E84" s="22" t="s">
        <v>22</v>
      </c>
      <c r="F84" s="56">
        <v>771270</v>
      </c>
    </row>
    <row r="85" spans="1:8" outlineLevel="7" x14ac:dyDescent="0.25">
      <c r="A85" s="23" t="s">
        <v>533</v>
      </c>
      <c r="B85" s="22" t="s">
        <v>419</v>
      </c>
      <c r="C85" s="22" t="s">
        <v>24</v>
      </c>
      <c r="D85" s="22" t="s">
        <v>226</v>
      </c>
      <c r="E85" s="22" t="s">
        <v>6</v>
      </c>
      <c r="F85" s="56">
        <f>F86+F89</f>
        <v>3052560</v>
      </c>
    </row>
    <row r="86" spans="1:8" ht="37.5" outlineLevel="7" x14ac:dyDescent="0.25">
      <c r="A86" s="23" t="s">
        <v>548</v>
      </c>
      <c r="B86" s="22" t="s">
        <v>419</v>
      </c>
      <c r="C86" s="22" t="s">
        <v>24</v>
      </c>
      <c r="D86" s="22" t="s">
        <v>532</v>
      </c>
      <c r="E86" s="22" t="s">
        <v>6</v>
      </c>
      <c r="F86" s="56">
        <f>F87</f>
        <v>1601460</v>
      </c>
    </row>
    <row r="87" spans="1:8" ht="37.5" outlineLevel="7" x14ac:dyDescent="0.25">
      <c r="A87" s="21" t="s">
        <v>15</v>
      </c>
      <c r="B87" s="22" t="s">
        <v>419</v>
      </c>
      <c r="C87" s="22" t="s">
        <v>24</v>
      </c>
      <c r="D87" s="22" t="s">
        <v>531</v>
      </c>
      <c r="E87" s="22" t="s">
        <v>16</v>
      </c>
      <c r="F87" s="56">
        <f>F88</f>
        <v>1601460</v>
      </c>
    </row>
    <row r="88" spans="1:8" ht="37.5" outlineLevel="7" x14ac:dyDescent="0.25">
      <c r="A88" s="21" t="s">
        <v>17</v>
      </c>
      <c r="B88" s="22" t="s">
        <v>419</v>
      </c>
      <c r="C88" s="22" t="s">
        <v>24</v>
      </c>
      <c r="D88" s="22" t="s">
        <v>531</v>
      </c>
      <c r="E88" s="22" t="s">
        <v>18</v>
      </c>
      <c r="F88" s="56">
        <v>1601460</v>
      </c>
    </row>
    <row r="89" spans="1:8" ht="37.5" outlineLevel="7" x14ac:dyDescent="0.25">
      <c r="A89" s="21" t="s">
        <v>530</v>
      </c>
      <c r="B89" s="22" t="s">
        <v>419</v>
      </c>
      <c r="C89" s="22" t="s">
        <v>24</v>
      </c>
      <c r="D89" s="22" t="s">
        <v>529</v>
      </c>
      <c r="E89" s="22" t="s">
        <v>6</v>
      </c>
      <c r="F89" s="56">
        <f>F90</f>
        <v>1451100</v>
      </c>
    </row>
    <row r="90" spans="1:8" ht="37.5" outlineLevel="7" x14ac:dyDescent="0.25">
      <c r="A90" s="21" t="s">
        <v>15</v>
      </c>
      <c r="B90" s="22" t="s">
        <v>419</v>
      </c>
      <c r="C90" s="22" t="s">
        <v>24</v>
      </c>
      <c r="D90" s="22" t="s">
        <v>529</v>
      </c>
      <c r="E90" s="22" t="s">
        <v>16</v>
      </c>
      <c r="F90" s="56">
        <f>F91</f>
        <v>1451100</v>
      </c>
    </row>
    <row r="91" spans="1:8" ht="37.5" outlineLevel="7" x14ac:dyDescent="0.25">
      <c r="A91" s="21" t="s">
        <v>17</v>
      </c>
      <c r="B91" s="22" t="s">
        <v>419</v>
      </c>
      <c r="C91" s="22" t="s">
        <v>24</v>
      </c>
      <c r="D91" s="22" t="s">
        <v>529</v>
      </c>
      <c r="E91" s="22" t="s">
        <v>18</v>
      </c>
      <c r="F91" s="56">
        <v>1451100</v>
      </c>
    </row>
    <row r="92" spans="1:8" s="45" customFormat="1" ht="37.5" outlineLevel="7" x14ac:dyDescent="0.25">
      <c r="A92" s="50" t="s">
        <v>382</v>
      </c>
      <c r="B92" s="37" t="s">
        <v>419</v>
      </c>
      <c r="C92" s="37" t="s">
        <v>24</v>
      </c>
      <c r="D92" s="37" t="s">
        <v>129</v>
      </c>
      <c r="E92" s="37" t="s">
        <v>6</v>
      </c>
      <c r="F92" s="58">
        <f>F93</f>
        <v>89000</v>
      </c>
      <c r="G92" s="46"/>
      <c r="H92" s="46"/>
    </row>
    <row r="93" spans="1:8" outlineLevel="7" x14ac:dyDescent="0.25">
      <c r="A93" s="21" t="s">
        <v>275</v>
      </c>
      <c r="B93" s="22" t="s">
        <v>419</v>
      </c>
      <c r="C93" s="22" t="s">
        <v>24</v>
      </c>
      <c r="D93" s="22" t="s">
        <v>193</v>
      </c>
      <c r="E93" s="22" t="s">
        <v>6</v>
      </c>
      <c r="F93" s="56">
        <f>F94</f>
        <v>89000</v>
      </c>
    </row>
    <row r="94" spans="1:8" ht="37.5" outlineLevel="7" x14ac:dyDescent="0.25">
      <c r="A94" s="21" t="s">
        <v>276</v>
      </c>
      <c r="B94" s="22" t="s">
        <v>419</v>
      </c>
      <c r="C94" s="22" t="s">
        <v>24</v>
      </c>
      <c r="D94" s="22" t="s">
        <v>277</v>
      </c>
      <c r="E94" s="22" t="s">
        <v>6</v>
      </c>
      <c r="F94" s="56">
        <f>F95</f>
        <v>89000</v>
      </c>
    </row>
    <row r="95" spans="1:8" ht="37.5" outlineLevel="7" x14ac:dyDescent="0.25">
      <c r="A95" s="21" t="s">
        <v>15</v>
      </c>
      <c r="B95" s="22" t="s">
        <v>419</v>
      </c>
      <c r="C95" s="22" t="s">
        <v>24</v>
      </c>
      <c r="D95" s="22" t="s">
        <v>277</v>
      </c>
      <c r="E95" s="22" t="s">
        <v>16</v>
      </c>
      <c r="F95" s="56">
        <f>F96</f>
        <v>89000</v>
      </c>
    </row>
    <row r="96" spans="1:8" ht="21" customHeight="1" outlineLevel="7" x14ac:dyDescent="0.25">
      <c r="A96" s="21" t="s">
        <v>17</v>
      </c>
      <c r="B96" s="22" t="s">
        <v>419</v>
      </c>
      <c r="C96" s="22" t="s">
        <v>24</v>
      </c>
      <c r="D96" s="22" t="s">
        <v>277</v>
      </c>
      <c r="E96" s="22" t="s">
        <v>18</v>
      </c>
      <c r="F96" s="56">
        <v>89000</v>
      </c>
    </row>
    <row r="97" spans="1:8" s="45" customFormat="1" ht="38.25" customHeight="1" outlineLevel="7" x14ac:dyDescent="0.25">
      <c r="A97" s="50" t="s">
        <v>383</v>
      </c>
      <c r="B97" s="37" t="s">
        <v>419</v>
      </c>
      <c r="C97" s="37" t="s">
        <v>24</v>
      </c>
      <c r="D97" s="37" t="s">
        <v>268</v>
      </c>
      <c r="E97" s="37" t="s">
        <v>6</v>
      </c>
      <c r="F97" s="58">
        <f>F98</f>
        <v>1932970</v>
      </c>
      <c r="G97" s="46"/>
      <c r="H97" s="46"/>
    </row>
    <row r="98" spans="1:8" ht="21" customHeight="1" outlineLevel="7" x14ac:dyDescent="0.25">
      <c r="A98" s="24" t="s">
        <v>278</v>
      </c>
      <c r="B98" s="22" t="s">
        <v>419</v>
      </c>
      <c r="C98" s="22" t="s">
        <v>24</v>
      </c>
      <c r="D98" s="22" t="s">
        <v>270</v>
      </c>
      <c r="E98" s="22" t="s">
        <v>6</v>
      </c>
      <c r="F98" s="56">
        <f>F99+F102</f>
        <v>1932970</v>
      </c>
    </row>
    <row r="99" spans="1:8" ht="37.5" customHeight="1" outlineLevel="7" x14ac:dyDescent="0.25">
      <c r="A99" s="24" t="s">
        <v>279</v>
      </c>
      <c r="B99" s="22" t="s">
        <v>419</v>
      </c>
      <c r="C99" s="22" t="s">
        <v>24</v>
      </c>
      <c r="D99" s="22" t="s">
        <v>280</v>
      </c>
      <c r="E99" s="22" t="s">
        <v>6</v>
      </c>
      <c r="F99" s="56">
        <f>F100</f>
        <v>1890470</v>
      </c>
    </row>
    <row r="100" spans="1:8" ht="37.5" outlineLevel="7" x14ac:dyDescent="0.25">
      <c r="A100" s="21" t="s">
        <v>15</v>
      </c>
      <c r="B100" s="22" t="s">
        <v>419</v>
      </c>
      <c r="C100" s="22" t="s">
        <v>24</v>
      </c>
      <c r="D100" s="22" t="s">
        <v>280</v>
      </c>
      <c r="E100" s="22" t="s">
        <v>16</v>
      </c>
      <c r="F100" s="56">
        <f>F101</f>
        <v>1890470</v>
      </c>
    </row>
    <row r="101" spans="1:8" ht="18.75" customHeight="1" outlineLevel="7" x14ac:dyDescent="0.25">
      <c r="A101" s="21" t="s">
        <v>17</v>
      </c>
      <c r="B101" s="22" t="s">
        <v>419</v>
      </c>
      <c r="C101" s="22" t="s">
        <v>24</v>
      </c>
      <c r="D101" s="22" t="s">
        <v>280</v>
      </c>
      <c r="E101" s="22" t="s">
        <v>18</v>
      </c>
      <c r="F101" s="56">
        <v>1890470</v>
      </c>
    </row>
    <row r="102" spans="1:8" ht="37.5" outlineLevel="7" x14ac:dyDescent="0.25">
      <c r="A102" s="24" t="s">
        <v>281</v>
      </c>
      <c r="B102" s="22" t="s">
        <v>419</v>
      </c>
      <c r="C102" s="22" t="s">
        <v>24</v>
      </c>
      <c r="D102" s="22" t="s">
        <v>271</v>
      </c>
      <c r="E102" s="22" t="s">
        <v>6</v>
      </c>
      <c r="F102" s="56">
        <f>F103</f>
        <v>42500</v>
      </c>
    </row>
    <row r="103" spans="1:8" ht="37.5" outlineLevel="7" x14ac:dyDescent="0.25">
      <c r="A103" s="21" t="s">
        <v>15</v>
      </c>
      <c r="B103" s="22" t="s">
        <v>419</v>
      </c>
      <c r="C103" s="22" t="s">
        <v>24</v>
      </c>
      <c r="D103" s="22" t="s">
        <v>271</v>
      </c>
      <c r="E103" s="22" t="s">
        <v>16</v>
      </c>
      <c r="F103" s="56">
        <f>F104</f>
        <v>42500</v>
      </c>
    </row>
    <row r="104" spans="1:8" ht="19.5" customHeight="1" outlineLevel="7" x14ac:dyDescent="0.25">
      <c r="A104" s="21" t="s">
        <v>17</v>
      </c>
      <c r="B104" s="22" t="s">
        <v>419</v>
      </c>
      <c r="C104" s="22" t="s">
        <v>24</v>
      </c>
      <c r="D104" s="22" t="s">
        <v>271</v>
      </c>
      <c r="E104" s="22" t="s">
        <v>18</v>
      </c>
      <c r="F104" s="56">
        <v>42500</v>
      </c>
    </row>
    <row r="105" spans="1:8" s="45" customFormat="1" ht="56.25" outlineLevel="7" x14ac:dyDescent="0.25">
      <c r="A105" s="50" t="s">
        <v>332</v>
      </c>
      <c r="B105" s="37" t="s">
        <v>419</v>
      </c>
      <c r="C105" s="37" t="s">
        <v>24</v>
      </c>
      <c r="D105" s="37" t="s">
        <v>282</v>
      </c>
      <c r="E105" s="37" t="s">
        <v>6</v>
      </c>
      <c r="F105" s="58">
        <f>F106</f>
        <v>5113142.16</v>
      </c>
      <c r="G105" s="46"/>
      <c r="H105" s="46"/>
    </row>
    <row r="106" spans="1:8" ht="37.5" outlineLevel="7" x14ac:dyDescent="0.25">
      <c r="A106" s="21" t="s">
        <v>174</v>
      </c>
      <c r="B106" s="22" t="s">
        <v>419</v>
      </c>
      <c r="C106" s="22" t="s">
        <v>24</v>
      </c>
      <c r="D106" s="22" t="s">
        <v>283</v>
      </c>
      <c r="E106" s="22" t="s">
        <v>6</v>
      </c>
      <c r="F106" s="56">
        <f>F107</f>
        <v>5113142.16</v>
      </c>
    </row>
    <row r="107" spans="1:8" ht="56.25" outlineLevel="5" x14ac:dyDescent="0.25">
      <c r="A107" s="21" t="s">
        <v>31</v>
      </c>
      <c r="B107" s="22" t="s">
        <v>419</v>
      </c>
      <c r="C107" s="22" t="s">
        <v>24</v>
      </c>
      <c r="D107" s="22" t="s">
        <v>284</v>
      </c>
      <c r="E107" s="22" t="s">
        <v>6</v>
      </c>
      <c r="F107" s="56">
        <f>F108+F110</f>
        <v>5113142.16</v>
      </c>
    </row>
    <row r="108" spans="1:8" ht="37.5" outlineLevel="6" x14ac:dyDescent="0.25">
      <c r="A108" s="21" t="s">
        <v>15</v>
      </c>
      <c r="B108" s="22" t="s">
        <v>419</v>
      </c>
      <c r="C108" s="22" t="s">
        <v>24</v>
      </c>
      <c r="D108" s="22" t="s">
        <v>284</v>
      </c>
      <c r="E108" s="22" t="s">
        <v>16</v>
      </c>
      <c r="F108" s="56">
        <f>F109</f>
        <v>4973142.16</v>
      </c>
    </row>
    <row r="109" spans="1:8" ht="20.25" customHeight="1" outlineLevel="7" x14ac:dyDescent="0.25">
      <c r="A109" s="21" t="s">
        <v>17</v>
      </c>
      <c r="B109" s="22" t="s">
        <v>419</v>
      </c>
      <c r="C109" s="22" t="s">
        <v>24</v>
      </c>
      <c r="D109" s="22" t="s">
        <v>284</v>
      </c>
      <c r="E109" s="22" t="s">
        <v>18</v>
      </c>
      <c r="F109" s="56">
        <v>4973142.16</v>
      </c>
    </row>
    <row r="110" spans="1:8" outlineLevel="6" x14ac:dyDescent="0.25">
      <c r="A110" s="21" t="s">
        <v>19</v>
      </c>
      <c r="B110" s="22" t="s">
        <v>419</v>
      </c>
      <c r="C110" s="22" t="s">
        <v>24</v>
      </c>
      <c r="D110" s="22" t="s">
        <v>284</v>
      </c>
      <c r="E110" s="22" t="s">
        <v>20</v>
      </c>
      <c r="F110" s="56">
        <f>F111</f>
        <v>140000</v>
      </c>
    </row>
    <row r="111" spans="1:8" outlineLevel="7" x14ac:dyDescent="0.25">
      <c r="A111" s="21" t="s">
        <v>21</v>
      </c>
      <c r="B111" s="22" t="s">
        <v>419</v>
      </c>
      <c r="C111" s="22" t="s">
        <v>24</v>
      </c>
      <c r="D111" s="22" t="s">
        <v>284</v>
      </c>
      <c r="E111" s="22" t="s">
        <v>22</v>
      </c>
      <c r="F111" s="56">
        <v>140000</v>
      </c>
    </row>
    <row r="112" spans="1:8" ht="37.5" outlineLevel="3" x14ac:dyDescent="0.25">
      <c r="A112" s="21" t="s">
        <v>130</v>
      </c>
      <c r="B112" s="22" t="s">
        <v>419</v>
      </c>
      <c r="C112" s="22" t="s">
        <v>24</v>
      </c>
      <c r="D112" s="22" t="s">
        <v>125</v>
      </c>
      <c r="E112" s="22" t="s">
        <v>6</v>
      </c>
      <c r="F112" s="56">
        <f>F130+F122+F113+F127+F118</f>
        <v>43473517.480000004</v>
      </c>
    </row>
    <row r="113" spans="1:6" ht="56.25" outlineLevel="5" x14ac:dyDescent="0.25">
      <c r="A113" s="21" t="s">
        <v>413</v>
      </c>
      <c r="B113" s="22" t="s">
        <v>419</v>
      </c>
      <c r="C113" s="22" t="s">
        <v>24</v>
      </c>
      <c r="D113" s="22" t="s">
        <v>414</v>
      </c>
      <c r="E113" s="22" t="s">
        <v>6</v>
      </c>
      <c r="F113" s="56">
        <f>F114+F116</f>
        <v>34085706.369999997</v>
      </c>
    </row>
    <row r="114" spans="1:6" ht="75" outlineLevel="6" x14ac:dyDescent="0.25">
      <c r="A114" s="21" t="s">
        <v>11</v>
      </c>
      <c r="B114" s="22" t="s">
        <v>419</v>
      </c>
      <c r="C114" s="22" t="s">
        <v>24</v>
      </c>
      <c r="D114" s="22" t="s">
        <v>414</v>
      </c>
      <c r="E114" s="22" t="s">
        <v>12</v>
      </c>
      <c r="F114" s="56">
        <f>F115</f>
        <v>34065706.369999997</v>
      </c>
    </row>
    <row r="115" spans="1:6" ht="37.5" outlineLevel="7" x14ac:dyDescent="0.25">
      <c r="A115" s="21" t="s">
        <v>13</v>
      </c>
      <c r="B115" s="22" t="s">
        <v>419</v>
      </c>
      <c r="C115" s="22" t="s">
        <v>24</v>
      </c>
      <c r="D115" s="22" t="s">
        <v>414</v>
      </c>
      <c r="E115" s="22" t="s">
        <v>14</v>
      </c>
      <c r="F115" s="56">
        <v>34065706.369999997</v>
      </c>
    </row>
    <row r="116" spans="1:6" ht="37.5" outlineLevel="7" x14ac:dyDescent="0.25">
      <c r="A116" s="21" t="s">
        <v>15</v>
      </c>
      <c r="B116" s="22" t="s">
        <v>419</v>
      </c>
      <c r="C116" s="22" t="s">
        <v>24</v>
      </c>
      <c r="D116" s="22" t="s">
        <v>414</v>
      </c>
      <c r="E116" s="22" t="s">
        <v>16</v>
      </c>
      <c r="F116" s="54">
        <f>F117</f>
        <v>20000</v>
      </c>
    </row>
    <row r="117" spans="1:6" ht="18.75" customHeight="1" outlineLevel="7" x14ac:dyDescent="0.25">
      <c r="A117" s="21" t="s">
        <v>17</v>
      </c>
      <c r="B117" s="22" t="s">
        <v>419</v>
      </c>
      <c r="C117" s="22" t="s">
        <v>24</v>
      </c>
      <c r="D117" s="22" t="s">
        <v>414</v>
      </c>
      <c r="E117" s="22" t="s">
        <v>18</v>
      </c>
      <c r="F117" s="56">
        <f>20000</f>
        <v>20000</v>
      </c>
    </row>
    <row r="118" spans="1:6" ht="39" customHeight="1" outlineLevel="7" x14ac:dyDescent="0.25">
      <c r="A118" s="21" t="s">
        <v>528</v>
      </c>
      <c r="B118" s="22" t="s">
        <v>419</v>
      </c>
      <c r="C118" s="22" t="s">
        <v>24</v>
      </c>
      <c r="D118" s="22" t="s">
        <v>526</v>
      </c>
      <c r="E118" s="22" t="s">
        <v>6</v>
      </c>
      <c r="F118" s="56">
        <f>F119</f>
        <v>454002.59</v>
      </c>
    </row>
    <row r="119" spans="1:6" ht="18.75" customHeight="1" outlineLevel="7" x14ac:dyDescent="0.25">
      <c r="A119" s="21" t="s">
        <v>19</v>
      </c>
      <c r="B119" s="22" t="s">
        <v>419</v>
      </c>
      <c r="C119" s="22" t="s">
        <v>24</v>
      </c>
      <c r="D119" s="22" t="s">
        <v>526</v>
      </c>
      <c r="E119" s="22" t="s">
        <v>20</v>
      </c>
      <c r="F119" s="56">
        <f>F121+F120</f>
        <v>454002.59</v>
      </c>
    </row>
    <row r="120" spans="1:6" ht="18.75" customHeight="1" outlineLevel="7" x14ac:dyDescent="0.25">
      <c r="A120" s="21" t="s">
        <v>546</v>
      </c>
      <c r="B120" s="22" t="s">
        <v>419</v>
      </c>
      <c r="C120" s="22" t="s">
        <v>24</v>
      </c>
      <c r="D120" s="22" t="s">
        <v>526</v>
      </c>
      <c r="E120" s="110" t="s">
        <v>547</v>
      </c>
      <c r="F120" s="56">
        <v>61000</v>
      </c>
    </row>
    <row r="121" spans="1:6" ht="18.75" customHeight="1" outlineLevel="7" x14ac:dyDescent="0.25">
      <c r="A121" s="21" t="s">
        <v>527</v>
      </c>
      <c r="B121" s="22" t="s">
        <v>419</v>
      </c>
      <c r="C121" s="22" t="s">
        <v>24</v>
      </c>
      <c r="D121" s="22" t="s">
        <v>526</v>
      </c>
      <c r="E121" s="22" t="s">
        <v>22</v>
      </c>
      <c r="F121" s="56">
        <v>393002.59</v>
      </c>
    </row>
    <row r="122" spans="1:6" ht="36" customHeight="1" outlineLevel="7" x14ac:dyDescent="0.25">
      <c r="A122" s="23" t="s">
        <v>500</v>
      </c>
      <c r="B122" s="22" t="s">
        <v>419</v>
      </c>
      <c r="C122" s="22" t="s">
        <v>24</v>
      </c>
      <c r="D122" s="22" t="s">
        <v>501</v>
      </c>
      <c r="E122" s="22" t="s">
        <v>6</v>
      </c>
      <c r="F122" s="56">
        <f>F123+F125</f>
        <v>1317671.32</v>
      </c>
    </row>
    <row r="123" spans="1:6" ht="18.75" customHeight="1" outlineLevel="7" x14ac:dyDescent="0.25">
      <c r="A123" s="21" t="s">
        <v>15</v>
      </c>
      <c r="B123" s="22" t="s">
        <v>419</v>
      </c>
      <c r="C123" s="22" t="s">
        <v>24</v>
      </c>
      <c r="D123" s="22" t="s">
        <v>501</v>
      </c>
      <c r="E123" s="22" t="s">
        <v>16</v>
      </c>
      <c r="F123" s="56">
        <f>F124</f>
        <v>134942.99</v>
      </c>
    </row>
    <row r="124" spans="1:6" ht="18.75" customHeight="1" outlineLevel="7" x14ac:dyDescent="0.25">
      <c r="A124" s="21" t="s">
        <v>17</v>
      </c>
      <c r="B124" s="22" t="s">
        <v>419</v>
      </c>
      <c r="C124" s="22" t="s">
        <v>24</v>
      </c>
      <c r="D124" s="22" t="s">
        <v>501</v>
      </c>
      <c r="E124" s="22" t="s">
        <v>18</v>
      </c>
      <c r="F124" s="56">
        <v>134942.99</v>
      </c>
    </row>
    <row r="125" spans="1:6" ht="18.75" customHeight="1" outlineLevel="7" x14ac:dyDescent="0.25">
      <c r="A125" s="21" t="s">
        <v>89</v>
      </c>
      <c r="B125" s="22" t="s">
        <v>419</v>
      </c>
      <c r="C125" s="22" t="s">
        <v>24</v>
      </c>
      <c r="D125" s="22" t="s">
        <v>501</v>
      </c>
      <c r="E125" s="22" t="s">
        <v>90</v>
      </c>
      <c r="F125" s="56">
        <f>F126</f>
        <v>1182728.33</v>
      </c>
    </row>
    <row r="126" spans="1:6" ht="38.25" customHeight="1" outlineLevel="7" x14ac:dyDescent="0.25">
      <c r="A126" s="21" t="s">
        <v>96</v>
      </c>
      <c r="B126" s="22" t="s">
        <v>419</v>
      </c>
      <c r="C126" s="22" t="s">
        <v>24</v>
      </c>
      <c r="D126" s="22" t="s">
        <v>501</v>
      </c>
      <c r="E126" s="22" t="s">
        <v>97</v>
      </c>
      <c r="F126" s="56">
        <v>1182728.33</v>
      </c>
    </row>
    <row r="127" spans="1:6" ht="19.5" customHeight="1" outlineLevel="7" x14ac:dyDescent="0.25">
      <c r="A127" s="21" t="s">
        <v>422</v>
      </c>
      <c r="B127" s="22" t="s">
        <v>419</v>
      </c>
      <c r="C127" s="22" t="s">
        <v>24</v>
      </c>
      <c r="D127" s="22" t="s">
        <v>421</v>
      </c>
      <c r="E127" s="22" t="s">
        <v>6</v>
      </c>
      <c r="F127" s="54">
        <f>F128</f>
        <v>200000</v>
      </c>
    </row>
    <row r="128" spans="1:6" ht="37.5" outlineLevel="7" x14ac:dyDescent="0.25">
      <c r="A128" s="21" t="s">
        <v>15</v>
      </c>
      <c r="B128" s="22" t="s">
        <v>419</v>
      </c>
      <c r="C128" s="22" t="s">
        <v>24</v>
      </c>
      <c r="D128" s="22" t="s">
        <v>421</v>
      </c>
      <c r="E128" s="22" t="s">
        <v>16</v>
      </c>
      <c r="F128" s="54">
        <f>F129</f>
        <v>200000</v>
      </c>
    </row>
    <row r="129" spans="1:6" ht="20.25" customHeight="1" outlineLevel="7" x14ac:dyDescent="0.25">
      <c r="A129" s="21" t="s">
        <v>17</v>
      </c>
      <c r="B129" s="22" t="s">
        <v>419</v>
      </c>
      <c r="C129" s="22" t="s">
        <v>24</v>
      </c>
      <c r="D129" s="22" t="s">
        <v>421</v>
      </c>
      <c r="E129" s="22" t="s">
        <v>18</v>
      </c>
      <c r="F129" s="56">
        <v>200000</v>
      </c>
    </row>
    <row r="130" spans="1:6" outlineLevel="3" x14ac:dyDescent="0.25">
      <c r="A130" s="21" t="s">
        <v>231</v>
      </c>
      <c r="B130" s="22" t="s">
        <v>419</v>
      </c>
      <c r="C130" s="22" t="s">
        <v>24</v>
      </c>
      <c r="D130" s="22" t="s">
        <v>230</v>
      </c>
      <c r="E130" s="22" t="s">
        <v>6</v>
      </c>
      <c r="F130" s="56">
        <f>F131+F157+F134+F142+F147+F152+F139</f>
        <v>7416137.2000000002</v>
      </c>
    </row>
    <row r="131" spans="1:6" outlineLevel="3" x14ac:dyDescent="0.25">
      <c r="A131" s="21" t="s">
        <v>480</v>
      </c>
      <c r="B131" s="22" t="s">
        <v>419</v>
      </c>
      <c r="C131" s="22" t="s">
        <v>24</v>
      </c>
      <c r="D131" s="22" t="s">
        <v>482</v>
      </c>
      <c r="E131" s="22" t="s">
        <v>6</v>
      </c>
      <c r="F131" s="56">
        <f>F132</f>
        <v>307152</v>
      </c>
    </row>
    <row r="132" spans="1:6" ht="37.5" outlineLevel="3" x14ac:dyDescent="0.25">
      <c r="A132" s="21" t="s">
        <v>15</v>
      </c>
      <c r="B132" s="22" t="s">
        <v>419</v>
      </c>
      <c r="C132" s="22" t="s">
        <v>24</v>
      </c>
      <c r="D132" s="22" t="s">
        <v>482</v>
      </c>
      <c r="E132" s="22" t="s">
        <v>16</v>
      </c>
      <c r="F132" s="56">
        <f>F133</f>
        <v>307152</v>
      </c>
    </row>
    <row r="133" spans="1:6" ht="37.5" outlineLevel="3" x14ac:dyDescent="0.25">
      <c r="A133" s="21" t="s">
        <v>17</v>
      </c>
      <c r="B133" s="22" t="s">
        <v>419</v>
      </c>
      <c r="C133" s="22" t="s">
        <v>24</v>
      </c>
      <c r="D133" s="22" t="s">
        <v>482</v>
      </c>
      <c r="E133" s="22" t="s">
        <v>18</v>
      </c>
      <c r="F133" s="56">
        <v>307152</v>
      </c>
    </row>
    <row r="134" spans="1:6" ht="63" customHeight="1" outlineLevel="7" x14ac:dyDescent="0.25">
      <c r="A134" s="13" t="s">
        <v>364</v>
      </c>
      <c r="B134" s="22" t="s">
        <v>419</v>
      </c>
      <c r="C134" s="22" t="s">
        <v>24</v>
      </c>
      <c r="D134" s="22" t="s">
        <v>232</v>
      </c>
      <c r="E134" s="22" t="s">
        <v>6</v>
      </c>
      <c r="F134" s="56">
        <f>F135+F137</f>
        <v>1395192</v>
      </c>
    </row>
    <row r="135" spans="1:6" ht="75" outlineLevel="7" x14ac:dyDescent="0.25">
      <c r="A135" s="21" t="s">
        <v>11</v>
      </c>
      <c r="B135" s="22" t="s">
        <v>419</v>
      </c>
      <c r="C135" s="22" t="s">
        <v>24</v>
      </c>
      <c r="D135" s="22" t="s">
        <v>232</v>
      </c>
      <c r="E135" s="22" t="s">
        <v>12</v>
      </c>
      <c r="F135" s="56">
        <f>F136</f>
        <v>1380192</v>
      </c>
    </row>
    <row r="136" spans="1:6" ht="37.5" outlineLevel="7" x14ac:dyDescent="0.25">
      <c r="A136" s="21" t="s">
        <v>13</v>
      </c>
      <c r="B136" s="22" t="s">
        <v>419</v>
      </c>
      <c r="C136" s="22" t="s">
        <v>24</v>
      </c>
      <c r="D136" s="22" t="s">
        <v>232</v>
      </c>
      <c r="E136" s="22" t="s">
        <v>14</v>
      </c>
      <c r="F136" s="56">
        <f>1346162+34030</f>
        <v>1380192</v>
      </c>
    </row>
    <row r="137" spans="1:6" ht="37.5" outlineLevel="7" x14ac:dyDescent="0.25">
      <c r="A137" s="21" t="s">
        <v>15</v>
      </c>
      <c r="B137" s="22" t="s">
        <v>419</v>
      </c>
      <c r="C137" s="22" t="s">
        <v>24</v>
      </c>
      <c r="D137" s="22" t="s">
        <v>232</v>
      </c>
      <c r="E137" s="22" t="s">
        <v>16</v>
      </c>
      <c r="F137" s="56">
        <f>F138</f>
        <v>15000</v>
      </c>
    </row>
    <row r="138" spans="1:6" ht="20.25" customHeight="1" outlineLevel="7" x14ac:dyDescent="0.25">
      <c r="A138" s="21" t="s">
        <v>17</v>
      </c>
      <c r="B138" s="22" t="s">
        <v>419</v>
      </c>
      <c r="C138" s="22" t="s">
        <v>24</v>
      </c>
      <c r="D138" s="22" t="s">
        <v>232</v>
      </c>
      <c r="E138" s="22" t="s">
        <v>18</v>
      </c>
      <c r="F138" s="56">
        <v>15000</v>
      </c>
    </row>
    <row r="139" spans="1:6" ht="81" customHeight="1" outlineLevel="7" x14ac:dyDescent="0.25">
      <c r="A139" s="21" t="s">
        <v>551</v>
      </c>
      <c r="B139" s="22" t="s">
        <v>419</v>
      </c>
      <c r="C139" s="22" t="s">
        <v>24</v>
      </c>
      <c r="D139" s="22" t="s">
        <v>550</v>
      </c>
      <c r="E139" s="22" t="s">
        <v>6</v>
      </c>
      <c r="F139" s="56">
        <f>F140</f>
        <v>272232</v>
      </c>
    </row>
    <row r="140" spans="1:6" ht="39.75" customHeight="1" outlineLevel="7" x14ac:dyDescent="0.25">
      <c r="A140" s="21" t="s">
        <v>13</v>
      </c>
      <c r="B140" s="22" t="s">
        <v>419</v>
      </c>
      <c r="C140" s="22" t="s">
        <v>24</v>
      </c>
      <c r="D140" s="22" t="s">
        <v>550</v>
      </c>
      <c r="E140" s="22" t="s">
        <v>12</v>
      </c>
      <c r="F140" s="56">
        <f>F141</f>
        <v>272232</v>
      </c>
    </row>
    <row r="141" spans="1:6" ht="39.75" customHeight="1" outlineLevel="7" x14ac:dyDescent="0.25">
      <c r="A141" s="21" t="s">
        <v>15</v>
      </c>
      <c r="B141" s="22" t="s">
        <v>419</v>
      </c>
      <c r="C141" s="22" t="s">
        <v>24</v>
      </c>
      <c r="D141" s="22" t="s">
        <v>550</v>
      </c>
      <c r="E141" s="22" t="s">
        <v>14</v>
      </c>
      <c r="F141" s="56">
        <v>272232</v>
      </c>
    </row>
    <row r="142" spans="1:6" outlineLevel="7" x14ac:dyDescent="0.25">
      <c r="A142" s="13" t="s">
        <v>481</v>
      </c>
      <c r="B142" s="22" t="s">
        <v>419</v>
      </c>
      <c r="C142" s="22" t="s">
        <v>24</v>
      </c>
      <c r="D142" s="22" t="s">
        <v>483</v>
      </c>
      <c r="E142" s="22" t="s">
        <v>6</v>
      </c>
      <c r="F142" s="56">
        <f>F143+F145</f>
        <v>2016764</v>
      </c>
    </row>
    <row r="143" spans="1:6" ht="75" outlineLevel="7" x14ac:dyDescent="0.25">
      <c r="A143" s="21" t="s">
        <v>11</v>
      </c>
      <c r="B143" s="22" t="s">
        <v>419</v>
      </c>
      <c r="C143" s="22" t="s">
        <v>24</v>
      </c>
      <c r="D143" s="22" t="s">
        <v>483</v>
      </c>
      <c r="E143" s="22" t="s">
        <v>12</v>
      </c>
      <c r="F143" s="56">
        <f>F144</f>
        <v>2001764</v>
      </c>
    </row>
    <row r="144" spans="1:6" ht="37.5" outlineLevel="7" x14ac:dyDescent="0.25">
      <c r="A144" s="21" t="s">
        <v>13</v>
      </c>
      <c r="B144" s="22" t="s">
        <v>419</v>
      </c>
      <c r="C144" s="22" t="s">
        <v>24</v>
      </c>
      <c r="D144" s="22" t="s">
        <v>483</v>
      </c>
      <c r="E144" s="22" t="s">
        <v>14</v>
      </c>
      <c r="F144" s="56">
        <v>2001764</v>
      </c>
    </row>
    <row r="145" spans="1:6" ht="37.5" outlineLevel="7" x14ac:dyDescent="0.25">
      <c r="A145" s="21" t="s">
        <v>15</v>
      </c>
      <c r="B145" s="22" t="s">
        <v>419</v>
      </c>
      <c r="C145" s="22" t="s">
        <v>24</v>
      </c>
      <c r="D145" s="22" t="s">
        <v>483</v>
      </c>
      <c r="E145" s="22" t="s">
        <v>16</v>
      </c>
      <c r="F145" s="56">
        <f>F146</f>
        <v>15000</v>
      </c>
    </row>
    <row r="146" spans="1:6" ht="21" customHeight="1" outlineLevel="7" x14ac:dyDescent="0.25">
      <c r="A146" s="21" t="s">
        <v>17</v>
      </c>
      <c r="B146" s="22" t="s">
        <v>419</v>
      </c>
      <c r="C146" s="22" t="s">
        <v>24</v>
      </c>
      <c r="D146" s="22" t="s">
        <v>483</v>
      </c>
      <c r="E146" s="22" t="s">
        <v>18</v>
      </c>
      <c r="F146" s="56">
        <v>15000</v>
      </c>
    </row>
    <row r="147" spans="1:6" ht="56.25" customHeight="1" outlineLevel="7" x14ac:dyDescent="0.25">
      <c r="A147" s="13" t="s">
        <v>334</v>
      </c>
      <c r="B147" s="22" t="s">
        <v>419</v>
      </c>
      <c r="C147" s="22" t="s">
        <v>24</v>
      </c>
      <c r="D147" s="22" t="s">
        <v>233</v>
      </c>
      <c r="E147" s="22" t="s">
        <v>6</v>
      </c>
      <c r="F147" s="56">
        <f>F148+F150</f>
        <v>801977</v>
      </c>
    </row>
    <row r="148" spans="1:6" ht="75" outlineLevel="7" x14ac:dyDescent="0.25">
      <c r="A148" s="21" t="s">
        <v>11</v>
      </c>
      <c r="B148" s="22" t="s">
        <v>419</v>
      </c>
      <c r="C148" s="22" t="s">
        <v>24</v>
      </c>
      <c r="D148" s="22" t="s">
        <v>233</v>
      </c>
      <c r="E148" s="22" t="s">
        <v>12</v>
      </c>
      <c r="F148" s="56">
        <f>F149</f>
        <v>756977</v>
      </c>
    </row>
    <row r="149" spans="1:6" ht="37.5" outlineLevel="7" x14ac:dyDescent="0.25">
      <c r="A149" s="21" t="s">
        <v>13</v>
      </c>
      <c r="B149" s="22" t="s">
        <v>419</v>
      </c>
      <c r="C149" s="22" t="s">
        <v>24</v>
      </c>
      <c r="D149" s="22" t="s">
        <v>233</v>
      </c>
      <c r="E149" s="22" t="s">
        <v>14</v>
      </c>
      <c r="F149" s="56">
        <v>756977</v>
      </c>
    </row>
    <row r="150" spans="1:6" ht="37.5" outlineLevel="7" x14ac:dyDescent="0.25">
      <c r="A150" s="21" t="s">
        <v>15</v>
      </c>
      <c r="B150" s="22" t="s">
        <v>419</v>
      </c>
      <c r="C150" s="22" t="s">
        <v>24</v>
      </c>
      <c r="D150" s="22" t="s">
        <v>233</v>
      </c>
      <c r="E150" s="22" t="s">
        <v>16</v>
      </c>
      <c r="F150" s="56">
        <f>F151</f>
        <v>45000</v>
      </c>
    </row>
    <row r="151" spans="1:6" ht="21" customHeight="1" outlineLevel="7" x14ac:dyDescent="0.25">
      <c r="A151" s="21" t="s">
        <v>17</v>
      </c>
      <c r="B151" s="22" t="s">
        <v>419</v>
      </c>
      <c r="C151" s="22" t="s">
        <v>24</v>
      </c>
      <c r="D151" s="22" t="s">
        <v>233</v>
      </c>
      <c r="E151" s="22" t="s">
        <v>18</v>
      </c>
      <c r="F151" s="56">
        <v>45000</v>
      </c>
    </row>
    <row r="152" spans="1:6" ht="38.25" customHeight="1" outlineLevel="7" x14ac:dyDescent="0.25">
      <c r="A152" s="21" t="s">
        <v>358</v>
      </c>
      <c r="B152" s="22" t="s">
        <v>419</v>
      </c>
      <c r="C152" s="22" t="s">
        <v>24</v>
      </c>
      <c r="D152" s="22" t="s">
        <v>359</v>
      </c>
      <c r="E152" s="22" t="s">
        <v>6</v>
      </c>
      <c r="F152" s="56">
        <f>F153+F155</f>
        <v>1882503</v>
      </c>
    </row>
    <row r="153" spans="1:6" ht="75" outlineLevel="7" x14ac:dyDescent="0.25">
      <c r="A153" s="21" t="s">
        <v>11</v>
      </c>
      <c r="B153" s="22" t="s">
        <v>419</v>
      </c>
      <c r="C153" s="22" t="s">
        <v>24</v>
      </c>
      <c r="D153" s="22" t="s">
        <v>359</v>
      </c>
      <c r="E153" s="22" t="s">
        <v>12</v>
      </c>
      <c r="F153" s="56">
        <v>1724903</v>
      </c>
    </row>
    <row r="154" spans="1:6" ht="37.5" outlineLevel="7" x14ac:dyDescent="0.25">
      <c r="A154" s="21" t="s">
        <v>13</v>
      </c>
      <c r="B154" s="22" t="s">
        <v>419</v>
      </c>
      <c r="C154" s="22" t="s">
        <v>24</v>
      </c>
      <c r="D154" s="22" t="s">
        <v>359</v>
      </c>
      <c r="E154" s="22" t="s">
        <v>14</v>
      </c>
      <c r="F154" s="56">
        <v>1708248</v>
      </c>
    </row>
    <row r="155" spans="1:6" ht="37.5" outlineLevel="7" x14ac:dyDescent="0.25">
      <c r="A155" s="21" t="s">
        <v>15</v>
      </c>
      <c r="B155" s="22" t="s">
        <v>419</v>
      </c>
      <c r="C155" s="22" t="s">
        <v>24</v>
      </c>
      <c r="D155" s="22" t="s">
        <v>359</v>
      </c>
      <c r="E155" s="22" t="s">
        <v>16</v>
      </c>
      <c r="F155" s="56">
        <f>F156</f>
        <v>157600</v>
      </c>
    </row>
    <row r="156" spans="1:6" ht="19.5" customHeight="1" outlineLevel="7" x14ac:dyDescent="0.25">
      <c r="A156" s="21" t="s">
        <v>17</v>
      </c>
      <c r="B156" s="22" t="s">
        <v>419</v>
      </c>
      <c r="C156" s="22" t="s">
        <v>24</v>
      </c>
      <c r="D156" s="22" t="s">
        <v>359</v>
      </c>
      <c r="E156" s="22" t="s">
        <v>18</v>
      </c>
      <c r="F156" s="56">
        <v>157600</v>
      </c>
    </row>
    <row r="157" spans="1:6" ht="93.75" customHeight="1" outlineLevel="3" x14ac:dyDescent="0.25">
      <c r="A157" s="13" t="s">
        <v>508</v>
      </c>
      <c r="B157" s="22" t="s">
        <v>419</v>
      </c>
      <c r="C157" s="22" t="s">
        <v>24</v>
      </c>
      <c r="D157" s="22" t="s">
        <v>247</v>
      </c>
      <c r="E157" s="22" t="s">
        <v>6</v>
      </c>
      <c r="F157" s="56">
        <f>F158+F160</f>
        <v>740317.2</v>
      </c>
    </row>
    <row r="158" spans="1:6" ht="75" outlineLevel="3" x14ac:dyDescent="0.25">
      <c r="A158" s="21" t="s">
        <v>11</v>
      </c>
      <c r="B158" s="22" t="s">
        <v>419</v>
      </c>
      <c r="C158" s="22" t="s">
        <v>24</v>
      </c>
      <c r="D158" s="22" t="s">
        <v>247</v>
      </c>
      <c r="E158" s="22" t="s">
        <v>12</v>
      </c>
      <c r="F158" s="56">
        <f>F159</f>
        <v>680317.2</v>
      </c>
    </row>
    <row r="159" spans="1:6" ht="37.5" outlineLevel="3" x14ac:dyDescent="0.25">
      <c r="A159" s="21" t="s">
        <v>13</v>
      </c>
      <c r="B159" s="22" t="s">
        <v>419</v>
      </c>
      <c r="C159" s="22" t="s">
        <v>24</v>
      </c>
      <c r="D159" s="22" t="s">
        <v>247</v>
      </c>
      <c r="E159" s="22" t="s">
        <v>14</v>
      </c>
      <c r="F159" s="56">
        <v>680317.2</v>
      </c>
    </row>
    <row r="160" spans="1:6" ht="37.5" outlineLevel="3" x14ac:dyDescent="0.25">
      <c r="A160" s="21" t="s">
        <v>15</v>
      </c>
      <c r="B160" s="22" t="s">
        <v>419</v>
      </c>
      <c r="C160" s="22" t="s">
        <v>24</v>
      </c>
      <c r="D160" s="22" t="s">
        <v>247</v>
      </c>
      <c r="E160" s="22" t="s">
        <v>16</v>
      </c>
      <c r="F160" s="56">
        <f>F161</f>
        <v>60000</v>
      </c>
    </row>
    <row r="161" spans="1:8" ht="37.5" outlineLevel="3" x14ac:dyDescent="0.25">
      <c r="A161" s="21" t="s">
        <v>17</v>
      </c>
      <c r="B161" s="22" t="s">
        <v>419</v>
      </c>
      <c r="C161" s="22" t="s">
        <v>24</v>
      </c>
      <c r="D161" s="22" t="s">
        <v>247</v>
      </c>
      <c r="E161" s="22" t="s">
        <v>18</v>
      </c>
      <c r="F161" s="56">
        <v>60000</v>
      </c>
    </row>
    <row r="162" spans="1:8" ht="19.5" customHeight="1" outlineLevel="3" x14ac:dyDescent="0.25">
      <c r="A162" s="50" t="s">
        <v>484</v>
      </c>
      <c r="B162" s="37" t="s">
        <v>419</v>
      </c>
      <c r="C162" s="37" t="s">
        <v>26</v>
      </c>
      <c r="D162" s="37" t="s">
        <v>124</v>
      </c>
      <c r="E162" s="37" t="s">
        <v>6</v>
      </c>
      <c r="F162" s="56">
        <f t="shared" ref="F162:F167" si="0">F163</f>
        <v>1480972.63</v>
      </c>
    </row>
    <row r="163" spans="1:8" ht="19.5" customHeight="1" outlineLevel="3" x14ac:dyDescent="0.25">
      <c r="A163" s="21" t="s">
        <v>485</v>
      </c>
      <c r="B163" s="22" t="s">
        <v>419</v>
      </c>
      <c r="C163" s="22" t="s">
        <v>486</v>
      </c>
      <c r="D163" s="22" t="s">
        <v>124</v>
      </c>
      <c r="E163" s="22" t="s">
        <v>6</v>
      </c>
      <c r="F163" s="56">
        <f t="shared" si="0"/>
        <v>1480972.63</v>
      </c>
    </row>
    <row r="164" spans="1:8" ht="37.5" outlineLevel="3" x14ac:dyDescent="0.25">
      <c r="A164" s="21" t="s">
        <v>130</v>
      </c>
      <c r="B164" s="22" t="s">
        <v>419</v>
      </c>
      <c r="C164" s="22" t="s">
        <v>486</v>
      </c>
      <c r="D164" s="22" t="s">
        <v>125</v>
      </c>
      <c r="E164" s="22" t="s">
        <v>6</v>
      </c>
      <c r="F164" s="56">
        <f t="shared" si="0"/>
        <v>1480972.63</v>
      </c>
    </row>
    <row r="165" spans="1:8" outlineLevel="3" x14ac:dyDescent="0.25">
      <c r="A165" s="21" t="s">
        <v>231</v>
      </c>
      <c r="B165" s="22" t="s">
        <v>419</v>
      </c>
      <c r="C165" s="22" t="s">
        <v>486</v>
      </c>
      <c r="D165" s="22" t="s">
        <v>230</v>
      </c>
      <c r="E165" s="22" t="s">
        <v>6</v>
      </c>
      <c r="F165" s="56">
        <f>F166+F169</f>
        <v>1480972.63</v>
      </c>
    </row>
    <row r="166" spans="1:8" ht="37.5" outlineLevel="3" x14ac:dyDescent="0.25">
      <c r="A166" s="51" t="s">
        <v>487</v>
      </c>
      <c r="B166" s="22" t="s">
        <v>419</v>
      </c>
      <c r="C166" s="22" t="s">
        <v>486</v>
      </c>
      <c r="D166" s="22" t="s">
        <v>488</v>
      </c>
      <c r="E166" s="22" t="s">
        <v>6</v>
      </c>
      <c r="F166" s="56">
        <f t="shared" si="0"/>
        <v>1334332</v>
      </c>
    </row>
    <row r="167" spans="1:8" ht="75" outlineLevel="3" x14ac:dyDescent="0.25">
      <c r="A167" s="21" t="s">
        <v>11</v>
      </c>
      <c r="B167" s="22" t="s">
        <v>419</v>
      </c>
      <c r="C167" s="22" t="s">
        <v>486</v>
      </c>
      <c r="D167" s="22" t="s">
        <v>488</v>
      </c>
      <c r="E167" s="22" t="s">
        <v>12</v>
      </c>
      <c r="F167" s="56">
        <f t="shared" si="0"/>
        <v>1334332</v>
      </c>
    </row>
    <row r="168" spans="1:8" outlineLevel="3" x14ac:dyDescent="0.25">
      <c r="A168" s="21" t="s">
        <v>33</v>
      </c>
      <c r="B168" s="22" t="s">
        <v>419</v>
      </c>
      <c r="C168" s="22" t="s">
        <v>486</v>
      </c>
      <c r="D168" s="22" t="s">
        <v>488</v>
      </c>
      <c r="E168" s="22" t="s">
        <v>14</v>
      </c>
      <c r="F168" s="56">
        <v>1334332</v>
      </c>
    </row>
    <row r="169" spans="1:8" ht="56.25" outlineLevel="3" x14ac:dyDescent="0.25">
      <c r="A169" s="51" t="s">
        <v>552</v>
      </c>
      <c r="B169" s="22" t="s">
        <v>419</v>
      </c>
      <c r="C169" s="22" t="s">
        <v>486</v>
      </c>
      <c r="D169" s="22" t="s">
        <v>557</v>
      </c>
      <c r="E169" s="22" t="s">
        <v>6</v>
      </c>
      <c r="F169" s="56">
        <f>F170</f>
        <v>146640.63</v>
      </c>
    </row>
    <row r="170" spans="1:8" ht="75" outlineLevel="3" x14ac:dyDescent="0.25">
      <c r="A170" s="21" t="s">
        <v>11</v>
      </c>
      <c r="B170" s="22" t="s">
        <v>419</v>
      </c>
      <c r="C170" s="22" t="s">
        <v>486</v>
      </c>
      <c r="D170" s="22" t="s">
        <v>557</v>
      </c>
      <c r="E170" s="22" t="s">
        <v>12</v>
      </c>
      <c r="F170" s="56">
        <f>F171</f>
        <v>146640.63</v>
      </c>
    </row>
    <row r="171" spans="1:8" outlineLevel="3" x14ac:dyDescent="0.25">
      <c r="A171" s="21" t="s">
        <v>33</v>
      </c>
      <c r="B171" s="22" t="s">
        <v>419</v>
      </c>
      <c r="C171" s="22" t="s">
        <v>486</v>
      </c>
      <c r="D171" s="106" t="s">
        <v>557</v>
      </c>
      <c r="E171" s="22" t="s">
        <v>14</v>
      </c>
      <c r="F171" s="56">
        <v>146640.63</v>
      </c>
    </row>
    <row r="172" spans="1:8" s="45" customFormat="1" ht="37.5" outlineLevel="1" x14ac:dyDescent="0.25">
      <c r="A172" s="50" t="s">
        <v>40</v>
      </c>
      <c r="B172" s="37" t="s">
        <v>419</v>
      </c>
      <c r="C172" s="37" t="s">
        <v>41</v>
      </c>
      <c r="D172" s="37" t="s">
        <v>124</v>
      </c>
      <c r="E172" s="37" t="s">
        <v>6</v>
      </c>
      <c r="F172" s="58">
        <f>F173+F178</f>
        <v>12285348.800000001</v>
      </c>
      <c r="G172" s="46"/>
      <c r="H172" s="46"/>
    </row>
    <row r="173" spans="1:8" ht="37.5" outlineLevel="2" x14ac:dyDescent="0.25">
      <c r="A173" s="21" t="s">
        <v>42</v>
      </c>
      <c r="B173" s="22" t="s">
        <v>419</v>
      </c>
      <c r="C173" s="22" t="s">
        <v>43</v>
      </c>
      <c r="D173" s="22" t="s">
        <v>124</v>
      </c>
      <c r="E173" s="22" t="s">
        <v>6</v>
      </c>
      <c r="F173" s="56">
        <f>F174</f>
        <v>11945348.800000001</v>
      </c>
    </row>
    <row r="174" spans="1:8" ht="37.5" outlineLevel="4" x14ac:dyDescent="0.25">
      <c r="A174" s="21" t="s">
        <v>130</v>
      </c>
      <c r="B174" s="22" t="s">
        <v>419</v>
      </c>
      <c r="C174" s="22" t="s">
        <v>43</v>
      </c>
      <c r="D174" s="22" t="s">
        <v>125</v>
      </c>
      <c r="E174" s="22" t="s">
        <v>6</v>
      </c>
      <c r="F174" s="56">
        <f>F175</f>
        <v>11945348.800000001</v>
      </c>
    </row>
    <row r="175" spans="1:8" ht="37.5" outlineLevel="5" x14ac:dyDescent="0.25">
      <c r="A175" s="21" t="s">
        <v>44</v>
      </c>
      <c r="B175" s="22" t="s">
        <v>419</v>
      </c>
      <c r="C175" s="22" t="s">
        <v>43</v>
      </c>
      <c r="D175" s="22" t="s">
        <v>131</v>
      </c>
      <c r="E175" s="22" t="s">
        <v>6</v>
      </c>
      <c r="F175" s="56">
        <f>F176</f>
        <v>11945348.800000001</v>
      </c>
    </row>
    <row r="176" spans="1:8" ht="37.5" outlineLevel="6" x14ac:dyDescent="0.25">
      <c r="A176" s="21" t="s">
        <v>15</v>
      </c>
      <c r="B176" s="22" t="s">
        <v>419</v>
      </c>
      <c r="C176" s="22" t="s">
        <v>43</v>
      </c>
      <c r="D176" s="22" t="s">
        <v>131</v>
      </c>
      <c r="E176" s="22" t="s">
        <v>16</v>
      </c>
      <c r="F176" s="56">
        <f>F177</f>
        <v>11945348.800000001</v>
      </c>
    </row>
    <row r="177" spans="1:8" ht="20.25" customHeight="1" outlineLevel="7" x14ac:dyDescent="0.25">
      <c r="A177" s="21" t="s">
        <v>17</v>
      </c>
      <c r="B177" s="22" t="s">
        <v>419</v>
      </c>
      <c r="C177" s="22" t="s">
        <v>43</v>
      </c>
      <c r="D177" s="22" t="s">
        <v>131</v>
      </c>
      <c r="E177" s="22" t="s">
        <v>18</v>
      </c>
      <c r="F177" s="56">
        <v>11945348.800000001</v>
      </c>
    </row>
    <row r="178" spans="1:8" ht="20.25" customHeight="1" outlineLevel="7" x14ac:dyDescent="0.25">
      <c r="A178" s="21" t="s">
        <v>423</v>
      </c>
      <c r="B178" s="22" t="s">
        <v>419</v>
      </c>
      <c r="C178" s="22" t="s">
        <v>424</v>
      </c>
      <c r="D178" s="22" t="s">
        <v>124</v>
      </c>
      <c r="E178" s="22" t="s">
        <v>6</v>
      </c>
      <c r="F178" s="56">
        <f>F179</f>
        <v>340000</v>
      </c>
    </row>
    <row r="179" spans="1:8" ht="37.5" outlineLevel="7" x14ac:dyDescent="0.25">
      <c r="A179" s="21" t="s">
        <v>130</v>
      </c>
      <c r="B179" s="22" t="s">
        <v>419</v>
      </c>
      <c r="C179" s="22" t="s">
        <v>424</v>
      </c>
      <c r="D179" s="22" t="s">
        <v>125</v>
      </c>
      <c r="E179" s="22" t="s">
        <v>6</v>
      </c>
      <c r="F179" s="56">
        <f>F180</f>
        <v>340000</v>
      </c>
    </row>
    <row r="180" spans="1:8" ht="20.25" customHeight="1" outlineLevel="7" x14ac:dyDescent="0.25">
      <c r="A180" s="21" t="s">
        <v>425</v>
      </c>
      <c r="B180" s="22" t="s">
        <v>419</v>
      </c>
      <c r="C180" s="22" t="s">
        <v>424</v>
      </c>
      <c r="D180" s="22" t="s">
        <v>525</v>
      </c>
      <c r="E180" s="22" t="s">
        <v>6</v>
      </c>
      <c r="F180" s="56">
        <f>F181</f>
        <v>340000</v>
      </c>
    </row>
    <row r="181" spans="1:8" ht="37.5" outlineLevel="7" x14ac:dyDescent="0.25">
      <c r="A181" s="21" t="s">
        <v>15</v>
      </c>
      <c r="B181" s="22" t="s">
        <v>419</v>
      </c>
      <c r="C181" s="22" t="s">
        <v>424</v>
      </c>
      <c r="D181" s="22" t="s">
        <v>525</v>
      </c>
      <c r="E181" s="22" t="s">
        <v>16</v>
      </c>
      <c r="F181" s="56">
        <f>F182</f>
        <v>340000</v>
      </c>
    </row>
    <row r="182" spans="1:8" ht="37.5" outlineLevel="7" x14ac:dyDescent="0.25">
      <c r="A182" s="21" t="s">
        <v>17</v>
      </c>
      <c r="B182" s="22" t="s">
        <v>419</v>
      </c>
      <c r="C182" s="22" t="s">
        <v>424</v>
      </c>
      <c r="D182" s="22" t="s">
        <v>525</v>
      </c>
      <c r="E182" s="22" t="s">
        <v>18</v>
      </c>
      <c r="F182" s="56">
        <v>340000</v>
      </c>
    </row>
    <row r="183" spans="1:8" s="45" customFormat="1" outlineLevel="7" x14ac:dyDescent="0.25">
      <c r="A183" s="50" t="s">
        <v>118</v>
      </c>
      <c r="B183" s="37" t="s">
        <v>419</v>
      </c>
      <c r="C183" s="37" t="s">
        <v>45</v>
      </c>
      <c r="D183" s="37" t="s">
        <v>124</v>
      </c>
      <c r="E183" s="37" t="s">
        <v>6</v>
      </c>
      <c r="F183" s="58">
        <f>F196+F190+F208+F184</f>
        <v>48019062.059999995</v>
      </c>
      <c r="G183" s="46"/>
      <c r="H183" s="46"/>
    </row>
    <row r="184" spans="1:8" outlineLevel="7" x14ac:dyDescent="0.25">
      <c r="A184" s="21" t="s">
        <v>120</v>
      </c>
      <c r="B184" s="22" t="s">
        <v>419</v>
      </c>
      <c r="C184" s="22" t="s">
        <v>121</v>
      </c>
      <c r="D184" s="22" t="s">
        <v>124</v>
      </c>
      <c r="E184" s="22" t="s">
        <v>6</v>
      </c>
      <c r="F184" s="56">
        <f>F185</f>
        <v>324127.09000000003</v>
      </c>
    </row>
    <row r="185" spans="1:8" ht="37.5" outlineLevel="7" x14ac:dyDescent="0.25">
      <c r="A185" s="21" t="s">
        <v>130</v>
      </c>
      <c r="B185" s="22" t="s">
        <v>419</v>
      </c>
      <c r="C185" s="22" t="s">
        <v>121</v>
      </c>
      <c r="D185" s="22" t="s">
        <v>125</v>
      </c>
      <c r="E185" s="22" t="s">
        <v>6</v>
      </c>
      <c r="F185" s="56">
        <f>F187</f>
        <v>324127.09000000003</v>
      </c>
    </row>
    <row r="186" spans="1:8" outlineLevel="7" x14ac:dyDescent="0.25">
      <c r="A186" s="21" t="s">
        <v>231</v>
      </c>
      <c r="B186" s="22" t="s">
        <v>419</v>
      </c>
      <c r="C186" s="22" t="s">
        <v>121</v>
      </c>
      <c r="D186" s="22" t="s">
        <v>230</v>
      </c>
      <c r="E186" s="22" t="s">
        <v>6</v>
      </c>
      <c r="F186" s="56">
        <f>F187</f>
        <v>324127.09000000003</v>
      </c>
    </row>
    <row r="187" spans="1:8" ht="93.75" outlineLevel="7" x14ac:dyDescent="0.25">
      <c r="A187" s="24" t="s">
        <v>335</v>
      </c>
      <c r="B187" s="22" t="s">
        <v>419</v>
      </c>
      <c r="C187" s="22" t="s">
        <v>121</v>
      </c>
      <c r="D187" s="22" t="s">
        <v>240</v>
      </c>
      <c r="E187" s="22" t="s">
        <v>6</v>
      </c>
      <c r="F187" s="56">
        <f>F188</f>
        <v>324127.09000000003</v>
      </c>
    </row>
    <row r="188" spans="1:8" ht="37.5" outlineLevel="7" x14ac:dyDescent="0.25">
      <c r="A188" s="21" t="s">
        <v>15</v>
      </c>
      <c r="B188" s="22" t="s">
        <v>419</v>
      </c>
      <c r="C188" s="22" t="s">
        <v>121</v>
      </c>
      <c r="D188" s="22" t="s">
        <v>240</v>
      </c>
      <c r="E188" s="22" t="s">
        <v>16</v>
      </c>
      <c r="F188" s="56">
        <f>F189</f>
        <v>324127.09000000003</v>
      </c>
    </row>
    <row r="189" spans="1:8" ht="20.25" customHeight="1" outlineLevel="7" x14ac:dyDescent="0.25">
      <c r="A189" s="21" t="s">
        <v>17</v>
      </c>
      <c r="B189" s="22" t="s">
        <v>419</v>
      </c>
      <c r="C189" s="22" t="s">
        <v>121</v>
      </c>
      <c r="D189" s="22" t="s">
        <v>240</v>
      </c>
      <c r="E189" s="22" t="s">
        <v>18</v>
      </c>
      <c r="F189" s="56">
        <v>324127.09000000003</v>
      </c>
    </row>
    <row r="190" spans="1:8" outlineLevel="7" x14ac:dyDescent="0.25">
      <c r="A190" s="21" t="s">
        <v>242</v>
      </c>
      <c r="B190" s="22" t="s">
        <v>419</v>
      </c>
      <c r="C190" s="22" t="s">
        <v>243</v>
      </c>
      <c r="D190" s="22" t="s">
        <v>124</v>
      </c>
      <c r="E190" s="22" t="s">
        <v>6</v>
      </c>
      <c r="F190" s="56">
        <f>F191</f>
        <v>3387.08</v>
      </c>
    </row>
    <row r="191" spans="1:8" ht="37.5" outlineLevel="7" x14ac:dyDescent="0.25">
      <c r="A191" s="21" t="s">
        <v>130</v>
      </c>
      <c r="B191" s="22" t="s">
        <v>419</v>
      </c>
      <c r="C191" s="22" t="s">
        <v>243</v>
      </c>
      <c r="D191" s="22" t="s">
        <v>125</v>
      </c>
      <c r="E191" s="22" t="s">
        <v>6</v>
      </c>
      <c r="F191" s="56">
        <f>F193</f>
        <v>3387.08</v>
      </c>
    </row>
    <row r="192" spans="1:8" s="45" customFormat="1" outlineLevel="7" x14ac:dyDescent="0.25">
      <c r="A192" s="21" t="s">
        <v>231</v>
      </c>
      <c r="B192" s="22" t="s">
        <v>419</v>
      </c>
      <c r="C192" s="22" t="s">
        <v>243</v>
      </c>
      <c r="D192" s="22" t="s">
        <v>230</v>
      </c>
      <c r="E192" s="22" t="s">
        <v>6</v>
      </c>
      <c r="F192" s="56">
        <f>F193</f>
        <v>3387.08</v>
      </c>
      <c r="G192" s="46"/>
      <c r="H192" s="46"/>
    </row>
    <row r="193" spans="1:8" ht="76.5" customHeight="1" outlineLevel="7" x14ac:dyDescent="0.25">
      <c r="A193" s="13" t="s">
        <v>337</v>
      </c>
      <c r="B193" s="22" t="s">
        <v>419</v>
      </c>
      <c r="C193" s="22" t="s">
        <v>243</v>
      </c>
      <c r="D193" s="22" t="s">
        <v>336</v>
      </c>
      <c r="E193" s="22" t="s">
        <v>6</v>
      </c>
      <c r="F193" s="56">
        <f>F194</f>
        <v>3387.08</v>
      </c>
    </row>
    <row r="194" spans="1:8" ht="37.5" outlineLevel="7" x14ac:dyDescent="0.25">
      <c r="A194" s="21" t="s">
        <v>15</v>
      </c>
      <c r="B194" s="22" t="s">
        <v>419</v>
      </c>
      <c r="C194" s="22" t="s">
        <v>243</v>
      </c>
      <c r="D194" s="22" t="s">
        <v>336</v>
      </c>
      <c r="E194" s="22" t="s">
        <v>16</v>
      </c>
      <c r="F194" s="56">
        <f>F195</f>
        <v>3387.08</v>
      </c>
    </row>
    <row r="195" spans="1:8" ht="20.25" customHeight="1" outlineLevel="7" x14ac:dyDescent="0.25">
      <c r="A195" s="21" t="s">
        <v>17</v>
      </c>
      <c r="B195" s="22" t="s">
        <v>419</v>
      </c>
      <c r="C195" s="22" t="s">
        <v>243</v>
      </c>
      <c r="D195" s="22" t="s">
        <v>336</v>
      </c>
      <c r="E195" s="22" t="s">
        <v>18</v>
      </c>
      <c r="F195" s="56">
        <v>3387.08</v>
      </c>
    </row>
    <row r="196" spans="1:8" outlineLevel="7" x14ac:dyDescent="0.25">
      <c r="A196" s="21" t="s">
        <v>48</v>
      </c>
      <c r="B196" s="22" t="s">
        <v>419</v>
      </c>
      <c r="C196" s="22" t="s">
        <v>49</v>
      </c>
      <c r="D196" s="22" t="s">
        <v>124</v>
      </c>
      <c r="E196" s="22" t="s">
        <v>6</v>
      </c>
      <c r="F196" s="56">
        <f>F197</f>
        <v>46731547.889999993</v>
      </c>
    </row>
    <row r="197" spans="1:8" s="45" customFormat="1" ht="56.25" outlineLevel="7" x14ac:dyDescent="0.25">
      <c r="A197" s="50" t="s">
        <v>285</v>
      </c>
      <c r="B197" s="37" t="s">
        <v>419</v>
      </c>
      <c r="C197" s="37" t="s">
        <v>49</v>
      </c>
      <c r="D197" s="37" t="s">
        <v>286</v>
      </c>
      <c r="E197" s="37" t="s">
        <v>6</v>
      </c>
      <c r="F197" s="58">
        <f>F198</f>
        <v>46731547.889999993</v>
      </c>
      <c r="G197" s="46"/>
      <c r="H197" s="46"/>
    </row>
    <row r="198" spans="1:8" ht="18.75" customHeight="1" outlineLevel="7" x14ac:dyDescent="0.25">
      <c r="A198" s="21" t="s">
        <v>287</v>
      </c>
      <c r="B198" s="22" t="s">
        <v>419</v>
      </c>
      <c r="C198" s="22" t="s">
        <v>49</v>
      </c>
      <c r="D198" s="22" t="s">
        <v>288</v>
      </c>
      <c r="E198" s="22" t="s">
        <v>6</v>
      </c>
      <c r="F198" s="56">
        <f>F199+F202+F205</f>
        <v>46731547.889999993</v>
      </c>
    </row>
    <row r="199" spans="1:8" ht="56.25" outlineLevel="7" x14ac:dyDescent="0.25">
      <c r="A199" s="23" t="s">
        <v>558</v>
      </c>
      <c r="B199" s="22" t="s">
        <v>419</v>
      </c>
      <c r="C199" s="22" t="s">
        <v>49</v>
      </c>
      <c r="D199" s="22" t="s">
        <v>289</v>
      </c>
      <c r="E199" s="22" t="s">
        <v>6</v>
      </c>
      <c r="F199" s="56">
        <f>F200</f>
        <v>10649073.66</v>
      </c>
    </row>
    <row r="200" spans="1:8" ht="37.5" outlineLevel="7" x14ac:dyDescent="0.25">
      <c r="A200" s="21" t="s">
        <v>15</v>
      </c>
      <c r="B200" s="22" t="s">
        <v>419</v>
      </c>
      <c r="C200" s="22" t="s">
        <v>49</v>
      </c>
      <c r="D200" s="22" t="s">
        <v>289</v>
      </c>
      <c r="E200" s="22" t="s">
        <v>16</v>
      </c>
      <c r="F200" s="56">
        <f>F201</f>
        <v>10649073.66</v>
      </c>
    </row>
    <row r="201" spans="1:8" ht="21.75" customHeight="1" outlineLevel="7" x14ac:dyDescent="0.25">
      <c r="A201" s="21" t="s">
        <v>17</v>
      </c>
      <c r="B201" s="22" t="s">
        <v>419</v>
      </c>
      <c r="C201" s="22" t="s">
        <v>49</v>
      </c>
      <c r="D201" s="22" t="s">
        <v>289</v>
      </c>
      <c r="E201" s="22" t="s">
        <v>18</v>
      </c>
      <c r="F201" s="56">
        <f>11431547.89-473195.88-309278.35</f>
        <v>10649073.66</v>
      </c>
    </row>
    <row r="202" spans="1:8" ht="75" outlineLevel="7" x14ac:dyDescent="0.25">
      <c r="A202" s="21" t="s">
        <v>478</v>
      </c>
      <c r="B202" s="22" t="s">
        <v>419</v>
      </c>
      <c r="C202" s="22" t="s">
        <v>49</v>
      </c>
      <c r="D202" s="22" t="s">
        <v>489</v>
      </c>
      <c r="E202" s="22" t="s">
        <v>6</v>
      </c>
      <c r="F202" s="56">
        <f>F203</f>
        <v>35000000</v>
      </c>
    </row>
    <row r="203" spans="1:8" ht="37.5" outlineLevel="7" x14ac:dyDescent="0.25">
      <c r="A203" s="21" t="s">
        <v>15</v>
      </c>
      <c r="B203" s="22" t="s">
        <v>419</v>
      </c>
      <c r="C203" s="22" t="s">
        <v>49</v>
      </c>
      <c r="D203" s="22" t="s">
        <v>489</v>
      </c>
      <c r="E203" s="22" t="s">
        <v>16</v>
      </c>
      <c r="F203" s="56">
        <f>F204</f>
        <v>35000000</v>
      </c>
    </row>
    <row r="204" spans="1:8" ht="37.5" outlineLevel="7" x14ac:dyDescent="0.25">
      <c r="A204" s="21" t="s">
        <v>17</v>
      </c>
      <c r="B204" s="22" t="s">
        <v>419</v>
      </c>
      <c r="C204" s="22" t="s">
        <v>49</v>
      </c>
      <c r="D204" s="22" t="s">
        <v>489</v>
      </c>
      <c r="E204" s="22" t="s">
        <v>18</v>
      </c>
      <c r="F204" s="56">
        <v>35000000</v>
      </c>
    </row>
    <row r="205" spans="1:8" ht="39" customHeight="1" outlineLevel="7" x14ac:dyDescent="0.25">
      <c r="A205" s="21" t="s">
        <v>234</v>
      </c>
      <c r="B205" s="22" t="s">
        <v>419</v>
      </c>
      <c r="C205" s="22" t="s">
        <v>49</v>
      </c>
      <c r="D205" s="22" t="s">
        <v>361</v>
      </c>
      <c r="E205" s="22" t="s">
        <v>6</v>
      </c>
      <c r="F205" s="54">
        <f>F206</f>
        <v>1082474.23</v>
      </c>
    </row>
    <row r="206" spans="1:8" ht="37.5" outlineLevel="7" x14ac:dyDescent="0.25">
      <c r="A206" s="21" t="s">
        <v>15</v>
      </c>
      <c r="B206" s="22" t="s">
        <v>419</v>
      </c>
      <c r="C206" s="22" t="s">
        <v>49</v>
      </c>
      <c r="D206" s="22" t="s">
        <v>361</v>
      </c>
      <c r="E206" s="22" t="s">
        <v>16</v>
      </c>
      <c r="F206" s="54">
        <f>F207</f>
        <v>1082474.23</v>
      </c>
    </row>
    <row r="207" spans="1:8" ht="21" customHeight="1" outlineLevel="7" x14ac:dyDescent="0.25">
      <c r="A207" s="21" t="s">
        <v>17</v>
      </c>
      <c r="B207" s="22" t="s">
        <v>419</v>
      </c>
      <c r="C207" s="22" t="s">
        <v>49</v>
      </c>
      <c r="D207" s="22" t="s">
        <v>361</v>
      </c>
      <c r="E207" s="22" t="s">
        <v>18</v>
      </c>
      <c r="F207" s="56">
        <f>300000+473195.88+309278.35</f>
        <v>1082474.23</v>
      </c>
    </row>
    <row r="208" spans="1:8" outlineLevel="2" x14ac:dyDescent="0.25">
      <c r="A208" s="21" t="s">
        <v>51</v>
      </c>
      <c r="B208" s="22" t="s">
        <v>419</v>
      </c>
      <c r="C208" s="22" t="s">
        <v>52</v>
      </c>
      <c r="D208" s="22" t="s">
        <v>124</v>
      </c>
      <c r="E208" s="22" t="s">
        <v>6</v>
      </c>
      <c r="F208" s="56">
        <f>F218+F209+F213</f>
        <v>960000</v>
      </c>
    </row>
    <row r="209" spans="1:8" ht="37.5" outlineLevel="2" x14ac:dyDescent="0.25">
      <c r="A209" s="21" t="s">
        <v>130</v>
      </c>
      <c r="B209" s="22" t="s">
        <v>419</v>
      </c>
      <c r="C209" s="22" t="s">
        <v>52</v>
      </c>
      <c r="D209" s="22" t="s">
        <v>125</v>
      </c>
      <c r="E209" s="22" t="s">
        <v>6</v>
      </c>
      <c r="F209" s="56">
        <f>F210</f>
        <v>290000</v>
      </c>
    </row>
    <row r="210" spans="1:8" ht="60.75" customHeight="1" outlineLevel="2" x14ac:dyDescent="0.25">
      <c r="A210" s="107" t="s">
        <v>524</v>
      </c>
      <c r="B210" s="22" t="s">
        <v>419</v>
      </c>
      <c r="C210" s="22" t="s">
        <v>52</v>
      </c>
      <c r="D210" s="22" t="s">
        <v>523</v>
      </c>
      <c r="E210" s="22" t="s">
        <v>6</v>
      </c>
      <c r="F210" s="56">
        <f>F211</f>
        <v>290000</v>
      </c>
    </row>
    <row r="211" spans="1:8" ht="37.5" outlineLevel="2" x14ac:dyDescent="0.25">
      <c r="A211" s="21" t="s">
        <v>15</v>
      </c>
      <c r="B211" s="22" t="s">
        <v>419</v>
      </c>
      <c r="C211" s="22" t="s">
        <v>52</v>
      </c>
      <c r="D211" s="22" t="s">
        <v>523</v>
      </c>
      <c r="E211" s="22" t="s">
        <v>16</v>
      </c>
      <c r="F211" s="56">
        <f>F212</f>
        <v>290000</v>
      </c>
    </row>
    <row r="212" spans="1:8" ht="37.5" outlineLevel="2" x14ac:dyDescent="0.25">
      <c r="A212" s="21" t="s">
        <v>17</v>
      </c>
      <c r="B212" s="22" t="s">
        <v>419</v>
      </c>
      <c r="C212" s="22" t="s">
        <v>52</v>
      </c>
      <c r="D212" s="22" t="s">
        <v>523</v>
      </c>
      <c r="E212" s="22" t="s">
        <v>18</v>
      </c>
      <c r="F212" s="56">
        <v>290000</v>
      </c>
    </row>
    <row r="213" spans="1:8" ht="56.25" outlineLevel="2" x14ac:dyDescent="0.25">
      <c r="A213" s="50" t="s">
        <v>574</v>
      </c>
      <c r="B213" s="37" t="s">
        <v>419</v>
      </c>
      <c r="C213" s="37" t="s">
        <v>52</v>
      </c>
      <c r="D213" s="37" t="s">
        <v>575</v>
      </c>
      <c r="E213" s="37" t="s">
        <v>6</v>
      </c>
      <c r="F213" s="56">
        <f>F214</f>
        <v>50000</v>
      </c>
    </row>
    <row r="214" spans="1:8" ht="37.5" outlineLevel="2" x14ac:dyDescent="0.25">
      <c r="A214" s="21" t="s">
        <v>576</v>
      </c>
      <c r="B214" s="22" t="s">
        <v>419</v>
      </c>
      <c r="C214" s="22" t="s">
        <v>52</v>
      </c>
      <c r="D214" s="22" t="s">
        <v>577</v>
      </c>
      <c r="E214" s="22" t="s">
        <v>6</v>
      </c>
      <c r="F214" s="56">
        <f>F215</f>
        <v>50000</v>
      </c>
    </row>
    <row r="215" spans="1:8" ht="93.75" outlineLevel="2" x14ac:dyDescent="0.25">
      <c r="A215" s="21" t="s">
        <v>579</v>
      </c>
      <c r="B215" s="22" t="s">
        <v>419</v>
      </c>
      <c r="C215" s="22" t="s">
        <v>52</v>
      </c>
      <c r="D215" s="22" t="s">
        <v>580</v>
      </c>
      <c r="E215" s="22" t="s">
        <v>6</v>
      </c>
      <c r="F215" s="56">
        <f>F216</f>
        <v>50000</v>
      </c>
    </row>
    <row r="216" spans="1:8" outlineLevel="2" x14ac:dyDescent="0.25">
      <c r="A216" s="21" t="s">
        <v>19</v>
      </c>
      <c r="B216" s="22" t="s">
        <v>419</v>
      </c>
      <c r="C216" s="22" t="s">
        <v>52</v>
      </c>
      <c r="D216" s="22" t="s">
        <v>580</v>
      </c>
      <c r="E216" s="22" t="s">
        <v>20</v>
      </c>
      <c r="F216" s="56">
        <f>F217</f>
        <v>50000</v>
      </c>
    </row>
    <row r="217" spans="1:8" ht="56.25" outlineLevel="2" x14ac:dyDescent="0.25">
      <c r="A217" s="21" t="s">
        <v>46</v>
      </c>
      <c r="B217" s="22" t="s">
        <v>419</v>
      </c>
      <c r="C217" s="22" t="s">
        <v>52</v>
      </c>
      <c r="D217" s="22" t="s">
        <v>580</v>
      </c>
      <c r="E217" s="22" t="s">
        <v>47</v>
      </c>
      <c r="F217" s="56">
        <v>50000</v>
      </c>
    </row>
    <row r="218" spans="1:8" s="45" customFormat="1" ht="56.25" outlineLevel="3" x14ac:dyDescent="0.25">
      <c r="A218" s="50" t="s">
        <v>341</v>
      </c>
      <c r="B218" s="37" t="s">
        <v>419</v>
      </c>
      <c r="C218" s="37" t="s">
        <v>52</v>
      </c>
      <c r="D218" s="37" t="s">
        <v>290</v>
      </c>
      <c r="E218" s="37" t="s">
        <v>6</v>
      </c>
      <c r="F218" s="58">
        <f>F219+F223</f>
        <v>620000</v>
      </c>
      <c r="G218" s="46"/>
      <c r="H218" s="46"/>
    </row>
    <row r="219" spans="1:8" ht="37.5" outlineLevel="3" x14ac:dyDescent="0.25">
      <c r="A219" s="21" t="s">
        <v>338</v>
      </c>
      <c r="B219" s="22" t="s">
        <v>419</v>
      </c>
      <c r="C219" s="22" t="s">
        <v>52</v>
      </c>
      <c r="D219" s="22" t="s">
        <v>291</v>
      </c>
      <c r="E219" s="22" t="s">
        <v>6</v>
      </c>
      <c r="F219" s="54">
        <f>F220</f>
        <v>300000</v>
      </c>
    </row>
    <row r="220" spans="1:8" outlineLevel="3" x14ac:dyDescent="0.25">
      <c r="A220" s="21" t="s">
        <v>292</v>
      </c>
      <c r="B220" s="22" t="s">
        <v>419</v>
      </c>
      <c r="C220" s="22" t="s">
        <v>52</v>
      </c>
      <c r="D220" s="22" t="s">
        <v>293</v>
      </c>
      <c r="E220" s="22" t="s">
        <v>6</v>
      </c>
      <c r="F220" s="54">
        <f>F221</f>
        <v>300000</v>
      </c>
    </row>
    <row r="221" spans="1:8" ht="37.5" outlineLevel="3" x14ac:dyDescent="0.25">
      <c r="A221" s="21" t="s">
        <v>15</v>
      </c>
      <c r="B221" s="22" t="s">
        <v>419</v>
      </c>
      <c r="C221" s="22" t="s">
        <v>52</v>
      </c>
      <c r="D221" s="22" t="s">
        <v>293</v>
      </c>
      <c r="E221" s="22" t="s">
        <v>16</v>
      </c>
      <c r="F221" s="54">
        <f>F222</f>
        <v>300000</v>
      </c>
    </row>
    <row r="222" spans="1:8" ht="18.75" customHeight="1" outlineLevel="3" x14ac:dyDescent="0.25">
      <c r="A222" s="21" t="s">
        <v>17</v>
      </c>
      <c r="B222" s="22" t="s">
        <v>419</v>
      </c>
      <c r="C222" s="22" t="s">
        <v>52</v>
      </c>
      <c r="D222" s="22" t="s">
        <v>293</v>
      </c>
      <c r="E222" s="22" t="s">
        <v>18</v>
      </c>
      <c r="F222" s="56">
        <v>300000</v>
      </c>
    </row>
    <row r="223" spans="1:8" ht="19.5" customHeight="1" outlineLevel="3" x14ac:dyDescent="0.25">
      <c r="A223" s="24" t="s">
        <v>340</v>
      </c>
      <c r="B223" s="22" t="s">
        <v>419</v>
      </c>
      <c r="C223" s="22" t="s">
        <v>52</v>
      </c>
      <c r="D223" s="22" t="s">
        <v>339</v>
      </c>
      <c r="E223" s="22" t="s">
        <v>6</v>
      </c>
      <c r="F223" s="56">
        <f>F224</f>
        <v>320000</v>
      </c>
    </row>
    <row r="224" spans="1:8" outlineLevel="5" x14ac:dyDescent="0.25">
      <c r="A224" s="21" t="s">
        <v>294</v>
      </c>
      <c r="B224" s="22" t="s">
        <v>419</v>
      </c>
      <c r="C224" s="22" t="s">
        <v>52</v>
      </c>
      <c r="D224" s="22" t="s">
        <v>367</v>
      </c>
      <c r="E224" s="22" t="s">
        <v>6</v>
      </c>
      <c r="F224" s="56">
        <f>F225</f>
        <v>320000</v>
      </c>
    </row>
    <row r="225" spans="1:8" ht="37.5" outlineLevel="6" x14ac:dyDescent="0.25">
      <c r="A225" s="21" t="s">
        <v>15</v>
      </c>
      <c r="B225" s="22" t="s">
        <v>419</v>
      </c>
      <c r="C225" s="22" t="s">
        <v>52</v>
      </c>
      <c r="D225" s="22" t="s">
        <v>367</v>
      </c>
      <c r="E225" s="22" t="s">
        <v>16</v>
      </c>
      <c r="F225" s="56">
        <f>F226</f>
        <v>320000</v>
      </c>
    </row>
    <row r="226" spans="1:8" ht="19.5" customHeight="1" outlineLevel="7" x14ac:dyDescent="0.25">
      <c r="A226" s="21" t="s">
        <v>17</v>
      </c>
      <c r="B226" s="22" t="s">
        <v>419</v>
      </c>
      <c r="C226" s="22" t="s">
        <v>52</v>
      </c>
      <c r="D226" s="22" t="s">
        <v>367</v>
      </c>
      <c r="E226" s="22" t="s">
        <v>18</v>
      </c>
      <c r="F226" s="56">
        <v>320000</v>
      </c>
    </row>
    <row r="227" spans="1:8" s="45" customFormat="1" outlineLevel="1" x14ac:dyDescent="0.25">
      <c r="A227" s="50" t="s">
        <v>53</v>
      </c>
      <c r="B227" s="37" t="s">
        <v>419</v>
      </c>
      <c r="C227" s="37" t="s">
        <v>54</v>
      </c>
      <c r="D227" s="37" t="s">
        <v>124</v>
      </c>
      <c r="E227" s="37" t="s">
        <v>6</v>
      </c>
      <c r="F227" s="61">
        <f>F228+F239+F271+F311</f>
        <v>228880598.19</v>
      </c>
      <c r="G227" s="46"/>
      <c r="H227" s="46"/>
    </row>
    <row r="228" spans="1:8" outlineLevel="1" x14ac:dyDescent="0.25">
      <c r="A228" s="21" t="s">
        <v>55</v>
      </c>
      <c r="B228" s="22" t="s">
        <v>419</v>
      </c>
      <c r="C228" s="22" t="s">
        <v>56</v>
      </c>
      <c r="D228" s="22" t="s">
        <v>124</v>
      </c>
      <c r="E228" s="22" t="s">
        <v>6</v>
      </c>
      <c r="F228" s="56">
        <f>F229+F234</f>
        <v>3673250</v>
      </c>
    </row>
    <row r="229" spans="1:8" s="45" customFormat="1" ht="56.25" outlineLevel="1" x14ac:dyDescent="0.25">
      <c r="A229" s="50" t="s">
        <v>463</v>
      </c>
      <c r="B229" s="37" t="s">
        <v>419</v>
      </c>
      <c r="C229" s="37" t="s">
        <v>56</v>
      </c>
      <c r="D229" s="37" t="s">
        <v>282</v>
      </c>
      <c r="E229" s="37" t="s">
        <v>6</v>
      </c>
      <c r="F229" s="58">
        <f>F230</f>
        <v>3673250</v>
      </c>
      <c r="G229" s="46"/>
      <c r="H229" s="46"/>
    </row>
    <row r="230" spans="1:8" ht="37.5" outlineLevel="1" x14ac:dyDescent="0.25">
      <c r="A230" s="21" t="s">
        <v>295</v>
      </c>
      <c r="B230" s="22" t="s">
        <v>419</v>
      </c>
      <c r="C230" s="22" t="s">
        <v>56</v>
      </c>
      <c r="D230" s="22" t="s">
        <v>283</v>
      </c>
      <c r="E230" s="22" t="s">
        <v>6</v>
      </c>
      <c r="F230" s="56">
        <f>F231</f>
        <v>3673250</v>
      </c>
    </row>
    <row r="231" spans="1:8" outlineLevel="5" x14ac:dyDescent="0.25">
      <c r="A231" s="21" t="s">
        <v>296</v>
      </c>
      <c r="B231" s="22" t="s">
        <v>419</v>
      </c>
      <c r="C231" s="22" t="s">
        <v>56</v>
      </c>
      <c r="D231" s="22" t="s">
        <v>297</v>
      </c>
      <c r="E231" s="22" t="s">
        <v>6</v>
      </c>
      <c r="F231" s="56">
        <f>F232</f>
        <v>3673250</v>
      </c>
    </row>
    <row r="232" spans="1:8" ht="37.5" outlineLevel="6" x14ac:dyDescent="0.25">
      <c r="A232" s="21" t="s">
        <v>15</v>
      </c>
      <c r="B232" s="22" t="s">
        <v>419</v>
      </c>
      <c r="C232" s="22" t="s">
        <v>56</v>
      </c>
      <c r="D232" s="22" t="s">
        <v>297</v>
      </c>
      <c r="E232" s="22" t="s">
        <v>16</v>
      </c>
      <c r="F232" s="56">
        <f>F233</f>
        <v>3673250</v>
      </c>
    </row>
    <row r="233" spans="1:8" ht="17.25" customHeight="1" outlineLevel="7" x14ac:dyDescent="0.25">
      <c r="A233" s="21" t="s">
        <v>17</v>
      </c>
      <c r="B233" s="22" t="s">
        <v>419</v>
      </c>
      <c r="C233" s="22" t="s">
        <v>56</v>
      </c>
      <c r="D233" s="22" t="s">
        <v>297</v>
      </c>
      <c r="E233" s="22" t="s">
        <v>18</v>
      </c>
      <c r="F233" s="56">
        <v>3673250</v>
      </c>
    </row>
    <row r="234" spans="1:8" ht="19.5" hidden="1" customHeight="1" outlineLevel="7" x14ac:dyDescent="0.25">
      <c r="A234" s="21" t="s">
        <v>130</v>
      </c>
      <c r="B234" s="22" t="s">
        <v>419</v>
      </c>
      <c r="C234" s="22" t="s">
        <v>56</v>
      </c>
      <c r="D234" s="22" t="s">
        <v>125</v>
      </c>
      <c r="E234" s="22" t="s">
        <v>6</v>
      </c>
      <c r="F234" s="56">
        <f>F235</f>
        <v>0</v>
      </c>
    </row>
    <row r="235" spans="1:8" ht="19.5" hidden="1" customHeight="1" outlineLevel="7" x14ac:dyDescent="0.25">
      <c r="A235" s="21" t="s">
        <v>231</v>
      </c>
      <c r="B235" s="22" t="s">
        <v>419</v>
      </c>
      <c r="C235" s="22" t="s">
        <v>56</v>
      </c>
      <c r="D235" s="22" t="s">
        <v>230</v>
      </c>
      <c r="E235" s="22" t="s">
        <v>6</v>
      </c>
      <c r="F235" s="56">
        <f>F236</f>
        <v>0</v>
      </c>
    </row>
    <row r="236" spans="1:8" ht="19.5" hidden="1" customHeight="1" outlineLevel="7" x14ac:dyDescent="0.25">
      <c r="A236" s="13" t="s">
        <v>333</v>
      </c>
      <c r="B236" s="22" t="s">
        <v>419</v>
      </c>
      <c r="C236" s="22" t="s">
        <v>56</v>
      </c>
      <c r="D236" s="22" t="s">
        <v>426</v>
      </c>
      <c r="E236" s="22" t="s">
        <v>6</v>
      </c>
      <c r="F236" s="56">
        <f>F237</f>
        <v>0</v>
      </c>
    </row>
    <row r="237" spans="1:8" ht="37.5" hidden="1" outlineLevel="7" x14ac:dyDescent="0.25">
      <c r="A237" s="21" t="s">
        <v>15</v>
      </c>
      <c r="B237" s="22" t="s">
        <v>419</v>
      </c>
      <c r="C237" s="22" t="s">
        <v>56</v>
      </c>
      <c r="D237" s="22" t="s">
        <v>426</v>
      </c>
      <c r="E237" s="22" t="s">
        <v>16</v>
      </c>
      <c r="F237" s="56">
        <f>F238</f>
        <v>0</v>
      </c>
    </row>
    <row r="238" spans="1:8" ht="37.5" hidden="1" outlineLevel="7" x14ac:dyDescent="0.25">
      <c r="A238" s="21" t="s">
        <v>17</v>
      </c>
      <c r="B238" s="22" t="s">
        <v>419</v>
      </c>
      <c r="C238" s="22" t="s">
        <v>56</v>
      </c>
      <c r="D238" s="22" t="s">
        <v>426</v>
      </c>
      <c r="E238" s="22" t="s">
        <v>18</v>
      </c>
      <c r="F238" s="56">
        <v>0</v>
      </c>
    </row>
    <row r="239" spans="1:8" outlineLevel="1" collapsed="1" x14ac:dyDescent="0.25">
      <c r="A239" s="21" t="s">
        <v>57</v>
      </c>
      <c r="B239" s="22" t="s">
        <v>419</v>
      </c>
      <c r="C239" s="22" t="s">
        <v>58</v>
      </c>
      <c r="D239" s="22" t="s">
        <v>124</v>
      </c>
      <c r="E239" s="22" t="s">
        <v>6</v>
      </c>
      <c r="F239" s="56">
        <f>F240</f>
        <v>195290081.63999999</v>
      </c>
    </row>
    <row r="240" spans="1:8" s="45" customFormat="1" ht="56.25" outlineLevel="1" x14ac:dyDescent="0.25">
      <c r="A240" s="50" t="s">
        <v>298</v>
      </c>
      <c r="B240" s="37" t="s">
        <v>419</v>
      </c>
      <c r="C240" s="37" t="s">
        <v>58</v>
      </c>
      <c r="D240" s="37" t="s">
        <v>132</v>
      </c>
      <c r="E240" s="37" t="s">
        <v>6</v>
      </c>
      <c r="F240" s="58">
        <f>F241+F267</f>
        <v>195290081.63999999</v>
      </c>
      <c r="G240" s="46"/>
      <c r="H240" s="46"/>
    </row>
    <row r="241" spans="1:6" ht="56.25" outlineLevel="1" x14ac:dyDescent="0.25">
      <c r="A241" s="21" t="s">
        <v>299</v>
      </c>
      <c r="B241" s="22" t="s">
        <v>419</v>
      </c>
      <c r="C241" s="22" t="s">
        <v>58</v>
      </c>
      <c r="D241" s="22" t="s">
        <v>300</v>
      </c>
      <c r="E241" s="22" t="s">
        <v>6</v>
      </c>
      <c r="F241" s="56">
        <f>F242+F249+F255+F258+F252+F264+F261</f>
        <v>39296000</v>
      </c>
    </row>
    <row r="242" spans="1:6" ht="75" outlineLevel="1" x14ac:dyDescent="0.25">
      <c r="A242" s="25" t="s">
        <v>59</v>
      </c>
      <c r="B242" s="22" t="s">
        <v>419</v>
      </c>
      <c r="C242" s="22" t="s">
        <v>58</v>
      </c>
      <c r="D242" s="22" t="s">
        <v>301</v>
      </c>
      <c r="E242" s="22" t="s">
        <v>6</v>
      </c>
      <c r="F242" s="56">
        <f>F243+F247+F245</f>
        <v>18484000</v>
      </c>
    </row>
    <row r="243" spans="1:6" ht="37.5" outlineLevel="1" x14ac:dyDescent="0.25">
      <c r="A243" s="21" t="s">
        <v>15</v>
      </c>
      <c r="B243" s="22" t="s">
        <v>419</v>
      </c>
      <c r="C243" s="22" t="s">
        <v>58</v>
      </c>
      <c r="D243" s="22" t="s">
        <v>301</v>
      </c>
      <c r="E243" s="22" t="s">
        <v>16</v>
      </c>
      <c r="F243" s="56">
        <f>F244</f>
        <v>5190123.62</v>
      </c>
    </row>
    <row r="244" spans="1:6" ht="21" customHeight="1" outlineLevel="1" x14ac:dyDescent="0.25">
      <c r="A244" s="21" t="s">
        <v>17</v>
      </c>
      <c r="B244" s="22" t="s">
        <v>419</v>
      </c>
      <c r="C244" s="22" t="s">
        <v>58</v>
      </c>
      <c r="D244" s="22" t="s">
        <v>301</v>
      </c>
      <c r="E244" s="22" t="s">
        <v>18</v>
      </c>
      <c r="F244" s="56">
        <v>5190123.62</v>
      </c>
    </row>
    <row r="245" spans="1:6" ht="21" customHeight="1" outlineLevel="1" x14ac:dyDescent="0.25">
      <c r="A245" s="21" t="s">
        <v>219</v>
      </c>
      <c r="B245" s="22" t="s">
        <v>419</v>
      </c>
      <c r="C245" s="22" t="s">
        <v>58</v>
      </c>
      <c r="D245" s="22" t="s">
        <v>301</v>
      </c>
      <c r="E245" s="22" t="s">
        <v>220</v>
      </c>
      <c r="F245" s="56">
        <f>F246</f>
        <v>1362876.38</v>
      </c>
    </row>
    <row r="246" spans="1:6" ht="21" customHeight="1" outlineLevel="1" x14ac:dyDescent="0.25">
      <c r="A246" s="21" t="s">
        <v>221</v>
      </c>
      <c r="B246" s="22" t="s">
        <v>419</v>
      </c>
      <c r="C246" s="22" t="s">
        <v>58</v>
      </c>
      <c r="D246" s="22" t="s">
        <v>301</v>
      </c>
      <c r="E246" s="22" t="s">
        <v>222</v>
      </c>
      <c r="F246" s="56">
        <v>1362876.38</v>
      </c>
    </row>
    <row r="247" spans="1:6" ht="21" customHeight="1" outlineLevel="1" x14ac:dyDescent="0.25">
      <c r="A247" s="21" t="s">
        <v>19</v>
      </c>
      <c r="B247" s="22" t="s">
        <v>419</v>
      </c>
      <c r="C247" s="22" t="s">
        <v>58</v>
      </c>
      <c r="D247" s="22" t="s">
        <v>301</v>
      </c>
      <c r="E247" s="22" t="s">
        <v>20</v>
      </c>
      <c r="F247" s="56">
        <f>F248</f>
        <v>11931000</v>
      </c>
    </row>
    <row r="248" spans="1:6" ht="55.5" customHeight="1" outlineLevel="1" x14ac:dyDescent="0.25">
      <c r="A248" s="21" t="s">
        <v>46</v>
      </c>
      <c r="B248" s="22" t="s">
        <v>419</v>
      </c>
      <c r="C248" s="22" t="s">
        <v>58</v>
      </c>
      <c r="D248" s="22" t="s">
        <v>301</v>
      </c>
      <c r="E248" s="22" t="s">
        <v>47</v>
      </c>
      <c r="F248" s="56">
        <v>11931000</v>
      </c>
    </row>
    <row r="249" spans="1:6" ht="36.75" customHeight="1" outlineLevel="1" x14ac:dyDescent="0.25">
      <c r="A249" s="21" t="s">
        <v>207</v>
      </c>
      <c r="B249" s="22" t="s">
        <v>419</v>
      </c>
      <c r="C249" s="22" t="s">
        <v>58</v>
      </c>
      <c r="D249" s="22" t="s">
        <v>302</v>
      </c>
      <c r="E249" s="22" t="s">
        <v>6</v>
      </c>
      <c r="F249" s="54">
        <f>F250</f>
        <v>1100000</v>
      </c>
    </row>
    <row r="250" spans="1:6" outlineLevel="1" x14ac:dyDescent="0.25">
      <c r="A250" s="21" t="s">
        <v>19</v>
      </c>
      <c r="B250" s="22" t="s">
        <v>419</v>
      </c>
      <c r="C250" s="22" t="s">
        <v>58</v>
      </c>
      <c r="D250" s="22" t="s">
        <v>302</v>
      </c>
      <c r="E250" s="22" t="s">
        <v>20</v>
      </c>
      <c r="F250" s="54">
        <f>F251</f>
        <v>1100000</v>
      </c>
    </row>
    <row r="251" spans="1:6" ht="56.25" outlineLevel="1" x14ac:dyDescent="0.25">
      <c r="A251" s="21" t="s">
        <v>46</v>
      </c>
      <c r="B251" s="22" t="s">
        <v>419</v>
      </c>
      <c r="C251" s="22" t="s">
        <v>58</v>
      </c>
      <c r="D251" s="22" t="s">
        <v>302</v>
      </c>
      <c r="E251" s="22" t="s">
        <v>47</v>
      </c>
      <c r="F251" s="56">
        <v>1100000</v>
      </c>
    </row>
    <row r="252" spans="1:6" ht="37.5" outlineLevel="1" x14ac:dyDescent="0.25">
      <c r="A252" s="21" t="s">
        <v>217</v>
      </c>
      <c r="B252" s="22" t="s">
        <v>419</v>
      </c>
      <c r="C252" s="22" t="s">
        <v>58</v>
      </c>
      <c r="D252" s="22" t="s">
        <v>303</v>
      </c>
      <c r="E252" s="22" t="s">
        <v>6</v>
      </c>
      <c r="F252" s="54">
        <f>F253</f>
        <v>13650000</v>
      </c>
    </row>
    <row r="253" spans="1:6" outlineLevel="1" x14ac:dyDescent="0.25">
      <c r="A253" s="21" t="s">
        <v>19</v>
      </c>
      <c r="B253" s="22" t="s">
        <v>419</v>
      </c>
      <c r="C253" s="22" t="s">
        <v>58</v>
      </c>
      <c r="D253" s="22" t="s">
        <v>303</v>
      </c>
      <c r="E253" s="22" t="s">
        <v>20</v>
      </c>
      <c r="F253" s="54">
        <f>F254</f>
        <v>13650000</v>
      </c>
    </row>
    <row r="254" spans="1:6" ht="54" customHeight="1" outlineLevel="1" x14ac:dyDescent="0.25">
      <c r="A254" s="21" t="s">
        <v>46</v>
      </c>
      <c r="B254" s="22" t="s">
        <v>419</v>
      </c>
      <c r="C254" s="22" t="s">
        <v>58</v>
      </c>
      <c r="D254" s="22" t="s">
        <v>303</v>
      </c>
      <c r="E254" s="22" t="s">
        <v>47</v>
      </c>
      <c r="F254" s="56">
        <v>13650000</v>
      </c>
    </row>
    <row r="255" spans="1:6" ht="56.25" hidden="1" outlineLevel="1" x14ac:dyDescent="0.25">
      <c r="A255" s="21" t="s">
        <v>250</v>
      </c>
      <c r="B255" s="22" t="s">
        <v>419</v>
      </c>
      <c r="C255" s="22" t="s">
        <v>58</v>
      </c>
      <c r="D255" s="22" t="s">
        <v>342</v>
      </c>
      <c r="E255" s="22" t="s">
        <v>6</v>
      </c>
      <c r="F255" s="56">
        <f>F256</f>
        <v>0</v>
      </c>
    </row>
    <row r="256" spans="1:6" ht="37.5" hidden="1" outlineLevel="1" x14ac:dyDescent="0.25">
      <c r="A256" s="21" t="s">
        <v>15</v>
      </c>
      <c r="B256" s="22" t="s">
        <v>419</v>
      </c>
      <c r="C256" s="22" t="s">
        <v>58</v>
      </c>
      <c r="D256" s="22" t="s">
        <v>342</v>
      </c>
      <c r="E256" s="22" t="s">
        <v>16</v>
      </c>
      <c r="F256" s="56">
        <f>F257</f>
        <v>0</v>
      </c>
    </row>
    <row r="257" spans="1:8" ht="37.5" hidden="1" outlineLevel="1" x14ac:dyDescent="0.25">
      <c r="A257" s="21" t="s">
        <v>17</v>
      </c>
      <c r="B257" s="22" t="s">
        <v>419</v>
      </c>
      <c r="C257" s="22" t="s">
        <v>58</v>
      </c>
      <c r="D257" s="22" t="s">
        <v>342</v>
      </c>
      <c r="E257" s="22" t="s">
        <v>18</v>
      </c>
      <c r="F257" s="56"/>
    </row>
    <row r="258" spans="1:8" ht="56.25" hidden="1" outlineLevel="1" x14ac:dyDescent="0.25">
      <c r="A258" s="21" t="s">
        <v>218</v>
      </c>
      <c r="B258" s="22" t="s">
        <v>419</v>
      </c>
      <c r="C258" s="22" t="s">
        <v>58</v>
      </c>
      <c r="D258" s="22" t="s">
        <v>343</v>
      </c>
      <c r="E258" s="22" t="s">
        <v>6</v>
      </c>
      <c r="F258" s="56">
        <f>F259</f>
        <v>0</v>
      </c>
    </row>
    <row r="259" spans="1:8" ht="37.5" hidden="1" outlineLevel="1" x14ac:dyDescent="0.25">
      <c r="A259" s="21" t="s">
        <v>15</v>
      </c>
      <c r="B259" s="22" t="s">
        <v>419</v>
      </c>
      <c r="C259" s="22" t="s">
        <v>58</v>
      </c>
      <c r="D259" s="22" t="s">
        <v>343</v>
      </c>
      <c r="E259" s="22" t="s">
        <v>16</v>
      </c>
      <c r="F259" s="56">
        <f>F260</f>
        <v>0</v>
      </c>
    </row>
    <row r="260" spans="1:8" ht="37.5" hidden="1" outlineLevel="1" x14ac:dyDescent="0.25">
      <c r="A260" s="21" t="s">
        <v>17</v>
      </c>
      <c r="B260" s="22" t="s">
        <v>419</v>
      </c>
      <c r="C260" s="22" t="s">
        <v>58</v>
      </c>
      <c r="D260" s="22" t="s">
        <v>343</v>
      </c>
      <c r="E260" s="22" t="s">
        <v>18</v>
      </c>
      <c r="F260" s="56"/>
    </row>
    <row r="261" spans="1:8" ht="37.5" outlineLevel="1" x14ac:dyDescent="0.25">
      <c r="A261" s="21" t="s">
        <v>545</v>
      </c>
      <c r="B261" s="22" t="s">
        <v>419</v>
      </c>
      <c r="C261" s="22" t="s">
        <v>58</v>
      </c>
      <c r="D261" s="22" t="s">
        <v>544</v>
      </c>
      <c r="E261" s="22" t="s">
        <v>6</v>
      </c>
      <c r="F261" s="56">
        <f>F262</f>
        <v>6000000</v>
      </c>
    </row>
    <row r="262" spans="1:8" ht="37.5" outlineLevel="1" x14ac:dyDescent="0.25">
      <c r="A262" s="21" t="s">
        <v>15</v>
      </c>
      <c r="B262" s="22" t="s">
        <v>419</v>
      </c>
      <c r="C262" s="22" t="s">
        <v>58</v>
      </c>
      <c r="D262" s="22" t="s">
        <v>544</v>
      </c>
      <c r="E262" s="22" t="s">
        <v>16</v>
      </c>
      <c r="F262" s="56">
        <f>F263</f>
        <v>6000000</v>
      </c>
    </row>
    <row r="263" spans="1:8" ht="37.5" outlineLevel="1" x14ac:dyDescent="0.25">
      <c r="A263" s="21" t="s">
        <v>17</v>
      </c>
      <c r="B263" s="22" t="s">
        <v>419</v>
      </c>
      <c r="C263" s="22" t="s">
        <v>58</v>
      </c>
      <c r="D263" s="22" t="s">
        <v>544</v>
      </c>
      <c r="E263" s="22" t="s">
        <v>18</v>
      </c>
      <c r="F263" s="56">
        <v>6000000</v>
      </c>
    </row>
    <row r="264" spans="1:8" ht="37.5" outlineLevel="1" x14ac:dyDescent="0.25">
      <c r="A264" s="21" t="s">
        <v>522</v>
      </c>
      <c r="B264" s="22" t="s">
        <v>419</v>
      </c>
      <c r="C264" s="22" t="s">
        <v>58</v>
      </c>
      <c r="D264" s="22" t="s">
        <v>521</v>
      </c>
      <c r="E264" s="22" t="s">
        <v>6</v>
      </c>
      <c r="F264" s="56">
        <f>F265</f>
        <v>62000</v>
      </c>
    </row>
    <row r="265" spans="1:8" ht="37.5" outlineLevel="1" x14ac:dyDescent="0.25">
      <c r="A265" s="21" t="s">
        <v>15</v>
      </c>
      <c r="B265" s="22" t="s">
        <v>419</v>
      </c>
      <c r="C265" s="22" t="s">
        <v>58</v>
      </c>
      <c r="D265" s="22" t="s">
        <v>521</v>
      </c>
      <c r="E265" s="22" t="s">
        <v>16</v>
      </c>
      <c r="F265" s="56">
        <f>F266</f>
        <v>62000</v>
      </c>
    </row>
    <row r="266" spans="1:8" ht="37.5" outlineLevel="1" x14ac:dyDescent="0.25">
      <c r="A266" s="21" t="s">
        <v>17</v>
      </c>
      <c r="B266" s="22" t="s">
        <v>419</v>
      </c>
      <c r="C266" s="22" t="s">
        <v>58</v>
      </c>
      <c r="D266" s="22" t="s">
        <v>521</v>
      </c>
      <c r="E266" s="22" t="s">
        <v>18</v>
      </c>
      <c r="F266" s="56">
        <v>62000</v>
      </c>
    </row>
    <row r="267" spans="1:8" outlineLevel="1" x14ac:dyDescent="0.25">
      <c r="A267" s="24" t="s">
        <v>395</v>
      </c>
      <c r="B267" s="22" t="s">
        <v>419</v>
      </c>
      <c r="C267" s="22" t="s">
        <v>58</v>
      </c>
      <c r="D267" s="22" t="s">
        <v>541</v>
      </c>
      <c r="E267" s="22" t="s">
        <v>6</v>
      </c>
      <c r="F267" s="56">
        <f>F268</f>
        <v>155994081.63999999</v>
      </c>
    </row>
    <row r="268" spans="1:8" ht="56.25" outlineLevel="1" x14ac:dyDescent="0.25">
      <c r="A268" s="21" t="s">
        <v>398</v>
      </c>
      <c r="B268" s="22" t="s">
        <v>419</v>
      </c>
      <c r="C268" s="22" t="s">
        <v>58</v>
      </c>
      <c r="D268" s="22" t="s">
        <v>542</v>
      </c>
      <c r="E268" s="22" t="s">
        <v>6</v>
      </c>
      <c r="F268" s="56">
        <f>F269</f>
        <v>155994081.63999999</v>
      </c>
    </row>
    <row r="269" spans="1:8" ht="37.5" outlineLevel="1" x14ac:dyDescent="0.25">
      <c r="A269" s="21" t="s">
        <v>219</v>
      </c>
      <c r="B269" s="22" t="s">
        <v>419</v>
      </c>
      <c r="C269" s="22" t="s">
        <v>58</v>
      </c>
      <c r="D269" s="22" t="s">
        <v>542</v>
      </c>
      <c r="E269" s="22" t="s">
        <v>220</v>
      </c>
      <c r="F269" s="56">
        <f>F270</f>
        <v>155994081.63999999</v>
      </c>
    </row>
    <row r="270" spans="1:8" outlineLevel="1" x14ac:dyDescent="0.25">
      <c r="A270" s="21" t="s">
        <v>221</v>
      </c>
      <c r="B270" s="22" t="s">
        <v>419</v>
      </c>
      <c r="C270" s="22" t="s">
        <v>58</v>
      </c>
      <c r="D270" s="22" t="s">
        <v>542</v>
      </c>
      <c r="E270" s="22" t="s">
        <v>222</v>
      </c>
      <c r="F270" s="56">
        <f>143460299.73+12533781.91</f>
        <v>155994081.63999999</v>
      </c>
    </row>
    <row r="271" spans="1:8" outlineLevel="1" x14ac:dyDescent="0.25">
      <c r="A271" s="21" t="s">
        <v>60</v>
      </c>
      <c r="B271" s="22" t="s">
        <v>419</v>
      </c>
      <c r="C271" s="22" t="s">
        <v>61</v>
      </c>
      <c r="D271" s="22" t="s">
        <v>124</v>
      </c>
      <c r="E271" s="22" t="s">
        <v>6</v>
      </c>
      <c r="F271" s="56">
        <f>F272+F280+F291</f>
        <v>27421266.550000001</v>
      </c>
    </row>
    <row r="272" spans="1:8" s="45" customFormat="1" ht="56.25" outlineLevel="1" x14ac:dyDescent="0.25">
      <c r="A272" s="50" t="s">
        <v>298</v>
      </c>
      <c r="B272" s="37" t="s">
        <v>419</v>
      </c>
      <c r="C272" s="37" t="s">
        <v>61</v>
      </c>
      <c r="D272" s="37" t="s">
        <v>132</v>
      </c>
      <c r="E272" s="37" t="s">
        <v>6</v>
      </c>
      <c r="F272" s="58">
        <f>F273</f>
        <v>550000</v>
      </c>
      <c r="G272" s="46"/>
      <c r="H272" s="46"/>
    </row>
    <row r="273" spans="1:8" outlineLevel="1" x14ac:dyDescent="0.25">
      <c r="A273" s="21" t="s">
        <v>304</v>
      </c>
      <c r="B273" s="22" t="s">
        <v>419</v>
      </c>
      <c r="C273" s="22" t="s">
        <v>61</v>
      </c>
      <c r="D273" s="22" t="s">
        <v>192</v>
      </c>
      <c r="E273" s="22" t="s">
        <v>6</v>
      </c>
      <c r="F273" s="56">
        <f>F274+F277</f>
        <v>550000</v>
      </c>
    </row>
    <row r="274" spans="1:8" outlineLevel="1" x14ac:dyDescent="0.25">
      <c r="A274" s="21" t="s">
        <v>310</v>
      </c>
      <c r="B274" s="22" t="s">
        <v>419</v>
      </c>
      <c r="C274" s="22" t="s">
        <v>61</v>
      </c>
      <c r="D274" s="22" t="s">
        <v>399</v>
      </c>
      <c r="E274" s="22" t="s">
        <v>6</v>
      </c>
      <c r="F274" s="56">
        <f>F275</f>
        <v>200000</v>
      </c>
    </row>
    <row r="275" spans="1:8" ht="37.5" outlineLevel="1" x14ac:dyDescent="0.25">
      <c r="A275" s="21" t="s">
        <v>15</v>
      </c>
      <c r="B275" s="22" t="s">
        <v>419</v>
      </c>
      <c r="C275" s="22" t="s">
        <v>61</v>
      </c>
      <c r="D275" s="22" t="s">
        <v>399</v>
      </c>
      <c r="E275" s="22" t="s">
        <v>16</v>
      </c>
      <c r="F275" s="56">
        <f>F276</f>
        <v>200000</v>
      </c>
    </row>
    <row r="276" spans="1:8" ht="18.75" customHeight="1" outlineLevel="1" x14ac:dyDescent="0.25">
      <c r="A276" s="21" t="s">
        <v>17</v>
      </c>
      <c r="B276" s="22" t="s">
        <v>419</v>
      </c>
      <c r="C276" s="22" t="s">
        <v>61</v>
      </c>
      <c r="D276" s="22" t="s">
        <v>399</v>
      </c>
      <c r="E276" s="22" t="s">
        <v>18</v>
      </c>
      <c r="F276" s="56">
        <v>200000</v>
      </c>
    </row>
    <row r="277" spans="1:8" ht="37.5" outlineLevel="1" x14ac:dyDescent="0.25">
      <c r="A277" s="25" t="s">
        <v>62</v>
      </c>
      <c r="B277" s="22" t="s">
        <v>419</v>
      </c>
      <c r="C277" s="22" t="s">
        <v>61</v>
      </c>
      <c r="D277" s="22" t="s">
        <v>305</v>
      </c>
      <c r="E277" s="22" t="s">
        <v>6</v>
      </c>
      <c r="F277" s="56">
        <f>F278</f>
        <v>350000</v>
      </c>
    </row>
    <row r="278" spans="1:8" ht="37.5" outlineLevel="1" x14ac:dyDescent="0.25">
      <c r="A278" s="21" t="s">
        <v>15</v>
      </c>
      <c r="B278" s="22" t="s">
        <v>419</v>
      </c>
      <c r="C278" s="22" t="s">
        <v>61</v>
      </c>
      <c r="D278" s="22" t="s">
        <v>305</v>
      </c>
      <c r="E278" s="22" t="s">
        <v>16</v>
      </c>
      <c r="F278" s="56">
        <f>F279</f>
        <v>350000</v>
      </c>
    </row>
    <row r="279" spans="1:8" ht="22.5" customHeight="1" outlineLevel="1" x14ac:dyDescent="0.25">
      <c r="A279" s="21" t="s">
        <v>17</v>
      </c>
      <c r="B279" s="22" t="s">
        <v>419</v>
      </c>
      <c r="C279" s="22" t="s">
        <v>61</v>
      </c>
      <c r="D279" s="22" t="s">
        <v>305</v>
      </c>
      <c r="E279" s="22" t="s">
        <v>18</v>
      </c>
      <c r="F279" s="56">
        <v>350000</v>
      </c>
    </row>
    <row r="280" spans="1:8" s="45" customFormat="1" ht="56.25" outlineLevel="1" x14ac:dyDescent="0.25">
      <c r="A280" s="50" t="s">
        <v>427</v>
      </c>
      <c r="B280" s="37" t="s">
        <v>419</v>
      </c>
      <c r="C280" s="37" t="s">
        <v>61</v>
      </c>
      <c r="D280" s="37" t="s">
        <v>428</v>
      </c>
      <c r="E280" s="37" t="s">
        <v>6</v>
      </c>
      <c r="F280" s="58">
        <f>F281</f>
        <v>10960858.32</v>
      </c>
      <c r="G280" s="46"/>
      <c r="H280" s="46"/>
    </row>
    <row r="281" spans="1:8" ht="37.5" outlineLevel="1" x14ac:dyDescent="0.25">
      <c r="A281" s="21" t="s">
        <v>429</v>
      </c>
      <c r="B281" s="22" t="s">
        <v>419</v>
      </c>
      <c r="C281" s="22" t="s">
        <v>61</v>
      </c>
      <c r="D281" s="22" t="s">
        <v>430</v>
      </c>
      <c r="E281" s="22" t="s">
        <v>6</v>
      </c>
      <c r="F281" s="56">
        <f>F282+F285+F288</f>
        <v>10960858.32</v>
      </c>
    </row>
    <row r="282" spans="1:8" ht="56.25" customHeight="1" outlineLevel="1" x14ac:dyDescent="0.25">
      <c r="A282" s="21" t="s">
        <v>431</v>
      </c>
      <c r="B282" s="22" t="s">
        <v>419</v>
      </c>
      <c r="C282" s="22" t="s">
        <v>61</v>
      </c>
      <c r="D282" s="22" t="s">
        <v>432</v>
      </c>
      <c r="E282" s="22" t="s">
        <v>6</v>
      </c>
      <c r="F282" s="56">
        <f>F283</f>
        <v>2000000</v>
      </c>
    </row>
    <row r="283" spans="1:8" ht="37.5" outlineLevel="1" x14ac:dyDescent="0.25">
      <c r="A283" s="21" t="s">
        <v>15</v>
      </c>
      <c r="B283" s="22" t="s">
        <v>419</v>
      </c>
      <c r="C283" s="22" t="s">
        <v>61</v>
      </c>
      <c r="D283" s="22" t="s">
        <v>432</v>
      </c>
      <c r="E283" s="22" t="s">
        <v>16</v>
      </c>
      <c r="F283" s="56">
        <f>F284</f>
        <v>2000000</v>
      </c>
    </row>
    <row r="284" spans="1:8" ht="37.5" outlineLevel="1" x14ac:dyDescent="0.25">
      <c r="A284" s="21" t="s">
        <v>17</v>
      </c>
      <c r="B284" s="22" t="s">
        <v>419</v>
      </c>
      <c r="C284" s="22" t="s">
        <v>61</v>
      </c>
      <c r="D284" s="22" t="s">
        <v>432</v>
      </c>
      <c r="E284" s="22" t="s">
        <v>18</v>
      </c>
      <c r="F284" s="56">
        <v>2000000</v>
      </c>
    </row>
    <row r="285" spans="1:8" ht="38.25" customHeight="1" outlineLevel="1" x14ac:dyDescent="0.25">
      <c r="A285" s="21" t="s">
        <v>433</v>
      </c>
      <c r="B285" s="22" t="s">
        <v>419</v>
      </c>
      <c r="C285" s="22" t="s">
        <v>61</v>
      </c>
      <c r="D285" s="22" t="s">
        <v>434</v>
      </c>
      <c r="E285" s="22" t="s">
        <v>6</v>
      </c>
      <c r="F285" s="56">
        <f>F286</f>
        <v>3751000</v>
      </c>
    </row>
    <row r="286" spans="1:8" ht="37.5" outlineLevel="1" x14ac:dyDescent="0.25">
      <c r="A286" s="21" t="s">
        <v>15</v>
      </c>
      <c r="B286" s="22" t="s">
        <v>419</v>
      </c>
      <c r="C286" s="22" t="s">
        <v>61</v>
      </c>
      <c r="D286" s="22" t="s">
        <v>434</v>
      </c>
      <c r="E286" s="22" t="s">
        <v>16</v>
      </c>
      <c r="F286" s="56">
        <f>F287</f>
        <v>3751000</v>
      </c>
    </row>
    <row r="287" spans="1:8" ht="37.5" outlineLevel="1" x14ac:dyDescent="0.25">
      <c r="A287" s="21" t="s">
        <v>17</v>
      </c>
      <c r="B287" s="22" t="s">
        <v>419</v>
      </c>
      <c r="C287" s="22" t="s">
        <v>61</v>
      </c>
      <c r="D287" s="22" t="s">
        <v>434</v>
      </c>
      <c r="E287" s="22" t="s">
        <v>18</v>
      </c>
      <c r="F287" s="56">
        <f>1500000+1951000+300000</f>
        <v>3751000</v>
      </c>
    </row>
    <row r="288" spans="1:8" ht="37.5" outlineLevel="1" x14ac:dyDescent="0.25">
      <c r="A288" s="21" t="s">
        <v>435</v>
      </c>
      <c r="B288" s="22" t="s">
        <v>419</v>
      </c>
      <c r="C288" s="22" t="s">
        <v>61</v>
      </c>
      <c r="D288" s="22" t="s">
        <v>436</v>
      </c>
      <c r="E288" s="22" t="s">
        <v>6</v>
      </c>
      <c r="F288" s="56">
        <f>F289</f>
        <v>5209858.32</v>
      </c>
    </row>
    <row r="289" spans="1:8" ht="37.5" outlineLevel="1" x14ac:dyDescent="0.25">
      <c r="A289" s="21" t="s">
        <v>15</v>
      </c>
      <c r="B289" s="22" t="s">
        <v>419</v>
      </c>
      <c r="C289" s="22" t="s">
        <v>61</v>
      </c>
      <c r="D289" s="22" t="s">
        <v>436</v>
      </c>
      <c r="E289" s="22" t="s">
        <v>16</v>
      </c>
      <c r="F289" s="56">
        <f>F290</f>
        <v>5209858.32</v>
      </c>
    </row>
    <row r="290" spans="1:8" ht="37.5" outlineLevel="1" x14ac:dyDescent="0.25">
      <c r="A290" s="21" t="s">
        <v>17</v>
      </c>
      <c r="B290" s="22" t="s">
        <v>419</v>
      </c>
      <c r="C290" s="22" t="s">
        <v>61</v>
      </c>
      <c r="D290" s="22" t="s">
        <v>436</v>
      </c>
      <c r="E290" s="22" t="s">
        <v>18</v>
      </c>
      <c r="F290" s="56">
        <v>5209858.32</v>
      </c>
    </row>
    <row r="291" spans="1:8" s="45" customFormat="1" ht="56.25" outlineLevel="1" x14ac:dyDescent="0.25">
      <c r="A291" s="50" t="s">
        <v>437</v>
      </c>
      <c r="B291" s="37" t="s">
        <v>419</v>
      </c>
      <c r="C291" s="37" t="s">
        <v>61</v>
      </c>
      <c r="D291" s="37" t="s">
        <v>438</v>
      </c>
      <c r="E291" s="37" t="s">
        <v>6</v>
      </c>
      <c r="F291" s="58">
        <f>F292+F300</f>
        <v>15910408.23</v>
      </c>
      <c r="G291" s="46"/>
      <c r="H291" s="46"/>
    </row>
    <row r="292" spans="1:8" s="45" customFormat="1" ht="56.25" outlineLevel="1" x14ac:dyDescent="0.25">
      <c r="A292" s="50" t="s">
        <v>466</v>
      </c>
      <c r="B292" s="37" t="s">
        <v>419</v>
      </c>
      <c r="C292" s="37" t="s">
        <v>61</v>
      </c>
      <c r="D292" s="37" t="s">
        <v>467</v>
      </c>
      <c r="E292" s="37" t="s">
        <v>6</v>
      </c>
      <c r="F292" s="58">
        <f>F293</f>
        <v>8282327.9500000002</v>
      </c>
      <c r="G292" s="46"/>
      <c r="H292" s="46"/>
    </row>
    <row r="293" spans="1:8" ht="37.5" outlineLevel="1" x14ac:dyDescent="0.25">
      <c r="A293" s="21" t="s">
        <v>465</v>
      </c>
      <c r="B293" s="22" t="s">
        <v>419</v>
      </c>
      <c r="C293" s="22" t="s">
        <v>61</v>
      </c>
      <c r="D293" s="22" t="s">
        <v>468</v>
      </c>
      <c r="E293" s="22" t="s">
        <v>6</v>
      </c>
      <c r="F293" s="56">
        <f>F294+F297</f>
        <v>8282327.9500000002</v>
      </c>
    </row>
    <row r="294" spans="1:8" ht="37.5" outlineLevel="1" x14ac:dyDescent="0.25">
      <c r="A294" s="21" t="s">
        <v>464</v>
      </c>
      <c r="B294" s="22" t="s">
        <v>419</v>
      </c>
      <c r="C294" s="22" t="s">
        <v>61</v>
      </c>
      <c r="D294" s="22" t="s">
        <v>469</v>
      </c>
      <c r="E294" s="22" t="s">
        <v>6</v>
      </c>
      <c r="F294" s="56">
        <f>F295</f>
        <v>6850012.1100000003</v>
      </c>
    </row>
    <row r="295" spans="1:8" ht="37.5" outlineLevel="1" x14ac:dyDescent="0.25">
      <c r="A295" s="21" t="s">
        <v>15</v>
      </c>
      <c r="B295" s="22" t="s">
        <v>419</v>
      </c>
      <c r="C295" s="22" t="s">
        <v>61</v>
      </c>
      <c r="D295" s="22" t="s">
        <v>469</v>
      </c>
      <c r="E295" s="22" t="s">
        <v>16</v>
      </c>
      <c r="F295" s="56">
        <f>F296</f>
        <v>6850012.1100000003</v>
      </c>
    </row>
    <row r="296" spans="1:8" ht="37.5" outlineLevel="1" x14ac:dyDescent="0.25">
      <c r="A296" s="21" t="s">
        <v>17</v>
      </c>
      <c r="B296" s="22" t="s">
        <v>419</v>
      </c>
      <c r="C296" s="22" t="s">
        <v>61</v>
      </c>
      <c r="D296" s="22" t="s">
        <v>469</v>
      </c>
      <c r="E296" s="22" t="s">
        <v>18</v>
      </c>
      <c r="F296" s="56">
        <v>6850012.1100000003</v>
      </c>
    </row>
    <row r="297" spans="1:8" ht="37.5" outlineLevel="1" x14ac:dyDescent="0.25">
      <c r="A297" s="23" t="s">
        <v>520</v>
      </c>
      <c r="B297" s="22" t="s">
        <v>419</v>
      </c>
      <c r="C297" s="22" t="s">
        <v>61</v>
      </c>
      <c r="D297" s="106" t="s">
        <v>553</v>
      </c>
      <c r="E297" s="22" t="s">
        <v>6</v>
      </c>
      <c r="F297" s="56">
        <f>F298</f>
        <v>1432315.84</v>
      </c>
    </row>
    <row r="298" spans="1:8" ht="37.5" outlineLevel="1" x14ac:dyDescent="0.25">
      <c r="A298" s="21" t="s">
        <v>15</v>
      </c>
      <c r="B298" s="22" t="s">
        <v>419</v>
      </c>
      <c r="C298" s="22" t="s">
        <v>61</v>
      </c>
      <c r="D298" s="106" t="s">
        <v>553</v>
      </c>
      <c r="E298" s="22" t="s">
        <v>16</v>
      </c>
      <c r="F298" s="56">
        <f>F299</f>
        <v>1432315.84</v>
      </c>
    </row>
    <row r="299" spans="1:8" ht="37.5" outlineLevel="1" x14ac:dyDescent="0.25">
      <c r="A299" s="21" t="s">
        <v>17</v>
      </c>
      <c r="B299" s="22" t="s">
        <v>419</v>
      </c>
      <c r="C299" s="22" t="s">
        <v>61</v>
      </c>
      <c r="D299" s="106" t="s">
        <v>553</v>
      </c>
      <c r="E299" s="22" t="s">
        <v>18</v>
      </c>
      <c r="F299" s="56">
        <v>1432315.84</v>
      </c>
    </row>
    <row r="300" spans="1:8" s="45" customFormat="1" ht="37.5" outlineLevel="1" x14ac:dyDescent="0.25">
      <c r="A300" s="85" t="s">
        <v>470</v>
      </c>
      <c r="B300" s="22" t="s">
        <v>419</v>
      </c>
      <c r="C300" s="22" t="s">
        <v>61</v>
      </c>
      <c r="D300" s="37" t="s">
        <v>472</v>
      </c>
      <c r="E300" s="37" t="s">
        <v>6</v>
      </c>
      <c r="F300" s="58">
        <f>F301</f>
        <v>7628080.2799999993</v>
      </c>
      <c r="G300" s="46"/>
      <c r="H300" s="46"/>
    </row>
    <row r="301" spans="1:8" s="45" customFormat="1" ht="37.5" outlineLevel="1" x14ac:dyDescent="0.25">
      <c r="A301" s="85" t="s">
        <v>471</v>
      </c>
      <c r="B301" s="22" t="s">
        <v>419</v>
      </c>
      <c r="C301" s="22" t="s">
        <v>61</v>
      </c>
      <c r="D301" s="37" t="s">
        <v>473</v>
      </c>
      <c r="E301" s="37" t="s">
        <v>6</v>
      </c>
      <c r="F301" s="58">
        <f>F302+F305+F308</f>
        <v>7628080.2799999993</v>
      </c>
      <c r="G301" s="46"/>
      <c r="H301" s="46"/>
    </row>
    <row r="302" spans="1:8" s="45" customFormat="1" ht="57" customHeight="1" outlineLevel="1" x14ac:dyDescent="0.25">
      <c r="A302" s="23" t="s">
        <v>479</v>
      </c>
      <c r="B302" s="22" t="s">
        <v>419</v>
      </c>
      <c r="C302" s="22" t="s">
        <v>61</v>
      </c>
      <c r="D302" s="37" t="s">
        <v>490</v>
      </c>
      <c r="E302" s="37" t="s">
        <v>6</v>
      </c>
      <c r="F302" s="58">
        <f>F303</f>
        <v>6501429.3700000001</v>
      </c>
      <c r="G302" s="46"/>
      <c r="H302" s="46"/>
    </row>
    <row r="303" spans="1:8" s="45" customFormat="1" ht="37.5" outlineLevel="1" x14ac:dyDescent="0.25">
      <c r="A303" s="21" t="s">
        <v>15</v>
      </c>
      <c r="B303" s="22" t="s">
        <v>419</v>
      </c>
      <c r="C303" s="22" t="s">
        <v>61</v>
      </c>
      <c r="D303" s="37" t="s">
        <v>490</v>
      </c>
      <c r="E303" s="22" t="s">
        <v>16</v>
      </c>
      <c r="F303" s="58">
        <f>F304</f>
        <v>6501429.3700000001</v>
      </c>
      <c r="G303" s="46"/>
      <c r="H303" s="46"/>
    </row>
    <row r="304" spans="1:8" s="45" customFormat="1" ht="37.5" outlineLevel="1" x14ac:dyDescent="0.25">
      <c r="A304" s="21" t="s">
        <v>17</v>
      </c>
      <c r="B304" s="22" t="s">
        <v>419</v>
      </c>
      <c r="C304" s="22" t="s">
        <v>61</v>
      </c>
      <c r="D304" s="37" t="s">
        <v>490</v>
      </c>
      <c r="E304" s="22" t="s">
        <v>18</v>
      </c>
      <c r="F304" s="58">
        <v>6501429.3700000001</v>
      </c>
      <c r="G304" s="46"/>
      <c r="H304" s="46"/>
    </row>
    <row r="305" spans="1:8" ht="40.5" customHeight="1" outlineLevel="1" x14ac:dyDescent="0.25">
      <c r="A305" s="23" t="s">
        <v>475</v>
      </c>
      <c r="B305" s="22" t="s">
        <v>419</v>
      </c>
      <c r="C305" s="22" t="s">
        <v>61</v>
      </c>
      <c r="D305" s="22" t="s">
        <v>474</v>
      </c>
      <c r="E305" s="22" t="s">
        <v>6</v>
      </c>
      <c r="F305" s="56">
        <f>F306</f>
        <v>201075.14</v>
      </c>
    </row>
    <row r="306" spans="1:8" ht="37.5" outlineLevel="1" x14ac:dyDescent="0.25">
      <c r="A306" s="21" t="s">
        <v>15</v>
      </c>
      <c r="B306" s="22" t="s">
        <v>419</v>
      </c>
      <c r="C306" s="22" t="s">
        <v>61</v>
      </c>
      <c r="D306" s="22" t="s">
        <v>474</v>
      </c>
      <c r="E306" s="22" t="s">
        <v>16</v>
      </c>
      <c r="F306" s="56">
        <f>F307</f>
        <v>201075.14</v>
      </c>
    </row>
    <row r="307" spans="1:8" ht="37.5" outlineLevel="1" x14ac:dyDescent="0.25">
      <c r="A307" s="21" t="s">
        <v>17</v>
      </c>
      <c r="B307" s="22" t="s">
        <v>419</v>
      </c>
      <c r="C307" s="22" t="s">
        <v>61</v>
      </c>
      <c r="D307" s="22" t="s">
        <v>474</v>
      </c>
      <c r="E307" s="22" t="s">
        <v>18</v>
      </c>
      <c r="F307" s="56">
        <v>201075.14</v>
      </c>
    </row>
    <row r="308" spans="1:8" ht="37.5" outlineLevel="1" x14ac:dyDescent="0.25">
      <c r="A308" s="21" t="s">
        <v>520</v>
      </c>
      <c r="B308" s="22" t="s">
        <v>419</v>
      </c>
      <c r="C308" s="22" t="s">
        <v>61</v>
      </c>
      <c r="D308" s="22" t="s">
        <v>519</v>
      </c>
      <c r="E308" s="22" t="s">
        <v>6</v>
      </c>
      <c r="F308" s="56">
        <f>F309</f>
        <v>925575.77</v>
      </c>
    </row>
    <row r="309" spans="1:8" ht="37.5" outlineLevel="1" x14ac:dyDescent="0.25">
      <c r="A309" s="21" t="s">
        <v>15</v>
      </c>
      <c r="B309" s="22" t="s">
        <v>419</v>
      </c>
      <c r="C309" s="22" t="s">
        <v>61</v>
      </c>
      <c r="D309" s="22" t="s">
        <v>519</v>
      </c>
      <c r="E309" s="22" t="s">
        <v>16</v>
      </c>
      <c r="F309" s="56">
        <f>F310</f>
        <v>925575.77</v>
      </c>
    </row>
    <row r="310" spans="1:8" ht="37.5" outlineLevel="1" x14ac:dyDescent="0.25">
      <c r="A310" s="21" t="s">
        <v>17</v>
      </c>
      <c r="B310" s="22" t="s">
        <v>419</v>
      </c>
      <c r="C310" s="22" t="s">
        <v>61</v>
      </c>
      <c r="D310" s="22" t="s">
        <v>519</v>
      </c>
      <c r="E310" s="22" t="s">
        <v>18</v>
      </c>
      <c r="F310" s="56">
        <v>925575.77</v>
      </c>
    </row>
    <row r="311" spans="1:8" ht="20.25" customHeight="1" outlineLevel="1" x14ac:dyDescent="0.25">
      <c r="A311" s="21" t="s">
        <v>244</v>
      </c>
      <c r="B311" s="22" t="s">
        <v>419</v>
      </c>
      <c r="C311" s="22" t="s">
        <v>245</v>
      </c>
      <c r="D311" s="22" t="s">
        <v>124</v>
      </c>
      <c r="E311" s="22" t="s">
        <v>6</v>
      </c>
      <c r="F311" s="54">
        <f>F312</f>
        <v>2496000</v>
      </c>
    </row>
    <row r="312" spans="1:8" s="45" customFormat="1" ht="56.25" outlineLevel="1" x14ac:dyDescent="0.25">
      <c r="A312" s="50" t="s">
        <v>375</v>
      </c>
      <c r="B312" s="37" t="s">
        <v>419</v>
      </c>
      <c r="C312" s="37" t="s">
        <v>245</v>
      </c>
      <c r="D312" s="37" t="s">
        <v>132</v>
      </c>
      <c r="E312" s="37" t="s">
        <v>6</v>
      </c>
      <c r="F312" s="59">
        <f>F313</f>
        <v>2496000</v>
      </c>
      <c r="G312" s="46"/>
      <c r="H312" s="46"/>
    </row>
    <row r="313" spans="1:8" ht="37.5" outlineLevel="1" x14ac:dyDescent="0.25">
      <c r="A313" s="21" t="s">
        <v>306</v>
      </c>
      <c r="B313" s="22" t="s">
        <v>419</v>
      </c>
      <c r="C313" s="22" t="s">
        <v>245</v>
      </c>
      <c r="D313" s="22" t="s">
        <v>300</v>
      </c>
      <c r="E313" s="22" t="s">
        <v>6</v>
      </c>
      <c r="F313" s="54">
        <f>F314+F317</f>
        <v>2496000</v>
      </c>
    </row>
    <row r="314" spans="1:8" ht="37.5" outlineLevel="1" x14ac:dyDescent="0.25">
      <c r="A314" s="13" t="s">
        <v>477</v>
      </c>
      <c r="B314" s="22" t="s">
        <v>419</v>
      </c>
      <c r="C314" s="22" t="s">
        <v>245</v>
      </c>
      <c r="D314" s="22" t="s">
        <v>491</v>
      </c>
      <c r="E314" s="22" t="s">
        <v>6</v>
      </c>
      <c r="F314" s="54">
        <f>F315</f>
        <v>2346000</v>
      </c>
    </row>
    <row r="315" spans="1:8" outlineLevel="1" x14ac:dyDescent="0.25">
      <c r="A315" s="21" t="s">
        <v>19</v>
      </c>
      <c r="B315" s="22" t="s">
        <v>419</v>
      </c>
      <c r="C315" s="22" t="s">
        <v>245</v>
      </c>
      <c r="D315" s="22" t="s">
        <v>491</v>
      </c>
      <c r="E315" s="22" t="s">
        <v>20</v>
      </c>
      <c r="F315" s="54">
        <f>F316</f>
        <v>2346000</v>
      </c>
    </row>
    <row r="316" spans="1:8" ht="56.25" outlineLevel="1" x14ac:dyDescent="0.25">
      <c r="A316" s="21" t="s">
        <v>46</v>
      </c>
      <c r="B316" s="22" t="s">
        <v>419</v>
      </c>
      <c r="C316" s="22" t="s">
        <v>245</v>
      </c>
      <c r="D316" s="22" t="s">
        <v>491</v>
      </c>
      <c r="E316" s="22" t="s">
        <v>47</v>
      </c>
      <c r="F316" s="54">
        <v>2346000</v>
      </c>
    </row>
    <row r="317" spans="1:8" ht="37.5" customHeight="1" outlineLevel="1" x14ac:dyDescent="0.25">
      <c r="A317" s="21" t="s">
        <v>257</v>
      </c>
      <c r="B317" s="22" t="s">
        <v>419</v>
      </c>
      <c r="C317" s="22" t="s">
        <v>245</v>
      </c>
      <c r="D317" s="22" t="s">
        <v>307</v>
      </c>
      <c r="E317" s="22" t="s">
        <v>6</v>
      </c>
      <c r="F317" s="54">
        <f>F318</f>
        <v>150000</v>
      </c>
    </row>
    <row r="318" spans="1:8" outlineLevel="1" x14ac:dyDescent="0.25">
      <c r="A318" s="21" t="s">
        <v>19</v>
      </c>
      <c r="B318" s="22" t="s">
        <v>419</v>
      </c>
      <c r="C318" s="22" t="s">
        <v>245</v>
      </c>
      <c r="D318" s="22" t="s">
        <v>307</v>
      </c>
      <c r="E318" s="22" t="s">
        <v>20</v>
      </c>
      <c r="F318" s="54">
        <f>F319</f>
        <v>150000</v>
      </c>
    </row>
    <row r="319" spans="1:8" ht="56.25" outlineLevel="1" x14ac:dyDescent="0.25">
      <c r="A319" s="21" t="s">
        <v>46</v>
      </c>
      <c r="B319" s="22" t="s">
        <v>419</v>
      </c>
      <c r="C319" s="22" t="s">
        <v>245</v>
      </c>
      <c r="D319" s="22" t="s">
        <v>307</v>
      </c>
      <c r="E319" s="22" t="s">
        <v>47</v>
      </c>
      <c r="F319" s="56">
        <v>150000</v>
      </c>
    </row>
    <row r="320" spans="1:8" s="45" customFormat="1" ht="18.75" customHeight="1" outlineLevel="1" x14ac:dyDescent="0.25">
      <c r="A320" s="50" t="s">
        <v>63</v>
      </c>
      <c r="B320" s="37" t="s">
        <v>419</v>
      </c>
      <c r="C320" s="37" t="s">
        <v>64</v>
      </c>
      <c r="D320" s="37" t="s">
        <v>124</v>
      </c>
      <c r="E320" s="37" t="s">
        <v>6</v>
      </c>
      <c r="F320" s="58">
        <f>F321</f>
        <v>515000</v>
      </c>
      <c r="G320" s="46"/>
      <c r="H320" s="46"/>
    </row>
    <row r="321" spans="1:8" outlineLevel="2" x14ac:dyDescent="0.25">
      <c r="A321" s="21" t="s">
        <v>65</v>
      </c>
      <c r="B321" s="22" t="s">
        <v>419</v>
      </c>
      <c r="C321" s="22" t="s">
        <v>66</v>
      </c>
      <c r="D321" s="22" t="s">
        <v>124</v>
      </c>
      <c r="E321" s="22" t="s">
        <v>6</v>
      </c>
      <c r="F321" s="56">
        <f>F322+F331</f>
        <v>515000</v>
      </c>
    </row>
    <row r="322" spans="1:8" s="45" customFormat="1" ht="41.25" customHeight="1" outlineLevel="3" x14ac:dyDescent="0.25">
      <c r="A322" s="50" t="s">
        <v>308</v>
      </c>
      <c r="B322" s="37" t="s">
        <v>419</v>
      </c>
      <c r="C322" s="37" t="s">
        <v>66</v>
      </c>
      <c r="D322" s="37" t="s">
        <v>133</v>
      </c>
      <c r="E322" s="37" t="s">
        <v>6</v>
      </c>
      <c r="F322" s="58">
        <f>F323+F327</f>
        <v>470000</v>
      </c>
      <c r="G322" s="46"/>
      <c r="H322" s="46"/>
    </row>
    <row r="323" spans="1:8" ht="42.75" customHeight="1" outlineLevel="3" x14ac:dyDescent="0.25">
      <c r="A323" s="21" t="s">
        <v>309</v>
      </c>
      <c r="B323" s="22" t="s">
        <v>419</v>
      </c>
      <c r="C323" s="22" t="s">
        <v>66</v>
      </c>
      <c r="D323" s="22" t="s">
        <v>344</v>
      </c>
      <c r="E323" s="22" t="s">
        <v>6</v>
      </c>
      <c r="F323" s="56">
        <f>F324</f>
        <v>440000</v>
      </c>
    </row>
    <row r="324" spans="1:8" ht="23.25" customHeight="1" outlineLevel="3" x14ac:dyDescent="0.25">
      <c r="A324" s="21" t="s">
        <v>201</v>
      </c>
      <c r="B324" s="22" t="s">
        <v>419</v>
      </c>
      <c r="C324" s="22" t="s">
        <v>66</v>
      </c>
      <c r="D324" s="22" t="s">
        <v>311</v>
      </c>
      <c r="E324" s="22" t="s">
        <v>6</v>
      </c>
      <c r="F324" s="56">
        <f>F325</f>
        <v>440000</v>
      </c>
    </row>
    <row r="325" spans="1:8" ht="23.25" customHeight="1" outlineLevel="3" x14ac:dyDescent="0.25">
      <c r="A325" s="21" t="s">
        <v>15</v>
      </c>
      <c r="B325" s="22" t="s">
        <v>419</v>
      </c>
      <c r="C325" s="22" t="s">
        <v>66</v>
      </c>
      <c r="D325" s="22" t="s">
        <v>311</v>
      </c>
      <c r="E325" s="22" t="s">
        <v>16</v>
      </c>
      <c r="F325" s="56">
        <f>F326</f>
        <v>440000</v>
      </c>
    </row>
    <row r="326" spans="1:8" ht="22.5" customHeight="1" outlineLevel="3" x14ac:dyDescent="0.25">
      <c r="A326" s="21" t="s">
        <v>17</v>
      </c>
      <c r="B326" s="22" t="s">
        <v>419</v>
      </c>
      <c r="C326" s="22" t="s">
        <v>66</v>
      </c>
      <c r="D326" s="22" t="s">
        <v>311</v>
      </c>
      <c r="E326" s="22" t="s">
        <v>18</v>
      </c>
      <c r="F326" s="56">
        <v>440000</v>
      </c>
    </row>
    <row r="327" spans="1:8" ht="37.5" outlineLevel="7" x14ac:dyDescent="0.25">
      <c r="A327" s="21" t="s">
        <v>312</v>
      </c>
      <c r="B327" s="22" t="s">
        <v>419</v>
      </c>
      <c r="C327" s="22" t="s">
        <v>66</v>
      </c>
      <c r="D327" s="22" t="s">
        <v>203</v>
      </c>
      <c r="E327" s="22" t="s">
        <v>6</v>
      </c>
      <c r="F327" s="54">
        <f>F328</f>
        <v>30000</v>
      </c>
    </row>
    <row r="328" spans="1:8" ht="25.5" customHeight="1" outlineLevel="5" x14ac:dyDescent="0.25">
      <c r="A328" s="21" t="s">
        <v>67</v>
      </c>
      <c r="B328" s="22" t="s">
        <v>419</v>
      </c>
      <c r="C328" s="22" t="s">
        <v>66</v>
      </c>
      <c r="D328" s="22" t="s">
        <v>202</v>
      </c>
      <c r="E328" s="22" t="s">
        <v>6</v>
      </c>
      <c r="F328" s="56">
        <f>F329</f>
        <v>30000</v>
      </c>
    </row>
    <row r="329" spans="1:8" ht="37.5" outlineLevel="6" x14ac:dyDescent="0.25">
      <c r="A329" s="21" t="s">
        <v>15</v>
      </c>
      <c r="B329" s="22" t="s">
        <v>419</v>
      </c>
      <c r="C329" s="22" t="s">
        <v>66</v>
      </c>
      <c r="D329" s="22" t="s">
        <v>202</v>
      </c>
      <c r="E329" s="22" t="s">
        <v>16</v>
      </c>
      <c r="F329" s="56">
        <f>F330</f>
        <v>30000</v>
      </c>
    </row>
    <row r="330" spans="1:8" ht="21" customHeight="1" outlineLevel="7" x14ac:dyDescent="0.25">
      <c r="A330" s="21" t="s">
        <v>17</v>
      </c>
      <c r="B330" s="22" t="s">
        <v>419</v>
      </c>
      <c r="C330" s="22" t="s">
        <v>66</v>
      </c>
      <c r="D330" s="22" t="s">
        <v>202</v>
      </c>
      <c r="E330" s="22" t="s">
        <v>18</v>
      </c>
      <c r="F330" s="56">
        <v>30000</v>
      </c>
    </row>
    <row r="331" spans="1:8" s="45" customFormat="1" ht="75" outlineLevel="3" x14ac:dyDescent="0.25">
      <c r="A331" s="50" t="s">
        <v>384</v>
      </c>
      <c r="B331" s="37" t="s">
        <v>419</v>
      </c>
      <c r="C331" s="37" t="s">
        <v>66</v>
      </c>
      <c r="D331" s="37" t="s">
        <v>313</v>
      </c>
      <c r="E331" s="37" t="s">
        <v>6</v>
      </c>
      <c r="F331" s="58">
        <f>F332</f>
        <v>45000</v>
      </c>
      <c r="G331" s="46"/>
      <c r="H331" s="46"/>
    </row>
    <row r="332" spans="1:8" ht="37.5" outlineLevel="5" x14ac:dyDescent="0.25">
      <c r="A332" s="21" t="s">
        <v>314</v>
      </c>
      <c r="B332" s="22" t="s">
        <v>419</v>
      </c>
      <c r="C332" s="22" t="s">
        <v>66</v>
      </c>
      <c r="D332" s="22" t="s">
        <v>315</v>
      </c>
      <c r="E332" s="22" t="s">
        <v>6</v>
      </c>
      <c r="F332" s="56">
        <f>F334</f>
        <v>45000</v>
      </c>
    </row>
    <row r="333" spans="1:8" outlineLevel="5" x14ac:dyDescent="0.25">
      <c r="A333" s="21" t="s">
        <v>316</v>
      </c>
      <c r="B333" s="22" t="s">
        <v>419</v>
      </c>
      <c r="C333" s="22" t="s">
        <v>66</v>
      </c>
      <c r="D333" s="22" t="s">
        <v>317</v>
      </c>
      <c r="E333" s="22" t="s">
        <v>6</v>
      </c>
      <c r="F333" s="56">
        <f>F334</f>
        <v>45000</v>
      </c>
    </row>
    <row r="334" spans="1:8" ht="37.5" outlineLevel="6" x14ac:dyDescent="0.25">
      <c r="A334" s="21" t="s">
        <v>15</v>
      </c>
      <c r="B334" s="22" t="s">
        <v>419</v>
      </c>
      <c r="C334" s="22" t="s">
        <v>66</v>
      </c>
      <c r="D334" s="22" t="s">
        <v>317</v>
      </c>
      <c r="E334" s="22" t="s">
        <v>16</v>
      </c>
      <c r="F334" s="56">
        <f>F335</f>
        <v>45000</v>
      </c>
    </row>
    <row r="335" spans="1:8" ht="20.25" customHeight="1" outlineLevel="7" x14ac:dyDescent="0.25">
      <c r="A335" s="21" t="s">
        <v>17</v>
      </c>
      <c r="B335" s="22" t="s">
        <v>419</v>
      </c>
      <c r="C335" s="22" t="s">
        <v>66</v>
      </c>
      <c r="D335" s="22" t="s">
        <v>317</v>
      </c>
      <c r="E335" s="22" t="s">
        <v>18</v>
      </c>
      <c r="F335" s="56">
        <v>45000</v>
      </c>
    </row>
    <row r="336" spans="1:8" s="45" customFormat="1" outlineLevel="1" x14ac:dyDescent="0.25">
      <c r="A336" s="50" t="s">
        <v>68</v>
      </c>
      <c r="B336" s="37" t="s">
        <v>419</v>
      </c>
      <c r="C336" s="37" t="s">
        <v>69</v>
      </c>
      <c r="D336" s="37" t="s">
        <v>124</v>
      </c>
      <c r="E336" s="37" t="s">
        <v>6</v>
      </c>
      <c r="F336" s="58">
        <f>F337</f>
        <v>16476920</v>
      </c>
      <c r="G336" s="46"/>
      <c r="H336" s="46"/>
    </row>
    <row r="337" spans="1:8" outlineLevel="2" x14ac:dyDescent="0.25">
      <c r="A337" s="21" t="s">
        <v>212</v>
      </c>
      <c r="B337" s="22" t="s">
        <v>419</v>
      </c>
      <c r="C337" s="22" t="s">
        <v>211</v>
      </c>
      <c r="D337" s="22" t="s">
        <v>124</v>
      </c>
      <c r="E337" s="22" t="s">
        <v>6</v>
      </c>
      <c r="F337" s="56">
        <f>F338</f>
        <v>16476920</v>
      </c>
    </row>
    <row r="338" spans="1:8" s="45" customFormat="1" ht="37.5" outlineLevel="3" x14ac:dyDescent="0.25">
      <c r="A338" s="50" t="s">
        <v>320</v>
      </c>
      <c r="B338" s="37" t="s">
        <v>419</v>
      </c>
      <c r="C338" s="37" t="s">
        <v>211</v>
      </c>
      <c r="D338" s="37" t="s">
        <v>134</v>
      </c>
      <c r="E338" s="37" t="s">
        <v>6</v>
      </c>
      <c r="F338" s="58">
        <f>F339+F343</f>
        <v>16476920</v>
      </c>
      <c r="G338" s="46"/>
      <c r="H338" s="46"/>
    </row>
    <row r="339" spans="1:8" ht="37.5" outlineLevel="3" x14ac:dyDescent="0.25">
      <c r="A339" s="21" t="s">
        <v>319</v>
      </c>
      <c r="B339" s="22" t="s">
        <v>419</v>
      </c>
      <c r="C339" s="22" t="s">
        <v>211</v>
      </c>
      <c r="D339" s="22" t="s">
        <v>188</v>
      </c>
      <c r="E339" s="22" t="s">
        <v>6</v>
      </c>
      <c r="F339" s="56">
        <f>F340</f>
        <v>16476920</v>
      </c>
    </row>
    <row r="340" spans="1:8" ht="56.25" outlineLevel="5" x14ac:dyDescent="0.25">
      <c r="A340" s="21" t="s">
        <v>72</v>
      </c>
      <c r="B340" s="22" t="s">
        <v>419</v>
      </c>
      <c r="C340" s="22" t="s">
        <v>211</v>
      </c>
      <c r="D340" s="22" t="s">
        <v>135</v>
      </c>
      <c r="E340" s="22" t="s">
        <v>6</v>
      </c>
      <c r="F340" s="56">
        <f>F341</f>
        <v>16476920</v>
      </c>
    </row>
    <row r="341" spans="1:8" ht="37.5" outlineLevel="6" x14ac:dyDescent="0.25">
      <c r="A341" s="21" t="s">
        <v>36</v>
      </c>
      <c r="B341" s="22" t="s">
        <v>419</v>
      </c>
      <c r="C341" s="22" t="s">
        <v>211</v>
      </c>
      <c r="D341" s="22" t="s">
        <v>135</v>
      </c>
      <c r="E341" s="22" t="s">
        <v>37</v>
      </c>
      <c r="F341" s="56">
        <f>F342</f>
        <v>16476920</v>
      </c>
    </row>
    <row r="342" spans="1:8" ht="18" customHeight="1" outlineLevel="7" x14ac:dyDescent="0.25">
      <c r="A342" s="21" t="s">
        <v>73</v>
      </c>
      <c r="B342" s="22" t="s">
        <v>419</v>
      </c>
      <c r="C342" s="22" t="s">
        <v>211</v>
      </c>
      <c r="D342" s="22" t="s">
        <v>135</v>
      </c>
      <c r="E342" s="22" t="s">
        <v>74</v>
      </c>
      <c r="F342" s="56">
        <v>16476920</v>
      </c>
    </row>
    <row r="343" spans="1:8" ht="37.5" hidden="1" outlineLevel="7" x14ac:dyDescent="0.25">
      <c r="A343" s="21" t="s">
        <v>170</v>
      </c>
      <c r="B343" s="22" t="s">
        <v>419</v>
      </c>
      <c r="C343" s="22" t="s">
        <v>211</v>
      </c>
      <c r="D343" s="22" t="s">
        <v>189</v>
      </c>
      <c r="E343" s="22" t="s">
        <v>6</v>
      </c>
      <c r="F343" s="56">
        <f>F344</f>
        <v>0</v>
      </c>
    </row>
    <row r="344" spans="1:8" ht="75" hidden="1" outlineLevel="7" x14ac:dyDescent="0.25">
      <c r="A344" s="21" t="s">
        <v>440</v>
      </c>
      <c r="B344" s="22" t="s">
        <v>419</v>
      </c>
      <c r="C344" s="22" t="s">
        <v>211</v>
      </c>
      <c r="D344" s="22" t="s">
        <v>441</v>
      </c>
      <c r="E344" s="22" t="s">
        <v>6</v>
      </c>
      <c r="F344" s="56">
        <f>F345</f>
        <v>0</v>
      </c>
    </row>
    <row r="345" spans="1:8" ht="37.5" hidden="1" outlineLevel="7" x14ac:dyDescent="0.25">
      <c r="A345" s="21" t="s">
        <v>36</v>
      </c>
      <c r="B345" s="22" t="s">
        <v>419</v>
      </c>
      <c r="C345" s="22" t="s">
        <v>211</v>
      </c>
      <c r="D345" s="22" t="s">
        <v>441</v>
      </c>
      <c r="E345" s="22" t="s">
        <v>37</v>
      </c>
      <c r="F345" s="56">
        <f>F346</f>
        <v>0</v>
      </c>
    </row>
    <row r="346" spans="1:8" hidden="1" outlineLevel="7" x14ac:dyDescent="0.25">
      <c r="A346" s="21" t="s">
        <v>73</v>
      </c>
      <c r="B346" s="22" t="s">
        <v>419</v>
      </c>
      <c r="C346" s="22" t="s">
        <v>211</v>
      </c>
      <c r="D346" s="22" t="s">
        <v>441</v>
      </c>
      <c r="E346" s="22" t="s">
        <v>74</v>
      </c>
      <c r="F346" s="56">
        <v>0</v>
      </c>
    </row>
    <row r="347" spans="1:8" s="45" customFormat="1" outlineLevel="1" collapsed="1" x14ac:dyDescent="0.25">
      <c r="A347" s="50" t="s">
        <v>78</v>
      </c>
      <c r="B347" s="37" t="s">
        <v>419</v>
      </c>
      <c r="C347" s="37" t="s">
        <v>79</v>
      </c>
      <c r="D347" s="37" t="s">
        <v>124</v>
      </c>
      <c r="E347" s="37" t="s">
        <v>6</v>
      </c>
      <c r="F347" s="58">
        <f>F348+F369</f>
        <v>36209671.789999999</v>
      </c>
      <c r="G347" s="46"/>
      <c r="H347" s="46"/>
    </row>
    <row r="348" spans="1:8" outlineLevel="2" x14ac:dyDescent="0.25">
      <c r="A348" s="21" t="s">
        <v>80</v>
      </c>
      <c r="B348" s="22" t="s">
        <v>419</v>
      </c>
      <c r="C348" s="22" t="s">
        <v>81</v>
      </c>
      <c r="D348" s="22" t="s">
        <v>124</v>
      </c>
      <c r="E348" s="22" t="s">
        <v>6</v>
      </c>
      <c r="F348" s="56">
        <f>F349</f>
        <v>36209671.789999999</v>
      </c>
    </row>
    <row r="349" spans="1:8" s="45" customFormat="1" ht="37.5" outlineLevel="3" x14ac:dyDescent="0.25">
      <c r="A349" s="50" t="s">
        <v>320</v>
      </c>
      <c r="B349" s="22" t="s">
        <v>419</v>
      </c>
      <c r="C349" s="37" t="s">
        <v>81</v>
      </c>
      <c r="D349" s="37" t="s">
        <v>134</v>
      </c>
      <c r="E349" s="37" t="s">
        <v>6</v>
      </c>
      <c r="F349" s="58">
        <f>F350+F364+F354</f>
        <v>36209671.789999999</v>
      </c>
      <c r="G349" s="46"/>
      <c r="H349" s="46"/>
    </row>
    <row r="350" spans="1:8" ht="21.75" customHeight="1" outlineLevel="3" x14ac:dyDescent="0.25">
      <c r="A350" s="21" t="s">
        <v>321</v>
      </c>
      <c r="B350" s="22" t="s">
        <v>419</v>
      </c>
      <c r="C350" s="22" t="s">
        <v>81</v>
      </c>
      <c r="D350" s="22" t="s">
        <v>187</v>
      </c>
      <c r="E350" s="22" t="s">
        <v>6</v>
      </c>
      <c r="F350" s="56">
        <f>F361+F358+F351</f>
        <v>8922611.7899999991</v>
      </c>
    </row>
    <row r="351" spans="1:8" ht="37.5" outlineLevel="7" x14ac:dyDescent="0.25">
      <c r="A351" s="26" t="s">
        <v>83</v>
      </c>
      <c r="B351" s="22" t="s">
        <v>419</v>
      </c>
      <c r="C351" s="22" t="s">
        <v>81</v>
      </c>
      <c r="D351" s="22" t="s">
        <v>139</v>
      </c>
      <c r="E351" s="22" t="s">
        <v>6</v>
      </c>
      <c r="F351" s="56">
        <f>F352</f>
        <v>8689165.5099999998</v>
      </c>
    </row>
    <row r="352" spans="1:8" ht="37.5" outlineLevel="7" x14ac:dyDescent="0.25">
      <c r="A352" s="21" t="s">
        <v>36</v>
      </c>
      <c r="B352" s="22" t="s">
        <v>419</v>
      </c>
      <c r="C352" s="22" t="s">
        <v>81</v>
      </c>
      <c r="D352" s="22" t="s">
        <v>139</v>
      </c>
      <c r="E352" s="22" t="s">
        <v>37</v>
      </c>
      <c r="F352" s="56">
        <f>F353</f>
        <v>8689165.5099999998</v>
      </c>
    </row>
    <row r="353" spans="1:6" outlineLevel="7" x14ac:dyDescent="0.25">
      <c r="A353" s="21" t="s">
        <v>73</v>
      </c>
      <c r="B353" s="22" t="s">
        <v>419</v>
      </c>
      <c r="C353" s="22" t="s">
        <v>81</v>
      </c>
      <c r="D353" s="22" t="s">
        <v>139</v>
      </c>
      <c r="E353" s="22" t="s">
        <v>74</v>
      </c>
      <c r="F353" s="56">
        <v>8689165.5099999998</v>
      </c>
    </row>
    <row r="354" spans="1:6" ht="37.5" outlineLevel="7" x14ac:dyDescent="0.25">
      <c r="A354" s="107" t="s">
        <v>518</v>
      </c>
      <c r="B354" s="106" t="s">
        <v>419</v>
      </c>
      <c r="C354" s="106" t="s">
        <v>81</v>
      </c>
      <c r="D354" s="106" t="s">
        <v>517</v>
      </c>
      <c r="E354" s="106" t="s">
        <v>6</v>
      </c>
      <c r="F354" s="56">
        <f>F355</f>
        <v>25065560</v>
      </c>
    </row>
    <row r="355" spans="1:6" ht="37.5" outlineLevel="7" x14ac:dyDescent="0.25">
      <c r="A355" s="14" t="s">
        <v>83</v>
      </c>
      <c r="B355" s="106" t="s">
        <v>419</v>
      </c>
      <c r="C355" s="106" t="s">
        <v>81</v>
      </c>
      <c r="D355" s="106" t="s">
        <v>516</v>
      </c>
      <c r="E355" s="106" t="s">
        <v>6</v>
      </c>
      <c r="F355" s="56">
        <f>F356</f>
        <v>25065560</v>
      </c>
    </row>
    <row r="356" spans="1:6" ht="37.5" outlineLevel="7" x14ac:dyDescent="0.25">
      <c r="A356" s="107" t="s">
        <v>36</v>
      </c>
      <c r="B356" s="106" t="s">
        <v>419</v>
      </c>
      <c r="C356" s="106" t="s">
        <v>81</v>
      </c>
      <c r="D356" s="106" t="s">
        <v>516</v>
      </c>
      <c r="E356" s="106" t="s">
        <v>37</v>
      </c>
      <c r="F356" s="56">
        <f>F357</f>
        <v>25065560</v>
      </c>
    </row>
    <row r="357" spans="1:6" outlineLevel="7" x14ac:dyDescent="0.25">
      <c r="A357" s="107" t="s">
        <v>73</v>
      </c>
      <c r="B357" s="106" t="s">
        <v>419</v>
      </c>
      <c r="C357" s="106" t="s">
        <v>81</v>
      </c>
      <c r="D357" s="106" t="s">
        <v>516</v>
      </c>
      <c r="E357" s="106" t="s">
        <v>74</v>
      </c>
      <c r="F357" s="56">
        <v>25065560</v>
      </c>
    </row>
    <row r="358" spans="1:6" ht="75" outlineLevel="7" x14ac:dyDescent="0.25">
      <c r="A358" s="13" t="s">
        <v>345</v>
      </c>
      <c r="B358" s="22" t="s">
        <v>419</v>
      </c>
      <c r="C358" s="22" t="s">
        <v>81</v>
      </c>
      <c r="D358" s="22" t="s">
        <v>246</v>
      </c>
      <c r="E358" s="22" t="s">
        <v>6</v>
      </c>
      <c r="F358" s="56">
        <f>F359</f>
        <v>226442.89</v>
      </c>
    </row>
    <row r="359" spans="1:6" ht="37.5" outlineLevel="7" x14ac:dyDescent="0.25">
      <c r="A359" s="21" t="s">
        <v>36</v>
      </c>
      <c r="B359" s="22" t="s">
        <v>419</v>
      </c>
      <c r="C359" s="22" t="s">
        <v>81</v>
      </c>
      <c r="D359" s="22" t="s">
        <v>246</v>
      </c>
      <c r="E359" s="22" t="s">
        <v>37</v>
      </c>
      <c r="F359" s="56">
        <f>F360</f>
        <v>226442.89</v>
      </c>
    </row>
    <row r="360" spans="1:6" outlineLevel="7" x14ac:dyDescent="0.25">
      <c r="A360" s="21" t="s">
        <v>73</v>
      </c>
      <c r="B360" s="22" t="s">
        <v>419</v>
      </c>
      <c r="C360" s="22" t="s">
        <v>81</v>
      </c>
      <c r="D360" s="22" t="s">
        <v>246</v>
      </c>
      <c r="E360" s="22" t="s">
        <v>74</v>
      </c>
      <c r="F360" s="56">
        <v>226442.89</v>
      </c>
    </row>
    <row r="361" spans="1:6" ht="36.75" customHeight="1" outlineLevel="3" x14ac:dyDescent="0.25">
      <c r="A361" s="21" t="s">
        <v>258</v>
      </c>
      <c r="B361" s="22" t="s">
        <v>419</v>
      </c>
      <c r="C361" s="22" t="s">
        <v>81</v>
      </c>
      <c r="D361" s="22" t="s">
        <v>259</v>
      </c>
      <c r="E361" s="22" t="s">
        <v>6</v>
      </c>
      <c r="F361" s="56">
        <f>F362</f>
        <v>7003.39</v>
      </c>
    </row>
    <row r="362" spans="1:6" ht="37.5" outlineLevel="3" x14ac:dyDescent="0.25">
      <c r="A362" s="21" t="s">
        <v>36</v>
      </c>
      <c r="B362" s="22" t="s">
        <v>419</v>
      </c>
      <c r="C362" s="22" t="s">
        <v>81</v>
      </c>
      <c r="D362" s="22" t="s">
        <v>259</v>
      </c>
      <c r="E362" s="22" t="s">
        <v>37</v>
      </c>
      <c r="F362" s="56">
        <f>F363</f>
        <v>7003.39</v>
      </c>
    </row>
    <row r="363" spans="1:6" outlineLevel="3" x14ac:dyDescent="0.25">
      <c r="A363" s="21" t="s">
        <v>73</v>
      </c>
      <c r="B363" s="22" t="s">
        <v>419</v>
      </c>
      <c r="C363" s="22" t="s">
        <v>81</v>
      </c>
      <c r="D363" s="22" t="s">
        <v>259</v>
      </c>
      <c r="E363" s="22" t="s">
        <v>74</v>
      </c>
      <c r="F363" s="56">
        <v>7003.39</v>
      </c>
    </row>
    <row r="364" spans="1:6" ht="37.5" outlineLevel="7" x14ac:dyDescent="0.25">
      <c r="A364" s="21" t="s">
        <v>170</v>
      </c>
      <c r="B364" s="22" t="s">
        <v>419</v>
      </c>
      <c r="C364" s="22" t="s">
        <v>81</v>
      </c>
      <c r="D364" s="22" t="s">
        <v>189</v>
      </c>
      <c r="E364" s="22" t="s">
        <v>6</v>
      </c>
      <c r="F364" s="54">
        <f>F365</f>
        <v>2221500</v>
      </c>
    </row>
    <row r="365" spans="1:6" outlineLevel="5" x14ac:dyDescent="0.25">
      <c r="A365" s="21" t="s">
        <v>82</v>
      </c>
      <c r="B365" s="22" t="s">
        <v>419</v>
      </c>
      <c r="C365" s="22" t="s">
        <v>81</v>
      </c>
      <c r="D365" s="22" t="s">
        <v>138</v>
      </c>
      <c r="E365" s="22" t="s">
        <v>6</v>
      </c>
      <c r="F365" s="56">
        <f>F366</f>
        <v>2221500</v>
      </c>
    </row>
    <row r="366" spans="1:6" ht="37.5" outlineLevel="6" x14ac:dyDescent="0.25">
      <c r="A366" s="21" t="s">
        <v>36</v>
      </c>
      <c r="B366" s="22" t="s">
        <v>419</v>
      </c>
      <c r="C366" s="22" t="s">
        <v>81</v>
      </c>
      <c r="D366" s="22" t="s">
        <v>138</v>
      </c>
      <c r="E366" s="22" t="s">
        <v>37</v>
      </c>
      <c r="F366" s="56">
        <f>F367+F368</f>
        <v>2221500</v>
      </c>
    </row>
    <row r="367" spans="1:6" outlineLevel="7" x14ac:dyDescent="0.25">
      <c r="A367" s="21" t="s">
        <v>73</v>
      </c>
      <c r="B367" s="22" t="s">
        <v>419</v>
      </c>
      <c r="C367" s="22" t="s">
        <v>81</v>
      </c>
      <c r="D367" s="22" t="s">
        <v>138</v>
      </c>
      <c r="E367" s="22" t="s">
        <v>74</v>
      </c>
      <c r="F367" s="56">
        <v>2107500</v>
      </c>
    </row>
    <row r="368" spans="1:6" ht="36.75" customHeight="1" outlineLevel="7" x14ac:dyDescent="0.25">
      <c r="A368" s="21" t="s">
        <v>322</v>
      </c>
      <c r="B368" s="22" t="s">
        <v>419</v>
      </c>
      <c r="C368" s="22" t="s">
        <v>81</v>
      </c>
      <c r="D368" s="22" t="s">
        <v>138</v>
      </c>
      <c r="E368" s="22" t="s">
        <v>208</v>
      </c>
      <c r="F368" s="56">
        <v>114000</v>
      </c>
    </row>
    <row r="369" spans="1:8" hidden="1" outlineLevel="7" x14ac:dyDescent="0.25">
      <c r="A369" s="21" t="s">
        <v>442</v>
      </c>
      <c r="B369" s="22" t="s">
        <v>419</v>
      </c>
      <c r="C369" s="22" t="s">
        <v>443</v>
      </c>
      <c r="D369" s="22" t="s">
        <v>124</v>
      </c>
      <c r="E369" s="22" t="s">
        <v>6</v>
      </c>
      <c r="F369" s="56">
        <f>F370</f>
        <v>0</v>
      </c>
    </row>
    <row r="370" spans="1:8" ht="37.5" hidden="1" outlineLevel="7" x14ac:dyDescent="0.25">
      <c r="A370" s="21" t="s">
        <v>320</v>
      </c>
      <c r="B370" s="22" t="s">
        <v>419</v>
      </c>
      <c r="C370" s="22" t="s">
        <v>443</v>
      </c>
      <c r="D370" s="22" t="s">
        <v>134</v>
      </c>
      <c r="E370" s="22" t="s">
        <v>6</v>
      </c>
      <c r="F370" s="56">
        <f>F371</f>
        <v>0</v>
      </c>
    </row>
    <row r="371" spans="1:8" ht="37.5" hidden="1" outlineLevel="7" x14ac:dyDescent="0.25">
      <c r="A371" s="21" t="s">
        <v>170</v>
      </c>
      <c r="B371" s="22" t="s">
        <v>419</v>
      </c>
      <c r="C371" s="22" t="s">
        <v>443</v>
      </c>
      <c r="D371" s="22" t="s">
        <v>189</v>
      </c>
      <c r="E371" s="22" t="s">
        <v>6</v>
      </c>
      <c r="F371" s="56">
        <f>F372</f>
        <v>0</v>
      </c>
    </row>
    <row r="372" spans="1:8" ht="56.25" hidden="1" outlineLevel="7" x14ac:dyDescent="0.25">
      <c r="A372" s="21" t="s">
        <v>444</v>
      </c>
      <c r="B372" s="22" t="s">
        <v>419</v>
      </c>
      <c r="C372" s="22" t="s">
        <v>443</v>
      </c>
      <c r="D372" s="22" t="s">
        <v>445</v>
      </c>
      <c r="E372" s="22" t="s">
        <v>6</v>
      </c>
      <c r="F372" s="56">
        <f>F373</f>
        <v>0</v>
      </c>
    </row>
    <row r="373" spans="1:8" ht="37.5" hidden="1" outlineLevel="7" x14ac:dyDescent="0.25">
      <c r="A373" s="21" t="s">
        <v>36</v>
      </c>
      <c r="B373" s="22" t="s">
        <v>419</v>
      </c>
      <c r="C373" s="22" t="s">
        <v>443</v>
      </c>
      <c r="D373" s="22" t="s">
        <v>445</v>
      </c>
      <c r="E373" s="22" t="s">
        <v>37</v>
      </c>
      <c r="F373" s="56">
        <f>F374</f>
        <v>0</v>
      </c>
    </row>
    <row r="374" spans="1:8" hidden="1" outlineLevel="7" x14ac:dyDescent="0.25">
      <c r="A374" s="21" t="s">
        <v>73</v>
      </c>
      <c r="B374" s="22" t="s">
        <v>419</v>
      </c>
      <c r="C374" s="22" t="s">
        <v>443</v>
      </c>
      <c r="D374" s="22" t="s">
        <v>445</v>
      </c>
      <c r="E374" s="22" t="s">
        <v>74</v>
      </c>
      <c r="F374" s="56">
        <v>0</v>
      </c>
    </row>
    <row r="375" spans="1:8" s="45" customFormat="1" outlineLevel="1" collapsed="1" x14ac:dyDescent="0.25">
      <c r="A375" s="50" t="s">
        <v>84</v>
      </c>
      <c r="B375" s="37" t="s">
        <v>419</v>
      </c>
      <c r="C375" s="37" t="s">
        <v>85</v>
      </c>
      <c r="D375" s="37" t="s">
        <v>124</v>
      </c>
      <c r="E375" s="37" t="s">
        <v>6</v>
      </c>
      <c r="F375" s="58">
        <f>F376+F381+F396</f>
        <v>44522537.280000001</v>
      </c>
      <c r="G375" s="46"/>
      <c r="H375" s="46"/>
    </row>
    <row r="376" spans="1:8" outlineLevel="2" x14ac:dyDescent="0.25">
      <c r="A376" s="21" t="s">
        <v>86</v>
      </c>
      <c r="B376" s="22" t="s">
        <v>419</v>
      </c>
      <c r="C376" s="22" t="s">
        <v>87</v>
      </c>
      <c r="D376" s="22" t="s">
        <v>124</v>
      </c>
      <c r="E376" s="22" t="s">
        <v>6</v>
      </c>
      <c r="F376" s="56">
        <f>F377</f>
        <v>5397734.9199999999</v>
      </c>
    </row>
    <row r="377" spans="1:8" ht="37.5" outlineLevel="4" x14ac:dyDescent="0.25">
      <c r="A377" s="21" t="s">
        <v>130</v>
      </c>
      <c r="B377" s="22" t="s">
        <v>419</v>
      </c>
      <c r="C377" s="22" t="s">
        <v>87</v>
      </c>
      <c r="D377" s="22" t="s">
        <v>125</v>
      </c>
      <c r="E377" s="22" t="s">
        <v>6</v>
      </c>
      <c r="F377" s="56">
        <f>F378</f>
        <v>5397734.9199999999</v>
      </c>
    </row>
    <row r="378" spans="1:8" outlineLevel="5" x14ac:dyDescent="0.25">
      <c r="A378" s="21" t="s">
        <v>88</v>
      </c>
      <c r="B378" s="22" t="s">
        <v>419</v>
      </c>
      <c r="C378" s="22" t="s">
        <v>87</v>
      </c>
      <c r="D378" s="22" t="s">
        <v>140</v>
      </c>
      <c r="E378" s="22" t="s">
        <v>6</v>
      </c>
      <c r="F378" s="56">
        <f>F379</f>
        <v>5397734.9199999999</v>
      </c>
    </row>
    <row r="379" spans="1:8" outlineLevel="6" x14ac:dyDescent="0.25">
      <c r="A379" s="21" t="s">
        <v>89</v>
      </c>
      <c r="B379" s="22" t="s">
        <v>419</v>
      </c>
      <c r="C379" s="22" t="s">
        <v>87</v>
      </c>
      <c r="D379" s="22" t="s">
        <v>140</v>
      </c>
      <c r="E379" s="22" t="s">
        <v>90</v>
      </c>
      <c r="F379" s="56">
        <f>F380</f>
        <v>5397734.9199999999</v>
      </c>
    </row>
    <row r="380" spans="1:8" outlineLevel="7" x14ac:dyDescent="0.25">
      <c r="A380" s="21" t="s">
        <v>91</v>
      </c>
      <c r="B380" s="22" t="s">
        <v>419</v>
      </c>
      <c r="C380" s="22" t="s">
        <v>87</v>
      </c>
      <c r="D380" s="22" t="s">
        <v>140</v>
      </c>
      <c r="E380" s="22" t="s">
        <v>92</v>
      </c>
      <c r="F380" s="56">
        <v>5397734.9199999999</v>
      </c>
    </row>
    <row r="381" spans="1:8" outlineLevel="7" x14ac:dyDescent="0.25">
      <c r="A381" s="21" t="s">
        <v>93</v>
      </c>
      <c r="B381" s="22" t="s">
        <v>419</v>
      </c>
      <c r="C381" s="22" t="s">
        <v>94</v>
      </c>
      <c r="D381" s="22" t="s">
        <v>124</v>
      </c>
      <c r="E381" s="22" t="s">
        <v>6</v>
      </c>
      <c r="F381" s="56">
        <f>F382+F392+F387</f>
        <v>858600</v>
      </c>
    </row>
    <row r="382" spans="1:8" s="45" customFormat="1" ht="37.5" outlineLevel="7" x14ac:dyDescent="0.25">
      <c r="A382" s="50" t="s">
        <v>323</v>
      </c>
      <c r="B382" s="37" t="s">
        <v>419</v>
      </c>
      <c r="C382" s="37" t="s">
        <v>94</v>
      </c>
      <c r="D382" s="37" t="s">
        <v>127</v>
      </c>
      <c r="E382" s="37" t="s">
        <v>6</v>
      </c>
      <c r="F382" s="58">
        <f>F383</f>
        <v>200000</v>
      </c>
      <c r="G382" s="46"/>
      <c r="H382" s="46"/>
    </row>
    <row r="383" spans="1:8" ht="37.5" outlineLevel="7" x14ac:dyDescent="0.25">
      <c r="A383" s="21" t="s">
        <v>324</v>
      </c>
      <c r="B383" s="22" t="s">
        <v>419</v>
      </c>
      <c r="C383" s="22" t="s">
        <v>94</v>
      </c>
      <c r="D383" s="22" t="s">
        <v>365</v>
      </c>
      <c r="E383" s="22" t="s">
        <v>6</v>
      </c>
      <c r="F383" s="56">
        <f>F384</f>
        <v>200000</v>
      </c>
    </row>
    <row r="384" spans="1:8" ht="37.5" outlineLevel="7" x14ac:dyDescent="0.25">
      <c r="A384" s="21" t="s">
        <v>98</v>
      </c>
      <c r="B384" s="22" t="s">
        <v>419</v>
      </c>
      <c r="C384" s="22" t="s">
        <v>94</v>
      </c>
      <c r="D384" s="22" t="s">
        <v>366</v>
      </c>
      <c r="E384" s="22" t="s">
        <v>6</v>
      </c>
      <c r="F384" s="56">
        <f>F385</f>
        <v>200000</v>
      </c>
    </row>
    <row r="385" spans="1:8" outlineLevel="7" x14ac:dyDescent="0.25">
      <c r="A385" s="21" t="s">
        <v>89</v>
      </c>
      <c r="B385" s="22" t="s">
        <v>419</v>
      </c>
      <c r="C385" s="22" t="s">
        <v>94</v>
      </c>
      <c r="D385" s="22" t="s">
        <v>366</v>
      </c>
      <c r="E385" s="22" t="s">
        <v>90</v>
      </c>
      <c r="F385" s="56">
        <f>F386</f>
        <v>200000</v>
      </c>
    </row>
    <row r="386" spans="1:8" ht="37.5" outlineLevel="7" x14ac:dyDescent="0.25">
      <c r="A386" s="21" t="s">
        <v>96</v>
      </c>
      <c r="B386" s="22" t="s">
        <v>419</v>
      </c>
      <c r="C386" s="22" t="s">
        <v>94</v>
      </c>
      <c r="D386" s="22" t="s">
        <v>366</v>
      </c>
      <c r="E386" s="22" t="s">
        <v>97</v>
      </c>
      <c r="F386" s="56">
        <v>200000</v>
      </c>
    </row>
    <row r="387" spans="1:8" s="45" customFormat="1" ht="38.25" customHeight="1" outlineLevel="7" x14ac:dyDescent="0.25">
      <c r="A387" s="50" t="s">
        <v>325</v>
      </c>
      <c r="B387" s="37" t="s">
        <v>419</v>
      </c>
      <c r="C387" s="37" t="s">
        <v>94</v>
      </c>
      <c r="D387" s="37" t="s">
        <v>326</v>
      </c>
      <c r="E387" s="37" t="s">
        <v>6</v>
      </c>
      <c r="F387" s="59">
        <f>F388</f>
        <v>558600</v>
      </c>
      <c r="G387" s="46"/>
      <c r="H387" s="46"/>
    </row>
    <row r="388" spans="1:8" ht="36" customHeight="1" outlineLevel="7" x14ac:dyDescent="0.25">
      <c r="A388" s="21" t="s">
        <v>346</v>
      </c>
      <c r="B388" s="22" t="s">
        <v>419</v>
      </c>
      <c r="C388" s="22" t="s">
        <v>94</v>
      </c>
      <c r="D388" s="22" t="s">
        <v>327</v>
      </c>
      <c r="E388" s="22" t="s">
        <v>6</v>
      </c>
      <c r="F388" s="54">
        <f>F389</f>
        <v>558600</v>
      </c>
    </row>
    <row r="389" spans="1:8" ht="37.5" outlineLevel="7" x14ac:dyDescent="0.25">
      <c r="A389" s="21" t="s">
        <v>95</v>
      </c>
      <c r="B389" s="22" t="s">
        <v>419</v>
      </c>
      <c r="C389" s="22" t="s">
        <v>94</v>
      </c>
      <c r="D389" s="22" t="s">
        <v>328</v>
      </c>
      <c r="E389" s="22" t="s">
        <v>6</v>
      </c>
      <c r="F389" s="56">
        <f>F390</f>
        <v>558600</v>
      </c>
    </row>
    <row r="390" spans="1:8" outlineLevel="7" x14ac:dyDescent="0.25">
      <c r="A390" s="21" t="s">
        <v>89</v>
      </c>
      <c r="B390" s="22" t="s">
        <v>419</v>
      </c>
      <c r="C390" s="22" t="s">
        <v>94</v>
      </c>
      <c r="D390" s="22" t="s">
        <v>328</v>
      </c>
      <c r="E390" s="22" t="s">
        <v>90</v>
      </c>
      <c r="F390" s="54">
        <f>F391</f>
        <v>558600</v>
      </c>
    </row>
    <row r="391" spans="1:8" ht="37.5" outlineLevel="7" x14ac:dyDescent="0.25">
      <c r="A391" s="21" t="s">
        <v>96</v>
      </c>
      <c r="B391" s="22" t="s">
        <v>419</v>
      </c>
      <c r="C391" s="22" t="s">
        <v>94</v>
      </c>
      <c r="D391" s="22" t="s">
        <v>328</v>
      </c>
      <c r="E391" s="22" t="s">
        <v>97</v>
      </c>
      <c r="F391" s="56">
        <v>558600</v>
      </c>
    </row>
    <row r="392" spans="1:8" ht="37.5" outlineLevel="7" x14ac:dyDescent="0.25">
      <c r="A392" s="21" t="s">
        <v>130</v>
      </c>
      <c r="B392" s="22" t="s">
        <v>419</v>
      </c>
      <c r="C392" s="22" t="s">
        <v>94</v>
      </c>
      <c r="D392" s="22" t="s">
        <v>125</v>
      </c>
      <c r="E392" s="22" t="s">
        <v>6</v>
      </c>
      <c r="F392" s="54">
        <f>F393</f>
        <v>100000</v>
      </c>
    </row>
    <row r="393" spans="1:8" ht="37.5" outlineLevel="7" x14ac:dyDescent="0.25">
      <c r="A393" s="21" t="s">
        <v>446</v>
      </c>
      <c r="B393" s="22" t="s">
        <v>419</v>
      </c>
      <c r="C393" s="22" t="s">
        <v>94</v>
      </c>
      <c r="D393" s="22" t="s">
        <v>458</v>
      </c>
      <c r="E393" s="22" t="s">
        <v>6</v>
      </c>
      <c r="F393" s="54">
        <f>F394</f>
        <v>100000</v>
      </c>
    </row>
    <row r="394" spans="1:8" outlineLevel="7" x14ac:dyDescent="0.25">
      <c r="A394" s="21" t="s">
        <v>89</v>
      </c>
      <c r="B394" s="22" t="s">
        <v>419</v>
      </c>
      <c r="C394" s="22" t="s">
        <v>94</v>
      </c>
      <c r="D394" s="22" t="s">
        <v>458</v>
      </c>
      <c r="E394" s="22" t="s">
        <v>90</v>
      </c>
      <c r="F394" s="54">
        <f>F395</f>
        <v>100000</v>
      </c>
    </row>
    <row r="395" spans="1:8" outlineLevel="7" x14ac:dyDescent="0.25">
      <c r="A395" s="21" t="s">
        <v>260</v>
      </c>
      <c r="B395" s="22" t="s">
        <v>419</v>
      </c>
      <c r="C395" s="22" t="s">
        <v>94</v>
      </c>
      <c r="D395" s="22" t="s">
        <v>458</v>
      </c>
      <c r="E395" s="22" t="s">
        <v>261</v>
      </c>
      <c r="F395" s="56">
        <v>100000</v>
      </c>
    </row>
    <row r="396" spans="1:8" outlineLevel="1" x14ac:dyDescent="0.25">
      <c r="A396" s="21" t="s">
        <v>122</v>
      </c>
      <c r="B396" s="22" t="s">
        <v>419</v>
      </c>
      <c r="C396" s="22" t="s">
        <v>123</v>
      </c>
      <c r="D396" s="22" t="s">
        <v>124</v>
      </c>
      <c r="E396" s="22" t="s">
        <v>6</v>
      </c>
      <c r="F396" s="54">
        <f>F397</f>
        <v>38266202.359999999</v>
      </c>
    </row>
    <row r="397" spans="1:8" ht="37.5" outlineLevel="1" x14ac:dyDescent="0.25">
      <c r="A397" s="21" t="s">
        <v>130</v>
      </c>
      <c r="B397" s="22" t="s">
        <v>419</v>
      </c>
      <c r="C397" s="22" t="s">
        <v>123</v>
      </c>
      <c r="D397" s="22" t="s">
        <v>125</v>
      </c>
      <c r="E397" s="22" t="s">
        <v>6</v>
      </c>
      <c r="F397" s="54">
        <f>F398</f>
        <v>38266202.359999999</v>
      </c>
    </row>
    <row r="398" spans="1:8" outlineLevel="1" x14ac:dyDescent="0.25">
      <c r="A398" s="21" t="s">
        <v>231</v>
      </c>
      <c r="B398" s="22" t="s">
        <v>419</v>
      </c>
      <c r="C398" s="22" t="s">
        <v>123</v>
      </c>
      <c r="D398" s="22" t="s">
        <v>230</v>
      </c>
      <c r="E398" s="22" t="s">
        <v>6</v>
      </c>
      <c r="F398" s="54">
        <f>F408+F399+F402</f>
        <v>38266202.359999999</v>
      </c>
    </row>
    <row r="399" spans="1:8" ht="93.75" outlineLevel="1" x14ac:dyDescent="0.25">
      <c r="A399" s="21" t="s">
        <v>387</v>
      </c>
      <c r="B399" s="22" t="s">
        <v>419</v>
      </c>
      <c r="C399" s="22" t="s">
        <v>123</v>
      </c>
      <c r="D399" s="22" t="s">
        <v>388</v>
      </c>
      <c r="E399" s="22" t="s">
        <v>6</v>
      </c>
      <c r="F399" s="56">
        <f>F400</f>
        <v>1021243.89</v>
      </c>
    </row>
    <row r="400" spans="1:8" outlineLevel="1" x14ac:dyDescent="0.25">
      <c r="A400" s="21" t="s">
        <v>89</v>
      </c>
      <c r="B400" s="22" t="s">
        <v>419</v>
      </c>
      <c r="C400" s="22" t="s">
        <v>123</v>
      </c>
      <c r="D400" s="22" t="s">
        <v>388</v>
      </c>
      <c r="E400" s="22" t="s">
        <v>90</v>
      </c>
      <c r="F400" s="56">
        <f>F401</f>
        <v>1021243.89</v>
      </c>
    </row>
    <row r="401" spans="1:8" outlineLevel="1" x14ac:dyDescent="0.25">
      <c r="A401" s="21" t="s">
        <v>91</v>
      </c>
      <c r="B401" s="22" t="s">
        <v>419</v>
      </c>
      <c r="C401" s="22" t="s">
        <v>123</v>
      </c>
      <c r="D401" s="22" t="s">
        <v>388</v>
      </c>
      <c r="E401" s="22" t="s">
        <v>92</v>
      </c>
      <c r="F401" s="56">
        <v>1021243.89</v>
      </c>
    </row>
    <row r="402" spans="1:8" ht="93.75" outlineLevel="1" x14ac:dyDescent="0.25">
      <c r="A402" s="13" t="s">
        <v>389</v>
      </c>
      <c r="B402" s="22" t="s">
        <v>419</v>
      </c>
      <c r="C402" s="22" t="s">
        <v>123</v>
      </c>
      <c r="D402" s="22" t="s">
        <v>390</v>
      </c>
      <c r="E402" s="22" t="s">
        <v>6</v>
      </c>
      <c r="F402" s="56">
        <f>F403+F405</f>
        <v>18737028.469999999</v>
      </c>
    </row>
    <row r="403" spans="1:8" ht="37.5" outlineLevel="1" x14ac:dyDescent="0.25">
      <c r="A403" s="21" t="s">
        <v>15</v>
      </c>
      <c r="B403" s="22" t="s">
        <v>419</v>
      </c>
      <c r="C403" s="22" t="s">
        <v>123</v>
      </c>
      <c r="D403" s="22" t="s">
        <v>390</v>
      </c>
      <c r="E403" s="22" t="s">
        <v>16</v>
      </c>
      <c r="F403" s="56">
        <f>F404</f>
        <v>130000</v>
      </c>
    </row>
    <row r="404" spans="1:8" ht="20.25" customHeight="1" outlineLevel="1" x14ac:dyDescent="0.25">
      <c r="A404" s="21" t="s">
        <v>17</v>
      </c>
      <c r="B404" s="22" t="s">
        <v>419</v>
      </c>
      <c r="C404" s="22" t="s">
        <v>123</v>
      </c>
      <c r="D404" s="22" t="s">
        <v>390</v>
      </c>
      <c r="E404" s="22" t="s">
        <v>18</v>
      </c>
      <c r="F404" s="56">
        <v>130000</v>
      </c>
    </row>
    <row r="405" spans="1:8" outlineLevel="1" x14ac:dyDescent="0.25">
      <c r="A405" s="21" t="s">
        <v>89</v>
      </c>
      <c r="B405" s="22" t="s">
        <v>419</v>
      </c>
      <c r="C405" s="22" t="s">
        <v>123</v>
      </c>
      <c r="D405" s="22" t="s">
        <v>390</v>
      </c>
      <c r="E405" s="22" t="s">
        <v>90</v>
      </c>
      <c r="F405" s="56">
        <f>F406+F407</f>
        <v>18607028.469999999</v>
      </c>
    </row>
    <row r="406" spans="1:8" outlineLevel="1" x14ac:dyDescent="0.25">
      <c r="A406" s="21" t="s">
        <v>91</v>
      </c>
      <c r="B406" s="22" t="s">
        <v>419</v>
      </c>
      <c r="C406" s="22" t="s">
        <v>123</v>
      </c>
      <c r="D406" s="22" t="s">
        <v>390</v>
      </c>
      <c r="E406" s="22" t="s">
        <v>92</v>
      </c>
      <c r="F406" s="56">
        <v>13066122.390000001</v>
      </c>
    </row>
    <row r="407" spans="1:8" ht="37.5" outlineLevel="1" x14ac:dyDescent="0.25">
      <c r="A407" s="21" t="s">
        <v>96</v>
      </c>
      <c r="B407" s="22" t="s">
        <v>419</v>
      </c>
      <c r="C407" s="22" t="s">
        <v>123</v>
      </c>
      <c r="D407" s="22" t="s">
        <v>390</v>
      </c>
      <c r="E407" s="22" t="s">
        <v>97</v>
      </c>
      <c r="F407" s="56">
        <v>5540906.0800000001</v>
      </c>
    </row>
    <row r="408" spans="1:8" ht="95.25" customHeight="1" outlineLevel="1" x14ac:dyDescent="0.25">
      <c r="A408" s="13" t="s">
        <v>508</v>
      </c>
      <c r="B408" s="22" t="s">
        <v>419</v>
      </c>
      <c r="C408" s="22" t="s">
        <v>123</v>
      </c>
      <c r="D408" s="22" t="s">
        <v>247</v>
      </c>
      <c r="E408" s="22" t="s">
        <v>6</v>
      </c>
      <c r="F408" s="54">
        <f>F409</f>
        <v>18507930</v>
      </c>
    </row>
    <row r="409" spans="1:8" ht="37.5" outlineLevel="1" x14ac:dyDescent="0.25">
      <c r="A409" s="21" t="s">
        <v>219</v>
      </c>
      <c r="B409" s="22" t="s">
        <v>419</v>
      </c>
      <c r="C409" s="22" t="s">
        <v>123</v>
      </c>
      <c r="D409" s="22" t="s">
        <v>247</v>
      </c>
      <c r="E409" s="22" t="s">
        <v>220</v>
      </c>
      <c r="F409" s="54">
        <f>F410</f>
        <v>18507930</v>
      </c>
    </row>
    <row r="410" spans="1:8" outlineLevel="1" x14ac:dyDescent="0.25">
      <c r="A410" s="21" t="s">
        <v>221</v>
      </c>
      <c r="B410" s="22" t="s">
        <v>419</v>
      </c>
      <c r="C410" s="22" t="s">
        <v>123</v>
      </c>
      <c r="D410" s="22" t="s">
        <v>247</v>
      </c>
      <c r="E410" s="22" t="s">
        <v>222</v>
      </c>
      <c r="F410" s="56">
        <v>18507930</v>
      </c>
    </row>
    <row r="411" spans="1:8" s="45" customFormat="1" outlineLevel="1" x14ac:dyDescent="0.25">
      <c r="A411" s="50" t="s">
        <v>99</v>
      </c>
      <c r="B411" s="37" t="s">
        <v>419</v>
      </c>
      <c r="C411" s="37" t="s">
        <v>100</v>
      </c>
      <c r="D411" s="37" t="s">
        <v>124</v>
      </c>
      <c r="E411" s="37" t="s">
        <v>6</v>
      </c>
      <c r="F411" s="59">
        <f>F412</f>
        <v>711000</v>
      </c>
      <c r="G411" s="46"/>
      <c r="H411" s="46"/>
    </row>
    <row r="412" spans="1:8" outlineLevel="1" x14ac:dyDescent="0.25">
      <c r="A412" s="21" t="s">
        <v>252</v>
      </c>
      <c r="B412" s="22" t="s">
        <v>419</v>
      </c>
      <c r="C412" s="22" t="s">
        <v>251</v>
      </c>
      <c r="D412" s="22" t="s">
        <v>124</v>
      </c>
      <c r="E412" s="22" t="s">
        <v>6</v>
      </c>
      <c r="F412" s="54">
        <f>F413+F424</f>
        <v>711000</v>
      </c>
    </row>
    <row r="413" spans="1:8" s="45" customFormat="1" ht="37.5" customHeight="1" outlineLevel="1" x14ac:dyDescent="0.25">
      <c r="A413" s="50" t="s">
        <v>329</v>
      </c>
      <c r="B413" s="37" t="s">
        <v>419</v>
      </c>
      <c r="C413" s="37" t="s">
        <v>251</v>
      </c>
      <c r="D413" s="37" t="s">
        <v>159</v>
      </c>
      <c r="E413" s="37" t="s">
        <v>6</v>
      </c>
      <c r="F413" s="59">
        <f>F420+F414</f>
        <v>661000</v>
      </c>
      <c r="G413" s="46"/>
      <c r="H413" s="46"/>
    </row>
    <row r="414" spans="1:8" ht="37.5" outlineLevel="1" x14ac:dyDescent="0.25">
      <c r="A414" s="21" t="s">
        <v>172</v>
      </c>
      <c r="B414" s="22" t="s">
        <v>419</v>
      </c>
      <c r="C414" s="22" t="s">
        <v>251</v>
      </c>
      <c r="D414" s="22" t="s">
        <v>190</v>
      </c>
      <c r="E414" s="22" t="s">
        <v>6</v>
      </c>
      <c r="F414" s="54">
        <f>F415</f>
        <v>661000</v>
      </c>
    </row>
    <row r="415" spans="1:8" ht="21" customHeight="1" outlineLevel="1" x14ac:dyDescent="0.25">
      <c r="A415" s="21" t="s">
        <v>101</v>
      </c>
      <c r="B415" s="22" t="s">
        <v>419</v>
      </c>
      <c r="C415" s="22" t="s">
        <v>251</v>
      </c>
      <c r="D415" s="22" t="s">
        <v>160</v>
      </c>
      <c r="E415" s="22" t="s">
        <v>6</v>
      </c>
      <c r="F415" s="54">
        <f>F416+F418</f>
        <v>661000</v>
      </c>
    </row>
    <row r="416" spans="1:8" ht="37.5" outlineLevel="1" x14ac:dyDescent="0.25">
      <c r="A416" s="21" t="s">
        <v>15</v>
      </c>
      <c r="B416" s="22" t="s">
        <v>419</v>
      </c>
      <c r="C416" s="22" t="s">
        <v>251</v>
      </c>
      <c r="D416" s="22" t="s">
        <v>160</v>
      </c>
      <c r="E416" s="22" t="s">
        <v>16</v>
      </c>
      <c r="F416" s="54">
        <f>F417</f>
        <v>639300</v>
      </c>
    </row>
    <row r="417" spans="1:8" ht="19.5" customHeight="1" outlineLevel="1" x14ac:dyDescent="0.25">
      <c r="A417" s="21" t="s">
        <v>17</v>
      </c>
      <c r="B417" s="22" t="s">
        <v>419</v>
      </c>
      <c r="C417" s="22" t="s">
        <v>251</v>
      </c>
      <c r="D417" s="22" t="s">
        <v>160</v>
      </c>
      <c r="E417" s="22" t="s">
        <v>18</v>
      </c>
      <c r="F417" s="56">
        <v>639300</v>
      </c>
    </row>
    <row r="418" spans="1:8" ht="18" customHeight="1" outlineLevel="1" x14ac:dyDescent="0.25">
      <c r="A418" s="21" t="s">
        <v>227</v>
      </c>
      <c r="B418" s="22" t="s">
        <v>419</v>
      </c>
      <c r="C418" s="22" t="s">
        <v>251</v>
      </c>
      <c r="D418" s="22" t="s">
        <v>160</v>
      </c>
      <c r="E418" s="22" t="s">
        <v>20</v>
      </c>
      <c r="F418" s="54">
        <f>F419</f>
        <v>21700</v>
      </c>
    </row>
    <row r="419" spans="1:8" ht="18" customHeight="1" outlineLevel="1" x14ac:dyDescent="0.25">
      <c r="A419" s="21" t="s">
        <v>228</v>
      </c>
      <c r="B419" s="22" t="s">
        <v>419</v>
      </c>
      <c r="C419" s="22" t="s">
        <v>251</v>
      </c>
      <c r="D419" s="22" t="s">
        <v>160</v>
      </c>
      <c r="E419" s="22" t="s">
        <v>22</v>
      </c>
      <c r="F419" s="56">
        <v>21700</v>
      </c>
    </row>
    <row r="420" spans="1:8" hidden="1" outlineLevel="1" x14ac:dyDescent="0.25">
      <c r="A420" s="21" t="s">
        <v>330</v>
      </c>
      <c r="B420" s="22" t="s">
        <v>419</v>
      </c>
      <c r="C420" s="22" t="s">
        <v>251</v>
      </c>
      <c r="D420" s="22" t="s">
        <v>254</v>
      </c>
      <c r="E420" s="22" t="s">
        <v>6</v>
      </c>
      <c r="F420" s="54">
        <f>F421</f>
        <v>0</v>
      </c>
    </row>
    <row r="421" spans="1:8" ht="37.5" hidden="1" outlineLevel="1" x14ac:dyDescent="0.25">
      <c r="A421" s="21" t="s">
        <v>235</v>
      </c>
      <c r="B421" s="22" t="s">
        <v>419</v>
      </c>
      <c r="C421" s="22" t="s">
        <v>251</v>
      </c>
      <c r="D421" s="22" t="s">
        <v>253</v>
      </c>
      <c r="E421" s="22" t="s">
        <v>6</v>
      </c>
      <c r="F421" s="54">
        <f>F422</f>
        <v>0</v>
      </c>
    </row>
    <row r="422" spans="1:8" ht="37.5" hidden="1" outlineLevel="1" x14ac:dyDescent="0.25">
      <c r="A422" s="21" t="s">
        <v>219</v>
      </c>
      <c r="B422" s="22" t="s">
        <v>419</v>
      </c>
      <c r="C422" s="22" t="s">
        <v>251</v>
      </c>
      <c r="D422" s="22" t="s">
        <v>253</v>
      </c>
      <c r="E422" s="22" t="s">
        <v>220</v>
      </c>
      <c r="F422" s="54">
        <f>F423</f>
        <v>0</v>
      </c>
    </row>
    <row r="423" spans="1:8" hidden="1" outlineLevel="1" x14ac:dyDescent="0.25">
      <c r="A423" s="21" t="s">
        <v>221</v>
      </c>
      <c r="B423" s="22" t="s">
        <v>419</v>
      </c>
      <c r="C423" s="22" t="s">
        <v>251</v>
      </c>
      <c r="D423" s="22" t="s">
        <v>253</v>
      </c>
      <c r="E423" s="22" t="s">
        <v>222</v>
      </c>
      <c r="F423" s="56">
        <v>0</v>
      </c>
    </row>
    <row r="424" spans="1:8" ht="36" customHeight="1" outlineLevel="1" x14ac:dyDescent="0.25">
      <c r="A424" s="44" t="s">
        <v>400</v>
      </c>
      <c r="B424" s="37" t="s">
        <v>419</v>
      </c>
      <c r="C424" s="37" t="s">
        <v>251</v>
      </c>
      <c r="D424" s="37" t="s">
        <v>401</v>
      </c>
      <c r="E424" s="37" t="s">
        <v>6</v>
      </c>
      <c r="F424" s="56">
        <f>F425</f>
        <v>50000</v>
      </c>
    </row>
    <row r="425" spans="1:8" ht="20.25" customHeight="1" outlineLevel="1" x14ac:dyDescent="0.25">
      <c r="A425" s="86" t="s">
        <v>402</v>
      </c>
      <c r="B425" s="22" t="s">
        <v>419</v>
      </c>
      <c r="C425" s="22" t="s">
        <v>251</v>
      </c>
      <c r="D425" s="22" t="s">
        <v>403</v>
      </c>
      <c r="E425" s="22" t="s">
        <v>6</v>
      </c>
      <c r="F425" s="56">
        <f>F426</f>
        <v>50000</v>
      </c>
    </row>
    <row r="426" spans="1:8" ht="37.5" outlineLevel="1" x14ac:dyDescent="0.25">
      <c r="A426" s="21" t="s">
        <v>404</v>
      </c>
      <c r="B426" s="22" t="s">
        <v>419</v>
      </c>
      <c r="C426" s="22" t="s">
        <v>251</v>
      </c>
      <c r="D426" s="22" t="s">
        <v>405</v>
      </c>
      <c r="E426" s="22" t="s">
        <v>6</v>
      </c>
      <c r="F426" s="56">
        <f>F427</f>
        <v>50000</v>
      </c>
    </row>
    <row r="427" spans="1:8" ht="20.25" customHeight="1" outlineLevel="1" x14ac:dyDescent="0.25">
      <c r="A427" s="21" t="s">
        <v>15</v>
      </c>
      <c r="B427" s="22" t="s">
        <v>419</v>
      </c>
      <c r="C427" s="22" t="s">
        <v>251</v>
      </c>
      <c r="D427" s="22" t="s">
        <v>405</v>
      </c>
      <c r="E427" s="22" t="s">
        <v>16</v>
      </c>
      <c r="F427" s="56">
        <f>F428</f>
        <v>50000</v>
      </c>
    </row>
    <row r="428" spans="1:8" ht="21" customHeight="1" outlineLevel="1" x14ac:dyDescent="0.25">
      <c r="A428" s="21" t="s">
        <v>17</v>
      </c>
      <c r="B428" s="22" t="s">
        <v>419</v>
      </c>
      <c r="C428" s="22" t="s">
        <v>251</v>
      </c>
      <c r="D428" s="22" t="s">
        <v>405</v>
      </c>
      <c r="E428" s="22" t="s">
        <v>18</v>
      </c>
      <c r="F428" s="56">
        <v>50000</v>
      </c>
    </row>
    <row r="429" spans="1:8" s="45" customFormat="1" outlineLevel="1" x14ac:dyDescent="0.25">
      <c r="A429" s="50" t="s">
        <v>102</v>
      </c>
      <c r="B429" s="37" t="s">
        <v>419</v>
      </c>
      <c r="C429" s="37" t="s">
        <v>103</v>
      </c>
      <c r="D429" s="37" t="s">
        <v>124</v>
      </c>
      <c r="E429" s="37" t="s">
        <v>6</v>
      </c>
      <c r="F429" s="58">
        <f t="shared" ref="F429:F434" si="1">F430</f>
        <v>2562000</v>
      </c>
      <c r="G429" s="46"/>
      <c r="H429" s="46"/>
    </row>
    <row r="430" spans="1:8" outlineLevel="2" x14ac:dyDescent="0.25">
      <c r="A430" s="21" t="s">
        <v>104</v>
      </c>
      <c r="B430" s="22" t="s">
        <v>419</v>
      </c>
      <c r="C430" s="22" t="s">
        <v>105</v>
      </c>
      <c r="D430" s="22" t="s">
        <v>124</v>
      </c>
      <c r="E430" s="22" t="s">
        <v>6</v>
      </c>
      <c r="F430" s="56">
        <f t="shared" si="1"/>
        <v>2562000</v>
      </c>
    </row>
    <row r="431" spans="1:8" s="45" customFormat="1" ht="36.75" customHeight="1" outlineLevel="3" x14ac:dyDescent="0.25">
      <c r="A431" s="50" t="s">
        <v>383</v>
      </c>
      <c r="B431" s="37" t="s">
        <v>419</v>
      </c>
      <c r="C431" s="37" t="s">
        <v>105</v>
      </c>
      <c r="D431" s="37" t="s">
        <v>268</v>
      </c>
      <c r="E431" s="37" t="s">
        <v>6</v>
      </c>
      <c r="F431" s="58">
        <f t="shared" si="1"/>
        <v>2562000</v>
      </c>
      <c r="G431" s="46"/>
      <c r="H431" s="46"/>
    </row>
    <row r="432" spans="1:8" ht="24.75" customHeight="1" outlineLevel="4" x14ac:dyDescent="0.25">
      <c r="A432" s="24" t="s">
        <v>278</v>
      </c>
      <c r="B432" s="22" t="s">
        <v>419</v>
      </c>
      <c r="C432" s="22" t="s">
        <v>105</v>
      </c>
      <c r="D432" s="22" t="s">
        <v>270</v>
      </c>
      <c r="E432" s="22" t="s">
        <v>6</v>
      </c>
      <c r="F432" s="56">
        <f t="shared" si="1"/>
        <v>2562000</v>
      </c>
    </row>
    <row r="433" spans="1:8" ht="37.5" outlineLevel="5" x14ac:dyDescent="0.25">
      <c r="A433" s="21" t="s">
        <v>106</v>
      </c>
      <c r="B433" s="22" t="s">
        <v>419</v>
      </c>
      <c r="C433" s="22" t="s">
        <v>105</v>
      </c>
      <c r="D433" s="22" t="s">
        <v>271</v>
      </c>
      <c r="E433" s="22" t="s">
        <v>6</v>
      </c>
      <c r="F433" s="56">
        <f t="shared" si="1"/>
        <v>2562000</v>
      </c>
    </row>
    <row r="434" spans="1:8" ht="37.5" outlineLevel="6" x14ac:dyDescent="0.25">
      <c r="A434" s="21" t="s">
        <v>36</v>
      </c>
      <c r="B434" s="22" t="s">
        <v>419</v>
      </c>
      <c r="C434" s="22" t="s">
        <v>105</v>
      </c>
      <c r="D434" s="22" t="s">
        <v>271</v>
      </c>
      <c r="E434" s="22" t="s">
        <v>37</v>
      </c>
      <c r="F434" s="56">
        <f t="shared" si="1"/>
        <v>2562000</v>
      </c>
    </row>
    <row r="435" spans="1:8" outlineLevel="7" x14ac:dyDescent="0.25">
      <c r="A435" s="21" t="s">
        <v>38</v>
      </c>
      <c r="B435" s="22" t="s">
        <v>419</v>
      </c>
      <c r="C435" s="22" t="s">
        <v>105</v>
      </c>
      <c r="D435" s="22" t="s">
        <v>271</v>
      </c>
      <c r="E435" s="22" t="s">
        <v>39</v>
      </c>
      <c r="F435" s="56">
        <v>2562000</v>
      </c>
    </row>
    <row r="436" spans="1:8" s="3" customFormat="1" ht="21.75" customHeight="1" x14ac:dyDescent="0.25">
      <c r="A436" s="19" t="s">
        <v>447</v>
      </c>
      <c r="B436" s="20" t="s">
        <v>420</v>
      </c>
      <c r="C436" s="20" t="s">
        <v>5</v>
      </c>
      <c r="D436" s="20" t="s">
        <v>124</v>
      </c>
      <c r="E436" s="20" t="s">
        <v>6</v>
      </c>
      <c r="F436" s="60">
        <f>F437</f>
        <v>6397896</v>
      </c>
      <c r="G436" s="7"/>
      <c r="H436" s="7"/>
    </row>
    <row r="437" spans="1:8" outlineLevel="1" x14ac:dyDescent="0.25">
      <c r="A437" s="21" t="s">
        <v>7</v>
      </c>
      <c r="B437" s="22" t="s">
        <v>420</v>
      </c>
      <c r="C437" s="22" t="s">
        <v>8</v>
      </c>
      <c r="D437" s="22" t="s">
        <v>124</v>
      </c>
      <c r="E437" s="22" t="s">
        <v>6</v>
      </c>
      <c r="F437" s="56">
        <f>F438+F453+F460</f>
        <v>6397896</v>
      </c>
    </row>
    <row r="438" spans="1:8" ht="37.5" customHeight="1" outlineLevel="2" x14ac:dyDescent="0.25">
      <c r="A438" s="21" t="s">
        <v>107</v>
      </c>
      <c r="B438" s="22" t="s">
        <v>420</v>
      </c>
      <c r="C438" s="22" t="s">
        <v>108</v>
      </c>
      <c r="D438" s="22" t="s">
        <v>124</v>
      </c>
      <c r="E438" s="22" t="s">
        <v>6</v>
      </c>
      <c r="F438" s="56">
        <f>F439</f>
        <v>5083115</v>
      </c>
    </row>
    <row r="439" spans="1:8" ht="37.5" outlineLevel="4" x14ac:dyDescent="0.25">
      <c r="A439" s="21" t="s">
        <v>130</v>
      </c>
      <c r="B439" s="22" t="s">
        <v>420</v>
      </c>
      <c r="C439" s="22" t="s">
        <v>108</v>
      </c>
      <c r="D439" s="22" t="s">
        <v>125</v>
      </c>
      <c r="E439" s="22" t="s">
        <v>6</v>
      </c>
      <c r="F439" s="56">
        <f>F440+F443+F450</f>
        <v>5083115</v>
      </c>
    </row>
    <row r="440" spans="1:8" outlineLevel="5" x14ac:dyDescent="0.25">
      <c r="A440" s="21" t="s">
        <v>448</v>
      </c>
      <c r="B440" s="22" t="s">
        <v>420</v>
      </c>
      <c r="C440" s="22" t="s">
        <v>108</v>
      </c>
      <c r="D440" s="22" t="s">
        <v>449</v>
      </c>
      <c r="E440" s="22" t="s">
        <v>6</v>
      </c>
      <c r="F440" s="56">
        <f>F441</f>
        <v>2407541</v>
      </c>
    </row>
    <row r="441" spans="1:8" ht="75" outlineLevel="6" x14ac:dyDescent="0.25">
      <c r="A441" s="21" t="s">
        <v>11</v>
      </c>
      <c r="B441" s="22" t="s">
        <v>420</v>
      </c>
      <c r="C441" s="22" t="s">
        <v>108</v>
      </c>
      <c r="D441" s="22" t="s">
        <v>449</v>
      </c>
      <c r="E441" s="22" t="s">
        <v>12</v>
      </c>
      <c r="F441" s="56">
        <f>F442</f>
        <v>2407541</v>
      </c>
    </row>
    <row r="442" spans="1:8" ht="37.5" outlineLevel="7" x14ac:dyDescent="0.25">
      <c r="A442" s="21" t="s">
        <v>13</v>
      </c>
      <c r="B442" s="22" t="s">
        <v>420</v>
      </c>
      <c r="C442" s="22" t="s">
        <v>108</v>
      </c>
      <c r="D442" s="22" t="s">
        <v>449</v>
      </c>
      <c r="E442" s="22" t="s">
        <v>14</v>
      </c>
      <c r="F442" s="54">
        <v>2407541</v>
      </c>
    </row>
    <row r="443" spans="1:8" ht="56.25" outlineLevel="5" x14ac:dyDescent="0.25">
      <c r="A443" s="21" t="s">
        <v>413</v>
      </c>
      <c r="B443" s="22" t="s">
        <v>420</v>
      </c>
      <c r="C443" s="22" t="s">
        <v>108</v>
      </c>
      <c r="D443" s="22" t="s">
        <v>414</v>
      </c>
      <c r="E443" s="22" t="s">
        <v>6</v>
      </c>
      <c r="F443" s="56">
        <f>F444+F446+F448</f>
        <v>2495574</v>
      </c>
    </row>
    <row r="444" spans="1:8" ht="75" outlineLevel="6" x14ac:dyDescent="0.25">
      <c r="A444" s="21" t="s">
        <v>11</v>
      </c>
      <c r="B444" s="22" t="s">
        <v>420</v>
      </c>
      <c r="C444" s="22" t="s">
        <v>108</v>
      </c>
      <c r="D444" s="22" t="s">
        <v>414</v>
      </c>
      <c r="E444" s="22" t="s">
        <v>12</v>
      </c>
      <c r="F444" s="56">
        <f>F445</f>
        <v>2347288</v>
      </c>
    </row>
    <row r="445" spans="1:8" ht="37.5" outlineLevel="7" x14ac:dyDescent="0.25">
      <c r="A445" s="21" t="s">
        <v>13</v>
      </c>
      <c r="B445" s="22" t="s">
        <v>420</v>
      </c>
      <c r="C445" s="22" t="s">
        <v>108</v>
      </c>
      <c r="D445" s="22" t="s">
        <v>414</v>
      </c>
      <c r="E445" s="22" t="s">
        <v>14</v>
      </c>
      <c r="F445" s="54">
        <v>2347288</v>
      </c>
    </row>
    <row r="446" spans="1:8" ht="37.5" outlineLevel="6" x14ac:dyDescent="0.25">
      <c r="A446" s="21" t="s">
        <v>15</v>
      </c>
      <c r="B446" s="22" t="s">
        <v>420</v>
      </c>
      <c r="C446" s="22" t="s">
        <v>108</v>
      </c>
      <c r="D446" s="22" t="s">
        <v>414</v>
      </c>
      <c r="E446" s="22" t="s">
        <v>16</v>
      </c>
      <c r="F446" s="56">
        <f>F447</f>
        <v>146396</v>
      </c>
    </row>
    <row r="447" spans="1:8" ht="20.25" customHeight="1" outlineLevel="7" x14ac:dyDescent="0.25">
      <c r="A447" s="21" t="s">
        <v>17</v>
      </c>
      <c r="B447" s="22" t="s">
        <v>420</v>
      </c>
      <c r="C447" s="22" t="s">
        <v>108</v>
      </c>
      <c r="D447" s="22" t="s">
        <v>414</v>
      </c>
      <c r="E447" s="22" t="s">
        <v>18</v>
      </c>
      <c r="F447" s="54">
        <v>146396</v>
      </c>
    </row>
    <row r="448" spans="1:8" outlineLevel="6" x14ac:dyDescent="0.25">
      <c r="A448" s="21" t="s">
        <v>19</v>
      </c>
      <c r="B448" s="22" t="s">
        <v>420</v>
      </c>
      <c r="C448" s="22" t="s">
        <v>108</v>
      </c>
      <c r="D448" s="22" t="s">
        <v>414</v>
      </c>
      <c r="E448" s="22" t="s">
        <v>20</v>
      </c>
      <c r="F448" s="56">
        <f>F449</f>
        <v>1890</v>
      </c>
    </row>
    <row r="449" spans="1:8" outlineLevel="7" x14ac:dyDescent="0.25">
      <c r="A449" s="21" t="s">
        <v>21</v>
      </c>
      <c r="B449" s="22" t="s">
        <v>420</v>
      </c>
      <c r="C449" s="22" t="s">
        <v>108</v>
      </c>
      <c r="D449" s="22" t="s">
        <v>414</v>
      </c>
      <c r="E449" s="22" t="s">
        <v>22</v>
      </c>
      <c r="F449" s="54">
        <v>1890</v>
      </c>
    </row>
    <row r="450" spans="1:8" outlineLevel="5" x14ac:dyDescent="0.25">
      <c r="A450" s="21" t="s">
        <v>451</v>
      </c>
      <c r="B450" s="22" t="s">
        <v>420</v>
      </c>
      <c r="C450" s="22" t="s">
        <v>108</v>
      </c>
      <c r="D450" s="22" t="s">
        <v>450</v>
      </c>
      <c r="E450" s="22" t="s">
        <v>6</v>
      </c>
      <c r="F450" s="56">
        <f>F451</f>
        <v>180000</v>
      </c>
    </row>
    <row r="451" spans="1:8" ht="75" outlineLevel="6" x14ac:dyDescent="0.25">
      <c r="A451" s="21" t="s">
        <v>11</v>
      </c>
      <c r="B451" s="22" t="s">
        <v>420</v>
      </c>
      <c r="C451" s="22" t="s">
        <v>108</v>
      </c>
      <c r="D451" s="22" t="s">
        <v>450</v>
      </c>
      <c r="E451" s="22" t="s">
        <v>12</v>
      </c>
      <c r="F451" s="56">
        <f>F452</f>
        <v>180000</v>
      </c>
    </row>
    <row r="452" spans="1:8" ht="37.5" outlineLevel="7" x14ac:dyDescent="0.25">
      <c r="A452" s="21" t="s">
        <v>13</v>
      </c>
      <c r="B452" s="22" t="s">
        <v>420</v>
      </c>
      <c r="C452" s="22" t="s">
        <v>108</v>
      </c>
      <c r="D452" s="22" t="s">
        <v>450</v>
      </c>
      <c r="E452" s="22" t="s">
        <v>14</v>
      </c>
      <c r="F452" s="54">
        <v>180000</v>
      </c>
    </row>
    <row r="453" spans="1:8" ht="37.5" customHeight="1" outlineLevel="2" x14ac:dyDescent="0.25">
      <c r="A453" s="21" t="s">
        <v>9</v>
      </c>
      <c r="B453" s="22" t="s">
        <v>420</v>
      </c>
      <c r="C453" s="22" t="s">
        <v>10</v>
      </c>
      <c r="D453" s="22" t="s">
        <v>124</v>
      </c>
      <c r="E453" s="22" t="s">
        <v>6</v>
      </c>
      <c r="F453" s="56">
        <f>F454</f>
        <v>1183217</v>
      </c>
    </row>
    <row r="454" spans="1:8" ht="37.5" outlineLevel="4" x14ac:dyDescent="0.25">
      <c r="A454" s="21" t="s">
        <v>130</v>
      </c>
      <c r="B454" s="22" t="s">
        <v>420</v>
      </c>
      <c r="C454" s="22" t="s">
        <v>10</v>
      </c>
      <c r="D454" s="22" t="s">
        <v>125</v>
      </c>
      <c r="E454" s="22" t="s">
        <v>6</v>
      </c>
      <c r="F454" s="56">
        <f>F455</f>
        <v>1183217</v>
      </c>
    </row>
    <row r="455" spans="1:8" outlineLevel="5" x14ac:dyDescent="0.25">
      <c r="A455" s="21" t="s">
        <v>119</v>
      </c>
      <c r="B455" s="22" t="s">
        <v>420</v>
      </c>
      <c r="C455" s="22" t="s">
        <v>10</v>
      </c>
      <c r="D455" s="22" t="s">
        <v>141</v>
      </c>
      <c r="E455" s="22" t="s">
        <v>6</v>
      </c>
      <c r="F455" s="56">
        <f>F456+F458</f>
        <v>1183217</v>
      </c>
    </row>
    <row r="456" spans="1:8" ht="75" outlineLevel="6" x14ac:dyDescent="0.25">
      <c r="A456" s="21" t="s">
        <v>11</v>
      </c>
      <c r="B456" s="22" t="s">
        <v>420</v>
      </c>
      <c r="C456" s="22" t="s">
        <v>10</v>
      </c>
      <c r="D456" s="22" t="s">
        <v>141</v>
      </c>
      <c r="E456" s="22" t="s">
        <v>12</v>
      </c>
      <c r="F456" s="56">
        <f>F457</f>
        <v>1183217</v>
      </c>
    </row>
    <row r="457" spans="1:8" ht="36.75" customHeight="1" outlineLevel="7" x14ac:dyDescent="0.25">
      <c r="A457" s="21" t="s">
        <v>13</v>
      </c>
      <c r="B457" s="22" t="s">
        <v>420</v>
      </c>
      <c r="C457" s="22" t="s">
        <v>10</v>
      </c>
      <c r="D457" s="22" t="s">
        <v>141</v>
      </c>
      <c r="E457" s="22" t="s">
        <v>14</v>
      </c>
      <c r="F457" s="54">
        <v>1183217</v>
      </c>
    </row>
    <row r="458" spans="1:8" ht="37.5" hidden="1" outlineLevel="7" x14ac:dyDescent="0.25">
      <c r="A458" s="21" t="s">
        <v>15</v>
      </c>
      <c r="B458" s="22" t="s">
        <v>420</v>
      </c>
      <c r="C458" s="22" t="s">
        <v>10</v>
      </c>
      <c r="D458" s="22" t="s">
        <v>141</v>
      </c>
      <c r="E458" s="22" t="s">
        <v>16</v>
      </c>
      <c r="F458" s="54">
        <f>F459</f>
        <v>0</v>
      </c>
    </row>
    <row r="459" spans="1:8" ht="37.5" hidden="1" outlineLevel="7" x14ac:dyDescent="0.25">
      <c r="A459" s="21" t="s">
        <v>17</v>
      </c>
      <c r="B459" s="22" t="s">
        <v>420</v>
      </c>
      <c r="C459" s="22" t="s">
        <v>10</v>
      </c>
      <c r="D459" s="22" t="s">
        <v>141</v>
      </c>
      <c r="E459" s="22" t="s">
        <v>18</v>
      </c>
      <c r="F459" s="54">
        <v>0</v>
      </c>
    </row>
    <row r="460" spans="1:8" outlineLevel="2" collapsed="1" x14ac:dyDescent="0.25">
      <c r="A460" s="21" t="s">
        <v>23</v>
      </c>
      <c r="B460" s="22" t="s">
        <v>420</v>
      </c>
      <c r="C460" s="22" t="s">
        <v>24</v>
      </c>
      <c r="D460" s="22" t="s">
        <v>124</v>
      </c>
      <c r="E460" s="22" t="s">
        <v>6</v>
      </c>
      <c r="F460" s="56">
        <f>F461+F466</f>
        <v>131564</v>
      </c>
    </row>
    <row r="461" spans="1:8" s="45" customFormat="1" ht="37.5" outlineLevel="3" x14ac:dyDescent="0.25">
      <c r="A461" s="50" t="s">
        <v>374</v>
      </c>
      <c r="B461" s="37" t="s">
        <v>420</v>
      </c>
      <c r="C461" s="37" t="s">
        <v>24</v>
      </c>
      <c r="D461" s="37" t="s">
        <v>126</v>
      </c>
      <c r="E461" s="37" t="s">
        <v>6</v>
      </c>
      <c r="F461" s="58">
        <f>F462</f>
        <v>32000</v>
      </c>
      <c r="G461" s="46"/>
      <c r="H461" s="46"/>
    </row>
    <row r="462" spans="1:8" ht="37.5" outlineLevel="4" x14ac:dyDescent="0.25">
      <c r="A462" s="51" t="s">
        <v>173</v>
      </c>
      <c r="B462" s="22" t="s">
        <v>420</v>
      </c>
      <c r="C462" s="22" t="s">
        <v>24</v>
      </c>
      <c r="D462" s="22" t="s">
        <v>266</v>
      </c>
      <c r="E462" s="22" t="s">
        <v>6</v>
      </c>
      <c r="F462" s="56">
        <f>F463</f>
        <v>32000</v>
      </c>
    </row>
    <row r="463" spans="1:8" outlineLevel="5" x14ac:dyDescent="0.25">
      <c r="A463" s="51" t="s">
        <v>272</v>
      </c>
      <c r="B463" s="22" t="s">
        <v>420</v>
      </c>
      <c r="C463" s="22" t="s">
        <v>24</v>
      </c>
      <c r="D463" s="22" t="s">
        <v>267</v>
      </c>
      <c r="E463" s="22" t="s">
        <v>6</v>
      </c>
      <c r="F463" s="56">
        <f>F464</f>
        <v>32000</v>
      </c>
    </row>
    <row r="464" spans="1:8" ht="37.5" outlineLevel="6" x14ac:dyDescent="0.25">
      <c r="A464" s="21" t="s">
        <v>15</v>
      </c>
      <c r="B464" s="22" t="s">
        <v>420</v>
      </c>
      <c r="C464" s="22" t="s">
        <v>24</v>
      </c>
      <c r="D464" s="22" t="s">
        <v>267</v>
      </c>
      <c r="E464" s="22" t="s">
        <v>16</v>
      </c>
      <c r="F464" s="56">
        <f>F465</f>
        <v>32000</v>
      </c>
    </row>
    <row r="465" spans="1:8" ht="22.5" customHeight="1" outlineLevel="7" x14ac:dyDescent="0.25">
      <c r="A465" s="21" t="s">
        <v>17</v>
      </c>
      <c r="B465" s="22" t="s">
        <v>420</v>
      </c>
      <c r="C465" s="22" t="s">
        <v>24</v>
      </c>
      <c r="D465" s="22" t="s">
        <v>267</v>
      </c>
      <c r="E465" s="22" t="s">
        <v>18</v>
      </c>
      <c r="F465" s="54">
        <v>32000</v>
      </c>
    </row>
    <row r="466" spans="1:8" s="45" customFormat="1" ht="37.5" outlineLevel="7" x14ac:dyDescent="0.25">
      <c r="A466" s="50" t="s">
        <v>130</v>
      </c>
      <c r="B466" s="37" t="s">
        <v>420</v>
      </c>
      <c r="C466" s="37" t="s">
        <v>24</v>
      </c>
      <c r="D466" s="37" t="s">
        <v>125</v>
      </c>
      <c r="E466" s="37" t="s">
        <v>6</v>
      </c>
      <c r="F466" s="62">
        <f>F467</f>
        <v>99564</v>
      </c>
      <c r="G466" s="46"/>
      <c r="H466" s="46"/>
    </row>
    <row r="467" spans="1:8" ht="37.5" outlineLevel="7" x14ac:dyDescent="0.25">
      <c r="A467" s="21" t="s">
        <v>452</v>
      </c>
      <c r="B467" s="22" t="s">
        <v>420</v>
      </c>
      <c r="C467" s="22" t="s">
        <v>24</v>
      </c>
      <c r="D467" s="22" t="s">
        <v>453</v>
      </c>
      <c r="E467" s="22" t="s">
        <v>6</v>
      </c>
      <c r="F467" s="63">
        <f>F468</f>
        <v>99564</v>
      </c>
    </row>
    <row r="468" spans="1:8" ht="37.5" outlineLevel="7" x14ac:dyDescent="0.25">
      <c r="A468" s="21" t="s">
        <v>15</v>
      </c>
      <c r="B468" s="22" t="s">
        <v>420</v>
      </c>
      <c r="C468" s="22" t="s">
        <v>24</v>
      </c>
      <c r="D468" s="22" t="s">
        <v>453</v>
      </c>
      <c r="E468" s="22" t="s">
        <v>16</v>
      </c>
      <c r="F468" s="63">
        <f>F469</f>
        <v>99564</v>
      </c>
    </row>
    <row r="469" spans="1:8" ht="21" customHeight="1" outlineLevel="7" x14ac:dyDescent="0.25">
      <c r="A469" s="21" t="s">
        <v>17</v>
      </c>
      <c r="B469" s="22" t="s">
        <v>420</v>
      </c>
      <c r="C469" s="22" t="s">
        <v>24</v>
      </c>
      <c r="D469" s="22" t="s">
        <v>453</v>
      </c>
      <c r="E469" s="22" t="s">
        <v>18</v>
      </c>
      <c r="F469" s="54">
        <v>99564</v>
      </c>
    </row>
    <row r="470" spans="1:8" s="3" customFormat="1" ht="37.5" x14ac:dyDescent="0.25">
      <c r="A470" s="19" t="s">
        <v>462</v>
      </c>
      <c r="B470" s="20" t="s">
        <v>456</v>
      </c>
      <c r="C470" s="20" t="s">
        <v>5</v>
      </c>
      <c r="D470" s="20" t="s">
        <v>124</v>
      </c>
      <c r="E470" s="20" t="s">
        <v>6</v>
      </c>
      <c r="F470" s="60">
        <f>F471+F617+F633</f>
        <v>587821537.70999992</v>
      </c>
      <c r="G470" s="97"/>
      <c r="H470" s="97"/>
    </row>
    <row r="471" spans="1:8" s="45" customFormat="1" outlineLevel="1" x14ac:dyDescent="0.25">
      <c r="A471" s="50" t="s">
        <v>68</v>
      </c>
      <c r="B471" s="37" t="s">
        <v>456</v>
      </c>
      <c r="C471" s="37" t="s">
        <v>69</v>
      </c>
      <c r="D471" s="37" t="s">
        <v>124</v>
      </c>
      <c r="E471" s="37" t="s">
        <v>6</v>
      </c>
      <c r="F471" s="58">
        <f>F472+F511+F578+F597+F551</f>
        <v>577701401.05999994</v>
      </c>
      <c r="G471" s="46"/>
      <c r="H471" s="46"/>
    </row>
    <row r="472" spans="1:8" outlineLevel="2" x14ac:dyDescent="0.25">
      <c r="A472" s="21" t="s">
        <v>109</v>
      </c>
      <c r="B472" s="22" t="s">
        <v>456</v>
      </c>
      <c r="C472" s="22" t="s">
        <v>110</v>
      </c>
      <c r="D472" s="22" t="s">
        <v>124</v>
      </c>
      <c r="E472" s="22" t="s">
        <v>6</v>
      </c>
      <c r="F472" s="56">
        <f>F473</f>
        <v>151116929.75999999</v>
      </c>
    </row>
    <row r="473" spans="1:8" s="45" customFormat="1" ht="37.5" outlineLevel="3" x14ac:dyDescent="0.25">
      <c r="A473" s="50" t="s">
        <v>347</v>
      </c>
      <c r="B473" s="22" t="s">
        <v>456</v>
      </c>
      <c r="C473" s="37" t="s">
        <v>110</v>
      </c>
      <c r="D473" s="37" t="s">
        <v>136</v>
      </c>
      <c r="E473" s="37" t="s">
        <v>6</v>
      </c>
      <c r="F473" s="58">
        <f>F474</f>
        <v>151116929.75999999</v>
      </c>
      <c r="G473" s="46"/>
      <c r="H473" s="46"/>
    </row>
    <row r="474" spans="1:8" ht="37.5" outlineLevel="4" x14ac:dyDescent="0.25">
      <c r="A474" s="21" t="s">
        <v>348</v>
      </c>
      <c r="B474" s="22" t="s">
        <v>456</v>
      </c>
      <c r="C474" s="22" t="s">
        <v>110</v>
      </c>
      <c r="D474" s="22" t="s">
        <v>137</v>
      </c>
      <c r="E474" s="22" t="s">
        <v>6</v>
      </c>
      <c r="F474" s="56">
        <f>F475+F482+F507</f>
        <v>151116929.75999999</v>
      </c>
    </row>
    <row r="475" spans="1:8" ht="37.5" outlineLevel="4" x14ac:dyDescent="0.25">
      <c r="A475" s="24" t="s">
        <v>161</v>
      </c>
      <c r="B475" s="22" t="s">
        <v>456</v>
      </c>
      <c r="C475" s="22" t="s">
        <v>110</v>
      </c>
      <c r="D475" s="22" t="s">
        <v>179</v>
      </c>
      <c r="E475" s="22" t="s">
        <v>6</v>
      </c>
      <c r="F475" s="56">
        <f>F476+F479</f>
        <v>118077623.8</v>
      </c>
    </row>
    <row r="476" spans="1:8" ht="56.25" outlineLevel="5" x14ac:dyDescent="0.25">
      <c r="A476" s="21" t="s">
        <v>112</v>
      </c>
      <c r="B476" s="22" t="s">
        <v>456</v>
      </c>
      <c r="C476" s="22" t="s">
        <v>110</v>
      </c>
      <c r="D476" s="22" t="s">
        <v>142</v>
      </c>
      <c r="E476" s="22" t="s">
        <v>6</v>
      </c>
      <c r="F476" s="56">
        <f>F477</f>
        <v>42483752.799999997</v>
      </c>
    </row>
    <row r="477" spans="1:8" ht="37.5" outlineLevel="6" x14ac:dyDescent="0.25">
      <c r="A477" s="21" t="s">
        <v>36</v>
      </c>
      <c r="B477" s="22" t="s">
        <v>456</v>
      </c>
      <c r="C477" s="22" t="s">
        <v>110</v>
      </c>
      <c r="D477" s="22" t="s">
        <v>142</v>
      </c>
      <c r="E477" s="22" t="s">
        <v>37</v>
      </c>
      <c r="F477" s="56">
        <f>F478</f>
        <v>42483752.799999997</v>
      </c>
    </row>
    <row r="478" spans="1:8" outlineLevel="7" x14ac:dyDescent="0.25">
      <c r="A478" s="21" t="s">
        <v>73</v>
      </c>
      <c r="B478" s="22" t="s">
        <v>456</v>
      </c>
      <c r="C478" s="22" t="s">
        <v>110</v>
      </c>
      <c r="D478" s="22" t="s">
        <v>142</v>
      </c>
      <c r="E478" s="22" t="s">
        <v>74</v>
      </c>
      <c r="F478" s="54">
        <v>42483752.799999997</v>
      </c>
    </row>
    <row r="479" spans="1:8" ht="93.75" outlineLevel="7" x14ac:dyDescent="0.25">
      <c r="A479" s="24" t="s">
        <v>349</v>
      </c>
      <c r="B479" s="22" t="s">
        <v>456</v>
      </c>
      <c r="C479" s="22" t="s">
        <v>110</v>
      </c>
      <c r="D479" s="22" t="s">
        <v>143</v>
      </c>
      <c r="E479" s="22" t="s">
        <v>6</v>
      </c>
      <c r="F479" s="56">
        <f>F480</f>
        <v>75593871</v>
      </c>
    </row>
    <row r="480" spans="1:8" ht="37.5" outlineLevel="7" x14ac:dyDescent="0.25">
      <c r="A480" s="21" t="s">
        <v>36</v>
      </c>
      <c r="B480" s="22" t="s">
        <v>456</v>
      </c>
      <c r="C480" s="22" t="s">
        <v>110</v>
      </c>
      <c r="D480" s="22" t="s">
        <v>143</v>
      </c>
      <c r="E480" s="22" t="s">
        <v>37</v>
      </c>
      <c r="F480" s="56">
        <f>F481</f>
        <v>75593871</v>
      </c>
    </row>
    <row r="481" spans="1:6" outlineLevel="7" x14ac:dyDescent="0.25">
      <c r="A481" s="21" t="s">
        <v>73</v>
      </c>
      <c r="B481" s="22" t="s">
        <v>456</v>
      </c>
      <c r="C481" s="22" t="s">
        <v>110</v>
      </c>
      <c r="D481" s="22" t="s">
        <v>143</v>
      </c>
      <c r="E481" s="22" t="s">
        <v>74</v>
      </c>
      <c r="F481" s="54">
        <v>75593871</v>
      </c>
    </row>
    <row r="482" spans="1:6" ht="18.75" customHeight="1" outlineLevel="7" x14ac:dyDescent="0.25">
      <c r="A482" s="24" t="s">
        <v>162</v>
      </c>
      <c r="B482" s="22" t="s">
        <v>456</v>
      </c>
      <c r="C482" s="22" t="s">
        <v>110</v>
      </c>
      <c r="D482" s="22" t="s">
        <v>181</v>
      </c>
      <c r="E482" s="22" t="s">
        <v>6</v>
      </c>
      <c r="F482" s="54">
        <f>F501+F483+F489+F492+F498+F486+F504+F495</f>
        <v>1526681.9</v>
      </c>
    </row>
    <row r="483" spans="1:6" ht="37.5" outlineLevel="7" x14ac:dyDescent="0.25">
      <c r="A483" s="21" t="s">
        <v>236</v>
      </c>
      <c r="B483" s="22" t="s">
        <v>456</v>
      </c>
      <c r="C483" s="22" t="s">
        <v>110</v>
      </c>
      <c r="D483" s="22" t="s">
        <v>237</v>
      </c>
      <c r="E483" s="22" t="s">
        <v>6</v>
      </c>
      <c r="F483" s="54">
        <f>F484</f>
        <v>97500</v>
      </c>
    </row>
    <row r="484" spans="1:6" ht="37.5" outlineLevel="7" x14ac:dyDescent="0.25">
      <c r="A484" s="21" t="s">
        <v>36</v>
      </c>
      <c r="B484" s="22" t="s">
        <v>456</v>
      </c>
      <c r="C484" s="22" t="s">
        <v>110</v>
      </c>
      <c r="D484" s="22" t="s">
        <v>237</v>
      </c>
      <c r="E484" s="22" t="s">
        <v>37</v>
      </c>
      <c r="F484" s="54">
        <f>F485</f>
        <v>97500</v>
      </c>
    </row>
    <row r="485" spans="1:6" outlineLevel="7" x14ac:dyDescent="0.25">
      <c r="A485" s="21" t="s">
        <v>73</v>
      </c>
      <c r="B485" s="22" t="s">
        <v>456</v>
      </c>
      <c r="C485" s="22" t="s">
        <v>110</v>
      </c>
      <c r="D485" s="22" t="s">
        <v>237</v>
      </c>
      <c r="E485" s="22" t="s">
        <v>74</v>
      </c>
      <c r="F485" s="54">
        <v>97500</v>
      </c>
    </row>
    <row r="486" spans="1:6" outlineLevel="7" x14ac:dyDescent="0.25">
      <c r="A486" s="21" t="s">
        <v>223</v>
      </c>
      <c r="B486" s="22" t="s">
        <v>456</v>
      </c>
      <c r="C486" s="22" t="s">
        <v>110</v>
      </c>
      <c r="D486" s="22" t="s">
        <v>238</v>
      </c>
      <c r="E486" s="22" t="s">
        <v>6</v>
      </c>
      <c r="F486" s="63">
        <f>F487</f>
        <v>124792</v>
      </c>
    </row>
    <row r="487" spans="1:6" ht="37.5" outlineLevel="7" x14ac:dyDescent="0.25">
      <c r="A487" s="21" t="s">
        <v>36</v>
      </c>
      <c r="B487" s="22" t="s">
        <v>456</v>
      </c>
      <c r="C487" s="22" t="s">
        <v>110</v>
      </c>
      <c r="D487" s="22" t="s">
        <v>238</v>
      </c>
      <c r="E487" s="22" t="s">
        <v>37</v>
      </c>
      <c r="F487" s="63">
        <f>F488</f>
        <v>124792</v>
      </c>
    </row>
    <row r="488" spans="1:6" outlineLevel="7" x14ac:dyDescent="0.25">
      <c r="A488" s="21" t="s">
        <v>73</v>
      </c>
      <c r="B488" s="22" t="s">
        <v>456</v>
      </c>
      <c r="C488" s="22" t="s">
        <v>110</v>
      </c>
      <c r="D488" s="22" t="s">
        <v>238</v>
      </c>
      <c r="E488" s="22" t="s">
        <v>74</v>
      </c>
      <c r="F488" s="54">
        <v>124792</v>
      </c>
    </row>
    <row r="489" spans="1:6" outlineLevel="7" x14ac:dyDescent="0.25">
      <c r="A489" s="21" t="s">
        <v>262</v>
      </c>
      <c r="B489" s="22" t="s">
        <v>456</v>
      </c>
      <c r="C489" s="22" t="s">
        <v>110</v>
      </c>
      <c r="D489" s="22" t="s">
        <v>454</v>
      </c>
      <c r="E489" s="22" t="s">
        <v>6</v>
      </c>
      <c r="F489" s="54">
        <f>F490</f>
        <v>422050</v>
      </c>
    </row>
    <row r="490" spans="1:6" ht="37.5" outlineLevel="7" x14ac:dyDescent="0.25">
      <c r="A490" s="21" t="s">
        <v>36</v>
      </c>
      <c r="B490" s="22" t="s">
        <v>456</v>
      </c>
      <c r="C490" s="22" t="s">
        <v>110</v>
      </c>
      <c r="D490" s="22" t="s">
        <v>454</v>
      </c>
      <c r="E490" s="22" t="s">
        <v>37</v>
      </c>
      <c r="F490" s="54">
        <f>F491</f>
        <v>422050</v>
      </c>
    </row>
    <row r="491" spans="1:6" outlineLevel="7" x14ac:dyDescent="0.25">
      <c r="A491" s="21" t="s">
        <v>73</v>
      </c>
      <c r="B491" s="22" t="s">
        <v>456</v>
      </c>
      <c r="C491" s="22" t="s">
        <v>110</v>
      </c>
      <c r="D491" s="22" t="s">
        <v>454</v>
      </c>
      <c r="E491" s="22" t="s">
        <v>74</v>
      </c>
      <c r="F491" s="54">
        <v>422050</v>
      </c>
    </row>
    <row r="492" spans="1:6" ht="37.5" outlineLevel="7" x14ac:dyDescent="0.25">
      <c r="A492" s="51" t="s">
        <v>396</v>
      </c>
      <c r="B492" s="22" t="s">
        <v>456</v>
      </c>
      <c r="C492" s="22" t="s">
        <v>110</v>
      </c>
      <c r="D492" s="22" t="s">
        <v>397</v>
      </c>
      <c r="E492" s="22" t="s">
        <v>6</v>
      </c>
      <c r="F492" s="54">
        <f>F493</f>
        <v>126000</v>
      </c>
    </row>
    <row r="493" spans="1:6" ht="37.5" outlineLevel="7" x14ac:dyDescent="0.25">
      <c r="A493" s="21" t="s">
        <v>36</v>
      </c>
      <c r="B493" s="22" t="s">
        <v>456</v>
      </c>
      <c r="C493" s="22" t="s">
        <v>110</v>
      </c>
      <c r="D493" s="22" t="s">
        <v>397</v>
      </c>
      <c r="E493" s="22" t="s">
        <v>37</v>
      </c>
      <c r="F493" s="54">
        <f>F494</f>
        <v>126000</v>
      </c>
    </row>
    <row r="494" spans="1:6" outlineLevel="7" x14ac:dyDescent="0.25">
      <c r="A494" s="21" t="s">
        <v>73</v>
      </c>
      <c r="B494" s="22" t="s">
        <v>456</v>
      </c>
      <c r="C494" s="22" t="s">
        <v>110</v>
      </c>
      <c r="D494" s="22" t="s">
        <v>397</v>
      </c>
      <c r="E494" s="22" t="s">
        <v>74</v>
      </c>
      <c r="F494" s="54">
        <v>126000</v>
      </c>
    </row>
    <row r="495" spans="1:6" ht="37.5" outlineLevel="7" x14ac:dyDescent="0.25">
      <c r="A495" s="21" t="s">
        <v>554</v>
      </c>
      <c r="B495" s="22" t="s">
        <v>456</v>
      </c>
      <c r="C495" s="22" t="s">
        <v>110</v>
      </c>
      <c r="D495" s="106" t="s">
        <v>555</v>
      </c>
      <c r="E495" s="22" t="s">
        <v>6</v>
      </c>
      <c r="F495" s="54">
        <f>F496</f>
        <v>345000</v>
      </c>
    </row>
    <row r="496" spans="1:6" ht="37.5" outlineLevel="7" x14ac:dyDescent="0.25">
      <c r="A496" s="21" t="s">
        <v>36</v>
      </c>
      <c r="B496" s="22" t="s">
        <v>456</v>
      </c>
      <c r="C496" s="22" t="s">
        <v>110</v>
      </c>
      <c r="D496" s="22" t="s">
        <v>555</v>
      </c>
      <c r="E496" s="22" t="s">
        <v>37</v>
      </c>
      <c r="F496" s="54">
        <f>F497</f>
        <v>345000</v>
      </c>
    </row>
    <row r="497" spans="1:8" outlineLevel="7" x14ac:dyDescent="0.25">
      <c r="A497" s="21" t="s">
        <v>73</v>
      </c>
      <c r="B497" s="22" t="s">
        <v>456</v>
      </c>
      <c r="C497" s="22" t="s">
        <v>110</v>
      </c>
      <c r="D497" s="22" t="s">
        <v>555</v>
      </c>
      <c r="E497" s="22" t="s">
        <v>74</v>
      </c>
      <c r="F497" s="54">
        <v>345000</v>
      </c>
    </row>
    <row r="498" spans="1:8" ht="76.5" customHeight="1" outlineLevel="7" x14ac:dyDescent="0.25">
      <c r="A498" s="13" t="s">
        <v>492</v>
      </c>
      <c r="B498" s="22" t="s">
        <v>456</v>
      </c>
      <c r="C498" s="22" t="s">
        <v>110</v>
      </c>
      <c r="D498" s="22" t="s">
        <v>493</v>
      </c>
      <c r="E498" s="22" t="s">
        <v>6</v>
      </c>
      <c r="F498" s="54">
        <f>F499</f>
        <v>398999.7</v>
      </c>
    </row>
    <row r="499" spans="1:8" ht="37.5" outlineLevel="7" x14ac:dyDescent="0.25">
      <c r="A499" s="21" t="s">
        <v>36</v>
      </c>
      <c r="B499" s="22" t="s">
        <v>456</v>
      </c>
      <c r="C499" s="22" t="s">
        <v>110</v>
      </c>
      <c r="D499" s="22" t="s">
        <v>493</v>
      </c>
      <c r="E499" s="22" t="s">
        <v>37</v>
      </c>
      <c r="F499" s="54">
        <f>F500</f>
        <v>398999.7</v>
      </c>
    </row>
    <row r="500" spans="1:8" outlineLevel="7" x14ac:dyDescent="0.25">
      <c r="A500" s="21" t="s">
        <v>73</v>
      </c>
      <c r="B500" s="22" t="s">
        <v>456</v>
      </c>
      <c r="C500" s="22" t="s">
        <v>110</v>
      </c>
      <c r="D500" s="22" t="s">
        <v>493</v>
      </c>
      <c r="E500" s="22" t="s">
        <v>74</v>
      </c>
      <c r="F500" s="54">
        <v>398999.7</v>
      </c>
    </row>
    <row r="501" spans="1:8" ht="0.75" hidden="1" customHeight="1" outlineLevel="7" x14ac:dyDescent="0.25">
      <c r="A501" s="13" t="s">
        <v>248</v>
      </c>
      <c r="B501" s="22" t="s">
        <v>456</v>
      </c>
      <c r="C501" s="22" t="s">
        <v>110</v>
      </c>
      <c r="D501" s="22" t="s">
        <v>249</v>
      </c>
      <c r="E501" s="22" t="s">
        <v>6</v>
      </c>
      <c r="F501" s="63">
        <f>F502</f>
        <v>0</v>
      </c>
    </row>
    <row r="502" spans="1:8" ht="37.5" outlineLevel="7" x14ac:dyDescent="0.25">
      <c r="A502" s="21" t="s">
        <v>219</v>
      </c>
      <c r="B502" s="22" t="s">
        <v>456</v>
      </c>
      <c r="C502" s="22" t="s">
        <v>110</v>
      </c>
      <c r="D502" s="22" t="s">
        <v>249</v>
      </c>
      <c r="E502" s="22" t="s">
        <v>220</v>
      </c>
      <c r="F502" s="63">
        <f>F503</f>
        <v>0</v>
      </c>
    </row>
    <row r="503" spans="1:8" outlineLevel="7" x14ac:dyDescent="0.25">
      <c r="A503" s="21" t="s">
        <v>221</v>
      </c>
      <c r="B503" s="22" t="s">
        <v>456</v>
      </c>
      <c r="C503" s="22" t="s">
        <v>110</v>
      </c>
      <c r="D503" s="22" t="s">
        <v>249</v>
      </c>
      <c r="E503" s="22" t="s">
        <v>222</v>
      </c>
      <c r="F503" s="54">
        <v>0</v>
      </c>
    </row>
    <row r="504" spans="1:8" ht="56.25" outlineLevel="7" x14ac:dyDescent="0.25">
      <c r="A504" s="21" t="s">
        <v>391</v>
      </c>
      <c r="B504" s="22" t="s">
        <v>456</v>
      </c>
      <c r="C504" s="22" t="s">
        <v>110</v>
      </c>
      <c r="D504" s="22" t="s">
        <v>392</v>
      </c>
      <c r="E504" s="22" t="s">
        <v>6</v>
      </c>
      <c r="F504" s="54">
        <f>F505</f>
        <v>12340.2</v>
      </c>
    </row>
    <row r="505" spans="1:8" ht="37.5" outlineLevel="7" x14ac:dyDescent="0.25">
      <c r="A505" s="21" t="s">
        <v>36</v>
      </c>
      <c r="B505" s="22" t="s">
        <v>456</v>
      </c>
      <c r="C505" s="22" t="s">
        <v>110</v>
      </c>
      <c r="D505" s="22" t="s">
        <v>392</v>
      </c>
      <c r="E505" s="22" t="s">
        <v>37</v>
      </c>
      <c r="F505" s="54">
        <f>F506</f>
        <v>12340.2</v>
      </c>
    </row>
    <row r="506" spans="1:8" outlineLevel="7" x14ac:dyDescent="0.25">
      <c r="A506" s="21" t="s">
        <v>73</v>
      </c>
      <c r="B506" s="22" t="s">
        <v>456</v>
      </c>
      <c r="C506" s="22" t="s">
        <v>110</v>
      </c>
      <c r="D506" s="22" t="s">
        <v>392</v>
      </c>
      <c r="E506" s="22" t="s">
        <v>74</v>
      </c>
      <c r="F506" s="54">
        <v>12340.2</v>
      </c>
    </row>
    <row r="507" spans="1:8" ht="56.25" outlineLevel="7" x14ac:dyDescent="0.25">
      <c r="A507" s="102" t="s">
        <v>494</v>
      </c>
      <c r="B507" s="22" t="s">
        <v>456</v>
      </c>
      <c r="C507" s="22" t="s">
        <v>110</v>
      </c>
      <c r="D507" s="22" t="s">
        <v>495</v>
      </c>
      <c r="E507" s="22" t="s">
        <v>6</v>
      </c>
      <c r="F507" s="54">
        <f>F508</f>
        <v>31512624.059999999</v>
      </c>
    </row>
    <row r="508" spans="1:8" ht="93.75" outlineLevel="7" x14ac:dyDescent="0.25">
      <c r="A508" s="51" t="s">
        <v>476</v>
      </c>
      <c r="B508" s="22" t="s">
        <v>456</v>
      </c>
      <c r="C508" s="22" t="s">
        <v>110</v>
      </c>
      <c r="D508" s="22" t="s">
        <v>515</v>
      </c>
      <c r="E508" s="22" t="s">
        <v>6</v>
      </c>
      <c r="F508" s="54">
        <f>F509</f>
        <v>31512624.059999999</v>
      </c>
    </row>
    <row r="509" spans="1:8" ht="37.5" outlineLevel="7" x14ac:dyDescent="0.25">
      <c r="A509" s="21" t="s">
        <v>219</v>
      </c>
      <c r="B509" s="22" t="s">
        <v>456</v>
      </c>
      <c r="C509" s="22" t="s">
        <v>110</v>
      </c>
      <c r="D509" s="22" t="s">
        <v>515</v>
      </c>
      <c r="E509" s="22" t="s">
        <v>220</v>
      </c>
      <c r="F509" s="54">
        <f>F510</f>
        <v>31512624.059999999</v>
      </c>
    </row>
    <row r="510" spans="1:8" outlineLevel="7" x14ac:dyDescent="0.25">
      <c r="A510" s="21" t="s">
        <v>221</v>
      </c>
      <c r="B510" s="22" t="s">
        <v>456</v>
      </c>
      <c r="C510" s="22" t="s">
        <v>110</v>
      </c>
      <c r="D510" s="22" t="s">
        <v>515</v>
      </c>
      <c r="E510" s="22" t="s">
        <v>222</v>
      </c>
      <c r="F510" s="54">
        <v>31512624.059999999</v>
      </c>
    </row>
    <row r="511" spans="1:8" outlineLevel="2" x14ac:dyDescent="0.25">
      <c r="A511" s="21" t="s">
        <v>70</v>
      </c>
      <c r="B511" s="22" t="s">
        <v>456</v>
      </c>
      <c r="C511" s="22" t="s">
        <v>71</v>
      </c>
      <c r="D511" s="22" t="s">
        <v>124</v>
      </c>
      <c r="E511" s="22" t="s">
        <v>6</v>
      </c>
      <c r="F511" s="56">
        <f>F512</f>
        <v>378648367.69999999</v>
      </c>
    </row>
    <row r="512" spans="1:8" s="45" customFormat="1" ht="37.5" outlineLevel="3" x14ac:dyDescent="0.25">
      <c r="A512" s="50" t="s">
        <v>347</v>
      </c>
      <c r="B512" s="37" t="s">
        <v>456</v>
      </c>
      <c r="C512" s="37" t="s">
        <v>71</v>
      </c>
      <c r="D512" s="37" t="s">
        <v>136</v>
      </c>
      <c r="E512" s="37" t="s">
        <v>6</v>
      </c>
      <c r="F512" s="58">
        <f>F513</f>
        <v>378648367.69999999</v>
      </c>
      <c r="G512" s="46"/>
      <c r="H512" s="46"/>
    </row>
    <row r="513" spans="1:6" ht="37.5" outlineLevel="4" x14ac:dyDescent="0.25">
      <c r="A513" s="21" t="s">
        <v>351</v>
      </c>
      <c r="B513" s="22" t="s">
        <v>456</v>
      </c>
      <c r="C513" s="22" t="s">
        <v>71</v>
      </c>
      <c r="D513" s="22" t="s">
        <v>144</v>
      </c>
      <c r="E513" s="22" t="s">
        <v>6</v>
      </c>
      <c r="F513" s="56">
        <f>F514+F527+F543+F547</f>
        <v>378648367.69999999</v>
      </c>
    </row>
    <row r="514" spans="1:6" ht="37.5" customHeight="1" outlineLevel="4" x14ac:dyDescent="0.25">
      <c r="A514" s="24" t="s">
        <v>164</v>
      </c>
      <c r="B514" s="22" t="s">
        <v>456</v>
      </c>
      <c r="C514" s="22" t="s">
        <v>71</v>
      </c>
      <c r="D514" s="22" t="s">
        <v>182</v>
      </c>
      <c r="E514" s="22" t="s">
        <v>6</v>
      </c>
      <c r="F514" s="56">
        <f>F515+F518+F521+F524</f>
        <v>358222952.50999999</v>
      </c>
    </row>
    <row r="515" spans="1:6" ht="56.25" outlineLevel="4" x14ac:dyDescent="0.25">
      <c r="A515" s="26" t="s">
        <v>496</v>
      </c>
      <c r="B515" s="22" t="s">
        <v>456</v>
      </c>
      <c r="C515" s="22" t="s">
        <v>71</v>
      </c>
      <c r="D515" s="22" t="s">
        <v>497</v>
      </c>
      <c r="E515" s="22" t="s">
        <v>6</v>
      </c>
      <c r="F515" s="56">
        <f>F516</f>
        <v>20592000</v>
      </c>
    </row>
    <row r="516" spans="1:6" ht="37.5" outlineLevel="4" x14ac:dyDescent="0.25">
      <c r="A516" s="21" t="s">
        <v>36</v>
      </c>
      <c r="B516" s="22" t="s">
        <v>456</v>
      </c>
      <c r="C516" s="22" t="s">
        <v>71</v>
      </c>
      <c r="D516" s="22" t="s">
        <v>497</v>
      </c>
      <c r="E516" s="22" t="s">
        <v>37</v>
      </c>
      <c r="F516" s="56">
        <f>F517</f>
        <v>20592000</v>
      </c>
    </row>
    <row r="517" spans="1:6" outlineLevel="4" x14ac:dyDescent="0.25">
      <c r="A517" s="21" t="s">
        <v>73</v>
      </c>
      <c r="B517" s="22" t="s">
        <v>456</v>
      </c>
      <c r="C517" s="22" t="s">
        <v>71</v>
      </c>
      <c r="D517" s="22" t="s">
        <v>497</v>
      </c>
      <c r="E517" s="22" t="s">
        <v>74</v>
      </c>
      <c r="F517" s="56">
        <v>20592000</v>
      </c>
    </row>
    <row r="518" spans="1:6" ht="56.25" outlineLevel="5" x14ac:dyDescent="0.25">
      <c r="A518" s="21" t="s">
        <v>113</v>
      </c>
      <c r="B518" s="22" t="s">
        <v>456</v>
      </c>
      <c r="C518" s="22" t="s">
        <v>71</v>
      </c>
      <c r="D518" s="22" t="s">
        <v>145</v>
      </c>
      <c r="E518" s="22" t="s">
        <v>6</v>
      </c>
      <c r="F518" s="56">
        <f>F519</f>
        <v>94259812.510000005</v>
      </c>
    </row>
    <row r="519" spans="1:6" ht="37.5" outlineLevel="6" x14ac:dyDescent="0.25">
      <c r="A519" s="21" t="s">
        <v>36</v>
      </c>
      <c r="B519" s="22" t="s">
        <v>456</v>
      </c>
      <c r="C519" s="22" t="s">
        <v>71</v>
      </c>
      <c r="D519" s="22" t="s">
        <v>145</v>
      </c>
      <c r="E519" s="22" t="s">
        <v>37</v>
      </c>
      <c r="F519" s="56">
        <f>F520</f>
        <v>94259812.510000005</v>
      </c>
    </row>
    <row r="520" spans="1:6" outlineLevel="7" x14ac:dyDescent="0.25">
      <c r="A520" s="21" t="s">
        <v>73</v>
      </c>
      <c r="B520" s="22" t="s">
        <v>456</v>
      </c>
      <c r="C520" s="22" t="s">
        <v>71</v>
      </c>
      <c r="D520" s="22" t="s">
        <v>145</v>
      </c>
      <c r="E520" s="22" t="s">
        <v>74</v>
      </c>
      <c r="F520" s="54">
        <v>94259812.510000005</v>
      </c>
    </row>
    <row r="521" spans="1:6" ht="75" customHeight="1" outlineLevel="5" x14ac:dyDescent="0.25">
      <c r="A521" s="24" t="s">
        <v>352</v>
      </c>
      <c r="B521" s="22" t="s">
        <v>456</v>
      </c>
      <c r="C521" s="22" t="s">
        <v>71</v>
      </c>
      <c r="D521" s="22" t="s">
        <v>146</v>
      </c>
      <c r="E521" s="22" t="s">
        <v>6</v>
      </c>
      <c r="F521" s="56">
        <f>F522</f>
        <v>232256540</v>
      </c>
    </row>
    <row r="522" spans="1:6" ht="37.5" outlineLevel="5" x14ac:dyDescent="0.25">
      <c r="A522" s="21" t="s">
        <v>36</v>
      </c>
      <c r="B522" s="22" t="s">
        <v>456</v>
      </c>
      <c r="C522" s="22" t="s">
        <v>71</v>
      </c>
      <c r="D522" s="22" t="s">
        <v>146</v>
      </c>
      <c r="E522" s="22" t="s">
        <v>37</v>
      </c>
      <c r="F522" s="56">
        <f>F523</f>
        <v>232256540</v>
      </c>
    </row>
    <row r="523" spans="1:6" outlineLevel="5" x14ac:dyDescent="0.25">
      <c r="A523" s="21" t="s">
        <v>73</v>
      </c>
      <c r="B523" s="22" t="s">
        <v>456</v>
      </c>
      <c r="C523" s="22" t="s">
        <v>71</v>
      </c>
      <c r="D523" s="22" t="s">
        <v>146</v>
      </c>
      <c r="E523" s="22" t="s">
        <v>74</v>
      </c>
      <c r="F523" s="54">
        <v>232256540</v>
      </c>
    </row>
    <row r="524" spans="1:6" ht="75.75" customHeight="1" outlineLevel="5" x14ac:dyDescent="0.25">
      <c r="A524" s="23" t="s">
        <v>408</v>
      </c>
      <c r="B524" s="22" t="s">
        <v>456</v>
      </c>
      <c r="C524" s="22" t="s">
        <v>71</v>
      </c>
      <c r="D524" s="22" t="s">
        <v>409</v>
      </c>
      <c r="E524" s="22" t="s">
        <v>6</v>
      </c>
      <c r="F524" s="54">
        <f>F525</f>
        <v>11114600</v>
      </c>
    </row>
    <row r="525" spans="1:6" ht="37.5" outlineLevel="5" x14ac:dyDescent="0.25">
      <c r="A525" s="21" t="s">
        <v>36</v>
      </c>
      <c r="B525" s="22" t="s">
        <v>456</v>
      </c>
      <c r="C525" s="22" t="s">
        <v>71</v>
      </c>
      <c r="D525" s="22" t="s">
        <v>409</v>
      </c>
      <c r="E525" s="22" t="s">
        <v>37</v>
      </c>
      <c r="F525" s="54">
        <f>F526</f>
        <v>11114600</v>
      </c>
    </row>
    <row r="526" spans="1:6" outlineLevel="5" x14ac:dyDescent="0.25">
      <c r="A526" s="21" t="s">
        <v>73</v>
      </c>
      <c r="B526" s="22" t="s">
        <v>456</v>
      </c>
      <c r="C526" s="22" t="s">
        <v>71</v>
      </c>
      <c r="D526" s="22" t="s">
        <v>409</v>
      </c>
      <c r="E526" s="22" t="s">
        <v>74</v>
      </c>
      <c r="F526" s="54">
        <v>11114600</v>
      </c>
    </row>
    <row r="527" spans="1:6" ht="18" customHeight="1" outlineLevel="5" x14ac:dyDescent="0.25">
      <c r="A527" s="51" t="s">
        <v>165</v>
      </c>
      <c r="B527" s="22" t="s">
        <v>456</v>
      </c>
      <c r="C527" s="22" t="s">
        <v>71</v>
      </c>
      <c r="D527" s="22" t="s">
        <v>180</v>
      </c>
      <c r="E527" s="22" t="s">
        <v>6</v>
      </c>
      <c r="F527" s="54">
        <f>F528+F531+F537+F540+F534</f>
        <v>11189059.189999999</v>
      </c>
    </row>
    <row r="528" spans="1:6" outlineLevel="5" x14ac:dyDescent="0.25">
      <c r="A528" s="21" t="s">
        <v>223</v>
      </c>
      <c r="B528" s="22" t="s">
        <v>456</v>
      </c>
      <c r="C528" s="22" t="s">
        <v>71</v>
      </c>
      <c r="D528" s="22" t="s">
        <v>224</v>
      </c>
      <c r="E528" s="22" t="s">
        <v>6</v>
      </c>
      <c r="F528" s="63">
        <f>F529</f>
        <v>154798</v>
      </c>
    </row>
    <row r="529" spans="1:6" ht="37.5" outlineLevel="5" x14ac:dyDescent="0.25">
      <c r="A529" s="21" t="s">
        <v>36</v>
      </c>
      <c r="B529" s="22" t="s">
        <v>456</v>
      </c>
      <c r="C529" s="22" t="s">
        <v>71</v>
      </c>
      <c r="D529" s="22" t="s">
        <v>224</v>
      </c>
      <c r="E529" s="22" t="s">
        <v>37</v>
      </c>
      <c r="F529" s="63">
        <f>F530</f>
        <v>154798</v>
      </c>
    </row>
    <row r="530" spans="1:6" outlineLevel="5" x14ac:dyDescent="0.25">
      <c r="A530" s="21" t="s">
        <v>73</v>
      </c>
      <c r="B530" s="22" t="s">
        <v>456</v>
      </c>
      <c r="C530" s="22" t="s">
        <v>71</v>
      </c>
      <c r="D530" s="22" t="s">
        <v>224</v>
      </c>
      <c r="E530" s="22" t="s">
        <v>74</v>
      </c>
      <c r="F530" s="54">
        <v>154798</v>
      </c>
    </row>
    <row r="531" spans="1:6" outlineLevel="5" x14ac:dyDescent="0.25">
      <c r="A531" s="49" t="s">
        <v>262</v>
      </c>
      <c r="B531" s="22" t="s">
        <v>456</v>
      </c>
      <c r="C531" s="22" t="s">
        <v>71</v>
      </c>
      <c r="D531" s="22" t="s">
        <v>263</v>
      </c>
      <c r="E531" s="22" t="s">
        <v>6</v>
      </c>
      <c r="F531" s="63">
        <f>F532</f>
        <v>1351000.34</v>
      </c>
    </row>
    <row r="532" spans="1:6" ht="37.5" outlineLevel="5" x14ac:dyDescent="0.25">
      <c r="A532" s="21" t="s">
        <v>36</v>
      </c>
      <c r="B532" s="22" t="s">
        <v>456</v>
      </c>
      <c r="C532" s="22" t="s">
        <v>71</v>
      </c>
      <c r="D532" s="22" t="s">
        <v>263</v>
      </c>
      <c r="E532" s="22" t="s">
        <v>37</v>
      </c>
      <c r="F532" s="63">
        <f>F533</f>
        <v>1351000.34</v>
      </c>
    </row>
    <row r="533" spans="1:6" outlineLevel="5" x14ac:dyDescent="0.25">
      <c r="A533" s="21" t="s">
        <v>73</v>
      </c>
      <c r="B533" s="22" t="s">
        <v>456</v>
      </c>
      <c r="C533" s="22" t="s">
        <v>71</v>
      </c>
      <c r="D533" s="22" t="s">
        <v>263</v>
      </c>
      <c r="E533" s="22" t="s">
        <v>74</v>
      </c>
      <c r="F533" s="54">
        <v>1351000.34</v>
      </c>
    </row>
    <row r="534" spans="1:6" ht="37.5" outlineLevel="5" x14ac:dyDescent="0.25">
      <c r="A534" s="51" t="s">
        <v>396</v>
      </c>
      <c r="B534" s="22" t="s">
        <v>456</v>
      </c>
      <c r="C534" s="22" t="s">
        <v>71</v>
      </c>
      <c r="D534" s="22" t="s">
        <v>549</v>
      </c>
      <c r="E534" s="22" t="s">
        <v>6</v>
      </c>
      <c r="F534" s="54">
        <f>F535</f>
        <v>1879885</v>
      </c>
    </row>
    <row r="535" spans="1:6" ht="37.5" outlineLevel="5" x14ac:dyDescent="0.25">
      <c r="A535" s="21" t="s">
        <v>36</v>
      </c>
      <c r="B535" s="22" t="s">
        <v>456</v>
      </c>
      <c r="C535" s="22" t="s">
        <v>71</v>
      </c>
      <c r="D535" s="22" t="s">
        <v>549</v>
      </c>
      <c r="E535" s="22" t="s">
        <v>37</v>
      </c>
      <c r="F535" s="54">
        <f>F536</f>
        <v>1879885</v>
      </c>
    </row>
    <row r="536" spans="1:6" outlineLevel="5" x14ac:dyDescent="0.25">
      <c r="A536" s="21" t="s">
        <v>73</v>
      </c>
      <c r="B536" s="22" t="s">
        <v>456</v>
      </c>
      <c r="C536" s="22" t="s">
        <v>71</v>
      </c>
      <c r="D536" s="22" t="s">
        <v>549</v>
      </c>
      <c r="E536" s="22" t="s">
        <v>74</v>
      </c>
      <c r="F536" s="54">
        <v>1879885</v>
      </c>
    </row>
    <row r="537" spans="1:6" ht="56.25" outlineLevel="5" x14ac:dyDescent="0.25">
      <c r="A537" s="26" t="s">
        <v>498</v>
      </c>
      <c r="B537" s="22" t="s">
        <v>456</v>
      </c>
      <c r="C537" s="22" t="s">
        <v>71</v>
      </c>
      <c r="D537" s="22" t="s">
        <v>499</v>
      </c>
      <c r="E537" s="22" t="s">
        <v>6</v>
      </c>
      <c r="F537" s="54">
        <f>F538</f>
        <v>7642785.4199999999</v>
      </c>
    </row>
    <row r="538" spans="1:6" ht="37.5" outlineLevel="5" x14ac:dyDescent="0.25">
      <c r="A538" s="21" t="s">
        <v>36</v>
      </c>
      <c r="B538" s="22" t="s">
        <v>456</v>
      </c>
      <c r="C538" s="22" t="s">
        <v>71</v>
      </c>
      <c r="D538" s="22" t="s">
        <v>499</v>
      </c>
      <c r="E538" s="22" t="s">
        <v>37</v>
      </c>
      <c r="F538" s="54">
        <f>F539</f>
        <v>7642785.4199999999</v>
      </c>
    </row>
    <row r="539" spans="1:6" outlineLevel="5" x14ac:dyDescent="0.25">
      <c r="A539" s="21" t="s">
        <v>73</v>
      </c>
      <c r="B539" s="22" t="s">
        <v>456</v>
      </c>
      <c r="C539" s="22" t="s">
        <v>71</v>
      </c>
      <c r="D539" s="22" t="s">
        <v>499</v>
      </c>
      <c r="E539" s="22" t="s">
        <v>74</v>
      </c>
      <c r="F539" s="54">
        <v>7642785.4199999999</v>
      </c>
    </row>
    <row r="540" spans="1:6" ht="37.5" outlineLevel="5" x14ac:dyDescent="0.25">
      <c r="A540" s="21" t="s">
        <v>393</v>
      </c>
      <c r="B540" s="22" t="s">
        <v>456</v>
      </c>
      <c r="C540" s="22" t="s">
        <v>71</v>
      </c>
      <c r="D540" s="22" t="s">
        <v>394</v>
      </c>
      <c r="E540" s="22" t="s">
        <v>6</v>
      </c>
      <c r="F540" s="54">
        <f>F541</f>
        <v>160590.43</v>
      </c>
    </row>
    <row r="541" spans="1:6" ht="37.5" outlineLevel="5" x14ac:dyDescent="0.25">
      <c r="A541" s="21" t="s">
        <v>36</v>
      </c>
      <c r="B541" s="22" t="s">
        <v>456</v>
      </c>
      <c r="C541" s="22" t="s">
        <v>71</v>
      </c>
      <c r="D541" s="22" t="s">
        <v>394</v>
      </c>
      <c r="E541" s="22" t="s">
        <v>37</v>
      </c>
      <c r="F541" s="54">
        <f>F542</f>
        <v>160590.43</v>
      </c>
    </row>
    <row r="542" spans="1:6" outlineLevel="5" x14ac:dyDescent="0.25">
      <c r="A542" s="21" t="s">
        <v>73</v>
      </c>
      <c r="B542" s="22" t="s">
        <v>456</v>
      </c>
      <c r="C542" s="22" t="s">
        <v>71</v>
      </c>
      <c r="D542" s="22" t="s">
        <v>394</v>
      </c>
      <c r="E542" s="22" t="s">
        <v>74</v>
      </c>
      <c r="F542" s="54">
        <v>160590.43</v>
      </c>
    </row>
    <row r="543" spans="1:6" ht="37.5" outlineLevel="5" x14ac:dyDescent="0.25">
      <c r="A543" s="51" t="s">
        <v>229</v>
      </c>
      <c r="B543" s="22" t="s">
        <v>456</v>
      </c>
      <c r="C543" s="22" t="s">
        <v>71</v>
      </c>
      <c r="D543" s="22" t="s">
        <v>183</v>
      </c>
      <c r="E543" s="22" t="s">
        <v>6</v>
      </c>
      <c r="F543" s="54">
        <f>F544</f>
        <v>6226250</v>
      </c>
    </row>
    <row r="544" spans="1:6" ht="93.75" outlineLevel="5" x14ac:dyDescent="0.25">
      <c r="A544" s="103" t="s">
        <v>510</v>
      </c>
      <c r="B544" s="22" t="s">
        <v>456</v>
      </c>
      <c r="C544" s="22" t="s">
        <v>71</v>
      </c>
      <c r="D544" s="22" t="s">
        <v>511</v>
      </c>
      <c r="E544" s="22" t="s">
        <v>6</v>
      </c>
      <c r="F544" s="54">
        <f>F545</f>
        <v>6226250</v>
      </c>
    </row>
    <row r="545" spans="1:8" ht="37.5" outlineLevel="5" x14ac:dyDescent="0.25">
      <c r="A545" s="21" t="s">
        <v>36</v>
      </c>
      <c r="B545" s="22" t="s">
        <v>456</v>
      </c>
      <c r="C545" s="22" t="s">
        <v>71</v>
      </c>
      <c r="D545" s="22" t="s">
        <v>511</v>
      </c>
      <c r="E545" s="22" t="s">
        <v>37</v>
      </c>
      <c r="F545" s="54">
        <f>F546</f>
        <v>6226250</v>
      </c>
    </row>
    <row r="546" spans="1:8" outlineLevel="5" x14ac:dyDescent="0.25">
      <c r="A546" s="21" t="s">
        <v>73</v>
      </c>
      <c r="B546" s="22" t="s">
        <v>456</v>
      </c>
      <c r="C546" s="22" t="s">
        <v>71</v>
      </c>
      <c r="D546" s="22" t="s">
        <v>511</v>
      </c>
      <c r="E546" s="22" t="s">
        <v>74</v>
      </c>
      <c r="F546" s="54">
        <f>6226250</f>
        <v>6226250</v>
      </c>
    </row>
    <row r="547" spans="1:8" outlineLevel="5" x14ac:dyDescent="0.25">
      <c r="A547" s="26" t="s">
        <v>406</v>
      </c>
      <c r="B547" s="22" t="s">
        <v>456</v>
      </c>
      <c r="C547" s="22" t="s">
        <v>71</v>
      </c>
      <c r="D547" s="22" t="s">
        <v>264</v>
      </c>
      <c r="E547" s="22" t="s">
        <v>6</v>
      </c>
      <c r="F547" s="54">
        <f>F548</f>
        <v>3010106</v>
      </c>
    </row>
    <row r="548" spans="1:8" ht="39.75" customHeight="1" outlineLevel="5" x14ac:dyDescent="0.25">
      <c r="A548" s="21" t="s">
        <v>407</v>
      </c>
      <c r="B548" s="22" t="s">
        <v>456</v>
      </c>
      <c r="C548" s="22" t="s">
        <v>71</v>
      </c>
      <c r="D548" s="22" t="s">
        <v>507</v>
      </c>
      <c r="E548" s="22" t="s">
        <v>6</v>
      </c>
      <c r="F548" s="54">
        <f>F549</f>
        <v>3010106</v>
      </c>
    </row>
    <row r="549" spans="1:8" ht="37.5" outlineLevel="5" x14ac:dyDescent="0.25">
      <c r="A549" s="21" t="s">
        <v>36</v>
      </c>
      <c r="B549" s="22" t="s">
        <v>456</v>
      </c>
      <c r="C549" s="22" t="s">
        <v>71</v>
      </c>
      <c r="D549" s="22" t="s">
        <v>507</v>
      </c>
      <c r="E549" s="22" t="s">
        <v>37</v>
      </c>
      <c r="F549" s="54">
        <f>F550</f>
        <v>3010106</v>
      </c>
    </row>
    <row r="550" spans="1:8" outlineLevel="5" x14ac:dyDescent="0.25">
      <c r="A550" s="21" t="s">
        <v>73</v>
      </c>
      <c r="B550" s="22" t="s">
        <v>456</v>
      </c>
      <c r="C550" s="22" t="s">
        <v>71</v>
      </c>
      <c r="D550" s="22" t="s">
        <v>507</v>
      </c>
      <c r="E550" s="22" t="s">
        <v>74</v>
      </c>
      <c r="F550" s="54">
        <v>3010106</v>
      </c>
    </row>
    <row r="551" spans="1:8" outlineLevel="5" x14ac:dyDescent="0.25">
      <c r="A551" s="21" t="s">
        <v>212</v>
      </c>
      <c r="B551" s="22" t="s">
        <v>456</v>
      </c>
      <c r="C551" s="22" t="s">
        <v>211</v>
      </c>
      <c r="D551" s="22" t="s">
        <v>124</v>
      </c>
      <c r="E551" s="22" t="s">
        <v>6</v>
      </c>
      <c r="F551" s="63">
        <f>F552</f>
        <v>24173790</v>
      </c>
    </row>
    <row r="552" spans="1:8" s="45" customFormat="1" ht="37.5" outlineLevel="5" x14ac:dyDescent="0.25">
      <c r="A552" s="50" t="s">
        <v>347</v>
      </c>
      <c r="B552" s="37" t="s">
        <v>456</v>
      </c>
      <c r="C552" s="37" t="s">
        <v>211</v>
      </c>
      <c r="D552" s="37" t="s">
        <v>136</v>
      </c>
      <c r="E552" s="37" t="s">
        <v>6</v>
      </c>
      <c r="F552" s="62">
        <f>F553</f>
        <v>24173790</v>
      </c>
      <c r="G552" s="46"/>
      <c r="H552" s="46"/>
    </row>
    <row r="553" spans="1:8" ht="38.25" customHeight="1" outlineLevel="4" x14ac:dyDescent="0.25">
      <c r="A553" s="21" t="s">
        <v>353</v>
      </c>
      <c r="B553" s="22" t="s">
        <v>456</v>
      </c>
      <c r="C553" s="22" t="s">
        <v>211</v>
      </c>
      <c r="D553" s="22" t="s">
        <v>147</v>
      </c>
      <c r="E553" s="22" t="s">
        <v>6</v>
      </c>
      <c r="F553" s="56">
        <f>F554+F561+F571+F558</f>
        <v>24173790</v>
      </c>
    </row>
    <row r="554" spans="1:8" ht="37.5" outlineLevel="4" x14ac:dyDescent="0.25">
      <c r="A554" s="24" t="s">
        <v>166</v>
      </c>
      <c r="B554" s="22" t="s">
        <v>456</v>
      </c>
      <c r="C554" s="22" t="s">
        <v>211</v>
      </c>
      <c r="D554" s="22" t="s">
        <v>184</v>
      </c>
      <c r="E554" s="22" t="s">
        <v>6</v>
      </c>
      <c r="F554" s="56">
        <f>F555</f>
        <v>23484740</v>
      </c>
    </row>
    <row r="555" spans="1:8" ht="56.25" outlineLevel="5" x14ac:dyDescent="0.25">
      <c r="A555" s="21" t="s">
        <v>114</v>
      </c>
      <c r="B555" s="22" t="s">
        <v>456</v>
      </c>
      <c r="C555" s="22" t="s">
        <v>211</v>
      </c>
      <c r="D555" s="22" t="s">
        <v>149</v>
      </c>
      <c r="E555" s="22" t="s">
        <v>6</v>
      </c>
      <c r="F555" s="56">
        <f>F556</f>
        <v>23484740</v>
      </c>
    </row>
    <row r="556" spans="1:8" ht="37.5" outlineLevel="6" x14ac:dyDescent="0.25">
      <c r="A556" s="21" t="s">
        <v>36</v>
      </c>
      <c r="B556" s="22" t="s">
        <v>456</v>
      </c>
      <c r="C556" s="22" t="s">
        <v>211</v>
      </c>
      <c r="D556" s="22" t="s">
        <v>149</v>
      </c>
      <c r="E556" s="22" t="s">
        <v>37</v>
      </c>
      <c r="F556" s="56">
        <f>F557</f>
        <v>23484740</v>
      </c>
    </row>
    <row r="557" spans="1:8" outlineLevel="7" x14ac:dyDescent="0.25">
      <c r="A557" s="21" t="s">
        <v>73</v>
      </c>
      <c r="B557" s="22" t="s">
        <v>456</v>
      </c>
      <c r="C557" s="22" t="s">
        <v>211</v>
      </c>
      <c r="D557" s="22" t="s">
        <v>149</v>
      </c>
      <c r="E557" s="22" t="s">
        <v>74</v>
      </c>
      <c r="F557" s="54">
        <v>23484740</v>
      </c>
    </row>
    <row r="558" spans="1:8" ht="37.5" outlineLevel="7" x14ac:dyDescent="0.25">
      <c r="A558" s="21" t="s">
        <v>564</v>
      </c>
      <c r="B558" s="22" t="s">
        <v>456</v>
      </c>
      <c r="C558" s="22" t="s">
        <v>211</v>
      </c>
      <c r="D558" s="22" t="s">
        <v>565</v>
      </c>
      <c r="E558" s="22" t="s">
        <v>6</v>
      </c>
      <c r="F558" s="54">
        <f>F559</f>
        <v>401100</v>
      </c>
    </row>
    <row r="559" spans="1:8" ht="37.5" outlineLevel="7" x14ac:dyDescent="0.25">
      <c r="A559" s="21" t="s">
        <v>36</v>
      </c>
      <c r="B559" s="22" t="s">
        <v>456</v>
      </c>
      <c r="C559" s="22" t="s">
        <v>211</v>
      </c>
      <c r="D559" s="22" t="s">
        <v>566</v>
      </c>
      <c r="E559" s="22" t="s">
        <v>37</v>
      </c>
      <c r="F559" s="54">
        <f>F560</f>
        <v>401100</v>
      </c>
    </row>
    <row r="560" spans="1:8" outlineLevel="7" x14ac:dyDescent="0.25">
      <c r="A560" s="21" t="s">
        <v>73</v>
      </c>
      <c r="B560" s="22" t="s">
        <v>456</v>
      </c>
      <c r="C560" s="22" t="s">
        <v>211</v>
      </c>
      <c r="D560" s="22" t="s">
        <v>566</v>
      </c>
      <c r="E560" s="22" t="s">
        <v>74</v>
      </c>
      <c r="F560" s="54">
        <v>401100</v>
      </c>
    </row>
    <row r="561" spans="1:6" ht="37.5" outlineLevel="7" x14ac:dyDescent="0.25">
      <c r="A561" s="24" t="s">
        <v>354</v>
      </c>
      <c r="B561" s="22" t="s">
        <v>456</v>
      </c>
      <c r="C561" s="22" t="s">
        <v>211</v>
      </c>
      <c r="D561" s="22" t="s">
        <v>185</v>
      </c>
      <c r="E561" s="22" t="s">
        <v>6</v>
      </c>
      <c r="F561" s="54">
        <f>F562+F568+F575+F565</f>
        <v>287950</v>
      </c>
    </row>
    <row r="562" spans="1:6" outlineLevel="7" x14ac:dyDescent="0.25">
      <c r="A562" s="21" t="s">
        <v>223</v>
      </c>
      <c r="B562" s="22" t="s">
        <v>456</v>
      </c>
      <c r="C562" s="22" t="s">
        <v>211</v>
      </c>
      <c r="D562" s="22" t="s">
        <v>241</v>
      </c>
      <c r="E562" s="22" t="s">
        <v>6</v>
      </c>
      <c r="F562" s="63">
        <f>F563</f>
        <v>24800</v>
      </c>
    </row>
    <row r="563" spans="1:6" ht="37.5" outlineLevel="7" x14ac:dyDescent="0.25">
      <c r="A563" s="21" t="s">
        <v>36</v>
      </c>
      <c r="B563" s="22" t="s">
        <v>456</v>
      </c>
      <c r="C563" s="22" t="s">
        <v>211</v>
      </c>
      <c r="D563" s="22" t="s">
        <v>241</v>
      </c>
      <c r="E563" s="22" t="s">
        <v>37</v>
      </c>
      <c r="F563" s="63">
        <f>F564</f>
        <v>24800</v>
      </c>
    </row>
    <row r="564" spans="1:6" outlineLevel="7" x14ac:dyDescent="0.25">
      <c r="A564" s="21" t="s">
        <v>73</v>
      </c>
      <c r="B564" s="22" t="s">
        <v>456</v>
      </c>
      <c r="C564" s="22" t="s">
        <v>211</v>
      </c>
      <c r="D564" s="22" t="s">
        <v>241</v>
      </c>
      <c r="E564" s="22" t="s">
        <v>74</v>
      </c>
      <c r="F564" s="54">
        <v>24800</v>
      </c>
    </row>
    <row r="565" spans="1:6" outlineLevel="7" x14ac:dyDescent="0.25">
      <c r="A565" s="49" t="s">
        <v>262</v>
      </c>
      <c r="B565" s="22" t="s">
        <v>456</v>
      </c>
      <c r="C565" s="22" t="s">
        <v>211</v>
      </c>
      <c r="D565" s="22" t="s">
        <v>560</v>
      </c>
      <c r="E565" s="22" t="s">
        <v>6</v>
      </c>
      <c r="F565" s="54">
        <f>F566</f>
        <v>125650</v>
      </c>
    </row>
    <row r="566" spans="1:6" ht="37.5" outlineLevel="7" x14ac:dyDescent="0.25">
      <c r="A566" s="21" t="s">
        <v>36</v>
      </c>
      <c r="B566" s="22" t="s">
        <v>456</v>
      </c>
      <c r="C566" s="22" t="s">
        <v>211</v>
      </c>
      <c r="D566" s="22" t="s">
        <v>560</v>
      </c>
      <c r="E566" s="22" t="s">
        <v>37</v>
      </c>
      <c r="F566" s="54">
        <f>F567</f>
        <v>125650</v>
      </c>
    </row>
    <row r="567" spans="1:6" outlineLevel="7" x14ac:dyDescent="0.25">
      <c r="A567" s="21" t="s">
        <v>73</v>
      </c>
      <c r="B567" s="22" t="s">
        <v>456</v>
      </c>
      <c r="C567" s="22" t="s">
        <v>211</v>
      </c>
      <c r="D567" s="22" t="s">
        <v>560</v>
      </c>
      <c r="E567" s="22" t="s">
        <v>74</v>
      </c>
      <c r="F567" s="54">
        <v>125650</v>
      </c>
    </row>
    <row r="568" spans="1:6" outlineLevel="5" x14ac:dyDescent="0.25">
      <c r="A568" s="21" t="s">
        <v>111</v>
      </c>
      <c r="B568" s="22" t="s">
        <v>456</v>
      </c>
      <c r="C568" s="22" t="s">
        <v>211</v>
      </c>
      <c r="D568" s="22" t="s">
        <v>148</v>
      </c>
      <c r="E568" s="22" t="s">
        <v>6</v>
      </c>
      <c r="F568" s="56">
        <f>F569</f>
        <v>85500</v>
      </c>
    </row>
    <row r="569" spans="1:6" ht="37.5" outlineLevel="6" x14ac:dyDescent="0.25">
      <c r="A569" s="21" t="s">
        <v>36</v>
      </c>
      <c r="B569" s="22" t="s">
        <v>456</v>
      </c>
      <c r="C569" s="22" t="s">
        <v>211</v>
      </c>
      <c r="D569" s="22" t="s">
        <v>148</v>
      </c>
      <c r="E569" s="22" t="s">
        <v>37</v>
      </c>
      <c r="F569" s="56">
        <f>F570</f>
        <v>85500</v>
      </c>
    </row>
    <row r="570" spans="1:6" ht="17.25" customHeight="1" outlineLevel="7" x14ac:dyDescent="0.25">
      <c r="A570" s="21" t="s">
        <v>73</v>
      </c>
      <c r="B570" s="22" t="s">
        <v>456</v>
      </c>
      <c r="C570" s="22" t="s">
        <v>211</v>
      </c>
      <c r="D570" s="22" t="s">
        <v>148</v>
      </c>
      <c r="E570" s="22" t="s">
        <v>74</v>
      </c>
      <c r="F570" s="54">
        <v>85500</v>
      </c>
    </row>
    <row r="571" spans="1:6" ht="0.75" hidden="1" customHeight="1" outlineLevel="7" x14ac:dyDescent="0.25">
      <c r="A571" s="21" t="s">
        <v>330</v>
      </c>
      <c r="B571" s="22" t="s">
        <v>456</v>
      </c>
      <c r="C571" s="22" t="s">
        <v>211</v>
      </c>
      <c r="D571" s="22" t="s">
        <v>255</v>
      </c>
      <c r="E571" s="22" t="s">
        <v>6</v>
      </c>
      <c r="F571" s="54">
        <f>F572</f>
        <v>0</v>
      </c>
    </row>
    <row r="572" spans="1:6" ht="39" hidden="1" customHeight="1" outlineLevel="7" x14ac:dyDescent="0.25">
      <c r="A572" s="21" t="s">
        <v>502</v>
      </c>
      <c r="B572" s="22" t="s">
        <v>456</v>
      </c>
      <c r="C572" s="22" t="s">
        <v>211</v>
      </c>
      <c r="D572" s="22" t="s">
        <v>503</v>
      </c>
      <c r="E572" s="22" t="s">
        <v>6</v>
      </c>
      <c r="F572" s="54">
        <f>F573</f>
        <v>0</v>
      </c>
    </row>
    <row r="573" spans="1:6" ht="37.5" hidden="1" outlineLevel="7" x14ac:dyDescent="0.25">
      <c r="A573" s="21" t="s">
        <v>36</v>
      </c>
      <c r="B573" s="22" t="s">
        <v>456</v>
      </c>
      <c r="C573" s="22" t="s">
        <v>211</v>
      </c>
      <c r="D573" s="22" t="s">
        <v>503</v>
      </c>
      <c r="E573" s="22" t="s">
        <v>37</v>
      </c>
      <c r="F573" s="54">
        <f>F574</f>
        <v>0</v>
      </c>
    </row>
    <row r="574" spans="1:6" hidden="1" outlineLevel="7" x14ac:dyDescent="0.25">
      <c r="A574" s="21" t="s">
        <v>73</v>
      </c>
      <c r="B574" s="22" t="s">
        <v>456</v>
      </c>
      <c r="C574" s="22" t="s">
        <v>211</v>
      </c>
      <c r="D574" s="22" t="s">
        <v>503</v>
      </c>
      <c r="E574" s="22" t="s">
        <v>74</v>
      </c>
      <c r="F574" s="54">
        <v>0</v>
      </c>
    </row>
    <row r="575" spans="1:6" ht="37.5" outlineLevel="7" x14ac:dyDescent="0.25">
      <c r="A575" s="51" t="s">
        <v>396</v>
      </c>
      <c r="B575" s="22" t="s">
        <v>456</v>
      </c>
      <c r="C575" s="22" t="s">
        <v>211</v>
      </c>
      <c r="D575" s="106" t="s">
        <v>556</v>
      </c>
      <c r="E575" s="22" t="s">
        <v>6</v>
      </c>
      <c r="F575" s="54">
        <f>F576</f>
        <v>52000</v>
      </c>
    </row>
    <row r="576" spans="1:6" ht="37.5" outlineLevel="7" x14ac:dyDescent="0.25">
      <c r="A576" s="21" t="s">
        <v>36</v>
      </c>
      <c r="B576" s="22" t="s">
        <v>456</v>
      </c>
      <c r="C576" s="22" t="s">
        <v>211</v>
      </c>
      <c r="D576" s="22" t="s">
        <v>556</v>
      </c>
      <c r="E576" s="22" t="s">
        <v>37</v>
      </c>
      <c r="F576" s="54">
        <f>F577</f>
        <v>52000</v>
      </c>
    </row>
    <row r="577" spans="1:8" outlineLevel="7" x14ac:dyDescent="0.25">
      <c r="A577" s="21" t="s">
        <v>73</v>
      </c>
      <c r="B577" s="22" t="s">
        <v>456</v>
      </c>
      <c r="C577" s="22" t="s">
        <v>211</v>
      </c>
      <c r="D577" s="22" t="s">
        <v>556</v>
      </c>
      <c r="E577" s="22" t="s">
        <v>74</v>
      </c>
      <c r="F577" s="54">
        <v>52000</v>
      </c>
    </row>
    <row r="578" spans="1:8" outlineLevel="2" x14ac:dyDescent="0.25">
      <c r="A578" s="21" t="s">
        <v>75</v>
      </c>
      <c r="B578" s="22" t="s">
        <v>456</v>
      </c>
      <c r="C578" s="22" t="s">
        <v>76</v>
      </c>
      <c r="D578" s="22" t="s">
        <v>124</v>
      </c>
      <c r="E578" s="22" t="s">
        <v>6</v>
      </c>
      <c r="F578" s="56">
        <f>F579</f>
        <v>2714547.6</v>
      </c>
    </row>
    <row r="579" spans="1:8" s="45" customFormat="1" ht="37.5" outlineLevel="3" x14ac:dyDescent="0.25">
      <c r="A579" s="50" t="s">
        <v>347</v>
      </c>
      <c r="B579" s="37" t="s">
        <v>456</v>
      </c>
      <c r="C579" s="37" t="s">
        <v>76</v>
      </c>
      <c r="D579" s="37" t="s">
        <v>136</v>
      </c>
      <c r="E579" s="37" t="s">
        <v>6</v>
      </c>
      <c r="F579" s="58">
        <f>F580</f>
        <v>2714547.6</v>
      </c>
      <c r="G579" s="46"/>
      <c r="H579" s="46"/>
    </row>
    <row r="580" spans="1:8" ht="37.5" outlineLevel="3" x14ac:dyDescent="0.25">
      <c r="A580" s="21" t="s">
        <v>350</v>
      </c>
      <c r="B580" s="22" t="s">
        <v>456</v>
      </c>
      <c r="C580" s="22" t="s">
        <v>76</v>
      </c>
      <c r="D580" s="22" t="s">
        <v>144</v>
      </c>
      <c r="E580" s="22" t="s">
        <v>6</v>
      </c>
      <c r="F580" s="56">
        <f>F581+F585+F593</f>
        <v>2714547.6</v>
      </c>
    </row>
    <row r="581" spans="1:8" ht="19.5" customHeight="1" outlineLevel="3" x14ac:dyDescent="0.25">
      <c r="A581" s="51" t="s">
        <v>165</v>
      </c>
      <c r="B581" s="22" t="s">
        <v>456</v>
      </c>
      <c r="C581" s="22" t="s">
        <v>76</v>
      </c>
      <c r="D581" s="22" t="s">
        <v>180</v>
      </c>
      <c r="E581" s="22" t="s">
        <v>6</v>
      </c>
      <c r="F581" s="56">
        <f>F582</f>
        <v>70000</v>
      </c>
    </row>
    <row r="582" spans="1:8" outlineLevel="3" x14ac:dyDescent="0.25">
      <c r="A582" s="21" t="s">
        <v>379</v>
      </c>
      <c r="B582" s="22" t="s">
        <v>456</v>
      </c>
      <c r="C582" s="22" t="s">
        <v>76</v>
      </c>
      <c r="D582" s="22" t="s">
        <v>195</v>
      </c>
      <c r="E582" s="22" t="s">
        <v>6</v>
      </c>
      <c r="F582" s="56">
        <f>F583</f>
        <v>70000</v>
      </c>
    </row>
    <row r="583" spans="1:8" ht="37.5" outlineLevel="3" x14ac:dyDescent="0.25">
      <c r="A583" s="21" t="s">
        <v>15</v>
      </c>
      <c r="B583" s="22" t="s">
        <v>456</v>
      </c>
      <c r="C583" s="22" t="s">
        <v>76</v>
      </c>
      <c r="D583" s="22" t="s">
        <v>195</v>
      </c>
      <c r="E583" s="22" t="s">
        <v>16</v>
      </c>
      <c r="F583" s="56">
        <f>F584</f>
        <v>70000</v>
      </c>
    </row>
    <row r="584" spans="1:8" ht="21" customHeight="1" outlineLevel="3" x14ac:dyDescent="0.25">
      <c r="A584" s="21" t="s">
        <v>17</v>
      </c>
      <c r="B584" s="22" t="s">
        <v>456</v>
      </c>
      <c r="C584" s="22" t="s">
        <v>76</v>
      </c>
      <c r="D584" s="22" t="s">
        <v>195</v>
      </c>
      <c r="E584" s="22" t="s">
        <v>18</v>
      </c>
      <c r="F584" s="54">
        <v>70000</v>
      </c>
    </row>
    <row r="585" spans="1:8" ht="37.5" outlineLevel="3" x14ac:dyDescent="0.25">
      <c r="A585" s="51" t="s">
        <v>229</v>
      </c>
      <c r="B585" s="22" t="s">
        <v>456</v>
      </c>
      <c r="C585" s="22" t="s">
        <v>76</v>
      </c>
      <c r="D585" s="22" t="s">
        <v>183</v>
      </c>
      <c r="E585" s="22" t="s">
        <v>6</v>
      </c>
      <c r="F585" s="54">
        <f>F586</f>
        <v>2520547.6</v>
      </c>
    </row>
    <row r="586" spans="1:8" ht="75" outlineLevel="3" x14ac:dyDescent="0.25">
      <c r="A586" s="13" t="s">
        <v>355</v>
      </c>
      <c r="B586" s="22" t="s">
        <v>456</v>
      </c>
      <c r="C586" s="22" t="s">
        <v>76</v>
      </c>
      <c r="D586" s="22" t="s">
        <v>150</v>
      </c>
      <c r="E586" s="22" t="s">
        <v>6</v>
      </c>
      <c r="F586" s="56">
        <f>F587+F591+F589</f>
        <v>2520547.6</v>
      </c>
    </row>
    <row r="587" spans="1:8" ht="37.5" outlineLevel="3" x14ac:dyDescent="0.25">
      <c r="A587" s="21" t="s">
        <v>15</v>
      </c>
      <c r="B587" s="22" t="s">
        <v>456</v>
      </c>
      <c r="C587" s="22" t="s">
        <v>76</v>
      </c>
      <c r="D587" s="22" t="s">
        <v>150</v>
      </c>
      <c r="E587" s="22" t="s">
        <v>16</v>
      </c>
      <c r="F587" s="56">
        <f>F588</f>
        <v>2000</v>
      </c>
    </row>
    <row r="588" spans="1:8" ht="37.5" outlineLevel="3" x14ac:dyDescent="0.25">
      <c r="A588" s="21" t="s">
        <v>17</v>
      </c>
      <c r="B588" s="22" t="s">
        <v>456</v>
      </c>
      <c r="C588" s="22" t="s">
        <v>76</v>
      </c>
      <c r="D588" s="22" t="s">
        <v>150</v>
      </c>
      <c r="E588" s="22" t="s">
        <v>18</v>
      </c>
      <c r="F588" s="56">
        <v>2000</v>
      </c>
    </row>
    <row r="589" spans="1:8" outlineLevel="3" x14ac:dyDescent="0.25">
      <c r="A589" s="21" t="s">
        <v>89</v>
      </c>
      <c r="B589" s="22" t="s">
        <v>456</v>
      </c>
      <c r="C589" s="22" t="s">
        <v>76</v>
      </c>
      <c r="D589" s="22" t="s">
        <v>150</v>
      </c>
      <c r="E589" s="22" t="s">
        <v>90</v>
      </c>
      <c r="F589" s="56">
        <f>F590</f>
        <v>320000</v>
      </c>
    </row>
    <row r="590" spans="1:8" ht="37.5" outlineLevel="3" x14ac:dyDescent="0.25">
      <c r="A590" s="21" t="s">
        <v>96</v>
      </c>
      <c r="B590" s="22" t="s">
        <v>456</v>
      </c>
      <c r="C590" s="22" t="s">
        <v>76</v>
      </c>
      <c r="D590" s="22" t="s">
        <v>150</v>
      </c>
      <c r="E590" s="22" t="s">
        <v>97</v>
      </c>
      <c r="F590" s="54">
        <v>320000</v>
      </c>
    </row>
    <row r="591" spans="1:8" ht="37.5" outlineLevel="3" x14ac:dyDescent="0.25">
      <c r="A591" s="21" t="s">
        <v>36</v>
      </c>
      <c r="B591" s="22" t="s">
        <v>456</v>
      </c>
      <c r="C591" s="22" t="s">
        <v>76</v>
      </c>
      <c r="D591" s="22" t="s">
        <v>150</v>
      </c>
      <c r="E591" s="22" t="s">
        <v>37</v>
      </c>
      <c r="F591" s="56">
        <f>F592</f>
        <v>2198547.6</v>
      </c>
    </row>
    <row r="592" spans="1:8" outlineLevel="3" x14ac:dyDescent="0.25">
      <c r="A592" s="21" t="s">
        <v>73</v>
      </c>
      <c r="B592" s="22" t="s">
        <v>456</v>
      </c>
      <c r="C592" s="22" t="s">
        <v>76</v>
      </c>
      <c r="D592" s="22" t="s">
        <v>150</v>
      </c>
      <c r="E592" s="22" t="s">
        <v>74</v>
      </c>
      <c r="F592" s="54">
        <v>2198547.6</v>
      </c>
    </row>
    <row r="593" spans="1:8" outlineLevel="3" x14ac:dyDescent="0.25">
      <c r="A593" s="26" t="s">
        <v>198</v>
      </c>
      <c r="B593" s="22" t="s">
        <v>456</v>
      </c>
      <c r="C593" s="22" t="s">
        <v>76</v>
      </c>
      <c r="D593" s="22" t="s">
        <v>197</v>
      </c>
      <c r="E593" s="22" t="s">
        <v>6</v>
      </c>
      <c r="F593" s="54">
        <f>F594</f>
        <v>124000</v>
      </c>
    </row>
    <row r="594" spans="1:8" outlineLevel="7" x14ac:dyDescent="0.25">
      <c r="A594" s="21" t="s">
        <v>77</v>
      </c>
      <c r="B594" s="22" t="s">
        <v>456</v>
      </c>
      <c r="C594" s="22" t="s">
        <v>76</v>
      </c>
      <c r="D594" s="22" t="s">
        <v>151</v>
      </c>
      <c r="E594" s="22" t="s">
        <v>6</v>
      </c>
      <c r="F594" s="56">
        <f>F595</f>
        <v>124000</v>
      </c>
    </row>
    <row r="595" spans="1:8" ht="37.5" outlineLevel="7" x14ac:dyDescent="0.25">
      <c r="A595" s="21" t="s">
        <v>15</v>
      </c>
      <c r="B595" s="22" t="s">
        <v>456</v>
      </c>
      <c r="C595" s="22" t="s">
        <v>76</v>
      </c>
      <c r="D595" s="22" t="s">
        <v>151</v>
      </c>
      <c r="E595" s="22" t="s">
        <v>16</v>
      </c>
      <c r="F595" s="56">
        <f>F596</f>
        <v>124000</v>
      </c>
    </row>
    <row r="596" spans="1:8" ht="23.25" customHeight="1" outlineLevel="7" x14ac:dyDescent="0.25">
      <c r="A596" s="21" t="s">
        <v>17</v>
      </c>
      <c r="B596" s="22" t="s">
        <v>456</v>
      </c>
      <c r="C596" s="22" t="s">
        <v>76</v>
      </c>
      <c r="D596" s="22" t="s">
        <v>151</v>
      </c>
      <c r="E596" s="22" t="s">
        <v>18</v>
      </c>
      <c r="F596" s="54">
        <v>124000</v>
      </c>
    </row>
    <row r="597" spans="1:8" outlineLevel="2" x14ac:dyDescent="0.25">
      <c r="A597" s="21" t="s">
        <v>115</v>
      </c>
      <c r="B597" s="22" t="s">
        <v>456</v>
      </c>
      <c r="C597" s="22" t="s">
        <v>116</v>
      </c>
      <c r="D597" s="22" t="s">
        <v>124</v>
      </c>
      <c r="E597" s="22" t="s">
        <v>6</v>
      </c>
      <c r="F597" s="56">
        <f>F598</f>
        <v>21047766</v>
      </c>
    </row>
    <row r="598" spans="1:8" s="45" customFormat="1" ht="37.5" outlineLevel="3" x14ac:dyDescent="0.25">
      <c r="A598" s="50" t="s">
        <v>356</v>
      </c>
      <c r="B598" s="37" t="s">
        <v>456</v>
      </c>
      <c r="C598" s="37" t="s">
        <v>116</v>
      </c>
      <c r="D598" s="37" t="s">
        <v>136</v>
      </c>
      <c r="E598" s="37" t="s">
        <v>6</v>
      </c>
      <c r="F598" s="64">
        <f>F599</f>
        <v>21047766</v>
      </c>
      <c r="G598" s="46"/>
      <c r="H598" s="46"/>
    </row>
    <row r="599" spans="1:8" s="45" customFormat="1" ht="37.5" outlineLevel="3" x14ac:dyDescent="0.25">
      <c r="A599" s="24" t="s">
        <v>168</v>
      </c>
      <c r="B599" s="22" t="s">
        <v>456</v>
      </c>
      <c r="C599" s="22" t="s">
        <v>116</v>
      </c>
      <c r="D599" s="22" t="s">
        <v>186</v>
      </c>
      <c r="E599" s="22" t="s">
        <v>6</v>
      </c>
      <c r="F599" s="58">
        <f>F600+F607+F614</f>
        <v>21047766</v>
      </c>
      <c r="G599" s="46"/>
      <c r="H599" s="46"/>
    </row>
    <row r="600" spans="1:8" ht="56.25" outlineLevel="5" x14ac:dyDescent="0.25">
      <c r="A600" s="21" t="s">
        <v>413</v>
      </c>
      <c r="B600" s="22" t="s">
        <v>456</v>
      </c>
      <c r="C600" s="22" t="s">
        <v>116</v>
      </c>
      <c r="D600" s="22" t="s">
        <v>455</v>
      </c>
      <c r="E600" s="22" t="s">
        <v>6</v>
      </c>
      <c r="F600" s="56">
        <f>F601+F603+F605</f>
        <v>4879020</v>
      </c>
    </row>
    <row r="601" spans="1:8" ht="75" outlineLevel="6" x14ac:dyDescent="0.25">
      <c r="A601" s="21" t="s">
        <v>11</v>
      </c>
      <c r="B601" s="22" t="s">
        <v>456</v>
      </c>
      <c r="C601" s="22" t="s">
        <v>116</v>
      </c>
      <c r="D601" s="22" t="s">
        <v>455</v>
      </c>
      <c r="E601" s="22" t="s">
        <v>12</v>
      </c>
      <c r="F601" s="56">
        <f>F602</f>
        <v>4381020</v>
      </c>
    </row>
    <row r="602" spans="1:8" ht="37.5" outlineLevel="7" x14ac:dyDescent="0.25">
      <c r="A602" s="21" t="s">
        <v>13</v>
      </c>
      <c r="B602" s="22" t="s">
        <v>456</v>
      </c>
      <c r="C602" s="22" t="s">
        <v>116</v>
      </c>
      <c r="D602" s="22" t="s">
        <v>455</v>
      </c>
      <c r="E602" s="22" t="s">
        <v>14</v>
      </c>
      <c r="F602" s="54">
        <v>4381020</v>
      </c>
    </row>
    <row r="603" spans="1:8" ht="37.5" outlineLevel="6" x14ac:dyDescent="0.25">
      <c r="A603" s="21" t="s">
        <v>15</v>
      </c>
      <c r="B603" s="22" t="s">
        <v>456</v>
      </c>
      <c r="C603" s="22" t="s">
        <v>116</v>
      </c>
      <c r="D603" s="22" t="s">
        <v>455</v>
      </c>
      <c r="E603" s="22" t="s">
        <v>16</v>
      </c>
      <c r="F603" s="56">
        <f>F604</f>
        <v>310400</v>
      </c>
    </row>
    <row r="604" spans="1:8" ht="21" customHeight="1" outlineLevel="7" x14ac:dyDescent="0.25">
      <c r="A604" s="21" t="s">
        <v>17</v>
      </c>
      <c r="B604" s="22" t="s">
        <v>456</v>
      </c>
      <c r="C604" s="22" t="s">
        <v>116</v>
      </c>
      <c r="D604" s="22" t="s">
        <v>455</v>
      </c>
      <c r="E604" s="22" t="s">
        <v>18</v>
      </c>
      <c r="F604" s="54">
        <v>310400</v>
      </c>
    </row>
    <row r="605" spans="1:8" outlineLevel="7" x14ac:dyDescent="0.25">
      <c r="A605" s="21" t="s">
        <v>19</v>
      </c>
      <c r="B605" s="22" t="s">
        <v>456</v>
      </c>
      <c r="C605" s="22" t="s">
        <v>116</v>
      </c>
      <c r="D605" s="22" t="s">
        <v>455</v>
      </c>
      <c r="E605" s="22" t="s">
        <v>20</v>
      </c>
      <c r="F605" s="63">
        <f>F606</f>
        <v>187600</v>
      </c>
    </row>
    <row r="606" spans="1:8" outlineLevel="7" x14ac:dyDescent="0.25">
      <c r="A606" s="21" t="s">
        <v>21</v>
      </c>
      <c r="B606" s="22" t="s">
        <v>456</v>
      </c>
      <c r="C606" s="22" t="s">
        <v>116</v>
      </c>
      <c r="D606" s="22" t="s">
        <v>455</v>
      </c>
      <c r="E606" s="22" t="s">
        <v>22</v>
      </c>
      <c r="F606" s="54">
        <v>187600</v>
      </c>
    </row>
    <row r="607" spans="1:8" ht="37.5" outlineLevel="5" x14ac:dyDescent="0.25">
      <c r="A607" s="21" t="s">
        <v>32</v>
      </c>
      <c r="B607" s="22" t="s">
        <v>456</v>
      </c>
      <c r="C607" s="22" t="s">
        <v>116</v>
      </c>
      <c r="D607" s="22" t="s">
        <v>152</v>
      </c>
      <c r="E607" s="22" t="s">
        <v>6</v>
      </c>
      <c r="F607" s="56">
        <f>F608+F610+F612</f>
        <v>14094980</v>
      </c>
    </row>
    <row r="608" spans="1:8" ht="75" outlineLevel="6" x14ac:dyDescent="0.25">
      <c r="A608" s="21" t="s">
        <v>11</v>
      </c>
      <c r="B608" s="22" t="s">
        <v>456</v>
      </c>
      <c r="C608" s="22" t="s">
        <v>116</v>
      </c>
      <c r="D608" s="22" t="s">
        <v>152</v>
      </c>
      <c r="E608" s="22" t="s">
        <v>12</v>
      </c>
      <c r="F608" s="56">
        <f>F609</f>
        <v>11344780</v>
      </c>
    </row>
    <row r="609" spans="1:8" outlineLevel="7" x14ac:dyDescent="0.25">
      <c r="A609" s="21" t="s">
        <v>33</v>
      </c>
      <c r="B609" s="22" t="s">
        <v>456</v>
      </c>
      <c r="C609" s="22" t="s">
        <v>116</v>
      </c>
      <c r="D609" s="22" t="s">
        <v>152</v>
      </c>
      <c r="E609" s="22" t="s">
        <v>34</v>
      </c>
      <c r="F609" s="54">
        <v>11344780</v>
      </c>
    </row>
    <row r="610" spans="1:8" ht="37.5" outlineLevel="6" x14ac:dyDescent="0.25">
      <c r="A610" s="21" t="s">
        <v>15</v>
      </c>
      <c r="B610" s="22" t="s">
        <v>456</v>
      </c>
      <c r="C610" s="22" t="s">
        <v>116</v>
      </c>
      <c r="D610" s="22" t="s">
        <v>152</v>
      </c>
      <c r="E610" s="22" t="s">
        <v>16</v>
      </c>
      <c r="F610" s="56">
        <f>F611</f>
        <v>2708000</v>
      </c>
    </row>
    <row r="611" spans="1:8" ht="22.5" customHeight="1" outlineLevel="7" x14ac:dyDescent="0.25">
      <c r="A611" s="21" t="s">
        <v>17</v>
      </c>
      <c r="B611" s="22" t="s">
        <v>456</v>
      </c>
      <c r="C611" s="22" t="s">
        <v>116</v>
      </c>
      <c r="D611" s="22" t="s">
        <v>152</v>
      </c>
      <c r="E611" s="22" t="s">
        <v>18</v>
      </c>
      <c r="F611" s="54">
        <v>2708000</v>
      </c>
    </row>
    <row r="612" spans="1:8" outlineLevel="6" x14ac:dyDescent="0.25">
      <c r="A612" s="21" t="s">
        <v>19</v>
      </c>
      <c r="B612" s="22" t="s">
        <v>456</v>
      </c>
      <c r="C612" s="22" t="s">
        <v>116</v>
      </c>
      <c r="D612" s="22" t="s">
        <v>152</v>
      </c>
      <c r="E612" s="22" t="s">
        <v>20</v>
      </c>
      <c r="F612" s="56">
        <f>F613</f>
        <v>42200</v>
      </c>
    </row>
    <row r="613" spans="1:8" outlineLevel="7" x14ac:dyDescent="0.25">
      <c r="A613" s="21" t="s">
        <v>21</v>
      </c>
      <c r="B613" s="22" t="s">
        <v>456</v>
      </c>
      <c r="C613" s="22" t="s">
        <v>116</v>
      </c>
      <c r="D613" s="22" t="s">
        <v>152</v>
      </c>
      <c r="E613" s="22" t="s">
        <v>22</v>
      </c>
      <c r="F613" s="54">
        <v>42200</v>
      </c>
    </row>
    <row r="614" spans="1:8" ht="37.5" outlineLevel="3" x14ac:dyDescent="0.25">
      <c r="A614" s="26" t="s">
        <v>35</v>
      </c>
      <c r="B614" s="22" t="s">
        <v>456</v>
      </c>
      <c r="C614" s="22" t="s">
        <v>116</v>
      </c>
      <c r="D614" s="22" t="s">
        <v>153</v>
      </c>
      <c r="E614" s="22" t="s">
        <v>6</v>
      </c>
      <c r="F614" s="56">
        <f>F615</f>
        <v>2073766</v>
      </c>
    </row>
    <row r="615" spans="1:8" ht="37.5" outlineLevel="3" x14ac:dyDescent="0.25">
      <c r="A615" s="21" t="s">
        <v>36</v>
      </c>
      <c r="B615" s="22" t="s">
        <v>456</v>
      </c>
      <c r="C615" s="22" t="s">
        <v>116</v>
      </c>
      <c r="D615" s="22" t="s">
        <v>153</v>
      </c>
      <c r="E615" s="22" t="s">
        <v>37</v>
      </c>
      <c r="F615" s="56">
        <f>F616</f>
        <v>2073766</v>
      </c>
    </row>
    <row r="616" spans="1:8" outlineLevel="3" x14ac:dyDescent="0.25">
      <c r="A616" s="21" t="s">
        <v>38</v>
      </c>
      <c r="B616" s="22" t="s">
        <v>456</v>
      </c>
      <c r="C616" s="22" t="s">
        <v>116</v>
      </c>
      <c r="D616" s="22" t="s">
        <v>153</v>
      </c>
      <c r="E616" s="22" t="s">
        <v>39</v>
      </c>
      <c r="F616" s="54">
        <v>2073766</v>
      </c>
    </row>
    <row r="617" spans="1:8" s="45" customFormat="1" outlineLevel="3" x14ac:dyDescent="0.25">
      <c r="A617" s="50" t="s">
        <v>84</v>
      </c>
      <c r="B617" s="22" t="s">
        <v>456</v>
      </c>
      <c r="C617" s="37" t="s">
        <v>85</v>
      </c>
      <c r="D617" s="37" t="s">
        <v>124</v>
      </c>
      <c r="E617" s="37" t="s">
        <v>6</v>
      </c>
      <c r="F617" s="58">
        <f>F618+F624</f>
        <v>5864117</v>
      </c>
      <c r="G617" s="46"/>
      <c r="H617" s="46"/>
    </row>
    <row r="618" spans="1:8" outlineLevel="3" x14ac:dyDescent="0.25">
      <c r="A618" s="21" t="s">
        <v>93</v>
      </c>
      <c r="B618" s="22" t="s">
        <v>456</v>
      </c>
      <c r="C618" s="22" t="s">
        <v>94</v>
      </c>
      <c r="D618" s="22" t="s">
        <v>124</v>
      </c>
      <c r="E618" s="22" t="s">
        <v>6</v>
      </c>
      <c r="F618" s="56">
        <f>F619</f>
        <v>2460000</v>
      </c>
    </row>
    <row r="619" spans="1:8" s="45" customFormat="1" ht="37.5" outlineLevel="3" x14ac:dyDescent="0.25">
      <c r="A619" s="50" t="s">
        <v>347</v>
      </c>
      <c r="B619" s="37" t="s">
        <v>456</v>
      </c>
      <c r="C619" s="37" t="s">
        <v>94</v>
      </c>
      <c r="D619" s="37" t="s">
        <v>136</v>
      </c>
      <c r="E619" s="37" t="s">
        <v>6</v>
      </c>
      <c r="F619" s="58">
        <f>F620</f>
        <v>2460000</v>
      </c>
      <c r="G619" s="46"/>
      <c r="H619" s="46"/>
    </row>
    <row r="620" spans="1:8" outlineLevel="3" x14ac:dyDescent="0.25">
      <c r="A620" s="24" t="s">
        <v>563</v>
      </c>
      <c r="B620" s="22" t="s">
        <v>456</v>
      </c>
      <c r="C620" s="22" t="s">
        <v>94</v>
      </c>
      <c r="D620" s="22" t="s">
        <v>561</v>
      </c>
      <c r="E620" s="22" t="s">
        <v>6</v>
      </c>
      <c r="F620" s="56">
        <f>F621</f>
        <v>2460000</v>
      </c>
    </row>
    <row r="621" spans="1:8" ht="93.75" outlineLevel="3" x14ac:dyDescent="0.25">
      <c r="A621" s="13" t="s">
        <v>357</v>
      </c>
      <c r="B621" s="22" t="s">
        <v>456</v>
      </c>
      <c r="C621" s="22" t="s">
        <v>94</v>
      </c>
      <c r="D621" s="22" t="s">
        <v>562</v>
      </c>
      <c r="E621" s="22" t="s">
        <v>6</v>
      </c>
      <c r="F621" s="56">
        <f>F622</f>
        <v>2460000</v>
      </c>
    </row>
    <row r="622" spans="1:8" outlineLevel="3" x14ac:dyDescent="0.25">
      <c r="A622" s="21" t="s">
        <v>89</v>
      </c>
      <c r="B622" s="22" t="s">
        <v>456</v>
      </c>
      <c r="C622" s="22" t="s">
        <v>94</v>
      </c>
      <c r="D622" s="22" t="s">
        <v>562</v>
      </c>
      <c r="E622" s="22" t="s">
        <v>90</v>
      </c>
      <c r="F622" s="56">
        <f>F623</f>
        <v>2460000</v>
      </c>
    </row>
    <row r="623" spans="1:8" ht="37.5" outlineLevel="3" x14ac:dyDescent="0.25">
      <c r="A623" s="21" t="s">
        <v>96</v>
      </c>
      <c r="B623" s="22" t="s">
        <v>456</v>
      </c>
      <c r="C623" s="22" t="s">
        <v>94</v>
      </c>
      <c r="D623" s="22" t="s">
        <v>562</v>
      </c>
      <c r="E623" s="22" t="s">
        <v>97</v>
      </c>
      <c r="F623" s="54">
        <v>2460000</v>
      </c>
    </row>
    <row r="624" spans="1:8" outlineLevel="3" x14ac:dyDescent="0.25">
      <c r="A624" s="21" t="s">
        <v>122</v>
      </c>
      <c r="B624" s="22" t="s">
        <v>456</v>
      </c>
      <c r="C624" s="22" t="s">
        <v>123</v>
      </c>
      <c r="D624" s="22" t="s">
        <v>124</v>
      </c>
      <c r="E624" s="22" t="s">
        <v>6</v>
      </c>
      <c r="F624" s="56">
        <f>F625</f>
        <v>3404117</v>
      </c>
    </row>
    <row r="625" spans="1:8" s="45" customFormat="1" ht="37.5" outlineLevel="3" x14ac:dyDescent="0.25">
      <c r="A625" s="50" t="s">
        <v>356</v>
      </c>
      <c r="B625" s="37" t="s">
        <v>456</v>
      </c>
      <c r="C625" s="37" t="s">
        <v>123</v>
      </c>
      <c r="D625" s="37" t="s">
        <v>136</v>
      </c>
      <c r="E625" s="37" t="s">
        <v>6</v>
      </c>
      <c r="F625" s="58">
        <f>F626</f>
        <v>3404117</v>
      </c>
      <c r="G625" s="46"/>
      <c r="H625" s="46"/>
    </row>
    <row r="626" spans="1:8" ht="37.5" outlineLevel="3" x14ac:dyDescent="0.25">
      <c r="A626" s="21" t="s">
        <v>348</v>
      </c>
      <c r="B626" s="22" t="s">
        <v>456</v>
      </c>
      <c r="C626" s="22" t="s">
        <v>123</v>
      </c>
      <c r="D626" s="22" t="s">
        <v>137</v>
      </c>
      <c r="E626" s="22" t="s">
        <v>6</v>
      </c>
      <c r="F626" s="56">
        <f>F627</f>
        <v>3404117</v>
      </c>
    </row>
    <row r="627" spans="1:8" ht="23.25" customHeight="1" outlineLevel="3" x14ac:dyDescent="0.25">
      <c r="A627" s="51" t="s">
        <v>163</v>
      </c>
      <c r="B627" s="22" t="s">
        <v>456</v>
      </c>
      <c r="C627" s="22" t="s">
        <v>123</v>
      </c>
      <c r="D627" s="22" t="s">
        <v>194</v>
      </c>
      <c r="E627" s="22" t="s">
        <v>6</v>
      </c>
      <c r="F627" s="56">
        <f>F628</f>
        <v>3404117</v>
      </c>
    </row>
    <row r="628" spans="1:8" ht="129" customHeight="1" outlineLevel="3" x14ac:dyDescent="0.25">
      <c r="A628" s="13" t="s">
        <v>509</v>
      </c>
      <c r="B628" s="22" t="s">
        <v>456</v>
      </c>
      <c r="C628" s="22" t="s">
        <v>123</v>
      </c>
      <c r="D628" s="22" t="s">
        <v>154</v>
      </c>
      <c r="E628" s="22" t="s">
        <v>6</v>
      </c>
      <c r="F628" s="56">
        <f>F631+F629</f>
        <v>3404117</v>
      </c>
    </row>
    <row r="629" spans="1:8" ht="22.5" customHeight="1" outlineLevel="3" x14ac:dyDescent="0.25">
      <c r="A629" s="21" t="s">
        <v>15</v>
      </c>
      <c r="B629" s="22" t="s">
        <v>456</v>
      </c>
      <c r="C629" s="22" t="s">
        <v>123</v>
      </c>
      <c r="D629" s="22" t="s">
        <v>154</v>
      </c>
      <c r="E629" s="22" t="s">
        <v>16</v>
      </c>
      <c r="F629" s="56">
        <f>F630</f>
        <v>24000</v>
      </c>
    </row>
    <row r="630" spans="1:8" ht="39" customHeight="1" outlineLevel="3" x14ac:dyDescent="0.25">
      <c r="A630" s="21" t="s">
        <v>17</v>
      </c>
      <c r="B630" s="22" t="s">
        <v>456</v>
      </c>
      <c r="C630" s="22" t="s">
        <v>123</v>
      </c>
      <c r="D630" s="22" t="s">
        <v>154</v>
      </c>
      <c r="E630" s="22" t="s">
        <v>18</v>
      </c>
      <c r="F630" s="56">
        <v>24000</v>
      </c>
    </row>
    <row r="631" spans="1:8" outlineLevel="3" x14ac:dyDescent="0.25">
      <c r="A631" s="21" t="s">
        <v>89</v>
      </c>
      <c r="B631" s="22" t="s">
        <v>456</v>
      </c>
      <c r="C631" s="22" t="s">
        <v>123</v>
      </c>
      <c r="D631" s="22" t="s">
        <v>154</v>
      </c>
      <c r="E631" s="22" t="s">
        <v>90</v>
      </c>
      <c r="F631" s="56">
        <f>F632</f>
        <v>3380117</v>
      </c>
    </row>
    <row r="632" spans="1:8" ht="37.5" outlineLevel="3" x14ac:dyDescent="0.25">
      <c r="A632" s="21" t="s">
        <v>96</v>
      </c>
      <c r="B632" s="22" t="s">
        <v>456</v>
      </c>
      <c r="C632" s="22" t="s">
        <v>123</v>
      </c>
      <c r="D632" s="22" t="s">
        <v>154</v>
      </c>
      <c r="E632" s="22" t="s">
        <v>97</v>
      </c>
      <c r="F632" s="54">
        <v>3380117</v>
      </c>
    </row>
    <row r="633" spans="1:8" outlineLevel="3" x14ac:dyDescent="0.25">
      <c r="A633" s="50" t="s">
        <v>99</v>
      </c>
      <c r="B633" s="22" t="s">
        <v>456</v>
      </c>
      <c r="C633" s="22" t="s">
        <v>100</v>
      </c>
      <c r="D633" s="37" t="s">
        <v>124</v>
      </c>
      <c r="E633" s="22" t="s">
        <v>6</v>
      </c>
      <c r="F633" s="54">
        <f t="shared" ref="F633:F639" si="2">F634</f>
        <v>4256019.6500000004</v>
      </c>
    </row>
    <row r="634" spans="1:8" outlineLevel="3" x14ac:dyDescent="0.25">
      <c r="A634" s="21" t="s">
        <v>252</v>
      </c>
      <c r="B634" s="22" t="s">
        <v>456</v>
      </c>
      <c r="C634" s="22" t="s">
        <v>251</v>
      </c>
      <c r="D634" s="37" t="s">
        <v>124</v>
      </c>
      <c r="E634" s="22" t="s">
        <v>6</v>
      </c>
      <c r="F634" s="54">
        <f t="shared" si="2"/>
        <v>4256019.6500000004</v>
      </c>
    </row>
    <row r="635" spans="1:8" ht="43.5" customHeight="1" outlineLevel="3" x14ac:dyDescent="0.25">
      <c r="A635" s="50" t="s">
        <v>329</v>
      </c>
      <c r="B635" s="22" t="s">
        <v>456</v>
      </c>
      <c r="C635" s="22" t="s">
        <v>251</v>
      </c>
      <c r="D635" s="37" t="s">
        <v>159</v>
      </c>
      <c r="E635" s="22" t="s">
        <v>6</v>
      </c>
      <c r="F635" s="54">
        <f t="shared" si="2"/>
        <v>4256019.6500000004</v>
      </c>
    </row>
    <row r="636" spans="1:8" ht="37.5" outlineLevel="3" x14ac:dyDescent="0.25">
      <c r="A636" s="21" t="s">
        <v>172</v>
      </c>
      <c r="B636" s="22" t="s">
        <v>456</v>
      </c>
      <c r="C636" s="22" t="s">
        <v>251</v>
      </c>
      <c r="D636" s="22" t="s">
        <v>514</v>
      </c>
      <c r="E636" s="22" t="s">
        <v>6</v>
      </c>
      <c r="F636" s="54">
        <f t="shared" si="2"/>
        <v>4256019.6500000004</v>
      </c>
    </row>
    <row r="637" spans="1:8" outlineLevel="3" x14ac:dyDescent="0.25">
      <c r="A637" s="21" t="s">
        <v>330</v>
      </c>
      <c r="B637" s="22" t="s">
        <v>456</v>
      </c>
      <c r="C637" s="22" t="s">
        <v>251</v>
      </c>
      <c r="D637" s="22" t="s">
        <v>254</v>
      </c>
      <c r="E637" s="22" t="s">
        <v>6</v>
      </c>
      <c r="F637" s="54">
        <f t="shared" si="2"/>
        <v>4256019.6500000004</v>
      </c>
    </row>
    <row r="638" spans="1:8" ht="39.75" customHeight="1" outlineLevel="3" x14ac:dyDescent="0.25">
      <c r="A638" s="21" t="s">
        <v>502</v>
      </c>
      <c r="B638" s="22" t="s">
        <v>456</v>
      </c>
      <c r="C638" s="22" t="s">
        <v>251</v>
      </c>
      <c r="D638" s="22" t="s">
        <v>513</v>
      </c>
      <c r="E638" s="22" t="s">
        <v>6</v>
      </c>
      <c r="F638" s="54">
        <f t="shared" si="2"/>
        <v>4256019.6500000004</v>
      </c>
    </row>
    <row r="639" spans="1:8" ht="37.5" outlineLevel="3" x14ac:dyDescent="0.25">
      <c r="A639" s="21" t="s">
        <v>36</v>
      </c>
      <c r="B639" s="22" t="s">
        <v>456</v>
      </c>
      <c r="C639" s="22" t="s">
        <v>251</v>
      </c>
      <c r="D639" s="22" t="s">
        <v>513</v>
      </c>
      <c r="E639" s="22" t="s">
        <v>37</v>
      </c>
      <c r="F639" s="54">
        <f t="shared" si="2"/>
        <v>4256019.6500000004</v>
      </c>
    </row>
    <row r="640" spans="1:8" outlineLevel="3" x14ac:dyDescent="0.3">
      <c r="A640" s="21" t="s">
        <v>73</v>
      </c>
      <c r="B640" s="22" t="s">
        <v>456</v>
      </c>
      <c r="C640" s="22" t="s">
        <v>251</v>
      </c>
      <c r="D640" s="22" t="s">
        <v>513</v>
      </c>
      <c r="E640" s="22" t="s">
        <v>74</v>
      </c>
      <c r="F640" s="55">
        <v>4256019.6500000004</v>
      </c>
    </row>
    <row r="641" spans="1:8" ht="37.5" outlineLevel="3" x14ac:dyDescent="0.25">
      <c r="A641" s="114" t="s">
        <v>567</v>
      </c>
      <c r="B641" s="115">
        <v>959</v>
      </c>
      <c r="C641" s="116" t="s">
        <v>5</v>
      </c>
      <c r="D641" s="116" t="s">
        <v>124</v>
      </c>
      <c r="E641" s="116" t="s">
        <v>6</v>
      </c>
      <c r="F641" s="117">
        <f>F642</f>
        <v>348570</v>
      </c>
    </row>
    <row r="642" spans="1:8" outlineLevel="3" x14ac:dyDescent="0.25">
      <c r="A642" s="21" t="s">
        <v>7</v>
      </c>
      <c r="B642" s="22" t="s">
        <v>568</v>
      </c>
      <c r="C642" s="22" t="s">
        <v>8</v>
      </c>
      <c r="D642" s="22" t="s">
        <v>124</v>
      </c>
      <c r="E642" s="22" t="s">
        <v>6</v>
      </c>
      <c r="F642" s="63">
        <f>F643</f>
        <v>348570</v>
      </c>
    </row>
    <row r="643" spans="1:8" ht="56.25" outlineLevel="3" x14ac:dyDescent="0.25">
      <c r="A643" s="21" t="s">
        <v>9</v>
      </c>
      <c r="B643" s="22" t="s">
        <v>568</v>
      </c>
      <c r="C643" s="22" t="s">
        <v>10</v>
      </c>
      <c r="D643" s="22" t="s">
        <v>124</v>
      </c>
      <c r="E643" s="22" t="s">
        <v>6</v>
      </c>
      <c r="F643" s="56">
        <f t="shared" ref="F643" si="3">F644</f>
        <v>348570</v>
      </c>
    </row>
    <row r="644" spans="1:8" ht="37.5" outlineLevel="3" x14ac:dyDescent="0.25">
      <c r="A644" s="21" t="s">
        <v>130</v>
      </c>
      <c r="B644" s="22" t="s">
        <v>568</v>
      </c>
      <c r="C644" s="22" t="s">
        <v>10</v>
      </c>
      <c r="D644" s="22" t="s">
        <v>125</v>
      </c>
      <c r="E644" s="22" t="s">
        <v>6</v>
      </c>
      <c r="F644" s="56">
        <f>F645+F648</f>
        <v>348570</v>
      </c>
    </row>
    <row r="645" spans="1:8" outlineLevel="3" x14ac:dyDescent="0.25">
      <c r="A645" s="21" t="s">
        <v>569</v>
      </c>
      <c r="B645" s="22" t="s">
        <v>568</v>
      </c>
      <c r="C645" s="22" t="s">
        <v>10</v>
      </c>
      <c r="D645" s="22" t="s">
        <v>141</v>
      </c>
      <c r="E645" s="22" t="s">
        <v>6</v>
      </c>
      <c r="F645" s="56">
        <f>F646</f>
        <v>215630</v>
      </c>
    </row>
    <row r="646" spans="1:8" ht="75" outlineLevel="3" x14ac:dyDescent="0.25">
      <c r="A646" s="21" t="s">
        <v>11</v>
      </c>
      <c r="B646" s="22" t="s">
        <v>568</v>
      </c>
      <c r="C646" s="22" t="s">
        <v>10</v>
      </c>
      <c r="D646" s="22" t="s">
        <v>141</v>
      </c>
      <c r="E646" s="22" t="s">
        <v>12</v>
      </c>
      <c r="F646" s="56">
        <f>F647</f>
        <v>215630</v>
      </c>
    </row>
    <row r="647" spans="1:8" ht="37.5" outlineLevel="3" x14ac:dyDescent="0.25">
      <c r="A647" s="21" t="s">
        <v>13</v>
      </c>
      <c r="B647" s="22" t="s">
        <v>568</v>
      </c>
      <c r="C647" s="22" t="s">
        <v>10</v>
      </c>
      <c r="D647" s="22" t="s">
        <v>141</v>
      </c>
      <c r="E647" s="22" t="s">
        <v>14</v>
      </c>
      <c r="F647" s="54">
        <v>215630</v>
      </c>
    </row>
    <row r="648" spans="1:8" ht="56.25" outlineLevel="3" x14ac:dyDescent="0.25">
      <c r="A648" s="21" t="s">
        <v>413</v>
      </c>
      <c r="B648" s="22" t="s">
        <v>568</v>
      </c>
      <c r="C648" s="22" t="s">
        <v>10</v>
      </c>
      <c r="D648" s="22" t="s">
        <v>414</v>
      </c>
      <c r="E648" s="22" t="s">
        <v>6</v>
      </c>
      <c r="F648" s="54">
        <f>F649+F651</f>
        <v>132940</v>
      </c>
    </row>
    <row r="649" spans="1:8" ht="75" outlineLevel="3" x14ac:dyDescent="0.25">
      <c r="A649" s="21" t="s">
        <v>11</v>
      </c>
      <c r="B649" s="22" t="s">
        <v>568</v>
      </c>
      <c r="C649" s="22" t="s">
        <v>10</v>
      </c>
      <c r="D649" s="22" t="s">
        <v>414</v>
      </c>
      <c r="E649" s="22" t="s">
        <v>12</v>
      </c>
      <c r="F649" s="54">
        <f>F650</f>
        <v>36940</v>
      </c>
    </row>
    <row r="650" spans="1:8" ht="37.5" outlineLevel="3" x14ac:dyDescent="0.25">
      <c r="A650" s="21" t="s">
        <v>13</v>
      </c>
      <c r="B650" s="22" t="s">
        <v>568</v>
      </c>
      <c r="C650" s="22" t="s">
        <v>10</v>
      </c>
      <c r="D650" s="22" t="s">
        <v>414</v>
      </c>
      <c r="E650" s="22" t="s">
        <v>14</v>
      </c>
      <c r="F650" s="54">
        <v>36940</v>
      </c>
    </row>
    <row r="651" spans="1:8" ht="37.5" outlineLevel="3" x14ac:dyDescent="0.25">
      <c r="A651" s="21" t="s">
        <v>15</v>
      </c>
      <c r="B651" s="22" t="s">
        <v>568</v>
      </c>
      <c r="C651" s="22" t="s">
        <v>10</v>
      </c>
      <c r="D651" s="22" t="s">
        <v>414</v>
      </c>
      <c r="E651" s="22" t="s">
        <v>16</v>
      </c>
      <c r="F651" s="54">
        <f>F652</f>
        <v>96000</v>
      </c>
    </row>
    <row r="652" spans="1:8" ht="37.5" outlineLevel="3" x14ac:dyDescent="0.25">
      <c r="A652" s="21" t="s">
        <v>17</v>
      </c>
      <c r="B652" s="22" t="s">
        <v>568</v>
      </c>
      <c r="C652" s="22" t="s">
        <v>10</v>
      </c>
      <c r="D652" s="22" t="s">
        <v>414</v>
      </c>
      <c r="E652" s="22" t="s">
        <v>18</v>
      </c>
      <c r="F652" s="54">
        <v>96000</v>
      </c>
    </row>
    <row r="653" spans="1:8" s="3" customFormat="1" x14ac:dyDescent="0.3">
      <c r="A653" s="170" t="s">
        <v>117</v>
      </c>
      <c r="B653" s="170"/>
      <c r="C653" s="170"/>
      <c r="D653" s="170"/>
      <c r="E653" s="170"/>
      <c r="F653" s="65">
        <f>F14+F36+F436+F470+F641</f>
        <v>1096509464.74</v>
      </c>
      <c r="G653" s="7"/>
      <c r="H653" s="7"/>
    </row>
    <row r="654" spans="1:8" s="3" customFormat="1" x14ac:dyDescent="0.3">
      <c r="A654" s="90"/>
      <c r="B654" s="91"/>
      <c r="C654" s="91"/>
      <c r="D654" s="91"/>
      <c r="E654" s="91"/>
      <c r="F654" s="65"/>
      <c r="G654" s="7"/>
      <c r="H654" s="7"/>
    </row>
    <row r="655" spans="1:8" s="3" customFormat="1" x14ac:dyDescent="0.3">
      <c r="A655" s="90"/>
      <c r="B655" s="91"/>
      <c r="C655" s="91"/>
      <c r="D655" s="91"/>
      <c r="E655" s="91"/>
      <c r="F655" s="65"/>
      <c r="G655" s="7"/>
      <c r="H655" s="7"/>
    </row>
    <row r="656" spans="1:8" s="3" customFormat="1" x14ac:dyDescent="0.3">
      <c r="A656" s="90"/>
      <c r="B656" s="91"/>
      <c r="C656" s="91"/>
      <c r="D656" s="91"/>
      <c r="E656" s="91"/>
      <c r="F656" s="65"/>
      <c r="G656" s="7"/>
      <c r="H656" s="7"/>
    </row>
    <row r="657" spans="1:8" s="3" customFormat="1" x14ac:dyDescent="0.3">
      <c r="A657" s="90"/>
      <c r="B657" s="91"/>
      <c r="C657" s="91"/>
      <c r="D657" s="91"/>
      <c r="E657" s="91"/>
      <c r="F657" s="65"/>
      <c r="G657" s="7"/>
      <c r="H657" s="7"/>
    </row>
    <row r="658" spans="1:8" s="3" customFormat="1" x14ac:dyDescent="0.3">
      <c r="A658" s="90"/>
      <c r="B658" s="91"/>
      <c r="C658" s="91"/>
      <c r="D658" s="91"/>
      <c r="E658" s="91"/>
      <c r="F658" s="65"/>
      <c r="G658" s="7"/>
      <c r="H658" s="7"/>
    </row>
    <row r="659" spans="1:8" x14ac:dyDescent="0.3">
      <c r="C659" s="27"/>
      <c r="D659" s="27"/>
      <c r="E659" s="27"/>
    </row>
    <row r="660" spans="1:8" x14ac:dyDescent="0.3">
      <c r="C660" s="92"/>
      <c r="F660" s="93"/>
    </row>
    <row r="661" spans="1:8" x14ac:dyDescent="0.3">
      <c r="C661" s="92"/>
      <c r="F661" s="93"/>
    </row>
    <row r="662" spans="1:8" x14ac:dyDescent="0.3">
      <c r="C662" s="92"/>
      <c r="F662" s="93"/>
    </row>
    <row r="663" spans="1:8" x14ac:dyDescent="0.3">
      <c r="C663" s="92"/>
      <c r="F663" s="93"/>
    </row>
    <row r="664" spans="1:8" x14ac:dyDescent="0.3">
      <c r="C664" s="92"/>
      <c r="F664" s="93"/>
    </row>
    <row r="665" spans="1:8" x14ac:dyDescent="0.3">
      <c r="C665" s="92"/>
      <c r="F665" s="93"/>
    </row>
    <row r="666" spans="1:8" x14ac:dyDescent="0.3">
      <c r="C666" s="92"/>
      <c r="F666" s="93"/>
    </row>
    <row r="667" spans="1:8" x14ac:dyDescent="0.3">
      <c r="C667" s="92"/>
      <c r="F667" s="93"/>
    </row>
    <row r="668" spans="1:8" x14ac:dyDescent="0.3">
      <c r="C668" s="92"/>
      <c r="F668" s="93"/>
    </row>
    <row r="669" spans="1:8" x14ac:dyDescent="0.3">
      <c r="C669" s="92"/>
      <c r="F669" s="93"/>
    </row>
    <row r="670" spans="1:8" x14ac:dyDescent="0.3">
      <c r="C670" s="92"/>
      <c r="F670" s="93"/>
    </row>
    <row r="671" spans="1:8" x14ac:dyDescent="0.3">
      <c r="C671" s="92"/>
      <c r="F671" s="93"/>
    </row>
    <row r="672" spans="1:8" x14ac:dyDescent="0.3">
      <c r="C672" s="92"/>
    </row>
    <row r="673" spans="4:6" x14ac:dyDescent="0.3">
      <c r="D673" s="92"/>
      <c r="F673" s="93"/>
    </row>
    <row r="674" spans="4:6" x14ac:dyDescent="0.3">
      <c r="D674" s="92"/>
      <c r="F674" s="93"/>
    </row>
    <row r="675" spans="4:6" x14ac:dyDescent="0.3">
      <c r="D675" s="92"/>
      <c r="F675" s="93"/>
    </row>
    <row r="676" spans="4:6" x14ac:dyDescent="0.3">
      <c r="D676" s="92"/>
      <c r="F676" s="93"/>
    </row>
    <row r="677" spans="4:6" x14ac:dyDescent="0.3">
      <c r="D677" s="92"/>
      <c r="F677" s="93"/>
    </row>
    <row r="678" spans="4:6" x14ac:dyDescent="0.3">
      <c r="D678" s="92"/>
      <c r="F678" s="93"/>
    </row>
    <row r="679" spans="4:6" x14ac:dyDescent="0.3">
      <c r="D679" s="92"/>
      <c r="F679" s="93"/>
    </row>
    <row r="680" spans="4:6" x14ac:dyDescent="0.3">
      <c r="D680" s="92"/>
      <c r="F680" s="93"/>
    </row>
    <row r="681" spans="4:6" x14ac:dyDescent="0.3">
      <c r="D681" s="92"/>
      <c r="F681" s="93"/>
    </row>
    <row r="682" spans="4:6" x14ac:dyDescent="0.3">
      <c r="D682" s="92"/>
      <c r="F682" s="93"/>
    </row>
    <row r="683" spans="4:6" x14ac:dyDescent="0.3">
      <c r="D683" s="92"/>
      <c r="F683" s="93"/>
    </row>
    <row r="684" spans="4:6" x14ac:dyDescent="0.3">
      <c r="D684" s="92"/>
      <c r="F684" s="93"/>
    </row>
    <row r="685" spans="4:6" x14ac:dyDescent="0.3">
      <c r="D685" s="92"/>
      <c r="F685" s="93"/>
    </row>
    <row r="686" spans="4:6" x14ac:dyDescent="0.3">
      <c r="D686" s="92"/>
      <c r="F686" s="93"/>
    </row>
    <row r="687" spans="4:6" x14ac:dyDescent="0.3">
      <c r="D687" s="92"/>
      <c r="F687" s="93"/>
    </row>
    <row r="688" spans="4:6" x14ac:dyDescent="0.3">
      <c r="D688" s="92"/>
      <c r="F688" s="93"/>
    </row>
    <row r="689" spans="4:7" x14ac:dyDescent="0.3">
      <c r="D689" s="92"/>
      <c r="F689" s="93"/>
    </row>
    <row r="690" spans="4:7" x14ac:dyDescent="0.3">
      <c r="D690" s="92"/>
      <c r="F690" s="93"/>
    </row>
    <row r="691" spans="4:7" x14ac:dyDescent="0.3">
      <c r="D691" s="92"/>
      <c r="F691" s="93"/>
    </row>
    <row r="692" spans="4:7" x14ac:dyDescent="0.3">
      <c r="D692" s="92"/>
      <c r="F692" s="93"/>
    </row>
    <row r="693" spans="4:7" x14ac:dyDescent="0.3">
      <c r="D693" s="92"/>
    </row>
    <row r="694" spans="4:7" x14ac:dyDescent="0.3">
      <c r="D694" s="92"/>
      <c r="F694" s="95"/>
    </row>
    <row r="695" spans="4:7" x14ac:dyDescent="0.3">
      <c r="D695" s="92"/>
      <c r="F695" s="93"/>
    </row>
    <row r="700" spans="4:7" x14ac:dyDescent="0.3">
      <c r="D700" s="93"/>
      <c r="F700" s="94"/>
      <c r="G700" s="93"/>
    </row>
    <row r="701" spans="4:7" x14ac:dyDescent="0.3">
      <c r="D701" s="93"/>
      <c r="F701" s="94"/>
      <c r="G701" s="93"/>
    </row>
  </sheetData>
  <autoFilter ref="D1:D701"/>
  <mergeCells count="5">
    <mergeCell ref="A9:F9"/>
    <mergeCell ref="A653:E653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6" max="5" man="1"/>
    <brk id="5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2"/>
  <sheetViews>
    <sheetView view="pageBreakPreview" topLeftCell="A585" zoomScale="98" zoomScaleNormal="100" zoomScaleSheetLayoutView="98" workbookViewId="0">
      <selection activeCell="E1" sqref="E1"/>
    </sheetView>
  </sheetViews>
  <sheetFormatPr defaultRowHeight="18.75" outlineLevelRow="6" x14ac:dyDescent="0.3"/>
  <cols>
    <col min="1" max="1" width="80.140625" style="29" customWidth="1"/>
    <col min="2" max="2" width="8.42578125" style="29" customWidth="1"/>
    <col min="3" max="3" width="16.7109375" style="29" customWidth="1"/>
    <col min="4" max="4" width="7.140625" style="29" customWidth="1"/>
    <col min="5" max="5" width="18.42578125" style="29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48" t="s">
        <v>736</v>
      </c>
    </row>
    <row r="2" spans="1:7" x14ac:dyDescent="0.3">
      <c r="E2" s="48" t="s">
        <v>570</v>
      </c>
    </row>
    <row r="3" spans="1:7" x14ac:dyDescent="0.3">
      <c r="E3" s="48" t="s">
        <v>571</v>
      </c>
    </row>
    <row r="4" spans="1:7" x14ac:dyDescent="0.3">
      <c r="D4" s="173" t="s">
        <v>572</v>
      </c>
      <c r="E4" s="173"/>
    </row>
    <row r="5" spans="1:7" x14ac:dyDescent="0.3">
      <c r="E5" s="48" t="s">
        <v>210</v>
      </c>
    </row>
    <row r="6" spans="1:7" x14ac:dyDescent="0.3">
      <c r="E6" s="48" t="s">
        <v>505</v>
      </c>
    </row>
    <row r="7" spans="1:7" x14ac:dyDescent="0.3">
      <c r="E7" s="48" t="s">
        <v>504</v>
      </c>
    </row>
    <row r="8" spans="1:7" x14ac:dyDescent="0.3">
      <c r="E8" s="48" t="s">
        <v>506</v>
      </c>
    </row>
    <row r="9" spans="1:7" x14ac:dyDescent="0.3">
      <c r="A9" s="174" t="s">
        <v>155</v>
      </c>
      <c r="B9" s="175"/>
      <c r="C9" s="175"/>
      <c r="D9" s="175"/>
      <c r="E9" s="175"/>
    </row>
    <row r="10" spans="1:7" x14ac:dyDescent="0.3">
      <c r="A10" s="171" t="s">
        <v>461</v>
      </c>
      <c r="B10" s="176"/>
      <c r="C10" s="176"/>
      <c r="D10" s="176"/>
      <c r="E10" s="176"/>
    </row>
    <row r="11" spans="1:7" x14ac:dyDescent="0.3">
      <c r="A11" s="171" t="s">
        <v>540</v>
      </c>
      <c r="B11" s="171"/>
      <c r="C11" s="171"/>
      <c r="D11" s="171"/>
      <c r="E11" s="171"/>
    </row>
    <row r="12" spans="1:7" x14ac:dyDescent="0.3">
      <c r="A12" s="171" t="s">
        <v>213</v>
      </c>
      <c r="B12" s="171"/>
      <c r="C12" s="171"/>
      <c r="D12" s="171"/>
      <c r="E12" s="171"/>
    </row>
    <row r="13" spans="1:7" x14ac:dyDescent="0.3">
      <c r="A13" s="171" t="s">
        <v>214</v>
      </c>
      <c r="B13" s="171"/>
      <c r="C13" s="171"/>
      <c r="D13" s="171"/>
      <c r="E13" s="171"/>
    </row>
    <row r="14" spans="1:7" x14ac:dyDescent="0.3">
      <c r="A14" s="105"/>
      <c r="B14" s="30"/>
      <c r="C14" s="30"/>
      <c r="D14" s="30"/>
      <c r="E14" s="41" t="s">
        <v>360</v>
      </c>
    </row>
    <row r="15" spans="1:7" ht="37.5" x14ac:dyDescent="0.25">
      <c r="A15" s="18" t="s">
        <v>0</v>
      </c>
      <c r="B15" s="18" t="s">
        <v>2</v>
      </c>
      <c r="C15" s="18" t="s">
        <v>3</v>
      </c>
      <c r="D15" s="18" t="s">
        <v>4</v>
      </c>
      <c r="E15" s="18" t="s">
        <v>156</v>
      </c>
    </row>
    <row r="16" spans="1:7" s="3" customFormat="1" x14ac:dyDescent="0.25">
      <c r="A16" s="21" t="s">
        <v>7</v>
      </c>
      <c r="B16" s="20" t="s">
        <v>8</v>
      </c>
      <c r="C16" s="20" t="s">
        <v>124</v>
      </c>
      <c r="D16" s="20" t="s">
        <v>6</v>
      </c>
      <c r="E16" s="60">
        <f>E17+E22+E44+E37+E50+E72+E67</f>
        <v>117024816.28000002</v>
      </c>
      <c r="G16" s="7"/>
    </row>
    <row r="17" spans="1:5" ht="37.5" outlineLevel="1" x14ac:dyDescent="0.25">
      <c r="A17" s="21" t="s">
        <v>27</v>
      </c>
      <c r="B17" s="22" t="s">
        <v>28</v>
      </c>
      <c r="C17" s="22" t="s">
        <v>124</v>
      </c>
      <c r="D17" s="22" t="s">
        <v>6</v>
      </c>
      <c r="E17" s="56">
        <f>E18</f>
        <v>2580816.7200000002</v>
      </c>
    </row>
    <row r="18" spans="1:5" outlineLevel="2" x14ac:dyDescent="0.25">
      <c r="A18" s="21" t="s">
        <v>157</v>
      </c>
      <c r="B18" s="22" t="s">
        <v>28</v>
      </c>
      <c r="C18" s="22" t="s">
        <v>125</v>
      </c>
      <c r="D18" s="22" t="s">
        <v>6</v>
      </c>
      <c r="E18" s="56">
        <f>E19</f>
        <v>2580816.7200000002</v>
      </c>
    </row>
    <row r="19" spans="1:5" outlineLevel="4" x14ac:dyDescent="0.25">
      <c r="A19" s="21" t="s">
        <v>415</v>
      </c>
      <c r="B19" s="22" t="s">
        <v>28</v>
      </c>
      <c r="C19" s="22" t="s">
        <v>416</v>
      </c>
      <c r="D19" s="22" t="s">
        <v>6</v>
      </c>
      <c r="E19" s="56">
        <f>E20</f>
        <v>2580816.7200000002</v>
      </c>
    </row>
    <row r="20" spans="1:5" ht="56.25" customHeight="1" outlineLevel="5" x14ac:dyDescent="0.25">
      <c r="A20" s="21" t="s">
        <v>11</v>
      </c>
      <c r="B20" s="22" t="s">
        <v>28</v>
      </c>
      <c r="C20" s="22" t="s">
        <v>416</v>
      </c>
      <c r="D20" s="22" t="s">
        <v>12</v>
      </c>
      <c r="E20" s="56">
        <f>E21</f>
        <v>2580816.7200000002</v>
      </c>
    </row>
    <row r="21" spans="1:5" ht="18" customHeight="1" outlineLevel="6" x14ac:dyDescent="0.25">
      <c r="A21" s="21" t="s">
        <v>13</v>
      </c>
      <c r="B21" s="22" t="s">
        <v>28</v>
      </c>
      <c r="C21" s="22" t="s">
        <v>416</v>
      </c>
      <c r="D21" s="22" t="s">
        <v>14</v>
      </c>
      <c r="E21" s="56">
        <v>2580816.7200000002</v>
      </c>
    </row>
    <row r="22" spans="1:5" ht="38.25" customHeight="1" outlineLevel="1" x14ac:dyDescent="0.25">
      <c r="A22" s="21" t="s">
        <v>107</v>
      </c>
      <c r="B22" s="22" t="s">
        <v>108</v>
      </c>
      <c r="C22" s="22" t="s">
        <v>124</v>
      </c>
      <c r="D22" s="22" t="s">
        <v>6</v>
      </c>
      <c r="E22" s="56">
        <f>E23</f>
        <v>5083115</v>
      </c>
    </row>
    <row r="23" spans="1:5" outlineLevel="3" x14ac:dyDescent="0.25">
      <c r="A23" s="21" t="s">
        <v>157</v>
      </c>
      <c r="B23" s="22" t="s">
        <v>108</v>
      </c>
      <c r="C23" s="22" t="s">
        <v>125</v>
      </c>
      <c r="D23" s="22" t="s">
        <v>6</v>
      </c>
      <c r="E23" s="56">
        <f>E24+E27+E34</f>
        <v>5083115</v>
      </c>
    </row>
    <row r="24" spans="1:5" outlineLevel="4" x14ac:dyDescent="0.25">
      <c r="A24" s="21" t="s">
        <v>448</v>
      </c>
      <c r="B24" s="22" t="s">
        <v>108</v>
      </c>
      <c r="C24" s="22" t="s">
        <v>449</v>
      </c>
      <c r="D24" s="22" t="s">
        <v>6</v>
      </c>
      <c r="E24" s="56">
        <f>E25</f>
        <v>2407541</v>
      </c>
    </row>
    <row r="25" spans="1:5" ht="57" customHeight="1" outlineLevel="5" x14ac:dyDescent="0.25">
      <c r="A25" s="21" t="s">
        <v>11</v>
      </c>
      <c r="B25" s="22" t="s">
        <v>108</v>
      </c>
      <c r="C25" s="22" t="s">
        <v>449</v>
      </c>
      <c r="D25" s="22" t="s">
        <v>12</v>
      </c>
      <c r="E25" s="56">
        <f>E26</f>
        <v>2407541</v>
      </c>
    </row>
    <row r="26" spans="1:5" ht="16.5" customHeight="1" outlineLevel="6" x14ac:dyDescent="0.25">
      <c r="A26" s="21" t="s">
        <v>13</v>
      </c>
      <c r="B26" s="22" t="s">
        <v>108</v>
      </c>
      <c r="C26" s="22" t="s">
        <v>449</v>
      </c>
      <c r="D26" s="22" t="s">
        <v>14</v>
      </c>
      <c r="E26" s="56">
        <v>2407541</v>
      </c>
    </row>
    <row r="27" spans="1:5" ht="38.25" customHeight="1" outlineLevel="4" x14ac:dyDescent="0.25">
      <c r="A27" s="21" t="s">
        <v>413</v>
      </c>
      <c r="B27" s="22" t="s">
        <v>108</v>
      </c>
      <c r="C27" s="22" t="s">
        <v>414</v>
      </c>
      <c r="D27" s="22" t="s">
        <v>6</v>
      </c>
      <c r="E27" s="56">
        <f>E28+E30+E32</f>
        <v>2495574</v>
      </c>
    </row>
    <row r="28" spans="1:5" ht="75" outlineLevel="5" x14ac:dyDescent="0.25">
      <c r="A28" s="21" t="s">
        <v>11</v>
      </c>
      <c r="B28" s="22" t="s">
        <v>108</v>
      </c>
      <c r="C28" s="22" t="s">
        <v>414</v>
      </c>
      <c r="D28" s="22" t="s">
        <v>12</v>
      </c>
      <c r="E28" s="56">
        <f>E29</f>
        <v>2347288</v>
      </c>
    </row>
    <row r="29" spans="1:5" ht="16.5" customHeight="1" outlineLevel="6" x14ac:dyDescent="0.25">
      <c r="A29" s="21" t="s">
        <v>13</v>
      </c>
      <c r="B29" s="22" t="s">
        <v>108</v>
      </c>
      <c r="C29" s="22" t="s">
        <v>414</v>
      </c>
      <c r="D29" s="22" t="s">
        <v>14</v>
      </c>
      <c r="E29" s="56">
        <v>2347288</v>
      </c>
    </row>
    <row r="30" spans="1:5" ht="16.5" customHeight="1" outlineLevel="5" x14ac:dyDescent="0.25">
      <c r="A30" s="21" t="s">
        <v>15</v>
      </c>
      <c r="B30" s="22" t="s">
        <v>108</v>
      </c>
      <c r="C30" s="22" t="s">
        <v>414</v>
      </c>
      <c r="D30" s="22" t="s">
        <v>16</v>
      </c>
      <c r="E30" s="56">
        <f>E31</f>
        <v>146396</v>
      </c>
    </row>
    <row r="31" spans="1:5" ht="21" customHeight="1" outlineLevel="6" x14ac:dyDescent="0.25">
      <c r="A31" s="21" t="s">
        <v>17</v>
      </c>
      <c r="B31" s="22" t="s">
        <v>108</v>
      </c>
      <c r="C31" s="22" t="s">
        <v>414</v>
      </c>
      <c r="D31" s="22" t="s">
        <v>18</v>
      </c>
      <c r="E31" s="56">
        <v>146396</v>
      </c>
    </row>
    <row r="32" spans="1:5" outlineLevel="5" x14ac:dyDescent="0.25">
      <c r="A32" s="21" t="s">
        <v>19</v>
      </c>
      <c r="B32" s="22" t="s">
        <v>108</v>
      </c>
      <c r="C32" s="22" t="s">
        <v>414</v>
      </c>
      <c r="D32" s="22" t="s">
        <v>20</v>
      </c>
      <c r="E32" s="56">
        <f>E33</f>
        <v>1890</v>
      </c>
    </row>
    <row r="33" spans="1:5" outlineLevel="6" x14ac:dyDescent="0.25">
      <c r="A33" s="21" t="s">
        <v>21</v>
      </c>
      <c r="B33" s="22" t="s">
        <v>108</v>
      </c>
      <c r="C33" s="22" t="s">
        <v>414</v>
      </c>
      <c r="D33" s="22" t="s">
        <v>22</v>
      </c>
      <c r="E33" s="56">
        <v>1890</v>
      </c>
    </row>
    <row r="34" spans="1:5" outlineLevel="4" x14ac:dyDescent="0.25">
      <c r="A34" s="21" t="s">
        <v>451</v>
      </c>
      <c r="B34" s="22" t="s">
        <v>108</v>
      </c>
      <c r="C34" s="22" t="s">
        <v>450</v>
      </c>
      <c r="D34" s="22" t="s">
        <v>6</v>
      </c>
      <c r="E34" s="56">
        <f>E35</f>
        <v>180000</v>
      </c>
    </row>
    <row r="35" spans="1:5" ht="57" customHeight="1" outlineLevel="5" x14ac:dyDescent="0.25">
      <c r="A35" s="21" t="s">
        <v>11</v>
      </c>
      <c r="B35" s="22" t="s">
        <v>108</v>
      </c>
      <c r="C35" s="22" t="s">
        <v>450</v>
      </c>
      <c r="D35" s="22" t="s">
        <v>12</v>
      </c>
      <c r="E35" s="56">
        <f>E36</f>
        <v>180000</v>
      </c>
    </row>
    <row r="36" spans="1:5" ht="18" customHeight="1" outlineLevel="6" x14ac:dyDescent="0.25">
      <c r="A36" s="21" t="s">
        <v>13</v>
      </c>
      <c r="B36" s="22" t="s">
        <v>108</v>
      </c>
      <c r="C36" s="22" t="s">
        <v>450</v>
      </c>
      <c r="D36" s="22" t="s">
        <v>14</v>
      </c>
      <c r="E36" s="56">
        <f>180000</f>
        <v>180000</v>
      </c>
    </row>
    <row r="37" spans="1:5" ht="39.75" customHeight="1" outlineLevel="1" x14ac:dyDescent="0.25">
      <c r="A37" s="21" t="s">
        <v>29</v>
      </c>
      <c r="B37" s="22" t="s">
        <v>30</v>
      </c>
      <c r="C37" s="22" t="s">
        <v>124</v>
      </c>
      <c r="D37" s="22" t="s">
        <v>6</v>
      </c>
      <c r="E37" s="56">
        <f>E38</f>
        <v>21786932</v>
      </c>
    </row>
    <row r="38" spans="1:5" outlineLevel="3" x14ac:dyDescent="0.25">
      <c r="A38" s="21" t="s">
        <v>157</v>
      </c>
      <c r="B38" s="22" t="s">
        <v>30</v>
      </c>
      <c r="C38" s="22" t="s">
        <v>125</v>
      </c>
      <c r="D38" s="22" t="s">
        <v>6</v>
      </c>
      <c r="E38" s="56">
        <f>E39</f>
        <v>21786932</v>
      </c>
    </row>
    <row r="39" spans="1:5" ht="39" customHeight="1" outlineLevel="4" x14ac:dyDescent="0.25">
      <c r="A39" s="21" t="s">
        <v>413</v>
      </c>
      <c r="B39" s="22" t="s">
        <v>30</v>
      </c>
      <c r="C39" s="22" t="s">
        <v>414</v>
      </c>
      <c r="D39" s="22" t="s">
        <v>6</v>
      </c>
      <c r="E39" s="56">
        <f>E40+E42</f>
        <v>21786932</v>
      </c>
    </row>
    <row r="40" spans="1:5" ht="38.25" customHeight="1" outlineLevel="5" x14ac:dyDescent="0.25">
      <c r="A40" s="21" t="s">
        <v>11</v>
      </c>
      <c r="B40" s="22" t="s">
        <v>30</v>
      </c>
      <c r="C40" s="22" t="s">
        <v>414</v>
      </c>
      <c r="D40" s="22" t="s">
        <v>12</v>
      </c>
      <c r="E40" s="56">
        <f>E41</f>
        <v>21679932</v>
      </c>
    </row>
    <row r="41" spans="1:5" ht="17.25" customHeight="1" outlineLevel="6" x14ac:dyDescent="0.25">
      <c r="A41" s="21" t="s">
        <v>13</v>
      </c>
      <c r="B41" s="22" t="s">
        <v>30</v>
      </c>
      <c r="C41" s="22" t="s">
        <v>414</v>
      </c>
      <c r="D41" s="22" t="s">
        <v>14</v>
      </c>
      <c r="E41" s="56">
        <v>21679932</v>
      </c>
    </row>
    <row r="42" spans="1:5" ht="17.25" customHeight="1" outlineLevel="5" x14ac:dyDescent="0.25">
      <c r="A42" s="21" t="s">
        <v>15</v>
      </c>
      <c r="B42" s="22" t="s">
        <v>30</v>
      </c>
      <c r="C42" s="22" t="s">
        <v>414</v>
      </c>
      <c r="D42" s="22" t="s">
        <v>16</v>
      </c>
      <c r="E42" s="56">
        <f>E43</f>
        <v>107000</v>
      </c>
    </row>
    <row r="43" spans="1:5" ht="20.25" customHeight="1" outlineLevel="6" x14ac:dyDescent="0.25">
      <c r="A43" s="21" t="s">
        <v>17</v>
      </c>
      <c r="B43" s="22" t="s">
        <v>30</v>
      </c>
      <c r="C43" s="22" t="s">
        <v>414</v>
      </c>
      <c r="D43" s="22" t="s">
        <v>18</v>
      </c>
      <c r="E43" s="56">
        <v>107000</v>
      </c>
    </row>
    <row r="44" spans="1:5" outlineLevel="6" x14ac:dyDescent="0.25">
      <c r="A44" s="21" t="s">
        <v>215</v>
      </c>
      <c r="B44" s="22" t="s">
        <v>216</v>
      </c>
      <c r="C44" s="22" t="s">
        <v>124</v>
      </c>
      <c r="D44" s="22" t="s">
        <v>6</v>
      </c>
      <c r="E44" s="56">
        <f>E45</f>
        <v>32752.48</v>
      </c>
    </row>
    <row r="45" spans="1:5" ht="22.5" customHeight="1" outlineLevel="6" x14ac:dyDescent="0.25">
      <c r="A45" s="21" t="s">
        <v>130</v>
      </c>
      <c r="B45" s="22" t="s">
        <v>216</v>
      </c>
      <c r="C45" s="22" t="s">
        <v>125</v>
      </c>
      <c r="D45" s="22" t="s">
        <v>6</v>
      </c>
      <c r="E45" s="56">
        <f>E46</f>
        <v>32752.48</v>
      </c>
    </row>
    <row r="46" spans="1:5" outlineLevel="6" x14ac:dyDescent="0.25">
      <c r="A46" s="21" t="s">
        <v>231</v>
      </c>
      <c r="B46" s="22" t="s">
        <v>216</v>
      </c>
      <c r="C46" s="22" t="s">
        <v>230</v>
      </c>
      <c r="D46" s="22" t="s">
        <v>6</v>
      </c>
      <c r="E46" s="56">
        <f>E47</f>
        <v>32752.48</v>
      </c>
    </row>
    <row r="47" spans="1:5" ht="93.75" outlineLevel="6" x14ac:dyDescent="0.25">
      <c r="A47" s="21" t="s">
        <v>362</v>
      </c>
      <c r="B47" s="22" t="s">
        <v>216</v>
      </c>
      <c r="C47" s="22" t="s">
        <v>239</v>
      </c>
      <c r="D47" s="22" t="s">
        <v>6</v>
      </c>
      <c r="E47" s="56">
        <f>E48</f>
        <v>32752.48</v>
      </c>
    </row>
    <row r="48" spans="1:5" ht="15.75" customHeight="1" outlineLevel="6" x14ac:dyDescent="0.25">
      <c r="A48" s="21" t="s">
        <v>15</v>
      </c>
      <c r="B48" s="22" t="s">
        <v>216</v>
      </c>
      <c r="C48" s="22" t="s">
        <v>239</v>
      </c>
      <c r="D48" s="22" t="s">
        <v>16</v>
      </c>
      <c r="E48" s="56">
        <f>E49</f>
        <v>32752.48</v>
      </c>
    </row>
    <row r="49" spans="1:5" ht="19.5" customHeight="1" outlineLevel="6" x14ac:dyDescent="0.25">
      <c r="A49" s="21" t="s">
        <v>17</v>
      </c>
      <c r="B49" s="22" t="s">
        <v>216</v>
      </c>
      <c r="C49" s="22" t="s">
        <v>239</v>
      </c>
      <c r="D49" s="22" t="s">
        <v>18</v>
      </c>
      <c r="E49" s="56">
        <v>32752.48</v>
      </c>
    </row>
    <row r="50" spans="1:5" ht="36" customHeight="1" outlineLevel="1" x14ac:dyDescent="0.25">
      <c r="A50" s="21" t="s">
        <v>9</v>
      </c>
      <c r="B50" s="22" t="s">
        <v>10</v>
      </c>
      <c r="C50" s="22" t="s">
        <v>124</v>
      </c>
      <c r="D50" s="22" t="s">
        <v>6</v>
      </c>
      <c r="E50" s="56">
        <f>E51</f>
        <v>9272721.2400000002</v>
      </c>
    </row>
    <row r="51" spans="1:5" outlineLevel="3" x14ac:dyDescent="0.25">
      <c r="A51" s="21" t="s">
        <v>157</v>
      </c>
      <c r="B51" s="22" t="s">
        <v>10</v>
      </c>
      <c r="C51" s="22" t="s">
        <v>125</v>
      </c>
      <c r="D51" s="22" t="s">
        <v>6</v>
      </c>
      <c r="E51" s="56">
        <v>9272721.2400000002</v>
      </c>
    </row>
    <row r="52" spans="1:5" ht="39.75" customHeight="1" outlineLevel="4" x14ac:dyDescent="0.25">
      <c r="A52" s="21" t="s">
        <v>413</v>
      </c>
      <c r="B52" s="22" t="s">
        <v>10</v>
      </c>
      <c r="C52" s="22" t="s">
        <v>414</v>
      </c>
      <c r="D52" s="22" t="s">
        <v>6</v>
      </c>
      <c r="E52" s="56">
        <f>E53+E55+E57</f>
        <v>7104192.0999999996</v>
      </c>
    </row>
    <row r="53" spans="1:5" ht="48" customHeight="1" outlineLevel="5" x14ac:dyDescent="0.25">
      <c r="A53" s="21" t="s">
        <v>11</v>
      </c>
      <c r="B53" s="22" t="s">
        <v>10</v>
      </c>
      <c r="C53" s="22" t="s">
        <v>414</v>
      </c>
      <c r="D53" s="22" t="s">
        <v>12</v>
      </c>
      <c r="E53" s="56">
        <f>E54</f>
        <v>6849302.0999999996</v>
      </c>
    </row>
    <row r="54" spans="1:5" ht="18.75" customHeight="1" outlineLevel="6" x14ac:dyDescent="0.25">
      <c r="A54" s="21" t="s">
        <v>13</v>
      </c>
      <c r="B54" s="22" t="s">
        <v>10</v>
      </c>
      <c r="C54" s="22" t="s">
        <v>414</v>
      </c>
      <c r="D54" s="22" t="s">
        <v>14</v>
      </c>
      <c r="E54" s="56">
        <v>6849302.0999999996</v>
      </c>
    </row>
    <row r="55" spans="1:5" ht="18.75" customHeight="1" outlineLevel="5" x14ac:dyDescent="0.25">
      <c r="A55" s="21" t="s">
        <v>15</v>
      </c>
      <c r="B55" s="22" t="s">
        <v>10</v>
      </c>
      <c r="C55" s="22" t="s">
        <v>414</v>
      </c>
      <c r="D55" s="22" t="s">
        <v>16</v>
      </c>
      <c r="E55" s="56">
        <f>E56</f>
        <v>254890</v>
      </c>
    </row>
    <row r="56" spans="1:5" ht="20.25" customHeight="1" outlineLevel="6" x14ac:dyDescent="0.25">
      <c r="A56" s="21" t="s">
        <v>17</v>
      </c>
      <c r="B56" s="22" t="s">
        <v>10</v>
      </c>
      <c r="C56" s="22" t="s">
        <v>414</v>
      </c>
      <c r="D56" s="22" t="s">
        <v>18</v>
      </c>
      <c r="E56" s="56">
        <v>254890</v>
      </c>
    </row>
    <row r="57" spans="1:5" hidden="1" outlineLevel="5" x14ac:dyDescent="0.25">
      <c r="A57" s="21" t="s">
        <v>19</v>
      </c>
      <c r="B57" s="22" t="s">
        <v>10</v>
      </c>
      <c r="C57" s="22" t="s">
        <v>414</v>
      </c>
      <c r="D57" s="22" t="s">
        <v>20</v>
      </c>
      <c r="E57" s="56">
        <f>E58</f>
        <v>0</v>
      </c>
    </row>
    <row r="58" spans="1:5" hidden="1" outlineLevel="6" x14ac:dyDescent="0.25">
      <c r="A58" s="21" t="s">
        <v>21</v>
      </c>
      <c r="B58" s="22" t="s">
        <v>10</v>
      </c>
      <c r="C58" s="22" t="s">
        <v>414</v>
      </c>
      <c r="D58" s="22" t="s">
        <v>22</v>
      </c>
      <c r="E58" s="56">
        <v>0</v>
      </c>
    </row>
    <row r="59" spans="1:5" outlineLevel="4" collapsed="1" x14ac:dyDescent="0.25">
      <c r="A59" s="21" t="s">
        <v>158</v>
      </c>
      <c r="B59" s="22" t="s">
        <v>10</v>
      </c>
      <c r="C59" s="22" t="s">
        <v>141</v>
      </c>
      <c r="D59" s="22" t="s">
        <v>6</v>
      </c>
      <c r="E59" s="56">
        <f>E60+E62</f>
        <v>1398847</v>
      </c>
    </row>
    <row r="60" spans="1:5" ht="58.5" customHeight="1" outlineLevel="5" x14ac:dyDescent="0.25">
      <c r="A60" s="21" t="s">
        <v>11</v>
      </c>
      <c r="B60" s="22" t="s">
        <v>10</v>
      </c>
      <c r="C60" s="22" t="s">
        <v>141</v>
      </c>
      <c r="D60" s="22" t="s">
        <v>12</v>
      </c>
      <c r="E60" s="56">
        <f>E61</f>
        <v>1398847</v>
      </c>
    </row>
    <row r="61" spans="1:5" ht="16.5" customHeight="1" outlineLevel="6" x14ac:dyDescent="0.25">
      <c r="A61" s="21" t="s">
        <v>13</v>
      </c>
      <c r="B61" s="22" t="s">
        <v>10</v>
      </c>
      <c r="C61" s="22" t="s">
        <v>141</v>
      </c>
      <c r="D61" s="22" t="s">
        <v>14</v>
      </c>
      <c r="E61" s="56">
        <v>1398847</v>
      </c>
    </row>
    <row r="62" spans="1:5" ht="17.25" hidden="1" customHeight="1" outlineLevel="6" x14ac:dyDescent="0.25">
      <c r="A62" s="21" t="s">
        <v>15</v>
      </c>
      <c r="B62" s="22" t="s">
        <v>10</v>
      </c>
      <c r="C62" s="22" t="s">
        <v>141</v>
      </c>
      <c r="D62" s="22" t="s">
        <v>16</v>
      </c>
      <c r="E62" s="56">
        <f>E63</f>
        <v>0</v>
      </c>
    </row>
    <row r="63" spans="1:5" ht="17.25" hidden="1" customHeight="1" outlineLevel="6" x14ac:dyDescent="0.25">
      <c r="A63" s="21" t="s">
        <v>17</v>
      </c>
      <c r="B63" s="22" t="s">
        <v>10</v>
      </c>
      <c r="C63" s="22" t="s">
        <v>141</v>
      </c>
      <c r="D63" s="22" t="s">
        <v>18</v>
      </c>
      <c r="E63" s="56">
        <v>0</v>
      </c>
    </row>
    <row r="64" spans="1:5" ht="19.5" customHeight="1" outlineLevel="4" collapsed="1" x14ac:dyDescent="0.25">
      <c r="A64" s="21" t="s">
        <v>417</v>
      </c>
      <c r="B64" s="22" t="s">
        <v>10</v>
      </c>
      <c r="C64" s="22" t="s">
        <v>457</v>
      </c>
      <c r="D64" s="22" t="s">
        <v>6</v>
      </c>
      <c r="E64" s="56">
        <f>E65</f>
        <v>769682.14</v>
      </c>
    </row>
    <row r="65" spans="1:5" ht="60" customHeight="1" outlineLevel="5" x14ac:dyDescent="0.25">
      <c r="A65" s="21" t="s">
        <v>11</v>
      </c>
      <c r="B65" s="22" t="s">
        <v>10</v>
      </c>
      <c r="C65" s="22" t="s">
        <v>457</v>
      </c>
      <c r="D65" s="22" t="s">
        <v>12</v>
      </c>
      <c r="E65" s="56">
        <f>E66</f>
        <v>769682.14</v>
      </c>
    </row>
    <row r="66" spans="1:5" ht="19.5" customHeight="1" outlineLevel="6" x14ac:dyDescent="0.25">
      <c r="A66" s="21" t="s">
        <v>13</v>
      </c>
      <c r="B66" s="22" t="s">
        <v>10</v>
      </c>
      <c r="C66" s="22" t="s">
        <v>457</v>
      </c>
      <c r="D66" s="22" t="s">
        <v>14</v>
      </c>
      <c r="E66" s="56">
        <v>769682.14</v>
      </c>
    </row>
    <row r="67" spans="1:5" ht="19.5" customHeight="1" outlineLevel="6" x14ac:dyDescent="0.25">
      <c r="A67" s="21" t="s">
        <v>538</v>
      </c>
      <c r="B67" s="22" t="s">
        <v>535</v>
      </c>
      <c r="C67" s="22" t="s">
        <v>124</v>
      </c>
      <c r="D67" s="22" t="s">
        <v>6</v>
      </c>
      <c r="E67" s="56">
        <f>E68</f>
        <v>2078691.11</v>
      </c>
    </row>
    <row r="68" spans="1:5" ht="19.5" customHeight="1" outlineLevel="6" x14ac:dyDescent="0.25">
      <c r="A68" s="21" t="s">
        <v>130</v>
      </c>
      <c r="B68" s="22" t="s">
        <v>535</v>
      </c>
      <c r="C68" s="22" t="s">
        <v>125</v>
      </c>
      <c r="D68" s="22" t="s">
        <v>6</v>
      </c>
      <c r="E68" s="56">
        <f>E69</f>
        <v>2078691.11</v>
      </c>
    </row>
    <row r="69" spans="1:5" ht="19.5" customHeight="1" outlineLevel="6" x14ac:dyDescent="0.25">
      <c r="A69" s="21" t="s">
        <v>537</v>
      </c>
      <c r="B69" s="22" t="s">
        <v>535</v>
      </c>
      <c r="C69" s="22" t="s">
        <v>539</v>
      </c>
      <c r="D69" s="22" t="s">
        <v>6</v>
      </c>
      <c r="E69" s="56">
        <f>E70</f>
        <v>2078691.11</v>
      </c>
    </row>
    <row r="70" spans="1:5" ht="19.5" customHeight="1" outlineLevel="6" x14ac:dyDescent="0.25">
      <c r="A70" s="21" t="s">
        <v>19</v>
      </c>
      <c r="B70" s="22" t="s">
        <v>535</v>
      </c>
      <c r="C70" s="22" t="s">
        <v>539</v>
      </c>
      <c r="D70" s="22" t="s">
        <v>20</v>
      </c>
      <c r="E70" s="56">
        <f>E71</f>
        <v>2078691.11</v>
      </c>
    </row>
    <row r="71" spans="1:5" ht="19.5" customHeight="1" outlineLevel="6" x14ac:dyDescent="0.25">
      <c r="A71" s="21" t="s">
        <v>536</v>
      </c>
      <c r="B71" s="22" t="s">
        <v>535</v>
      </c>
      <c r="C71" s="22" t="s">
        <v>539</v>
      </c>
      <c r="D71" s="22" t="s">
        <v>534</v>
      </c>
      <c r="E71" s="56">
        <v>2078691.11</v>
      </c>
    </row>
    <row r="72" spans="1:5" outlineLevel="1" x14ac:dyDescent="0.25">
      <c r="A72" s="21" t="s">
        <v>23</v>
      </c>
      <c r="B72" s="22" t="s">
        <v>24</v>
      </c>
      <c r="C72" s="22" t="s">
        <v>124</v>
      </c>
      <c r="D72" s="22" t="s">
        <v>6</v>
      </c>
      <c r="E72" s="56">
        <f>E73+E98+E103+E111+E118</f>
        <v>76189787.730000004</v>
      </c>
    </row>
    <row r="73" spans="1:5" ht="37.5" outlineLevel="2" x14ac:dyDescent="0.25">
      <c r="A73" s="50" t="s">
        <v>331</v>
      </c>
      <c r="B73" s="37" t="s">
        <v>24</v>
      </c>
      <c r="C73" s="37" t="s">
        <v>126</v>
      </c>
      <c r="D73" s="37" t="s">
        <v>6</v>
      </c>
      <c r="E73" s="56">
        <f>E74+E81+E91</f>
        <v>25008255.09</v>
      </c>
    </row>
    <row r="74" spans="1:5" ht="37.5" outlineLevel="3" x14ac:dyDescent="0.25">
      <c r="A74" s="21" t="s">
        <v>173</v>
      </c>
      <c r="B74" s="22" t="s">
        <v>24</v>
      </c>
      <c r="C74" s="22" t="s">
        <v>266</v>
      </c>
      <c r="D74" s="22" t="s">
        <v>6</v>
      </c>
      <c r="E74" s="56">
        <f>E75+E78</f>
        <v>1003385</v>
      </c>
    </row>
    <row r="75" spans="1:5" outlineLevel="4" x14ac:dyDescent="0.25">
      <c r="A75" s="21" t="s">
        <v>272</v>
      </c>
      <c r="B75" s="22" t="s">
        <v>24</v>
      </c>
      <c r="C75" s="22" t="s">
        <v>267</v>
      </c>
      <c r="D75" s="22" t="s">
        <v>6</v>
      </c>
      <c r="E75" s="56">
        <f>E76</f>
        <v>833385</v>
      </c>
    </row>
    <row r="76" spans="1:5" ht="16.5" customHeight="1" outlineLevel="5" x14ac:dyDescent="0.25">
      <c r="A76" s="21" t="s">
        <v>15</v>
      </c>
      <c r="B76" s="22" t="s">
        <v>24</v>
      </c>
      <c r="C76" s="22" t="s">
        <v>267</v>
      </c>
      <c r="D76" s="22" t="s">
        <v>16</v>
      </c>
      <c r="E76" s="56">
        <f>E77</f>
        <v>833385</v>
      </c>
    </row>
    <row r="77" spans="1:5" ht="21" customHeight="1" outlineLevel="6" x14ac:dyDescent="0.25">
      <c r="A77" s="21" t="s">
        <v>17</v>
      </c>
      <c r="B77" s="22" t="s">
        <v>24</v>
      </c>
      <c r="C77" s="22" t="s">
        <v>267</v>
      </c>
      <c r="D77" s="22" t="s">
        <v>18</v>
      </c>
      <c r="E77" s="56">
        <f>212385+31000+20000+570000</f>
        <v>833385</v>
      </c>
    </row>
    <row r="78" spans="1:5" outlineLevel="4" x14ac:dyDescent="0.25">
      <c r="A78" s="21" t="s">
        <v>273</v>
      </c>
      <c r="B78" s="22" t="s">
        <v>24</v>
      </c>
      <c r="C78" s="22" t="s">
        <v>274</v>
      </c>
      <c r="D78" s="22" t="s">
        <v>6</v>
      </c>
      <c r="E78" s="56">
        <f>E79</f>
        <v>170000</v>
      </c>
    </row>
    <row r="79" spans="1:5" ht="19.5" customHeight="1" outlineLevel="5" x14ac:dyDescent="0.25">
      <c r="A79" s="21" t="s">
        <v>15</v>
      </c>
      <c r="B79" s="22" t="s">
        <v>24</v>
      </c>
      <c r="C79" s="22" t="s">
        <v>274</v>
      </c>
      <c r="D79" s="22" t="s">
        <v>16</v>
      </c>
      <c r="E79" s="56">
        <f>E80</f>
        <v>170000</v>
      </c>
    </row>
    <row r="80" spans="1:5" ht="20.25" customHeight="1" outlineLevel="6" x14ac:dyDescent="0.25">
      <c r="A80" s="21" t="s">
        <v>17</v>
      </c>
      <c r="B80" s="22" t="s">
        <v>24</v>
      </c>
      <c r="C80" s="22" t="s">
        <v>274</v>
      </c>
      <c r="D80" s="22" t="s">
        <v>18</v>
      </c>
      <c r="E80" s="56">
        <v>170000</v>
      </c>
    </row>
    <row r="81" spans="1:5" ht="37.5" outlineLevel="6" x14ac:dyDescent="0.25">
      <c r="A81" s="21" t="s">
        <v>175</v>
      </c>
      <c r="B81" s="22" t="s">
        <v>24</v>
      </c>
      <c r="C81" s="22" t="s">
        <v>191</v>
      </c>
      <c r="D81" s="22" t="s">
        <v>6</v>
      </c>
      <c r="E81" s="56">
        <f>E82</f>
        <v>20952310.09</v>
      </c>
    </row>
    <row r="82" spans="1:5" ht="37.5" outlineLevel="4" x14ac:dyDescent="0.25">
      <c r="A82" s="21" t="s">
        <v>32</v>
      </c>
      <c r="B82" s="22" t="s">
        <v>24</v>
      </c>
      <c r="C82" s="22" t="s">
        <v>128</v>
      </c>
      <c r="D82" s="22" t="s">
        <v>6</v>
      </c>
      <c r="E82" s="56">
        <f>E83+E85+E89+E87</f>
        <v>20952310.09</v>
      </c>
    </row>
    <row r="83" spans="1:5" ht="55.5" customHeight="1" outlineLevel="5" x14ac:dyDescent="0.25">
      <c r="A83" s="21" t="s">
        <v>11</v>
      </c>
      <c r="B83" s="22" t="s">
        <v>24</v>
      </c>
      <c r="C83" s="22" t="s">
        <v>128</v>
      </c>
      <c r="D83" s="22" t="s">
        <v>12</v>
      </c>
      <c r="E83" s="56">
        <f>E84</f>
        <v>10181370</v>
      </c>
    </row>
    <row r="84" spans="1:5" outlineLevel="6" x14ac:dyDescent="0.25">
      <c r="A84" s="21" t="s">
        <v>33</v>
      </c>
      <c r="B84" s="22" t="s">
        <v>24</v>
      </c>
      <c r="C84" s="22" t="s">
        <v>128</v>
      </c>
      <c r="D84" s="22" t="s">
        <v>34</v>
      </c>
      <c r="E84" s="56">
        <v>10181370</v>
      </c>
    </row>
    <row r="85" spans="1:5" ht="18.75" customHeight="1" outlineLevel="5" x14ac:dyDescent="0.25">
      <c r="A85" s="21" t="s">
        <v>15</v>
      </c>
      <c r="B85" s="22" t="s">
        <v>24</v>
      </c>
      <c r="C85" s="22" t="s">
        <v>128</v>
      </c>
      <c r="D85" s="22" t="s">
        <v>16</v>
      </c>
      <c r="E85" s="56">
        <f>E86</f>
        <v>9999670.0899999999</v>
      </c>
    </row>
    <row r="86" spans="1:5" ht="20.25" customHeight="1" outlineLevel="6" x14ac:dyDescent="0.25">
      <c r="A86" s="21" t="s">
        <v>17</v>
      </c>
      <c r="B86" s="22" t="s">
        <v>24</v>
      </c>
      <c r="C86" s="22" t="s">
        <v>128</v>
      </c>
      <c r="D86" s="22" t="s">
        <v>18</v>
      </c>
      <c r="E86" s="56">
        <f>7657000+2342670.09</f>
        <v>9999670.0899999999</v>
      </c>
    </row>
    <row r="87" spans="1:5" ht="1.5" hidden="1" customHeight="1" outlineLevel="6" x14ac:dyDescent="0.25">
      <c r="A87" s="21" t="s">
        <v>89</v>
      </c>
      <c r="B87" s="22" t="s">
        <v>24</v>
      </c>
      <c r="C87" s="22" t="s">
        <v>128</v>
      </c>
      <c r="D87" s="22" t="s">
        <v>90</v>
      </c>
      <c r="E87" s="56">
        <f>E88</f>
        <v>0</v>
      </c>
    </row>
    <row r="88" spans="1:5" ht="20.25" hidden="1" customHeight="1" outlineLevel="6" x14ac:dyDescent="0.25">
      <c r="A88" s="21" t="s">
        <v>96</v>
      </c>
      <c r="B88" s="22" t="s">
        <v>24</v>
      </c>
      <c r="C88" s="22" t="s">
        <v>128</v>
      </c>
      <c r="D88" s="22" t="s">
        <v>97</v>
      </c>
      <c r="E88" s="56">
        <v>0</v>
      </c>
    </row>
    <row r="89" spans="1:5" outlineLevel="5" collapsed="1" x14ac:dyDescent="0.25">
      <c r="A89" s="21" t="s">
        <v>19</v>
      </c>
      <c r="B89" s="22" t="s">
        <v>24</v>
      </c>
      <c r="C89" s="22" t="s">
        <v>128</v>
      </c>
      <c r="D89" s="22" t="s">
        <v>20</v>
      </c>
      <c r="E89" s="56">
        <f>E90</f>
        <v>771270</v>
      </c>
    </row>
    <row r="90" spans="1:5" outlineLevel="6" x14ac:dyDescent="0.25">
      <c r="A90" s="21" t="s">
        <v>21</v>
      </c>
      <c r="B90" s="22" t="s">
        <v>24</v>
      </c>
      <c r="C90" s="22" t="s">
        <v>128</v>
      </c>
      <c r="D90" s="22" t="s">
        <v>22</v>
      </c>
      <c r="E90" s="56">
        <f>771270</f>
        <v>771270</v>
      </c>
    </row>
    <row r="91" spans="1:5" outlineLevel="6" x14ac:dyDescent="0.25">
      <c r="A91" s="23" t="s">
        <v>533</v>
      </c>
      <c r="B91" s="22" t="s">
        <v>24</v>
      </c>
      <c r="C91" s="22" t="s">
        <v>226</v>
      </c>
      <c r="D91" s="22" t="s">
        <v>6</v>
      </c>
      <c r="E91" s="56">
        <f>E92+E95</f>
        <v>3052560</v>
      </c>
    </row>
    <row r="92" spans="1:5" ht="37.5" outlineLevel="6" x14ac:dyDescent="0.25">
      <c r="A92" s="23" t="s">
        <v>548</v>
      </c>
      <c r="B92" s="22" t="s">
        <v>24</v>
      </c>
      <c r="C92" s="22" t="s">
        <v>532</v>
      </c>
      <c r="D92" s="22" t="s">
        <v>6</v>
      </c>
      <c r="E92" s="56">
        <f>E93</f>
        <v>1601460</v>
      </c>
    </row>
    <row r="93" spans="1:5" ht="37.5" outlineLevel="6" x14ac:dyDescent="0.25">
      <c r="A93" s="21" t="s">
        <v>15</v>
      </c>
      <c r="B93" s="22" t="s">
        <v>24</v>
      </c>
      <c r="C93" s="22" t="s">
        <v>531</v>
      </c>
      <c r="D93" s="22" t="s">
        <v>16</v>
      </c>
      <c r="E93" s="56">
        <f>E94</f>
        <v>1601460</v>
      </c>
    </row>
    <row r="94" spans="1:5" ht="37.5" outlineLevel="6" x14ac:dyDescent="0.25">
      <c r="A94" s="21" t="s">
        <v>17</v>
      </c>
      <c r="B94" s="22" t="s">
        <v>24</v>
      </c>
      <c r="C94" s="22" t="s">
        <v>531</v>
      </c>
      <c r="D94" s="22" t="s">
        <v>18</v>
      </c>
      <c r="E94" s="56">
        <v>1601460</v>
      </c>
    </row>
    <row r="95" spans="1:5" ht="37.5" outlineLevel="6" x14ac:dyDescent="0.25">
      <c r="A95" s="21" t="s">
        <v>530</v>
      </c>
      <c r="B95" s="22" t="s">
        <v>24</v>
      </c>
      <c r="C95" s="22" t="s">
        <v>532</v>
      </c>
      <c r="D95" s="22" t="s">
        <v>6</v>
      </c>
      <c r="E95" s="56">
        <f>E96</f>
        <v>1451100</v>
      </c>
    </row>
    <row r="96" spans="1:5" ht="37.5" outlineLevel="6" x14ac:dyDescent="0.25">
      <c r="A96" s="21" t="s">
        <v>15</v>
      </c>
      <c r="B96" s="22" t="s">
        <v>24</v>
      </c>
      <c r="C96" s="22" t="s">
        <v>529</v>
      </c>
      <c r="D96" s="22" t="s">
        <v>16</v>
      </c>
      <c r="E96" s="56">
        <f>E97</f>
        <v>1451100</v>
      </c>
    </row>
    <row r="97" spans="1:5" ht="37.5" outlineLevel="6" x14ac:dyDescent="0.25">
      <c r="A97" s="21" t="s">
        <v>17</v>
      </c>
      <c r="B97" s="22" t="s">
        <v>24</v>
      </c>
      <c r="C97" s="22" t="s">
        <v>529</v>
      </c>
      <c r="D97" s="22" t="s">
        <v>18</v>
      </c>
      <c r="E97" s="56">
        <v>1451100</v>
      </c>
    </row>
    <row r="98" spans="1:5" ht="37.5" outlineLevel="6" x14ac:dyDescent="0.25">
      <c r="A98" s="50" t="s">
        <v>382</v>
      </c>
      <c r="B98" s="37" t="s">
        <v>24</v>
      </c>
      <c r="C98" s="37" t="s">
        <v>129</v>
      </c>
      <c r="D98" s="37" t="s">
        <v>6</v>
      </c>
      <c r="E98" s="56">
        <f>E99</f>
        <v>89000</v>
      </c>
    </row>
    <row r="99" spans="1:5" outlineLevel="6" x14ac:dyDescent="0.25">
      <c r="A99" s="21" t="s">
        <v>275</v>
      </c>
      <c r="B99" s="22" t="s">
        <v>24</v>
      </c>
      <c r="C99" s="22" t="s">
        <v>193</v>
      </c>
      <c r="D99" s="22" t="s">
        <v>6</v>
      </c>
      <c r="E99" s="56">
        <f>E100</f>
        <v>89000</v>
      </c>
    </row>
    <row r="100" spans="1:5" ht="37.5" outlineLevel="6" x14ac:dyDescent="0.25">
      <c r="A100" s="21" t="s">
        <v>276</v>
      </c>
      <c r="B100" s="22" t="s">
        <v>24</v>
      </c>
      <c r="C100" s="22" t="s">
        <v>277</v>
      </c>
      <c r="D100" s="22" t="s">
        <v>6</v>
      </c>
      <c r="E100" s="56">
        <f>E101</f>
        <v>89000</v>
      </c>
    </row>
    <row r="101" spans="1:5" ht="37.5" outlineLevel="6" x14ac:dyDescent="0.25">
      <c r="A101" s="21" t="s">
        <v>15</v>
      </c>
      <c r="B101" s="22" t="s">
        <v>24</v>
      </c>
      <c r="C101" s="22" t="s">
        <v>277</v>
      </c>
      <c r="D101" s="22" t="s">
        <v>16</v>
      </c>
      <c r="E101" s="56">
        <f>E102</f>
        <v>89000</v>
      </c>
    </row>
    <row r="102" spans="1:5" ht="20.25" customHeight="1" outlineLevel="6" x14ac:dyDescent="0.25">
      <c r="A102" s="21" t="s">
        <v>17</v>
      </c>
      <c r="B102" s="22" t="s">
        <v>24</v>
      </c>
      <c r="C102" s="22" t="s">
        <v>277</v>
      </c>
      <c r="D102" s="22" t="s">
        <v>18</v>
      </c>
      <c r="E102" s="56">
        <v>89000</v>
      </c>
    </row>
    <row r="103" spans="1:5" ht="33.75" customHeight="1" outlineLevel="6" x14ac:dyDescent="0.25">
      <c r="A103" s="50" t="s">
        <v>383</v>
      </c>
      <c r="B103" s="37" t="s">
        <v>24</v>
      </c>
      <c r="C103" s="37" t="s">
        <v>268</v>
      </c>
      <c r="D103" s="37" t="s">
        <v>6</v>
      </c>
      <c r="E103" s="56">
        <f>E104</f>
        <v>2406309</v>
      </c>
    </row>
    <row r="104" spans="1:5" ht="36.75" customHeight="1" outlineLevel="6" x14ac:dyDescent="0.25">
      <c r="A104" s="24" t="s">
        <v>278</v>
      </c>
      <c r="B104" s="22" t="s">
        <v>24</v>
      </c>
      <c r="C104" s="22" t="s">
        <v>270</v>
      </c>
      <c r="D104" s="22" t="s">
        <v>6</v>
      </c>
      <c r="E104" s="56">
        <f>E105+E108</f>
        <v>2406309</v>
      </c>
    </row>
    <row r="105" spans="1:5" ht="37.5" outlineLevel="6" x14ac:dyDescent="0.25">
      <c r="A105" s="24" t="s">
        <v>279</v>
      </c>
      <c r="B105" s="22" t="s">
        <v>24</v>
      </c>
      <c r="C105" s="22" t="s">
        <v>280</v>
      </c>
      <c r="D105" s="22" t="s">
        <v>6</v>
      </c>
      <c r="E105" s="56">
        <f>E106</f>
        <v>2363809</v>
      </c>
    </row>
    <row r="106" spans="1:5" ht="23.25" customHeight="1" outlineLevel="6" x14ac:dyDescent="0.25">
      <c r="A106" s="21" t="s">
        <v>15</v>
      </c>
      <c r="B106" s="22" t="s">
        <v>24</v>
      </c>
      <c r="C106" s="22" t="s">
        <v>280</v>
      </c>
      <c r="D106" s="22" t="s">
        <v>16</v>
      </c>
      <c r="E106" s="56">
        <f>E107</f>
        <v>2363809</v>
      </c>
    </row>
    <row r="107" spans="1:5" ht="21.75" customHeight="1" outlineLevel="6" x14ac:dyDescent="0.25">
      <c r="A107" s="21" t="s">
        <v>17</v>
      </c>
      <c r="B107" s="22" t="s">
        <v>24</v>
      </c>
      <c r="C107" s="22" t="s">
        <v>280</v>
      </c>
      <c r="D107" s="22" t="s">
        <v>18</v>
      </c>
      <c r="E107" s="56">
        <v>2363809</v>
      </c>
    </row>
    <row r="108" spans="1:5" ht="21" customHeight="1" outlineLevel="6" x14ac:dyDescent="0.25">
      <c r="A108" s="24" t="s">
        <v>281</v>
      </c>
      <c r="B108" s="22" t="s">
        <v>24</v>
      </c>
      <c r="C108" s="22" t="s">
        <v>271</v>
      </c>
      <c r="D108" s="22" t="s">
        <v>6</v>
      </c>
      <c r="E108" s="56">
        <f>E109</f>
        <v>42500</v>
      </c>
    </row>
    <row r="109" spans="1:5" ht="21" customHeight="1" outlineLevel="6" x14ac:dyDescent="0.25">
      <c r="A109" s="21" t="s">
        <v>15</v>
      </c>
      <c r="B109" s="22" t="s">
        <v>24</v>
      </c>
      <c r="C109" s="22" t="s">
        <v>271</v>
      </c>
      <c r="D109" s="22" t="s">
        <v>16</v>
      </c>
      <c r="E109" s="56">
        <f>E110</f>
        <v>42500</v>
      </c>
    </row>
    <row r="110" spans="1:5" ht="21" customHeight="1" outlineLevel="6" x14ac:dyDescent="0.25">
      <c r="A110" s="21" t="s">
        <v>17</v>
      </c>
      <c r="B110" s="22" t="s">
        <v>24</v>
      </c>
      <c r="C110" s="22" t="s">
        <v>271</v>
      </c>
      <c r="D110" s="22" t="s">
        <v>18</v>
      </c>
      <c r="E110" s="56">
        <f>42500</f>
        <v>42500</v>
      </c>
    </row>
    <row r="111" spans="1:5" ht="38.25" customHeight="1" outlineLevel="6" x14ac:dyDescent="0.25">
      <c r="A111" s="50" t="s">
        <v>332</v>
      </c>
      <c r="B111" s="37" t="s">
        <v>24</v>
      </c>
      <c r="C111" s="37" t="s">
        <v>282</v>
      </c>
      <c r="D111" s="37" t="s">
        <v>6</v>
      </c>
      <c r="E111" s="56">
        <f>E112</f>
        <v>5113142.16</v>
      </c>
    </row>
    <row r="112" spans="1:5" ht="37.5" outlineLevel="6" x14ac:dyDescent="0.25">
      <c r="A112" s="21" t="s">
        <v>174</v>
      </c>
      <c r="B112" s="22" t="s">
        <v>24</v>
      </c>
      <c r="C112" s="22" t="s">
        <v>283</v>
      </c>
      <c r="D112" s="22" t="s">
        <v>6</v>
      </c>
      <c r="E112" s="56">
        <f>E113</f>
        <v>5113142.16</v>
      </c>
    </row>
    <row r="113" spans="1:5" ht="56.25" outlineLevel="6" x14ac:dyDescent="0.25">
      <c r="A113" s="21" t="s">
        <v>31</v>
      </c>
      <c r="B113" s="22" t="s">
        <v>24</v>
      </c>
      <c r="C113" s="22" t="s">
        <v>284</v>
      </c>
      <c r="D113" s="22" t="s">
        <v>6</v>
      </c>
      <c r="E113" s="56">
        <f>E114+E116</f>
        <v>5113142.16</v>
      </c>
    </row>
    <row r="114" spans="1:5" ht="18" customHeight="1" outlineLevel="6" x14ac:dyDescent="0.25">
      <c r="A114" s="21" t="s">
        <v>15</v>
      </c>
      <c r="B114" s="22" t="s">
        <v>24</v>
      </c>
      <c r="C114" s="22" t="s">
        <v>284</v>
      </c>
      <c r="D114" s="22" t="s">
        <v>16</v>
      </c>
      <c r="E114" s="56">
        <f>E115</f>
        <v>4973142.16</v>
      </c>
    </row>
    <row r="115" spans="1:5" ht="18.75" customHeight="1" outlineLevel="6" x14ac:dyDescent="0.25">
      <c r="A115" s="21" t="s">
        <v>17</v>
      </c>
      <c r="B115" s="22" t="s">
        <v>24</v>
      </c>
      <c r="C115" s="22" t="s">
        <v>284</v>
      </c>
      <c r="D115" s="22" t="s">
        <v>18</v>
      </c>
      <c r="E115" s="56">
        <v>4973142.16</v>
      </c>
    </row>
    <row r="116" spans="1:5" outlineLevel="6" x14ac:dyDescent="0.25">
      <c r="A116" s="21" t="s">
        <v>19</v>
      </c>
      <c r="B116" s="22" t="s">
        <v>24</v>
      </c>
      <c r="C116" s="22" t="s">
        <v>284</v>
      </c>
      <c r="D116" s="22" t="s">
        <v>20</v>
      </c>
      <c r="E116" s="56">
        <f>E117</f>
        <v>140000</v>
      </c>
    </row>
    <row r="117" spans="1:5" outlineLevel="6" x14ac:dyDescent="0.25">
      <c r="A117" s="21" t="s">
        <v>21</v>
      </c>
      <c r="B117" s="22" t="s">
        <v>24</v>
      </c>
      <c r="C117" s="22" t="s">
        <v>284</v>
      </c>
      <c r="D117" s="22" t="s">
        <v>22</v>
      </c>
      <c r="E117" s="56">
        <f>140000</f>
        <v>140000</v>
      </c>
    </row>
    <row r="118" spans="1:5" outlineLevel="2" x14ac:dyDescent="0.25">
      <c r="A118" s="21" t="s">
        <v>157</v>
      </c>
      <c r="B118" s="22" t="s">
        <v>24</v>
      </c>
      <c r="C118" s="22" t="s">
        <v>125</v>
      </c>
      <c r="D118" s="22" t="s">
        <v>6</v>
      </c>
      <c r="E118" s="56">
        <f>E119+E128+E133+E136+E139+E124</f>
        <v>43573081.480000004</v>
      </c>
    </row>
    <row r="119" spans="1:5" ht="36.75" customHeight="1" outlineLevel="4" x14ac:dyDescent="0.25">
      <c r="A119" s="21" t="s">
        <v>413</v>
      </c>
      <c r="B119" s="22" t="s">
        <v>24</v>
      </c>
      <c r="C119" s="22" t="s">
        <v>414</v>
      </c>
      <c r="D119" s="22" t="s">
        <v>6</v>
      </c>
      <c r="E119" s="56">
        <f>E120+E122</f>
        <v>34085706.369999997</v>
      </c>
    </row>
    <row r="120" spans="1:5" ht="75" outlineLevel="5" x14ac:dyDescent="0.25">
      <c r="A120" s="21" t="s">
        <v>11</v>
      </c>
      <c r="B120" s="22" t="s">
        <v>24</v>
      </c>
      <c r="C120" s="22" t="s">
        <v>414</v>
      </c>
      <c r="D120" s="22" t="s">
        <v>12</v>
      </c>
      <c r="E120" s="56">
        <f>E121</f>
        <v>34065706.369999997</v>
      </c>
    </row>
    <row r="121" spans="1:5" ht="17.25" customHeight="1" outlineLevel="6" x14ac:dyDescent="0.25">
      <c r="A121" s="21" t="s">
        <v>13</v>
      </c>
      <c r="B121" s="22" t="s">
        <v>24</v>
      </c>
      <c r="C121" s="22" t="s">
        <v>414</v>
      </c>
      <c r="D121" s="22" t="s">
        <v>14</v>
      </c>
      <c r="E121" s="56">
        <v>34065706.369999997</v>
      </c>
    </row>
    <row r="122" spans="1:5" ht="17.25" customHeight="1" outlineLevel="6" x14ac:dyDescent="0.25">
      <c r="A122" s="21" t="s">
        <v>15</v>
      </c>
      <c r="B122" s="22" t="s">
        <v>24</v>
      </c>
      <c r="C122" s="22" t="s">
        <v>414</v>
      </c>
      <c r="D122" s="22" t="s">
        <v>16</v>
      </c>
      <c r="E122" s="56">
        <f>E123</f>
        <v>20000</v>
      </c>
    </row>
    <row r="123" spans="1:5" ht="21" customHeight="1" outlineLevel="6" x14ac:dyDescent="0.25">
      <c r="A123" s="21" t="s">
        <v>17</v>
      </c>
      <c r="B123" s="22" t="s">
        <v>24</v>
      </c>
      <c r="C123" s="22" t="s">
        <v>414</v>
      </c>
      <c r="D123" s="22" t="s">
        <v>18</v>
      </c>
      <c r="E123" s="56">
        <f>20000</f>
        <v>20000</v>
      </c>
    </row>
    <row r="124" spans="1:5" ht="39" customHeight="1" outlineLevel="6" x14ac:dyDescent="0.25">
      <c r="A124" s="21" t="s">
        <v>528</v>
      </c>
      <c r="B124" s="22" t="s">
        <v>24</v>
      </c>
      <c r="C124" s="22" t="s">
        <v>526</v>
      </c>
      <c r="D124" s="22" t="s">
        <v>6</v>
      </c>
      <c r="E124" s="56">
        <f>E125</f>
        <v>454002.59</v>
      </c>
    </row>
    <row r="125" spans="1:5" ht="21" customHeight="1" outlineLevel="6" x14ac:dyDescent="0.25">
      <c r="A125" s="21" t="s">
        <v>19</v>
      </c>
      <c r="B125" s="22" t="s">
        <v>24</v>
      </c>
      <c r="C125" s="22" t="s">
        <v>526</v>
      </c>
      <c r="D125" s="22" t="s">
        <v>20</v>
      </c>
      <c r="E125" s="56">
        <f>E127+E126</f>
        <v>454002.59</v>
      </c>
    </row>
    <row r="126" spans="1:5" ht="21" customHeight="1" outlineLevel="6" x14ac:dyDescent="0.25">
      <c r="A126" s="21" t="s">
        <v>546</v>
      </c>
      <c r="B126" s="22" t="s">
        <v>24</v>
      </c>
      <c r="C126" s="22" t="s">
        <v>526</v>
      </c>
      <c r="D126" s="22" t="s">
        <v>547</v>
      </c>
      <c r="E126" s="56">
        <v>61000</v>
      </c>
    </row>
    <row r="127" spans="1:5" ht="21" customHeight="1" outlineLevel="6" x14ac:dyDescent="0.25">
      <c r="A127" s="21" t="s">
        <v>527</v>
      </c>
      <c r="B127" s="22" t="s">
        <v>24</v>
      </c>
      <c r="C127" s="22" t="s">
        <v>526</v>
      </c>
      <c r="D127" s="22" t="s">
        <v>22</v>
      </c>
      <c r="E127" s="56">
        <v>393002.59</v>
      </c>
    </row>
    <row r="128" spans="1:5" ht="21" customHeight="1" outlineLevel="6" x14ac:dyDescent="0.25">
      <c r="A128" s="23" t="s">
        <v>500</v>
      </c>
      <c r="B128" s="22" t="s">
        <v>24</v>
      </c>
      <c r="C128" s="22" t="s">
        <v>501</v>
      </c>
      <c r="D128" s="22" t="s">
        <v>6</v>
      </c>
      <c r="E128" s="56">
        <f>E129+E131</f>
        <v>1317671.32</v>
      </c>
    </row>
    <row r="129" spans="1:5" ht="21" customHeight="1" outlineLevel="6" x14ac:dyDescent="0.25">
      <c r="A129" s="21" t="s">
        <v>15</v>
      </c>
      <c r="B129" s="22" t="s">
        <v>24</v>
      </c>
      <c r="C129" s="22" t="s">
        <v>501</v>
      </c>
      <c r="D129" s="22" t="s">
        <v>16</v>
      </c>
      <c r="E129" s="56">
        <f>E130</f>
        <v>134942.99</v>
      </c>
    </row>
    <row r="130" spans="1:5" ht="21" customHeight="1" outlineLevel="6" x14ac:dyDescent="0.25">
      <c r="A130" s="21" t="s">
        <v>17</v>
      </c>
      <c r="B130" s="22" t="s">
        <v>24</v>
      </c>
      <c r="C130" s="22" t="s">
        <v>501</v>
      </c>
      <c r="D130" s="22" t="s">
        <v>18</v>
      </c>
      <c r="E130" s="56">
        <v>134942.99</v>
      </c>
    </row>
    <row r="131" spans="1:5" ht="23.25" customHeight="1" outlineLevel="6" x14ac:dyDescent="0.25">
      <c r="A131" s="21" t="s">
        <v>89</v>
      </c>
      <c r="B131" s="22" t="s">
        <v>24</v>
      </c>
      <c r="C131" s="22" t="s">
        <v>501</v>
      </c>
      <c r="D131" s="22" t="s">
        <v>90</v>
      </c>
      <c r="E131" s="56">
        <f>E132</f>
        <v>1182728.33</v>
      </c>
    </row>
    <row r="132" spans="1:5" ht="39.75" customHeight="1" outlineLevel="6" x14ac:dyDescent="0.25">
      <c r="A132" s="21" t="s">
        <v>96</v>
      </c>
      <c r="B132" s="22" t="s">
        <v>24</v>
      </c>
      <c r="C132" s="22" t="s">
        <v>501</v>
      </c>
      <c r="D132" s="22" t="s">
        <v>97</v>
      </c>
      <c r="E132" s="56">
        <v>1182728.33</v>
      </c>
    </row>
    <row r="133" spans="1:5" ht="37.5" outlineLevel="6" x14ac:dyDescent="0.25">
      <c r="A133" s="21" t="s">
        <v>459</v>
      </c>
      <c r="B133" s="22" t="s">
        <v>24</v>
      </c>
      <c r="C133" s="22" t="s">
        <v>421</v>
      </c>
      <c r="D133" s="22" t="s">
        <v>6</v>
      </c>
      <c r="E133" s="56">
        <f>E134</f>
        <v>200000</v>
      </c>
    </row>
    <row r="134" spans="1:5" ht="16.5" customHeight="1" outlineLevel="6" x14ac:dyDescent="0.25">
      <c r="A134" s="21" t="s">
        <v>15</v>
      </c>
      <c r="B134" s="22" t="s">
        <v>24</v>
      </c>
      <c r="C134" s="22" t="s">
        <v>421</v>
      </c>
      <c r="D134" s="22" t="s">
        <v>16</v>
      </c>
      <c r="E134" s="56">
        <f>E135</f>
        <v>200000</v>
      </c>
    </row>
    <row r="135" spans="1:5" ht="20.25" customHeight="1" outlineLevel="6" x14ac:dyDescent="0.25">
      <c r="A135" s="21" t="s">
        <v>17</v>
      </c>
      <c r="B135" s="22" t="s">
        <v>24</v>
      </c>
      <c r="C135" s="22" t="s">
        <v>421</v>
      </c>
      <c r="D135" s="22" t="s">
        <v>18</v>
      </c>
      <c r="E135" s="56">
        <f>200000</f>
        <v>200000</v>
      </c>
    </row>
    <row r="136" spans="1:5" ht="21" customHeight="1" outlineLevel="6" x14ac:dyDescent="0.25">
      <c r="A136" s="21" t="s">
        <v>452</v>
      </c>
      <c r="B136" s="22" t="s">
        <v>24</v>
      </c>
      <c r="C136" s="22" t="s">
        <v>225</v>
      </c>
      <c r="D136" s="22" t="s">
        <v>6</v>
      </c>
      <c r="E136" s="56">
        <f>E137</f>
        <v>99564</v>
      </c>
    </row>
    <row r="137" spans="1:5" ht="19.5" customHeight="1" outlineLevel="6" x14ac:dyDescent="0.25">
      <c r="A137" s="21" t="s">
        <v>15</v>
      </c>
      <c r="B137" s="22" t="s">
        <v>24</v>
      </c>
      <c r="C137" s="22" t="s">
        <v>225</v>
      </c>
      <c r="D137" s="22" t="s">
        <v>16</v>
      </c>
      <c r="E137" s="56">
        <f>E138</f>
        <v>99564</v>
      </c>
    </row>
    <row r="138" spans="1:5" ht="20.25" customHeight="1" outlineLevel="6" x14ac:dyDescent="0.25">
      <c r="A138" s="21" t="s">
        <v>17</v>
      </c>
      <c r="B138" s="22" t="s">
        <v>24</v>
      </c>
      <c r="C138" s="22" t="s">
        <v>225</v>
      </c>
      <c r="D138" s="22" t="s">
        <v>18</v>
      </c>
      <c r="E138" s="56">
        <v>99564</v>
      </c>
    </row>
    <row r="139" spans="1:5" outlineLevel="6" x14ac:dyDescent="0.25">
      <c r="A139" s="21" t="s">
        <v>231</v>
      </c>
      <c r="B139" s="22" t="s">
        <v>24</v>
      </c>
      <c r="C139" s="22" t="s">
        <v>230</v>
      </c>
      <c r="D139" s="22" t="s">
        <v>6</v>
      </c>
      <c r="E139" s="56">
        <f>E140+E166+E143+E151+E156+E161+E148</f>
        <v>7416137.2000000002</v>
      </c>
    </row>
    <row r="140" spans="1:5" outlineLevel="6" x14ac:dyDescent="0.25">
      <c r="A140" s="21" t="s">
        <v>480</v>
      </c>
      <c r="B140" s="22" t="s">
        <v>24</v>
      </c>
      <c r="C140" s="22" t="s">
        <v>482</v>
      </c>
      <c r="D140" s="22" t="s">
        <v>6</v>
      </c>
      <c r="E140" s="56">
        <f>E141</f>
        <v>307152</v>
      </c>
    </row>
    <row r="141" spans="1:5" ht="37.5" outlineLevel="6" x14ac:dyDescent="0.25">
      <c r="A141" s="21" t="s">
        <v>15</v>
      </c>
      <c r="B141" s="22" t="s">
        <v>24</v>
      </c>
      <c r="C141" s="22" t="s">
        <v>482</v>
      </c>
      <c r="D141" s="22" t="s">
        <v>16</v>
      </c>
      <c r="E141" s="56">
        <f>E142</f>
        <v>307152</v>
      </c>
    </row>
    <row r="142" spans="1:5" ht="37.5" outlineLevel="6" x14ac:dyDescent="0.25">
      <c r="A142" s="21" t="s">
        <v>17</v>
      </c>
      <c r="B142" s="22" t="s">
        <v>24</v>
      </c>
      <c r="C142" s="22" t="s">
        <v>482</v>
      </c>
      <c r="D142" s="22" t="s">
        <v>18</v>
      </c>
      <c r="E142" s="56">
        <v>307152</v>
      </c>
    </row>
    <row r="143" spans="1:5" ht="56.25" outlineLevel="4" x14ac:dyDescent="0.25">
      <c r="A143" s="13" t="s">
        <v>364</v>
      </c>
      <c r="B143" s="22" t="s">
        <v>24</v>
      </c>
      <c r="C143" s="22" t="s">
        <v>232</v>
      </c>
      <c r="D143" s="22" t="s">
        <v>6</v>
      </c>
      <c r="E143" s="56">
        <f>E144+E146</f>
        <v>1395192</v>
      </c>
    </row>
    <row r="144" spans="1:5" ht="38.25" customHeight="1" outlineLevel="5" x14ac:dyDescent="0.25">
      <c r="A144" s="21" t="s">
        <v>11</v>
      </c>
      <c r="B144" s="22" t="s">
        <v>24</v>
      </c>
      <c r="C144" s="22" t="s">
        <v>232</v>
      </c>
      <c r="D144" s="22" t="s">
        <v>12</v>
      </c>
      <c r="E144" s="56">
        <f>E145</f>
        <v>1380192</v>
      </c>
    </row>
    <row r="145" spans="1:5" ht="18.75" customHeight="1" outlineLevel="6" x14ac:dyDescent="0.25">
      <c r="A145" s="21" t="s">
        <v>13</v>
      </c>
      <c r="B145" s="22" t="s">
        <v>24</v>
      </c>
      <c r="C145" s="22" t="s">
        <v>232</v>
      </c>
      <c r="D145" s="22" t="s">
        <v>14</v>
      </c>
      <c r="E145" s="56">
        <f>1346162+34030</f>
        <v>1380192</v>
      </c>
    </row>
    <row r="146" spans="1:5" ht="16.5" customHeight="1" outlineLevel="5" x14ac:dyDescent="0.25">
      <c r="A146" s="21" t="s">
        <v>15</v>
      </c>
      <c r="B146" s="22" t="s">
        <v>24</v>
      </c>
      <c r="C146" s="22" t="s">
        <v>232</v>
      </c>
      <c r="D146" s="22" t="s">
        <v>16</v>
      </c>
      <c r="E146" s="56">
        <f>E147</f>
        <v>15000</v>
      </c>
    </row>
    <row r="147" spans="1:5" ht="20.25" customHeight="1" outlineLevel="6" x14ac:dyDescent="0.25">
      <c r="A147" s="21" t="s">
        <v>17</v>
      </c>
      <c r="B147" s="22" t="s">
        <v>24</v>
      </c>
      <c r="C147" s="22" t="s">
        <v>232</v>
      </c>
      <c r="D147" s="22" t="s">
        <v>18</v>
      </c>
      <c r="E147" s="56">
        <f>15000</f>
        <v>15000</v>
      </c>
    </row>
    <row r="148" spans="1:5" ht="80.25" customHeight="1" outlineLevel="6" x14ac:dyDescent="0.25">
      <c r="A148" s="21" t="s">
        <v>551</v>
      </c>
      <c r="B148" s="22" t="s">
        <v>24</v>
      </c>
      <c r="C148" s="22" t="s">
        <v>550</v>
      </c>
      <c r="D148" s="22" t="s">
        <v>6</v>
      </c>
      <c r="E148" s="56">
        <f>E149</f>
        <v>272232</v>
      </c>
    </row>
    <row r="149" spans="1:5" ht="42" customHeight="1" outlineLevel="6" x14ac:dyDescent="0.25">
      <c r="A149" s="21" t="s">
        <v>13</v>
      </c>
      <c r="B149" s="22" t="s">
        <v>24</v>
      </c>
      <c r="C149" s="22" t="s">
        <v>550</v>
      </c>
      <c r="D149" s="22" t="s">
        <v>12</v>
      </c>
      <c r="E149" s="56">
        <f>E150</f>
        <v>272232</v>
      </c>
    </row>
    <row r="150" spans="1:5" ht="42" customHeight="1" outlineLevel="6" x14ac:dyDescent="0.25">
      <c r="A150" s="21" t="s">
        <v>15</v>
      </c>
      <c r="B150" s="22" t="s">
        <v>24</v>
      </c>
      <c r="C150" s="22" t="s">
        <v>550</v>
      </c>
      <c r="D150" s="22" t="s">
        <v>14</v>
      </c>
      <c r="E150" s="56">
        <v>272232</v>
      </c>
    </row>
    <row r="151" spans="1:5" outlineLevel="4" x14ac:dyDescent="0.25">
      <c r="A151" s="13" t="s">
        <v>481</v>
      </c>
      <c r="B151" s="22" t="s">
        <v>24</v>
      </c>
      <c r="C151" s="22" t="s">
        <v>483</v>
      </c>
      <c r="D151" s="22" t="s">
        <v>6</v>
      </c>
      <c r="E151" s="56">
        <f>E152+E154</f>
        <v>2016764</v>
      </c>
    </row>
    <row r="152" spans="1:5" ht="75" outlineLevel="5" x14ac:dyDescent="0.25">
      <c r="A152" s="21" t="s">
        <v>11</v>
      </c>
      <c r="B152" s="22" t="s">
        <v>24</v>
      </c>
      <c r="C152" s="22" t="s">
        <v>483</v>
      </c>
      <c r="D152" s="22" t="s">
        <v>12</v>
      </c>
      <c r="E152" s="56">
        <f>E153</f>
        <v>2001764</v>
      </c>
    </row>
    <row r="153" spans="1:5" ht="19.5" customHeight="1" outlineLevel="6" x14ac:dyDescent="0.25">
      <c r="A153" s="21" t="s">
        <v>13</v>
      </c>
      <c r="B153" s="22" t="s">
        <v>24</v>
      </c>
      <c r="C153" s="22" t="s">
        <v>483</v>
      </c>
      <c r="D153" s="22" t="s">
        <v>14</v>
      </c>
      <c r="E153" s="56">
        <v>2001764</v>
      </c>
    </row>
    <row r="154" spans="1:5" ht="19.5" customHeight="1" outlineLevel="5" x14ac:dyDescent="0.25">
      <c r="A154" s="21" t="s">
        <v>15</v>
      </c>
      <c r="B154" s="22" t="s">
        <v>24</v>
      </c>
      <c r="C154" s="22" t="s">
        <v>483</v>
      </c>
      <c r="D154" s="22" t="s">
        <v>16</v>
      </c>
      <c r="E154" s="56">
        <f>E155</f>
        <v>15000</v>
      </c>
    </row>
    <row r="155" spans="1:5" ht="19.5" customHeight="1" outlineLevel="6" x14ac:dyDescent="0.25">
      <c r="A155" s="21" t="s">
        <v>17</v>
      </c>
      <c r="B155" s="22" t="s">
        <v>24</v>
      </c>
      <c r="C155" s="22" t="s">
        <v>483</v>
      </c>
      <c r="D155" s="22" t="s">
        <v>18</v>
      </c>
      <c r="E155" s="56">
        <f>15000</f>
        <v>15000</v>
      </c>
    </row>
    <row r="156" spans="1:5" ht="64.5" customHeight="1" outlineLevel="4" x14ac:dyDescent="0.25">
      <c r="A156" s="13" t="s">
        <v>334</v>
      </c>
      <c r="B156" s="22" t="s">
        <v>24</v>
      </c>
      <c r="C156" s="22" t="s">
        <v>233</v>
      </c>
      <c r="D156" s="22" t="s">
        <v>6</v>
      </c>
      <c r="E156" s="56">
        <f>E157+E159</f>
        <v>801977</v>
      </c>
    </row>
    <row r="157" spans="1:5" ht="75" outlineLevel="5" x14ac:dyDescent="0.25">
      <c r="A157" s="21" t="s">
        <v>11</v>
      </c>
      <c r="B157" s="22" t="s">
        <v>24</v>
      </c>
      <c r="C157" s="22" t="s">
        <v>233</v>
      </c>
      <c r="D157" s="22" t="s">
        <v>12</v>
      </c>
      <c r="E157" s="56">
        <f>E158</f>
        <v>756977</v>
      </c>
    </row>
    <row r="158" spans="1:5" ht="19.5" customHeight="1" outlineLevel="6" x14ac:dyDescent="0.25">
      <c r="A158" s="21" t="s">
        <v>13</v>
      </c>
      <c r="B158" s="22" t="s">
        <v>24</v>
      </c>
      <c r="C158" s="22" t="s">
        <v>233</v>
      </c>
      <c r="D158" s="22" t="s">
        <v>14</v>
      </c>
      <c r="E158" s="56">
        <v>756977</v>
      </c>
    </row>
    <row r="159" spans="1:5" ht="19.5" customHeight="1" outlineLevel="5" x14ac:dyDescent="0.25">
      <c r="A159" s="21" t="s">
        <v>15</v>
      </c>
      <c r="B159" s="22" t="s">
        <v>24</v>
      </c>
      <c r="C159" s="22" t="s">
        <v>233</v>
      </c>
      <c r="D159" s="22" t="s">
        <v>16</v>
      </c>
      <c r="E159" s="56">
        <f>E160</f>
        <v>45000</v>
      </c>
    </row>
    <row r="160" spans="1:5" ht="19.5" customHeight="1" outlineLevel="6" x14ac:dyDescent="0.25">
      <c r="A160" s="21" t="s">
        <v>17</v>
      </c>
      <c r="B160" s="22" t="s">
        <v>24</v>
      </c>
      <c r="C160" s="22" t="s">
        <v>233</v>
      </c>
      <c r="D160" s="22" t="s">
        <v>18</v>
      </c>
      <c r="E160" s="56">
        <v>45000</v>
      </c>
    </row>
    <row r="161" spans="1:5" ht="37.5" outlineLevel="6" x14ac:dyDescent="0.25">
      <c r="A161" s="21" t="s">
        <v>358</v>
      </c>
      <c r="B161" s="22" t="s">
        <v>24</v>
      </c>
      <c r="C161" s="22" t="s">
        <v>359</v>
      </c>
      <c r="D161" s="22" t="s">
        <v>6</v>
      </c>
      <c r="E161" s="56">
        <f>E162+E164</f>
        <v>1882503</v>
      </c>
    </row>
    <row r="162" spans="1:5" ht="75" outlineLevel="6" x14ac:dyDescent="0.25">
      <c r="A162" s="21" t="s">
        <v>11</v>
      </c>
      <c r="B162" s="22" t="s">
        <v>24</v>
      </c>
      <c r="C162" s="22" t="s">
        <v>359</v>
      </c>
      <c r="D162" s="22" t="s">
        <v>12</v>
      </c>
      <c r="E162" s="56">
        <f>E163</f>
        <v>1724903</v>
      </c>
    </row>
    <row r="163" spans="1:5" ht="17.25" customHeight="1" outlineLevel="6" x14ac:dyDescent="0.25">
      <c r="A163" s="21" t="s">
        <v>13</v>
      </c>
      <c r="B163" s="22" t="s">
        <v>24</v>
      </c>
      <c r="C163" s="22" t="s">
        <v>359</v>
      </c>
      <c r="D163" s="22" t="s">
        <v>14</v>
      </c>
      <c r="E163" s="56">
        <v>1724903</v>
      </c>
    </row>
    <row r="164" spans="1:5" ht="17.25" customHeight="1" outlineLevel="6" x14ac:dyDescent="0.25">
      <c r="A164" s="21" t="s">
        <v>15</v>
      </c>
      <c r="B164" s="22" t="s">
        <v>24</v>
      </c>
      <c r="C164" s="22" t="s">
        <v>359</v>
      </c>
      <c r="D164" s="22" t="s">
        <v>16</v>
      </c>
      <c r="E164" s="56">
        <f>E165</f>
        <v>157600</v>
      </c>
    </row>
    <row r="165" spans="1:5" ht="17.25" customHeight="1" outlineLevel="6" x14ac:dyDescent="0.25">
      <c r="A165" s="21" t="s">
        <v>17</v>
      </c>
      <c r="B165" s="22" t="s">
        <v>24</v>
      </c>
      <c r="C165" s="22" t="s">
        <v>359</v>
      </c>
      <c r="D165" s="22" t="s">
        <v>18</v>
      </c>
      <c r="E165" s="56">
        <f>157600</f>
        <v>157600</v>
      </c>
    </row>
    <row r="166" spans="1:5" ht="94.5" customHeight="1" outlineLevel="6" x14ac:dyDescent="0.25">
      <c r="A166" s="13" t="s">
        <v>508</v>
      </c>
      <c r="B166" s="22" t="s">
        <v>24</v>
      </c>
      <c r="C166" s="22" t="s">
        <v>247</v>
      </c>
      <c r="D166" s="22" t="s">
        <v>6</v>
      </c>
      <c r="E166" s="56">
        <f>E167+E169</f>
        <v>740317.2</v>
      </c>
    </row>
    <row r="167" spans="1:5" ht="75" outlineLevel="6" x14ac:dyDescent="0.25">
      <c r="A167" s="21" t="s">
        <v>11</v>
      </c>
      <c r="B167" s="22" t="s">
        <v>24</v>
      </c>
      <c r="C167" s="22" t="s">
        <v>247</v>
      </c>
      <c r="D167" s="22" t="s">
        <v>12</v>
      </c>
      <c r="E167" s="56">
        <f>E168</f>
        <v>680317.2</v>
      </c>
    </row>
    <row r="168" spans="1:5" ht="19.5" customHeight="1" outlineLevel="6" x14ac:dyDescent="0.25">
      <c r="A168" s="21" t="s">
        <v>13</v>
      </c>
      <c r="B168" s="22" t="s">
        <v>24</v>
      </c>
      <c r="C168" s="22" t="s">
        <v>247</v>
      </c>
      <c r="D168" s="22" t="s">
        <v>14</v>
      </c>
      <c r="E168" s="56">
        <v>680317.2</v>
      </c>
    </row>
    <row r="169" spans="1:5" ht="37.5" outlineLevel="6" x14ac:dyDescent="0.25">
      <c r="A169" s="21" t="s">
        <v>15</v>
      </c>
      <c r="B169" s="22" t="s">
        <v>24</v>
      </c>
      <c r="C169" s="22" t="s">
        <v>247</v>
      </c>
      <c r="D169" s="22" t="s">
        <v>16</v>
      </c>
      <c r="E169" s="56">
        <f>E170</f>
        <v>60000</v>
      </c>
    </row>
    <row r="170" spans="1:5" ht="37.5" outlineLevel="6" x14ac:dyDescent="0.25">
      <c r="A170" s="21" t="s">
        <v>17</v>
      </c>
      <c r="B170" s="22" t="s">
        <v>24</v>
      </c>
      <c r="C170" s="22" t="s">
        <v>247</v>
      </c>
      <c r="D170" s="22" t="s">
        <v>18</v>
      </c>
      <c r="E170" s="56">
        <v>60000</v>
      </c>
    </row>
    <row r="171" spans="1:5" ht="22.5" customHeight="1" outlineLevel="6" x14ac:dyDescent="0.25">
      <c r="A171" s="19" t="s">
        <v>484</v>
      </c>
      <c r="B171" s="20" t="s">
        <v>26</v>
      </c>
      <c r="C171" s="20" t="s">
        <v>124</v>
      </c>
      <c r="D171" s="20" t="s">
        <v>6</v>
      </c>
      <c r="E171" s="60">
        <f t="shared" ref="E171:E176" si="0">E172</f>
        <v>1480972.63</v>
      </c>
    </row>
    <row r="172" spans="1:5" ht="22.5" customHeight="1" outlineLevel="6" x14ac:dyDescent="0.25">
      <c r="A172" s="21" t="s">
        <v>485</v>
      </c>
      <c r="B172" s="22" t="s">
        <v>486</v>
      </c>
      <c r="C172" s="22" t="s">
        <v>124</v>
      </c>
      <c r="D172" s="22" t="s">
        <v>6</v>
      </c>
      <c r="E172" s="56">
        <f t="shared" si="0"/>
        <v>1480972.63</v>
      </c>
    </row>
    <row r="173" spans="1:5" outlineLevel="6" x14ac:dyDescent="0.25">
      <c r="A173" s="21" t="s">
        <v>157</v>
      </c>
      <c r="B173" s="22" t="s">
        <v>486</v>
      </c>
      <c r="C173" s="22" t="s">
        <v>125</v>
      </c>
      <c r="D173" s="22" t="s">
        <v>6</v>
      </c>
      <c r="E173" s="56">
        <f t="shared" si="0"/>
        <v>1480972.63</v>
      </c>
    </row>
    <row r="174" spans="1:5" outlineLevel="6" x14ac:dyDescent="0.25">
      <c r="A174" s="21" t="s">
        <v>231</v>
      </c>
      <c r="B174" s="22" t="s">
        <v>486</v>
      </c>
      <c r="C174" s="22" t="s">
        <v>230</v>
      </c>
      <c r="D174" s="22" t="s">
        <v>6</v>
      </c>
      <c r="E174" s="56">
        <f>E175+E178</f>
        <v>1480972.63</v>
      </c>
    </row>
    <row r="175" spans="1:5" ht="37.5" outlineLevel="6" x14ac:dyDescent="0.25">
      <c r="A175" s="51" t="s">
        <v>487</v>
      </c>
      <c r="B175" s="22" t="s">
        <v>486</v>
      </c>
      <c r="C175" s="22" t="s">
        <v>488</v>
      </c>
      <c r="D175" s="22" t="s">
        <v>6</v>
      </c>
      <c r="E175" s="56">
        <f t="shared" si="0"/>
        <v>1334332</v>
      </c>
    </row>
    <row r="176" spans="1:5" ht="75" outlineLevel="6" x14ac:dyDescent="0.25">
      <c r="A176" s="21" t="s">
        <v>11</v>
      </c>
      <c r="B176" s="22" t="s">
        <v>486</v>
      </c>
      <c r="C176" s="22" t="s">
        <v>488</v>
      </c>
      <c r="D176" s="22" t="s">
        <v>12</v>
      </c>
      <c r="E176" s="56">
        <f t="shared" si="0"/>
        <v>1334332</v>
      </c>
    </row>
    <row r="177" spans="1:5" outlineLevel="6" x14ac:dyDescent="0.25">
      <c r="A177" s="21" t="s">
        <v>33</v>
      </c>
      <c r="B177" s="22" t="s">
        <v>486</v>
      </c>
      <c r="C177" s="22" t="s">
        <v>488</v>
      </c>
      <c r="D177" s="22" t="s">
        <v>14</v>
      </c>
      <c r="E177" s="56">
        <v>1334332</v>
      </c>
    </row>
    <row r="178" spans="1:5" ht="56.25" outlineLevel="6" x14ac:dyDescent="0.25">
      <c r="A178" s="51" t="s">
        <v>552</v>
      </c>
      <c r="B178" s="22" t="s">
        <v>486</v>
      </c>
      <c r="C178" s="22" t="s">
        <v>557</v>
      </c>
      <c r="D178" s="22" t="s">
        <v>6</v>
      </c>
      <c r="E178" s="56">
        <f>E179</f>
        <v>146640.63</v>
      </c>
    </row>
    <row r="179" spans="1:5" ht="75" outlineLevel="6" x14ac:dyDescent="0.25">
      <c r="A179" s="21" t="s">
        <v>11</v>
      </c>
      <c r="B179" s="22" t="s">
        <v>486</v>
      </c>
      <c r="C179" s="22" t="s">
        <v>557</v>
      </c>
      <c r="D179" s="22" t="s">
        <v>12</v>
      </c>
      <c r="E179" s="56">
        <f>E180</f>
        <v>146640.63</v>
      </c>
    </row>
    <row r="180" spans="1:5" outlineLevel="6" x14ac:dyDescent="0.25">
      <c r="A180" s="21" t="s">
        <v>33</v>
      </c>
      <c r="B180" s="22" t="s">
        <v>486</v>
      </c>
      <c r="C180" s="22" t="s">
        <v>557</v>
      </c>
      <c r="D180" s="22" t="s">
        <v>14</v>
      </c>
      <c r="E180" s="56">
        <v>146640.63</v>
      </c>
    </row>
    <row r="181" spans="1:5" s="3" customFormat="1" ht="19.5" customHeight="1" x14ac:dyDescent="0.25">
      <c r="A181" s="21" t="s">
        <v>40</v>
      </c>
      <c r="B181" s="20" t="s">
        <v>41</v>
      </c>
      <c r="C181" s="20" t="s">
        <v>124</v>
      </c>
      <c r="D181" s="20" t="s">
        <v>6</v>
      </c>
      <c r="E181" s="60">
        <f>E182+E187</f>
        <v>12285348.800000001</v>
      </c>
    </row>
    <row r="182" spans="1:5" ht="37.5" outlineLevel="1" x14ac:dyDescent="0.25">
      <c r="A182" s="21" t="s">
        <v>42</v>
      </c>
      <c r="B182" s="22" t="s">
        <v>43</v>
      </c>
      <c r="C182" s="22" t="s">
        <v>124</v>
      </c>
      <c r="D182" s="22" t="s">
        <v>6</v>
      </c>
      <c r="E182" s="56">
        <f>E183</f>
        <v>11945348.800000001</v>
      </c>
    </row>
    <row r="183" spans="1:5" outlineLevel="3" x14ac:dyDescent="0.25">
      <c r="A183" s="21" t="s">
        <v>157</v>
      </c>
      <c r="B183" s="22" t="s">
        <v>43</v>
      </c>
      <c r="C183" s="22" t="s">
        <v>125</v>
      </c>
      <c r="D183" s="22" t="s">
        <v>6</v>
      </c>
      <c r="E183" s="56">
        <f>E184</f>
        <v>11945348.800000001</v>
      </c>
    </row>
    <row r="184" spans="1:5" ht="19.5" customHeight="1" outlineLevel="4" x14ac:dyDescent="0.25">
      <c r="A184" s="21" t="s">
        <v>44</v>
      </c>
      <c r="B184" s="22" t="s">
        <v>43</v>
      </c>
      <c r="C184" s="22" t="s">
        <v>131</v>
      </c>
      <c r="D184" s="22" t="s">
        <v>6</v>
      </c>
      <c r="E184" s="56">
        <f>E185</f>
        <v>11945348.800000001</v>
      </c>
    </row>
    <row r="185" spans="1:5" ht="17.25" customHeight="1" outlineLevel="5" x14ac:dyDescent="0.25">
      <c r="A185" s="21" t="s">
        <v>15</v>
      </c>
      <c r="B185" s="22" t="s">
        <v>43</v>
      </c>
      <c r="C185" s="22" t="s">
        <v>131</v>
      </c>
      <c r="D185" s="22" t="s">
        <v>16</v>
      </c>
      <c r="E185" s="56">
        <f>E186</f>
        <v>11945348.800000001</v>
      </c>
    </row>
    <row r="186" spans="1:5" ht="18.75" customHeight="1" outlineLevel="6" x14ac:dyDescent="0.25">
      <c r="A186" s="21" t="s">
        <v>17</v>
      </c>
      <c r="B186" s="22" t="s">
        <v>43</v>
      </c>
      <c r="C186" s="22" t="s">
        <v>131</v>
      </c>
      <c r="D186" s="22" t="s">
        <v>18</v>
      </c>
      <c r="E186" s="56">
        <v>11945348.800000001</v>
      </c>
    </row>
    <row r="187" spans="1:5" outlineLevel="6" x14ac:dyDescent="0.25">
      <c r="A187" s="21" t="s">
        <v>423</v>
      </c>
      <c r="B187" s="22" t="s">
        <v>424</v>
      </c>
      <c r="C187" s="22" t="s">
        <v>124</v>
      </c>
      <c r="D187" s="22" t="s">
        <v>6</v>
      </c>
      <c r="E187" s="56">
        <f>E188</f>
        <v>340000</v>
      </c>
    </row>
    <row r="188" spans="1:5" ht="37.5" outlineLevel="6" x14ac:dyDescent="0.25">
      <c r="A188" s="21" t="s">
        <v>130</v>
      </c>
      <c r="B188" s="22" t="s">
        <v>424</v>
      </c>
      <c r="C188" s="22" t="s">
        <v>125</v>
      </c>
      <c r="D188" s="22" t="s">
        <v>6</v>
      </c>
      <c r="E188" s="56">
        <f>E189</f>
        <v>340000</v>
      </c>
    </row>
    <row r="189" spans="1:5" ht="37.5" outlineLevel="6" x14ac:dyDescent="0.25">
      <c r="A189" s="21" t="s">
        <v>425</v>
      </c>
      <c r="B189" s="22" t="s">
        <v>424</v>
      </c>
      <c r="C189" s="22" t="s">
        <v>525</v>
      </c>
      <c r="D189" s="22" t="s">
        <v>6</v>
      </c>
      <c r="E189" s="56">
        <f>E190</f>
        <v>340000</v>
      </c>
    </row>
    <row r="190" spans="1:5" ht="37.5" outlineLevel="6" x14ac:dyDescent="0.25">
      <c r="A190" s="21" t="s">
        <v>15</v>
      </c>
      <c r="B190" s="22" t="s">
        <v>424</v>
      </c>
      <c r="C190" s="22" t="s">
        <v>525</v>
      </c>
      <c r="D190" s="22" t="s">
        <v>16</v>
      </c>
      <c r="E190" s="56">
        <f>E191</f>
        <v>340000</v>
      </c>
    </row>
    <row r="191" spans="1:5" ht="37.5" outlineLevel="6" x14ac:dyDescent="0.25">
      <c r="A191" s="21" t="s">
        <v>17</v>
      </c>
      <c r="B191" s="22" t="s">
        <v>424</v>
      </c>
      <c r="C191" s="22" t="s">
        <v>525</v>
      </c>
      <c r="D191" s="22" t="s">
        <v>18</v>
      </c>
      <c r="E191" s="56">
        <v>340000</v>
      </c>
    </row>
    <row r="192" spans="1:5" s="3" customFormat="1" x14ac:dyDescent="0.25">
      <c r="A192" s="21" t="s">
        <v>118</v>
      </c>
      <c r="B192" s="20" t="s">
        <v>45</v>
      </c>
      <c r="C192" s="20" t="s">
        <v>124</v>
      </c>
      <c r="D192" s="20" t="s">
        <v>6</v>
      </c>
      <c r="E192" s="60">
        <f>E193+E199+E205+E217</f>
        <v>48019062.059999995</v>
      </c>
    </row>
    <row r="193" spans="1:5" s="3" customFormat="1" x14ac:dyDescent="0.25">
      <c r="A193" s="21" t="s">
        <v>120</v>
      </c>
      <c r="B193" s="22" t="s">
        <v>121</v>
      </c>
      <c r="C193" s="22" t="s">
        <v>124</v>
      </c>
      <c r="D193" s="22" t="s">
        <v>6</v>
      </c>
      <c r="E193" s="56">
        <f>E194</f>
        <v>324127.09000000003</v>
      </c>
    </row>
    <row r="194" spans="1:5" s="3" customFormat="1" x14ac:dyDescent="0.25">
      <c r="A194" s="21" t="s">
        <v>157</v>
      </c>
      <c r="B194" s="22" t="s">
        <v>121</v>
      </c>
      <c r="C194" s="22" t="s">
        <v>125</v>
      </c>
      <c r="D194" s="22" t="s">
        <v>6</v>
      </c>
      <c r="E194" s="56">
        <f>E195</f>
        <v>324127.09000000003</v>
      </c>
    </row>
    <row r="195" spans="1:5" s="3" customFormat="1" x14ac:dyDescent="0.25">
      <c r="A195" s="21" t="s">
        <v>231</v>
      </c>
      <c r="B195" s="22" t="s">
        <v>121</v>
      </c>
      <c r="C195" s="22" t="s">
        <v>230</v>
      </c>
      <c r="D195" s="22" t="s">
        <v>6</v>
      </c>
      <c r="E195" s="56">
        <f>E196</f>
        <v>324127.09000000003</v>
      </c>
    </row>
    <row r="196" spans="1:5" s="3" customFormat="1" ht="55.5" customHeight="1" x14ac:dyDescent="0.25">
      <c r="A196" s="24" t="s">
        <v>335</v>
      </c>
      <c r="B196" s="22" t="s">
        <v>121</v>
      </c>
      <c r="C196" s="22" t="s">
        <v>240</v>
      </c>
      <c r="D196" s="22" t="s">
        <v>6</v>
      </c>
      <c r="E196" s="56">
        <f>E197</f>
        <v>324127.09000000003</v>
      </c>
    </row>
    <row r="197" spans="1:5" s="3" customFormat="1" ht="18.75" customHeight="1" x14ac:dyDescent="0.25">
      <c r="A197" s="21" t="s">
        <v>15</v>
      </c>
      <c r="B197" s="22" t="s">
        <v>121</v>
      </c>
      <c r="C197" s="22" t="s">
        <v>240</v>
      </c>
      <c r="D197" s="22" t="s">
        <v>16</v>
      </c>
      <c r="E197" s="56">
        <f>E198</f>
        <v>324127.09000000003</v>
      </c>
    </row>
    <row r="198" spans="1:5" s="3" customFormat="1" ht="18" customHeight="1" x14ac:dyDescent="0.25">
      <c r="A198" s="21" t="s">
        <v>17</v>
      </c>
      <c r="B198" s="22" t="s">
        <v>121</v>
      </c>
      <c r="C198" s="22" t="s">
        <v>240</v>
      </c>
      <c r="D198" s="22" t="s">
        <v>18</v>
      </c>
      <c r="E198" s="56">
        <v>324127.09000000003</v>
      </c>
    </row>
    <row r="199" spans="1:5" s="3" customFormat="1" x14ac:dyDescent="0.25">
      <c r="A199" s="21" t="s">
        <v>242</v>
      </c>
      <c r="B199" s="22" t="s">
        <v>243</v>
      </c>
      <c r="C199" s="22" t="s">
        <v>124</v>
      </c>
      <c r="D199" s="22" t="s">
        <v>6</v>
      </c>
      <c r="E199" s="56">
        <f>E200</f>
        <v>3387.08</v>
      </c>
    </row>
    <row r="200" spans="1:5" s="3" customFormat="1" ht="21" customHeight="1" x14ac:dyDescent="0.25">
      <c r="A200" s="21" t="s">
        <v>130</v>
      </c>
      <c r="B200" s="22" t="s">
        <v>243</v>
      </c>
      <c r="C200" s="22" t="s">
        <v>125</v>
      </c>
      <c r="D200" s="22" t="s">
        <v>6</v>
      </c>
      <c r="E200" s="56">
        <f>E201</f>
        <v>3387.08</v>
      </c>
    </row>
    <row r="201" spans="1:5" s="3" customFormat="1" x14ac:dyDescent="0.25">
      <c r="A201" s="21" t="s">
        <v>231</v>
      </c>
      <c r="B201" s="22" t="s">
        <v>243</v>
      </c>
      <c r="C201" s="22" t="s">
        <v>230</v>
      </c>
      <c r="D201" s="22" t="s">
        <v>6</v>
      </c>
      <c r="E201" s="56">
        <f>E202</f>
        <v>3387.08</v>
      </c>
    </row>
    <row r="202" spans="1:5" s="3" customFormat="1" ht="76.5" customHeight="1" x14ac:dyDescent="0.25">
      <c r="A202" s="13" t="s">
        <v>337</v>
      </c>
      <c r="B202" s="22" t="s">
        <v>243</v>
      </c>
      <c r="C202" s="22" t="s">
        <v>336</v>
      </c>
      <c r="D202" s="22" t="s">
        <v>6</v>
      </c>
      <c r="E202" s="56">
        <f>E203</f>
        <v>3387.08</v>
      </c>
    </row>
    <row r="203" spans="1:5" s="3" customFormat="1" ht="17.25" customHeight="1" x14ac:dyDescent="0.25">
      <c r="A203" s="21" t="s">
        <v>15</v>
      </c>
      <c r="B203" s="22" t="s">
        <v>243</v>
      </c>
      <c r="C203" s="22" t="s">
        <v>336</v>
      </c>
      <c r="D203" s="22" t="s">
        <v>16</v>
      </c>
      <c r="E203" s="56">
        <f>E204</f>
        <v>3387.08</v>
      </c>
    </row>
    <row r="204" spans="1:5" s="3" customFormat="1" ht="21" customHeight="1" x14ac:dyDescent="0.25">
      <c r="A204" s="21" t="s">
        <v>17</v>
      </c>
      <c r="B204" s="22" t="s">
        <v>243</v>
      </c>
      <c r="C204" s="22" t="s">
        <v>336</v>
      </c>
      <c r="D204" s="22" t="s">
        <v>18</v>
      </c>
      <c r="E204" s="56">
        <v>3387.08</v>
      </c>
    </row>
    <row r="205" spans="1:5" outlineLevel="6" x14ac:dyDescent="0.25">
      <c r="A205" s="21" t="s">
        <v>48</v>
      </c>
      <c r="B205" s="22" t="s">
        <v>49</v>
      </c>
      <c r="C205" s="22" t="s">
        <v>124</v>
      </c>
      <c r="D205" s="22" t="s">
        <v>6</v>
      </c>
      <c r="E205" s="56">
        <f>E206</f>
        <v>46731547.889999993</v>
      </c>
    </row>
    <row r="206" spans="1:5" ht="41.25" customHeight="1" outlineLevel="6" x14ac:dyDescent="0.25">
      <c r="A206" s="50" t="s">
        <v>285</v>
      </c>
      <c r="B206" s="37" t="s">
        <v>49</v>
      </c>
      <c r="C206" s="37" t="s">
        <v>286</v>
      </c>
      <c r="D206" s="37" t="s">
        <v>6</v>
      </c>
      <c r="E206" s="56">
        <f>E207</f>
        <v>46731547.889999993</v>
      </c>
    </row>
    <row r="207" spans="1:5" ht="19.5" customHeight="1" outlineLevel="6" x14ac:dyDescent="0.25">
      <c r="A207" s="21" t="s">
        <v>287</v>
      </c>
      <c r="B207" s="22" t="s">
        <v>49</v>
      </c>
      <c r="C207" s="22" t="s">
        <v>288</v>
      </c>
      <c r="D207" s="22" t="s">
        <v>6</v>
      </c>
      <c r="E207" s="56">
        <f>E208+E211+E214</f>
        <v>46731547.889999993</v>
      </c>
    </row>
    <row r="208" spans="1:5" ht="39.75" customHeight="1" outlineLevel="6" x14ac:dyDescent="0.25">
      <c r="A208" s="53" t="s">
        <v>559</v>
      </c>
      <c r="B208" s="22" t="s">
        <v>49</v>
      </c>
      <c r="C208" s="22" t="s">
        <v>289</v>
      </c>
      <c r="D208" s="22" t="s">
        <v>6</v>
      </c>
      <c r="E208" s="56">
        <f>E209</f>
        <v>10649073.66</v>
      </c>
    </row>
    <row r="209" spans="1:5" ht="18" customHeight="1" outlineLevel="6" x14ac:dyDescent="0.25">
      <c r="A209" s="21" t="s">
        <v>15</v>
      </c>
      <c r="B209" s="22" t="s">
        <v>49</v>
      </c>
      <c r="C209" s="22" t="s">
        <v>289</v>
      </c>
      <c r="D209" s="22" t="s">
        <v>16</v>
      </c>
      <c r="E209" s="56">
        <f>E210</f>
        <v>10649073.66</v>
      </c>
    </row>
    <row r="210" spans="1:5" ht="21" customHeight="1" outlineLevel="6" x14ac:dyDescent="0.25">
      <c r="A210" s="21" t="s">
        <v>17</v>
      </c>
      <c r="B210" s="22" t="s">
        <v>49</v>
      </c>
      <c r="C210" s="22" t="s">
        <v>289</v>
      </c>
      <c r="D210" s="22" t="s">
        <v>18</v>
      </c>
      <c r="E210" s="56">
        <f>11103000+328547.89-473195.88-309278.35</f>
        <v>10649073.66</v>
      </c>
    </row>
    <row r="211" spans="1:5" ht="75" outlineLevel="6" x14ac:dyDescent="0.25">
      <c r="A211" s="21" t="s">
        <v>478</v>
      </c>
      <c r="B211" s="22" t="s">
        <v>49</v>
      </c>
      <c r="C211" s="22" t="s">
        <v>489</v>
      </c>
      <c r="D211" s="22" t="s">
        <v>6</v>
      </c>
      <c r="E211" s="56">
        <f>E212</f>
        <v>35000000</v>
      </c>
    </row>
    <row r="212" spans="1:5" ht="37.5" outlineLevel="6" x14ac:dyDescent="0.25">
      <c r="A212" s="21" t="s">
        <v>15</v>
      </c>
      <c r="B212" s="22" t="s">
        <v>49</v>
      </c>
      <c r="C212" s="22" t="s">
        <v>489</v>
      </c>
      <c r="D212" s="22" t="s">
        <v>16</v>
      </c>
      <c r="E212" s="56">
        <f>E213</f>
        <v>35000000</v>
      </c>
    </row>
    <row r="213" spans="1:5" ht="37.5" outlineLevel="6" x14ac:dyDescent="0.25">
      <c r="A213" s="21" t="s">
        <v>17</v>
      </c>
      <c r="B213" s="22" t="s">
        <v>49</v>
      </c>
      <c r="C213" s="22" t="s">
        <v>489</v>
      </c>
      <c r="D213" s="22" t="s">
        <v>18</v>
      </c>
      <c r="E213" s="56">
        <v>35000000</v>
      </c>
    </row>
    <row r="214" spans="1:5" ht="37.5" outlineLevel="6" x14ac:dyDescent="0.25">
      <c r="A214" s="21" t="s">
        <v>234</v>
      </c>
      <c r="B214" s="22" t="s">
        <v>49</v>
      </c>
      <c r="C214" s="22" t="s">
        <v>361</v>
      </c>
      <c r="D214" s="22" t="s">
        <v>6</v>
      </c>
      <c r="E214" s="56">
        <f>E215</f>
        <v>1082474.23</v>
      </c>
    </row>
    <row r="215" spans="1:5" ht="17.25" customHeight="1" outlineLevel="6" x14ac:dyDescent="0.25">
      <c r="A215" s="21" t="s">
        <v>15</v>
      </c>
      <c r="B215" s="22" t="s">
        <v>49</v>
      </c>
      <c r="C215" s="22" t="s">
        <v>361</v>
      </c>
      <c r="D215" s="22" t="s">
        <v>16</v>
      </c>
      <c r="E215" s="56">
        <f>E216</f>
        <v>1082474.23</v>
      </c>
    </row>
    <row r="216" spans="1:5" ht="21" customHeight="1" outlineLevel="6" x14ac:dyDescent="0.25">
      <c r="A216" s="21" t="s">
        <v>17</v>
      </c>
      <c r="B216" s="22" t="s">
        <v>49</v>
      </c>
      <c r="C216" s="22" t="s">
        <v>361</v>
      </c>
      <c r="D216" s="22" t="s">
        <v>18</v>
      </c>
      <c r="E216" s="56">
        <f>300000+473195.88+309278.35</f>
        <v>1082474.23</v>
      </c>
    </row>
    <row r="217" spans="1:5" outlineLevel="1" x14ac:dyDescent="0.25">
      <c r="A217" s="21" t="s">
        <v>51</v>
      </c>
      <c r="B217" s="22" t="s">
        <v>52</v>
      </c>
      <c r="C217" s="22" t="s">
        <v>124</v>
      </c>
      <c r="D217" s="22" t="s">
        <v>6</v>
      </c>
      <c r="E217" s="56">
        <f>E227+E218+E222</f>
        <v>960000</v>
      </c>
    </row>
    <row r="218" spans="1:5" ht="37.5" outlineLevel="1" x14ac:dyDescent="0.25">
      <c r="A218" s="21" t="s">
        <v>130</v>
      </c>
      <c r="B218" s="22" t="s">
        <v>52</v>
      </c>
      <c r="C218" s="22" t="s">
        <v>125</v>
      </c>
      <c r="D218" s="22" t="s">
        <v>6</v>
      </c>
      <c r="E218" s="56">
        <f>E219</f>
        <v>290000</v>
      </c>
    </row>
    <row r="219" spans="1:5" ht="56.25" outlineLevel="1" x14ac:dyDescent="0.25">
      <c r="A219" s="107" t="s">
        <v>524</v>
      </c>
      <c r="B219" s="22" t="s">
        <v>52</v>
      </c>
      <c r="C219" s="22" t="s">
        <v>523</v>
      </c>
      <c r="D219" s="22" t="s">
        <v>6</v>
      </c>
      <c r="E219" s="56">
        <f>E220</f>
        <v>290000</v>
      </c>
    </row>
    <row r="220" spans="1:5" ht="37.5" outlineLevel="1" x14ac:dyDescent="0.25">
      <c r="A220" s="21" t="s">
        <v>15</v>
      </c>
      <c r="B220" s="22" t="s">
        <v>52</v>
      </c>
      <c r="C220" s="22" t="s">
        <v>523</v>
      </c>
      <c r="D220" s="22" t="s">
        <v>16</v>
      </c>
      <c r="E220" s="56">
        <f>E221</f>
        <v>290000</v>
      </c>
    </row>
    <row r="221" spans="1:5" ht="37.5" outlineLevel="1" x14ac:dyDescent="0.25">
      <c r="A221" s="21" t="s">
        <v>17</v>
      </c>
      <c r="B221" s="22" t="s">
        <v>52</v>
      </c>
      <c r="C221" s="22" t="s">
        <v>523</v>
      </c>
      <c r="D221" s="22" t="s">
        <v>18</v>
      </c>
      <c r="E221" s="56">
        <v>290000</v>
      </c>
    </row>
    <row r="222" spans="1:5" ht="56.25" outlineLevel="1" x14ac:dyDescent="0.25">
      <c r="A222" s="50" t="s">
        <v>574</v>
      </c>
      <c r="B222" s="37" t="s">
        <v>52</v>
      </c>
      <c r="C222" s="37" t="s">
        <v>575</v>
      </c>
      <c r="D222" s="37" t="s">
        <v>6</v>
      </c>
      <c r="E222" s="56">
        <f>E223</f>
        <v>50000</v>
      </c>
    </row>
    <row r="223" spans="1:5" ht="37.5" outlineLevel="1" x14ac:dyDescent="0.25">
      <c r="A223" s="21" t="s">
        <v>576</v>
      </c>
      <c r="B223" s="22" t="s">
        <v>52</v>
      </c>
      <c r="C223" s="22" t="s">
        <v>577</v>
      </c>
      <c r="D223" s="22" t="s">
        <v>6</v>
      </c>
      <c r="E223" s="56">
        <f>E224</f>
        <v>50000</v>
      </c>
    </row>
    <row r="224" spans="1:5" ht="93.75" outlineLevel="1" x14ac:dyDescent="0.25">
      <c r="A224" s="21" t="s">
        <v>579</v>
      </c>
      <c r="B224" s="22" t="s">
        <v>52</v>
      </c>
      <c r="C224" s="22" t="s">
        <v>580</v>
      </c>
      <c r="D224" s="22" t="s">
        <v>6</v>
      </c>
      <c r="E224" s="56">
        <f>E225</f>
        <v>50000</v>
      </c>
    </row>
    <row r="225" spans="1:5" outlineLevel="1" x14ac:dyDescent="0.25">
      <c r="A225" s="21" t="s">
        <v>19</v>
      </c>
      <c r="B225" s="22" t="s">
        <v>52</v>
      </c>
      <c r="C225" s="22" t="s">
        <v>580</v>
      </c>
      <c r="D225" s="22" t="s">
        <v>20</v>
      </c>
      <c r="E225" s="56">
        <f>E226</f>
        <v>50000</v>
      </c>
    </row>
    <row r="226" spans="1:5" ht="56.25" outlineLevel="1" x14ac:dyDescent="0.25">
      <c r="A226" s="21" t="s">
        <v>46</v>
      </c>
      <c r="B226" s="22" t="s">
        <v>52</v>
      </c>
      <c r="C226" s="22" t="s">
        <v>580</v>
      </c>
      <c r="D226" s="22" t="s">
        <v>47</v>
      </c>
      <c r="E226" s="56">
        <v>50000</v>
      </c>
    </row>
    <row r="227" spans="1:5" ht="38.25" customHeight="1" outlineLevel="1" x14ac:dyDescent="0.25">
      <c r="A227" s="50" t="s">
        <v>341</v>
      </c>
      <c r="B227" s="37" t="s">
        <v>52</v>
      </c>
      <c r="C227" s="37" t="s">
        <v>290</v>
      </c>
      <c r="D227" s="37" t="s">
        <v>6</v>
      </c>
      <c r="E227" s="56">
        <f>E228+E232</f>
        <v>620000</v>
      </c>
    </row>
    <row r="228" spans="1:5" ht="18.75" customHeight="1" outlineLevel="1" x14ac:dyDescent="0.25">
      <c r="A228" s="21" t="s">
        <v>338</v>
      </c>
      <c r="B228" s="22" t="s">
        <v>52</v>
      </c>
      <c r="C228" s="22" t="s">
        <v>291</v>
      </c>
      <c r="D228" s="22" t="s">
        <v>6</v>
      </c>
      <c r="E228" s="56">
        <f>E229</f>
        <v>300000</v>
      </c>
    </row>
    <row r="229" spans="1:5" ht="24.75" customHeight="1" outlineLevel="1" x14ac:dyDescent="0.25">
      <c r="A229" s="21" t="s">
        <v>292</v>
      </c>
      <c r="B229" s="22" t="s">
        <v>52</v>
      </c>
      <c r="C229" s="22" t="s">
        <v>293</v>
      </c>
      <c r="D229" s="22" t="s">
        <v>6</v>
      </c>
      <c r="E229" s="56">
        <f>E230</f>
        <v>300000</v>
      </c>
    </row>
    <row r="230" spans="1:5" ht="16.5" customHeight="1" outlineLevel="1" x14ac:dyDescent="0.25">
      <c r="A230" s="21" t="s">
        <v>15</v>
      </c>
      <c r="B230" s="22" t="s">
        <v>52</v>
      </c>
      <c r="C230" s="22" t="s">
        <v>293</v>
      </c>
      <c r="D230" s="22" t="s">
        <v>16</v>
      </c>
      <c r="E230" s="56">
        <f>E231</f>
        <v>300000</v>
      </c>
    </row>
    <row r="231" spans="1:5" ht="19.5" customHeight="1" outlineLevel="1" x14ac:dyDescent="0.25">
      <c r="A231" s="21" t="s">
        <v>17</v>
      </c>
      <c r="B231" s="22" t="s">
        <v>52</v>
      </c>
      <c r="C231" s="22" t="s">
        <v>293</v>
      </c>
      <c r="D231" s="22" t="s">
        <v>18</v>
      </c>
      <c r="E231" s="56">
        <v>300000</v>
      </c>
    </row>
    <row r="232" spans="1:5" ht="37.5" customHeight="1" outlineLevel="4" x14ac:dyDescent="0.25">
      <c r="A232" s="24" t="s">
        <v>340</v>
      </c>
      <c r="B232" s="22" t="s">
        <v>52</v>
      </c>
      <c r="C232" s="22" t="s">
        <v>339</v>
      </c>
      <c r="D232" s="22" t="s">
        <v>6</v>
      </c>
      <c r="E232" s="56">
        <f>E233</f>
        <v>320000</v>
      </c>
    </row>
    <row r="233" spans="1:5" ht="26.25" customHeight="1" outlineLevel="5" x14ac:dyDescent="0.25">
      <c r="A233" s="21" t="s">
        <v>294</v>
      </c>
      <c r="B233" s="22" t="s">
        <v>52</v>
      </c>
      <c r="C233" s="22" t="s">
        <v>367</v>
      </c>
      <c r="D233" s="22" t="s">
        <v>6</v>
      </c>
      <c r="E233" s="56">
        <f>E234</f>
        <v>320000</v>
      </c>
    </row>
    <row r="234" spans="1:5" ht="18" customHeight="1" outlineLevel="6" x14ac:dyDescent="0.25">
      <c r="A234" s="21" t="s">
        <v>15</v>
      </c>
      <c r="B234" s="22" t="s">
        <v>52</v>
      </c>
      <c r="C234" s="22" t="s">
        <v>367</v>
      </c>
      <c r="D234" s="22" t="s">
        <v>16</v>
      </c>
      <c r="E234" s="56">
        <f>E235</f>
        <v>320000</v>
      </c>
    </row>
    <row r="235" spans="1:5" ht="21" customHeight="1" outlineLevel="6" x14ac:dyDescent="0.25">
      <c r="A235" s="21" t="s">
        <v>17</v>
      </c>
      <c r="B235" s="22" t="s">
        <v>52</v>
      </c>
      <c r="C235" s="22" t="s">
        <v>367</v>
      </c>
      <c r="D235" s="22" t="s">
        <v>18</v>
      </c>
      <c r="E235" s="56">
        <f>320000</f>
        <v>320000</v>
      </c>
    </row>
    <row r="236" spans="1:5" s="3" customFormat="1" x14ac:dyDescent="0.25">
      <c r="A236" s="21" t="s">
        <v>53</v>
      </c>
      <c r="B236" s="20" t="s">
        <v>54</v>
      </c>
      <c r="C236" s="20" t="s">
        <v>124</v>
      </c>
      <c r="D236" s="20" t="s">
        <v>6</v>
      </c>
      <c r="E236" s="60">
        <f>E237+E248+E280+E320</f>
        <v>228880598.19</v>
      </c>
    </row>
    <row r="237" spans="1:5" s="3" customFormat="1" x14ac:dyDescent="0.25">
      <c r="A237" s="21" t="s">
        <v>55</v>
      </c>
      <c r="B237" s="22" t="s">
        <v>56</v>
      </c>
      <c r="C237" s="22" t="s">
        <v>124</v>
      </c>
      <c r="D237" s="22" t="s">
        <v>6</v>
      </c>
      <c r="E237" s="56">
        <f>E238+E243</f>
        <v>3673250</v>
      </c>
    </row>
    <row r="238" spans="1:5" s="3" customFormat="1" ht="36.75" customHeight="1" x14ac:dyDescent="0.25">
      <c r="A238" s="50" t="s">
        <v>463</v>
      </c>
      <c r="B238" s="37" t="s">
        <v>56</v>
      </c>
      <c r="C238" s="37" t="s">
        <v>282</v>
      </c>
      <c r="D238" s="37" t="s">
        <v>6</v>
      </c>
      <c r="E238" s="56">
        <f>E239</f>
        <v>3673250</v>
      </c>
    </row>
    <row r="239" spans="1:5" s="3" customFormat="1" ht="37.5" x14ac:dyDescent="0.25">
      <c r="A239" s="21" t="s">
        <v>295</v>
      </c>
      <c r="B239" s="22" t="s">
        <v>56</v>
      </c>
      <c r="C239" s="22" t="s">
        <v>283</v>
      </c>
      <c r="D239" s="22" t="s">
        <v>6</v>
      </c>
      <c r="E239" s="56">
        <f>E240</f>
        <v>3673250</v>
      </c>
    </row>
    <row r="240" spans="1:5" s="3" customFormat="1" x14ac:dyDescent="0.25">
      <c r="A240" s="21" t="s">
        <v>296</v>
      </c>
      <c r="B240" s="22" t="s">
        <v>56</v>
      </c>
      <c r="C240" s="22" t="s">
        <v>297</v>
      </c>
      <c r="D240" s="22" t="s">
        <v>6</v>
      </c>
      <c r="E240" s="56">
        <f>E241</f>
        <v>3673250</v>
      </c>
    </row>
    <row r="241" spans="1:5" s="3" customFormat="1" ht="17.25" customHeight="1" x14ac:dyDescent="0.25">
      <c r="A241" s="21" t="s">
        <v>15</v>
      </c>
      <c r="B241" s="22" t="s">
        <v>56</v>
      </c>
      <c r="C241" s="22" t="s">
        <v>297</v>
      </c>
      <c r="D241" s="22" t="s">
        <v>16</v>
      </c>
      <c r="E241" s="56">
        <f>E242</f>
        <v>3673250</v>
      </c>
    </row>
    <row r="242" spans="1:5" s="3" customFormat="1" ht="21.75" customHeight="1" x14ac:dyDescent="0.25">
      <c r="A242" s="21" t="s">
        <v>17</v>
      </c>
      <c r="B242" s="22" t="s">
        <v>56</v>
      </c>
      <c r="C242" s="22" t="s">
        <v>297</v>
      </c>
      <c r="D242" s="22" t="s">
        <v>18</v>
      </c>
      <c r="E242" s="56">
        <v>3673250</v>
      </c>
    </row>
    <row r="243" spans="1:5" s="3" customFormat="1" ht="37.5" hidden="1" x14ac:dyDescent="0.25">
      <c r="A243" s="21" t="s">
        <v>130</v>
      </c>
      <c r="B243" s="22" t="s">
        <v>56</v>
      </c>
      <c r="C243" s="22" t="s">
        <v>125</v>
      </c>
      <c r="D243" s="22" t="s">
        <v>6</v>
      </c>
      <c r="E243" s="56">
        <f>E244</f>
        <v>0</v>
      </c>
    </row>
    <row r="244" spans="1:5" s="3" customFormat="1" hidden="1" x14ac:dyDescent="0.25">
      <c r="A244" s="21" t="s">
        <v>231</v>
      </c>
      <c r="B244" s="22" t="s">
        <v>56</v>
      </c>
      <c r="C244" s="22" t="s">
        <v>230</v>
      </c>
      <c r="D244" s="22" t="s">
        <v>6</v>
      </c>
      <c r="E244" s="56">
        <f>E245</f>
        <v>0</v>
      </c>
    </row>
    <row r="245" spans="1:5" s="3" customFormat="1" ht="56.25" hidden="1" x14ac:dyDescent="0.25">
      <c r="A245" s="13" t="s">
        <v>333</v>
      </c>
      <c r="B245" s="22" t="s">
        <v>56</v>
      </c>
      <c r="C245" s="22" t="s">
        <v>426</v>
      </c>
      <c r="D245" s="22" t="s">
        <v>6</v>
      </c>
      <c r="E245" s="56">
        <f>E246</f>
        <v>0</v>
      </c>
    </row>
    <row r="246" spans="1:5" s="3" customFormat="1" ht="37.5" hidden="1" x14ac:dyDescent="0.25">
      <c r="A246" s="21" t="s">
        <v>15</v>
      </c>
      <c r="B246" s="22" t="s">
        <v>56</v>
      </c>
      <c r="C246" s="22" t="s">
        <v>426</v>
      </c>
      <c r="D246" s="22" t="s">
        <v>16</v>
      </c>
      <c r="E246" s="56">
        <f>E247</f>
        <v>0</v>
      </c>
    </row>
    <row r="247" spans="1:5" s="3" customFormat="1" ht="37.5" hidden="1" x14ac:dyDescent="0.25">
      <c r="A247" s="21" t="s">
        <v>17</v>
      </c>
      <c r="B247" s="22" t="s">
        <v>56</v>
      </c>
      <c r="C247" s="22" t="s">
        <v>426</v>
      </c>
      <c r="D247" s="22" t="s">
        <v>18</v>
      </c>
      <c r="E247" s="56">
        <v>0</v>
      </c>
    </row>
    <row r="248" spans="1:5" s="3" customFormat="1" x14ac:dyDescent="0.25">
      <c r="A248" s="21" t="s">
        <v>57</v>
      </c>
      <c r="B248" s="22" t="s">
        <v>58</v>
      </c>
      <c r="C248" s="22" t="s">
        <v>124</v>
      </c>
      <c r="D248" s="22" t="s">
        <v>6</v>
      </c>
      <c r="E248" s="56">
        <f>E249</f>
        <v>195290081.63999999</v>
      </c>
    </row>
    <row r="249" spans="1:5" s="3" customFormat="1" ht="39" customHeight="1" x14ac:dyDescent="0.25">
      <c r="A249" s="50" t="s">
        <v>298</v>
      </c>
      <c r="B249" s="37" t="s">
        <v>58</v>
      </c>
      <c r="C249" s="37" t="s">
        <v>132</v>
      </c>
      <c r="D249" s="37" t="s">
        <v>6</v>
      </c>
      <c r="E249" s="56">
        <f>E250+E276</f>
        <v>195290081.63999999</v>
      </c>
    </row>
    <row r="250" spans="1:5" s="3" customFormat="1" ht="56.25" x14ac:dyDescent="0.25">
      <c r="A250" s="21" t="s">
        <v>299</v>
      </c>
      <c r="B250" s="22" t="s">
        <v>58</v>
      </c>
      <c r="C250" s="22" t="s">
        <v>300</v>
      </c>
      <c r="D250" s="22" t="s">
        <v>6</v>
      </c>
      <c r="E250" s="56">
        <f>E251+E258+E261+E264+E267+E273+E270</f>
        <v>39296000</v>
      </c>
    </row>
    <row r="251" spans="1:5" s="3" customFormat="1" ht="54.75" customHeight="1" x14ac:dyDescent="0.25">
      <c r="A251" s="25" t="s">
        <v>59</v>
      </c>
      <c r="B251" s="22" t="s">
        <v>58</v>
      </c>
      <c r="C251" s="22" t="s">
        <v>301</v>
      </c>
      <c r="D251" s="22" t="s">
        <v>6</v>
      </c>
      <c r="E251" s="56">
        <f>E252+E256+E254</f>
        <v>18484000</v>
      </c>
    </row>
    <row r="252" spans="1:5" s="3" customFormat="1" ht="21.75" customHeight="1" x14ac:dyDescent="0.25">
      <c r="A252" s="21" t="s">
        <v>15</v>
      </c>
      <c r="B252" s="22" t="s">
        <v>58</v>
      </c>
      <c r="C252" s="22" t="s">
        <v>301</v>
      </c>
      <c r="D252" s="22" t="s">
        <v>16</v>
      </c>
      <c r="E252" s="56">
        <f>E253</f>
        <v>5190123.62</v>
      </c>
    </row>
    <row r="253" spans="1:5" s="3" customFormat="1" ht="21.75" customHeight="1" x14ac:dyDescent="0.25">
      <c r="A253" s="21" t="s">
        <v>17</v>
      </c>
      <c r="B253" s="22" t="s">
        <v>58</v>
      </c>
      <c r="C253" s="22" t="s">
        <v>301</v>
      </c>
      <c r="D253" s="22" t="s">
        <v>18</v>
      </c>
      <c r="E253" s="56">
        <v>5190123.62</v>
      </c>
    </row>
    <row r="254" spans="1:5" s="3" customFormat="1" ht="21.75" customHeight="1" x14ac:dyDescent="0.25">
      <c r="A254" s="21" t="s">
        <v>219</v>
      </c>
      <c r="B254" s="22" t="s">
        <v>58</v>
      </c>
      <c r="C254" s="22" t="s">
        <v>301</v>
      </c>
      <c r="D254" s="22" t="s">
        <v>220</v>
      </c>
      <c r="E254" s="56">
        <f>E255</f>
        <v>1362876.38</v>
      </c>
    </row>
    <row r="255" spans="1:5" s="3" customFormat="1" ht="21.75" customHeight="1" x14ac:dyDescent="0.25">
      <c r="A255" s="21" t="s">
        <v>221</v>
      </c>
      <c r="B255" s="22" t="s">
        <v>58</v>
      </c>
      <c r="C255" s="22" t="s">
        <v>301</v>
      </c>
      <c r="D255" s="22" t="s">
        <v>222</v>
      </c>
      <c r="E255" s="56">
        <v>1362876.38</v>
      </c>
    </row>
    <row r="256" spans="1:5" s="3" customFormat="1" ht="21.75" customHeight="1" x14ac:dyDescent="0.25">
      <c r="A256" s="21" t="s">
        <v>19</v>
      </c>
      <c r="B256" s="22" t="s">
        <v>58</v>
      </c>
      <c r="C256" s="22" t="s">
        <v>301</v>
      </c>
      <c r="D256" s="22" t="s">
        <v>20</v>
      </c>
      <c r="E256" s="56">
        <f>E257</f>
        <v>11931000</v>
      </c>
    </row>
    <row r="257" spans="1:5" s="3" customFormat="1" ht="60" customHeight="1" x14ac:dyDescent="0.25">
      <c r="A257" s="21" t="s">
        <v>46</v>
      </c>
      <c r="B257" s="22" t="s">
        <v>58</v>
      </c>
      <c r="C257" s="22" t="s">
        <v>301</v>
      </c>
      <c r="D257" s="22" t="s">
        <v>47</v>
      </c>
      <c r="E257" s="56">
        <v>11931000</v>
      </c>
    </row>
    <row r="258" spans="1:5" s="3" customFormat="1" ht="36.75" customHeight="1" x14ac:dyDescent="0.25">
      <c r="A258" s="21" t="s">
        <v>207</v>
      </c>
      <c r="B258" s="22" t="s">
        <v>58</v>
      </c>
      <c r="C258" s="22" t="s">
        <v>302</v>
      </c>
      <c r="D258" s="22" t="s">
        <v>6</v>
      </c>
      <c r="E258" s="56">
        <f>E259</f>
        <v>1100000</v>
      </c>
    </row>
    <row r="259" spans="1:5" s="3" customFormat="1" x14ac:dyDescent="0.25">
      <c r="A259" s="21" t="s">
        <v>19</v>
      </c>
      <c r="B259" s="22" t="s">
        <v>58</v>
      </c>
      <c r="C259" s="22" t="s">
        <v>302</v>
      </c>
      <c r="D259" s="22" t="s">
        <v>20</v>
      </c>
      <c r="E259" s="56">
        <f>E260</f>
        <v>1100000</v>
      </c>
    </row>
    <row r="260" spans="1:5" s="3" customFormat="1" ht="38.25" customHeight="1" x14ac:dyDescent="0.25">
      <c r="A260" s="21" t="s">
        <v>46</v>
      </c>
      <c r="B260" s="22" t="s">
        <v>58</v>
      </c>
      <c r="C260" s="22" t="s">
        <v>302</v>
      </c>
      <c r="D260" s="22" t="s">
        <v>47</v>
      </c>
      <c r="E260" s="56">
        <f>500000+600000</f>
        <v>1100000</v>
      </c>
    </row>
    <row r="261" spans="1:5" s="3" customFormat="1" ht="37.5" x14ac:dyDescent="0.25">
      <c r="A261" s="21" t="s">
        <v>217</v>
      </c>
      <c r="B261" s="22" t="s">
        <v>58</v>
      </c>
      <c r="C261" s="22" t="s">
        <v>303</v>
      </c>
      <c r="D261" s="22" t="s">
        <v>6</v>
      </c>
      <c r="E261" s="56">
        <f>E262</f>
        <v>13650000</v>
      </c>
    </row>
    <row r="262" spans="1:5" s="3" customFormat="1" x14ac:dyDescent="0.25">
      <c r="A262" s="21" t="s">
        <v>19</v>
      </c>
      <c r="B262" s="22" t="s">
        <v>58</v>
      </c>
      <c r="C262" s="22" t="s">
        <v>303</v>
      </c>
      <c r="D262" s="22" t="s">
        <v>20</v>
      </c>
      <c r="E262" s="56">
        <f>E263</f>
        <v>13650000</v>
      </c>
    </row>
    <row r="263" spans="1:5" s="3" customFormat="1" ht="34.5" customHeight="1" x14ac:dyDescent="0.25">
      <c r="A263" s="21" t="s">
        <v>46</v>
      </c>
      <c r="B263" s="22" t="s">
        <v>58</v>
      </c>
      <c r="C263" s="22" t="s">
        <v>303</v>
      </c>
      <c r="D263" s="22" t="s">
        <v>47</v>
      </c>
      <c r="E263" s="56">
        <v>13650000</v>
      </c>
    </row>
    <row r="264" spans="1:5" s="3" customFormat="1" ht="56.25" hidden="1" x14ac:dyDescent="0.25">
      <c r="A264" s="21" t="s">
        <v>250</v>
      </c>
      <c r="B264" s="22" t="s">
        <v>58</v>
      </c>
      <c r="C264" s="22" t="s">
        <v>342</v>
      </c>
      <c r="D264" s="22" t="s">
        <v>6</v>
      </c>
      <c r="E264" s="56">
        <f>E265</f>
        <v>0</v>
      </c>
    </row>
    <row r="265" spans="1:5" s="3" customFormat="1" ht="37.5" hidden="1" customHeight="1" x14ac:dyDescent="0.25">
      <c r="A265" s="21" t="s">
        <v>15</v>
      </c>
      <c r="B265" s="22" t="s">
        <v>58</v>
      </c>
      <c r="C265" s="22" t="s">
        <v>342</v>
      </c>
      <c r="D265" s="22" t="s">
        <v>16</v>
      </c>
      <c r="E265" s="56">
        <f>E266</f>
        <v>0</v>
      </c>
    </row>
    <row r="266" spans="1:5" s="3" customFormat="1" ht="37.5" hidden="1" x14ac:dyDescent="0.25">
      <c r="A266" s="21" t="s">
        <v>17</v>
      </c>
      <c r="B266" s="22" t="s">
        <v>58</v>
      </c>
      <c r="C266" s="22" t="s">
        <v>342</v>
      </c>
      <c r="D266" s="22" t="s">
        <v>18</v>
      </c>
      <c r="E266" s="56">
        <v>0</v>
      </c>
    </row>
    <row r="267" spans="1:5" s="3" customFormat="1" ht="56.25" hidden="1" x14ac:dyDescent="0.25">
      <c r="A267" s="21" t="s">
        <v>218</v>
      </c>
      <c r="B267" s="22" t="s">
        <v>58</v>
      </c>
      <c r="C267" s="22" t="s">
        <v>343</v>
      </c>
      <c r="D267" s="22" t="s">
        <v>6</v>
      </c>
      <c r="E267" s="56">
        <f>E268</f>
        <v>0</v>
      </c>
    </row>
    <row r="268" spans="1:5" s="3" customFormat="1" ht="37.5" hidden="1" x14ac:dyDescent="0.25">
      <c r="A268" s="21" t="s">
        <v>15</v>
      </c>
      <c r="B268" s="22" t="s">
        <v>58</v>
      </c>
      <c r="C268" s="22" t="s">
        <v>343</v>
      </c>
      <c r="D268" s="22" t="s">
        <v>16</v>
      </c>
      <c r="E268" s="56">
        <f>E269</f>
        <v>0</v>
      </c>
    </row>
    <row r="269" spans="1:5" s="3" customFormat="1" ht="37.5" hidden="1" x14ac:dyDescent="0.25">
      <c r="A269" s="21" t="s">
        <v>17</v>
      </c>
      <c r="B269" s="22" t="s">
        <v>58</v>
      </c>
      <c r="C269" s="22" t="s">
        <v>343</v>
      </c>
      <c r="D269" s="22" t="s">
        <v>18</v>
      </c>
      <c r="E269" s="56">
        <v>0</v>
      </c>
    </row>
    <row r="270" spans="1:5" s="3" customFormat="1" ht="37.5" x14ac:dyDescent="0.25">
      <c r="A270" s="21" t="s">
        <v>543</v>
      </c>
      <c r="B270" s="22" t="s">
        <v>58</v>
      </c>
      <c r="C270" s="22" t="s">
        <v>544</v>
      </c>
      <c r="D270" s="22" t="s">
        <v>6</v>
      </c>
      <c r="E270" s="56">
        <f>E271</f>
        <v>6000000</v>
      </c>
    </row>
    <row r="271" spans="1:5" s="3" customFormat="1" ht="37.5" x14ac:dyDescent="0.25">
      <c r="A271" s="21" t="s">
        <v>15</v>
      </c>
      <c r="B271" s="22" t="s">
        <v>58</v>
      </c>
      <c r="C271" s="22" t="s">
        <v>544</v>
      </c>
      <c r="D271" s="22" t="s">
        <v>16</v>
      </c>
      <c r="E271" s="56">
        <f>E272</f>
        <v>6000000</v>
      </c>
    </row>
    <row r="272" spans="1:5" s="3" customFormat="1" ht="37.5" x14ac:dyDescent="0.25">
      <c r="A272" s="21" t="s">
        <v>17</v>
      </c>
      <c r="B272" s="22" t="s">
        <v>58</v>
      </c>
      <c r="C272" s="22" t="s">
        <v>544</v>
      </c>
      <c r="D272" s="22" t="s">
        <v>18</v>
      </c>
      <c r="E272" s="56">
        <v>6000000</v>
      </c>
    </row>
    <row r="273" spans="1:5" s="3" customFormat="1" ht="37.5" x14ac:dyDescent="0.25">
      <c r="A273" s="21" t="s">
        <v>522</v>
      </c>
      <c r="B273" s="22" t="s">
        <v>58</v>
      </c>
      <c r="C273" s="22" t="s">
        <v>521</v>
      </c>
      <c r="D273" s="22" t="s">
        <v>6</v>
      </c>
      <c r="E273" s="56">
        <f>E274</f>
        <v>62000</v>
      </c>
    </row>
    <row r="274" spans="1:5" s="3" customFormat="1" ht="37.5" x14ac:dyDescent="0.25">
      <c r="A274" s="21" t="s">
        <v>15</v>
      </c>
      <c r="B274" s="22" t="s">
        <v>58</v>
      </c>
      <c r="C274" s="22" t="s">
        <v>521</v>
      </c>
      <c r="D274" s="22" t="s">
        <v>16</v>
      </c>
      <c r="E274" s="56">
        <f>E275</f>
        <v>62000</v>
      </c>
    </row>
    <row r="275" spans="1:5" s="3" customFormat="1" ht="37.5" x14ac:dyDescent="0.25">
      <c r="A275" s="21" t="s">
        <v>17</v>
      </c>
      <c r="B275" s="22" t="s">
        <v>58</v>
      </c>
      <c r="C275" s="22" t="s">
        <v>521</v>
      </c>
      <c r="D275" s="22" t="s">
        <v>18</v>
      </c>
      <c r="E275" s="56">
        <v>62000</v>
      </c>
    </row>
    <row r="276" spans="1:5" s="3" customFormat="1" x14ac:dyDescent="0.25">
      <c r="A276" s="24" t="s">
        <v>395</v>
      </c>
      <c r="B276" s="22" t="s">
        <v>58</v>
      </c>
      <c r="C276" s="22" t="s">
        <v>541</v>
      </c>
      <c r="D276" s="22" t="s">
        <v>6</v>
      </c>
      <c r="E276" s="56">
        <f>E277</f>
        <v>155994081.63999999</v>
      </c>
    </row>
    <row r="277" spans="1:5" s="3" customFormat="1" ht="56.25" x14ac:dyDescent="0.25">
      <c r="A277" s="21" t="s">
        <v>398</v>
      </c>
      <c r="B277" s="22" t="s">
        <v>58</v>
      </c>
      <c r="C277" s="22" t="s">
        <v>542</v>
      </c>
      <c r="D277" s="22" t="s">
        <v>6</v>
      </c>
      <c r="E277" s="56">
        <f>E278</f>
        <v>155994081.63999999</v>
      </c>
    </row>
    <row r="278" spans="1:5" s="3" customFormat="1" ht="37.5" x14ac:dyDescent="0.25">
      <c r="A278" s="21" t="s">
        <v>219</v>
      </c>
      <c r="B278" s="22" t="s">
        <v>58</v>
      </c>
      <c r="C278" s="22" t="s">
        <v>542</v>
      </c>
      <c r="D278" s="22" t="s">
        <v>220</v>
      </c>
      <c r="E278" s="56">
        <f>E279</f>
        <v>155994081.63999999</v>
      </c>
    </row>
    <row r="279" spans="1:5" s="3" customFormat="1" x14ac:dyDescent="0.25">
      <c r="A279" s="21" t="s">
        <v>221</v>
      </c>
      <c r="B279" s="22" t="s">
        <v>58</v>
      </c>
      <c r="C279" s="22" t="s">
        <v>542</v>
      </c>
      <c r="D279" s="22" t="s">
        <v>222</v>
      </c>
      <c r="E279" s="56">
        <f>143460299.73+12533781.91</f>
        <v>155994081.63999999</v>
      </c>
    </row>
    <row r="280" spans="1:5" s="3" customFormat="1" x14ac:dyDescent="0.25">
      <c r="A280" s="21" t="s">
        <v>60</v>
      </c>
      <c r="B280" s="22" t="s">
        <v>61</v>
      </c>
      <c r="C280" s="22" t="s">
        <v>124</v>
      </c>
      <c r="D280" s="22" t="s">
        <v>6</v>
      </c>
      <c r="E280" s="56">
        <f>E281+E289+E300</f>
        <v>27421266.550000001</v>
      </c>
    </row>
    <row r="281" spans="1:5" s="3" customFormat="1" ht="56.25" x14ac:dyDescent="0.25">
      <c r="A281" s="50" t="s">
        <v>298</v>
      </c>
      <c r="B281" s="37" t="s">
        <v>61</v>
      </c>
      <c r="C281" s="37" t="s">
        <v>132</v>
      </c>
      <c r="D281" s="37" t="s">
        <v>6</v>
      </c>
      <c r="E281" s="56">
        <f>E282</f>
        <v>550000</v>
      </c>
    </row>
    <row r="282" spans="1:5" s="3" customFormat="1" x14ac:dyDescent="0.25">
      <c r="A282" s="21" t="s">
        <v>304</v>
      </c>
      <c r="B282" s="22" t="s">
        <v>61</v>
      </c>
      <c r="C282" s="22" t="s">
        <v>192</v>
      </c>
      <c r="D282" s="22" t="s">
        <v>6</v>
      </c>
      <c r="E282" s="56">
        <f>E283+E286</f>
        <v>550000</v>
      </c>
    </row>
    <row r="283" spans="1:5" s="3" customFormat="1" x14ac:dyDescent="0.25">
      <c r="A283" s="21" t="s">
        <v>310</v>
      </c>
      <c r="B283" s="22" t="s">
        <v>61</v>
      </c>
      <c r="C283" s="22" t="s">
        <v>399</v>
      </c>
      <c r="D283" s="22" t="s">
        <v>6</v>
      </c>
      <c r="E283" s="56">
        <f>E284</f>
        <v>200000</v>
      </c>
    </row>
    <row r="284" spans="1:5" s="3" customFormat="1" ht="16.5" customHeight="1" x14ac:dyDescent="0.25">
      <c r="A284" s="23" t="s">
        <v>15</v>
      </c>
      <c r="B284" s="22" t="s">
        <v>61</v>
      </c>
      <c r="C284" s="22" t="s">
        <v>399</v>
      </c>
      <c r="D284" s="22" t="s">
        <v>16</v>
      </c>
      <c r="E284" s="56">
        <f>E285</f>
        <v>200000</v>
      </c>
    </row>
    <row r="285" spans="1:5" s="3" customFormat="1" ht="20.25" customHeight="1" x14ac:dyDescent="0.25">
      <c r="A285" s="23" t="s">
        <v>17</v>
      </c>
      <c r="B285" s="22" t="s">
        <v>61</v>
      </c>
      <c r="C285" s="22" t="s">
        <v>399</v>
      </c>
      <c r="D285" s="22" t="s">
        <v>18</v>
      </c>
      <c r="E285" s="56">
        <v>200000</v>
      </c>
    </row>
    <row r="286" spans="1:5" s="3" customFormat="1" ht="37.5" x14ac:dyDescent="0.25">
      <c r="A286" s="25" t="s">
        <v>62</v>
      </c>
      <c r="B286" s="22" t="s">
        <v>61</v>
      </c>
      <c r="C286" s="22" t="s">
        <v>305</v>
      </c>
      <c r="D286" s="22" t="s">
        <v>6</v>
      </c>
      <c r="E286" s="56">
        <f>E287</f>
        <v>350000</v>
      </c>
    </row>
    <row r="287" spans="1:5" s="3" customFormat="1" ht="16.5" customHeight="1" x14ac:dyDescent="0.25">
      <c r="A287" s="21" t="s">
        <v>15</v>
      </c>
      <c r="B287" s="22" t="s">
        <v>61</v>
      </c>
      <c r="C287" s="22" t="s">
        <v>305</v>
      </c>
      <c r="D287" s="22" t="s">
        <v>16</v>
      </c>
      <c r="E287" s="56">
        <f>E288</f>
        <v>350000</v>
      </c>
    </row>
    <row r="288" spans="1:5" s="3" customFormat="1" ht="21.75" customHeight="1" x14ac:dyDescent="0.25">
      <c r="A288" s="21" t="s">
        <v>17</v>
      </c>
      <c r="B288" s="22" t="s">
        <v>61</v>
      </c>
      <c r="C288" s="22" t="s">
        <v>305</v>
      </c>
      <c r="D288" s="22" t="s">
        <v>18</v>
      </c>
      <c r="E288" s="56">
        <f>350000</f>
        <v>350000</v>
      </c>
    </row>
    <row r="289" spans="1:9" s="3" customFormat="1" ht="36.75" customHeight="1" x14ac:dyDescent="0.25">
      <c r="A289" s="50" t="s">
        <v>427</v>
      </c>
      <c r="B289" s="37" t="s">
        <v>61</v>
      </c>
      <c r="C289" s="37" t="s">
        <v>428</v>
      </c>
      <c r="D289" s="37" t="s">
        <v>6</v>
      </c>
      <c r="E289" s="56">
        <f>E290</f>
        <v>10960858.32</v>
      </c>
    </row>
    <row r="290" spans="1:9" s="3" customFormat="1" ht="37.5" x14ac:dyDescent="0.25">
      <c r="A290" s="21" t="s">
        <v>429</v>
      </c>
      <c r="B290" s="22" t="s">
        <v>61</v>
      </c>
      <c r="C290" s="22" t="s">
        <v>430</v>
      </c>
      <c r="D290" s="22" t="s">
        <v>6</v>
      </c>
      <c r="E290" s="56">
        <f>E291+E294+E297</f>
        <v>10960858.32</v>
      </c>
    </row>
    <row r="291" spans="1:9" s="3" customFormat="1" ht="38.25" customHeight="1" x14ac:dyDescent="0.25">
      <c r="A291" s="21" t="s">
        <v>431</v>
      </c>
      <c r="B291" s="22" t="s">
        <v>61</v>
      </c>
      <c r="C291" s="22" t="s">
        <v>432</v>
      </c>
      <c r="D291" s="22" t="s">
        <v>6</v>
      </c>
      <c r="E291" s="56">
        <f>E292</f>
        <v>2000000</v>
      </c>
    </row>
    <row r="292" spans="1:9" s="3" customFormat="1" ht="38.25" customHeight="1" x14ac:dyDescent="0.25">
      <c r="A292" s="21" t="s">
        <v>15</v>
      </c>
      <c r="B292" s="22" t="s">
        <v>61</v>
      </c>
      <c r="C292" s="22" t="s">
        <v>432</v>
      </c>
      <c r="D292" s="22" t="s">
        <v>16</v>
      </c>
      <c r="E292" s="56">
        <f>E293</f>
        <v>2000000</v>
      </c>
    </row>
    <row r="293" spans="1:9" s="3" customFormat="1" ht="38.25" customHeight="1" x14ac:dyDescent="0.25">
      <c r="A293" s="21" t="s">
        <v>17</v>
      </c>
      <c r="B293" s="22" t="s">
        <v>61</v>
      </c>
      <c r="C293" s="22" t="s">
        <v>432</v>
      </c>
      <c r="D293" s="22" t="s">
        <v>18</v>
      </c>
      <c r="E293" s="56">
        <f>2000000</f>
        <v>2000000</v>
      </c>
    </row>
    <row r="294" spans="1:9" s="3" customFormat="1" ht="38.25" customHeight="1" x14ac:dyDescent="0.25">
      <c r="A294" s="21" t="s">
        <v>433</v>
      </c>
      <c r="B294" s="22" t="s">
        <v>61</v>
      </c>
      <c r="C294" s="22" t="s">
        <v>434</v>
      </c>
      <c r="D294" s="22" t="s">
        <v>6</v>
      </c>
      <c r="E294" s="56">
        <f>E295</f>
        <v>3751000</v>
      </c>
    </row>
    <row r="295" spans="1:9" s="3" customFormat="1" ht="38.25" customHeight="1" x14ac:dyDescent="0.25">
      <c r="A295" s="21" t="s">
        <v>15</v>
      </c>
      <c r="B295" s="22" t="s">
        <v>61</v>
      </c>
      <c r="C295" s="22" t="s">
        <v>434</v>
      </c>
      <c r="D295" s="22" t="s">
        <v>16</v>
      </c>
      <c r="E295" s="56">
        <f>E296</f>
        <v>3751000</v>
      </c>
      <c r="H295" s="3" t="s">
        <v>50</v>
      </c>
    </row>
    <row r="296" spans="1:9" s="3" customFormat="1" ht="38.25" customHeight="1" x14ac:dyDescent="0.25">
      <c r="A296" s="21" t="s">
        <v>17</v>
      </c>
      <c r="B296" s="22" t="s">
        <v>61</v>
      </c>
      <c r="C296" s="22" t="s">
        <v>434</v>
      </c>
      <c r="D296" s="22" t="s">
        <v>18</v>
      </c>
      <c r="E296" s="56">
        <f>1500000+1951000+300000</f>
        <v>3751000</v>
      </c>
    </row>
    <row r="297" spans="1:9" s="3" customFormat="1" ht="38.25" customHeight="1" x14ac:dyDescent="0.25">
      <c r="A297" s="21" t="s">
        <v>435</v>
      </c>
      <c r="B297" s="22" t="s">
        <v>61</v>
      </c>
      <c r="C297" s="22" t="s">
        <v>436</v>
      </c>
      <c r="D297" s="22" t="s">
        <v>6</v>
      </c>
      <c r="E297" s="56">
        <f>E298</f>
        <v>5209858.32</v>
      </c>
    </row>
    <row r="298" spans="1:9" s="3" customFormat="1" ht="38.25" customHeight="1" x14ac:dyDescent="0.25">
      <c r="A298" s="21" t="s">
        <v>15</v>
      </c>
      <c r="B298" s="22" t="s">
        <v>61</v>
      </c>
      <c r="C298" s="22" t="s">
        <v>436</v>
      </c>
      <c r="D298" s="22" t="s">
        <v>16</v>
      </c>
      <c r="E298" s="56">
        <f>E299</f>
        <v>5209858.32</v>
      </c>
      <c r="I298" s="3" t="s">
        <v>50</v>
      </c>
    </row>
    <row r="299" spans="1:9" s="3" customFormat="1" ht="18.75" customHeight="1" x14ac:dyDescent="0.25">
      <c r="A299" s="21" t="s">
        <v>17</v>
      </c>
      <c r="B299" s="22" t="s">
        <v>61</v>
      </c>
      <c r="C299" s="22" t="s">
        <v>436</v>
      </c>
      <c r="D299" s="22" t="s">
        <v>18</v>
      </c>
      <c r="E299" s="56">
        <v>5209858.32</v>
      </c>
    </row>
    <row r="300" spans="1:9" s="3" customFormat="1" ht="56.25" x14ac:dyDescent="0.25">
      <c r="A300" s="50" t="s">
        <v>437</v>
      </c>
      <c r="B300" s="37" t="s">
        <v>61</v>
      </c>
      <c r="C300" s="37" t="s">
        <v>438</v>
      </c>
      <c r="D300" s="37" t="s">
        <v>6</v>
      </c>
      <c r="E300" s="56">
        <f>E301+E309</f>
        <v>15910408.23</v>
      </c>
    </row>
    <row r="301" spans="1:9" s="3" customFormat="1" ht="56.25" x14ac:dyDescent="0.25">
      <c r="A301" s="50" t="s">
        <v>466</v>
      </c>
      <c r="B301" s="37" t="s">
        <v>61</v>
      </c>
      <c r="C301" s="37" t="s">
        <v>467</v>
      </c>
      <c r="D301" s="37" t="s">
        <v>6</v>
      </c>
      <c r="E301" s="56">
        <f>E302</f>
        <v>8282327.9500000002</v>
      </c>
    </row>
    <row r="302" spans="1:9" s="3" customFormat="1" ht="23.25" customHeight="1" x14ac:dyDescent="0.25">
      <c r="A302" s="21" t="s">
        <v>465</v>
      </c>
      <c r="B302" s="22" t="s">
        <v>61</v>
      </c>
      <c r="C302" s="22" t="s">
        <v>468</v>
      </c>
      <c r="D302" s="22" t="s">
        <v>6</v>
      </c>
      <c r="E302" s="56">
        <f>E303+E306</f>
        <v>8282327.9500000002</v>
      </c>
    </row>
    <row r="303" spans="1:9" s="3" customFormat="1" ht="37.5" x14ac:dyDescent="0.25">
      <c r="A303" s="21" t="s">
        <v>464</v>
      </c>
      <c r="B303" s="22" t="s">
        <v>61</v>
      </c>
      <c r="C303" s="22" t="s">
        <v>469</v>
      </c>
      <c r="D303" s="22" t="s">
        <v>6</v>
      </c>
      <c r="E303" s="56">
        <f>E304</f>
        <v>6850012.1100000003</v>
      </c>
    </row>
    <row r="304" spans="1:9" s="3" customFormat="1" ht="37.5" x14ac:dyDescent="0.25">
      <c r="A304" s="21" t="s">
        <v>15</v>
      </c>
      <c r="B304" s="22" t="s">
        <v>61</v>
      </c>
      <c r="C304" s="22" t="s">
        <v>469</v>
      </c>
      <c r="D304" s="22" t="s">
        <v>16</v>
      </c>
      <c r="E304" s="56">
        <f>E305</f>
        <v>6850012.1100000003</v>
      </c>
    </row>
    <row r="305" spans="1:5" s="3" customFormat="1" ht="37.5" x14ac:dyDescent="0.25">
      <c r="A305" s="21" t="s">
        <v>17</v>
      </c>
      <c r="B305" s="22" t="s">
        <v>61</v>
      </c>
      <c r="C305" s="22" t="s">
        <v>469</v>
      </c>
      <c r="D305" s="22" t="s">
        <v>18</v>
      </c>
      <c r="E305" s="56">
        <v>6850012.1100000003</v>
      </c>
    </row>
    <row r="306" spans="1:5" s="3" customFormat="1" ht="37.5" x14ac:dyDescent="0.25">
      <c r="A306" s="23" t="s">
        <v>520</v>
      </c>
      <c r="B306" s="22" t="s">
        <v>61</v>
      </c>
      <c r="C306" s="106" t="s">
        <v>553</v>
      </c>
      <c r="D306" s="22" t="s">
        <v>6</v>
      </c>
      <c r="E306" s="56">
        <f>E307</f>
        <v>1432315.84</v>
      </c>
    </row>
    <row r="307" spans="1:5" s="3" customFormat="1" ht="37.5" x14ac:dyDescent="0.25">
      <c r="A307" s="21" t="s">
        <v>15</v>
      </c>
      <c r="B307" s="22" t="s">
        <v>61</v>
      </c>
      <c r="C307" s="106" t="s">
        <v>553</v>
      </c>
      <c r="D307" s="22" t="s">
        <v>16</v>
      </c>
      <c r="E307" s="56">
        <f>E308</f>
        <v>1432315.84</v>
      </c>
    </row>
    <row r="308" spans="1:5" s="3" customFormat="1" ht="37.5" x14ac:dyDescent="0.25">
      <c r="A308" s="21" t="s">
        <v>17</v>
      </c>
      <c r="B308" s="22" t="s">
        <v>61</v>
      </c>
      <c r="C308" s="106" t="s">
        <v>553</v>
      </c>
      <c r="D308" s="22" t="s">
        <v>18</v>
      </c>
      <c r="E308" s="56">
        <v>1432315.84</v>
      </c>
    </row>
    <row r="309" spans="1:5" s="3" customFormat="1" ht="37.5" x14ac:dyDescent="0.25">
      <c r="A309" s="85" t="s">
        <v>470</v>
      </c>
      <c r="B309" s="22" t="s">
        <v>61</v>
      </c>
      <c r="C309" s="37" t="s">
        <v>472</v>
      </c>
      <c r="D309" s="37" t="s">
        <v>6</v>
      </c>
      <c r="E309" s="56">
        <f>E310</f>
        <v>7628080.2799999993</v>
      </c>
    </row>
    <row r="310" spans="1:5" s="3" customFormat="1" ht="37.5" x14ac:dyDescent="0.25">
      <c r="A310" s="85" t="s">
        <v>471</v>
      </c>
      <c r="B310" s="22" t="s">
        <v>61</v>
      </c>
      <c r="C310" s="37" t="s">
        <v>473</v>
      </c>
      <c r="D310" s="37" t="s">
        <v>6</v>
      </c>
      <c r="E310" s="56">
        <f>E311+E314+E317</f>
        <v>7628080.2799999993</v>
      </c>
    </row>
    <row r="311" spans="1:5" s="3" customFormat="1" ht="58.5" customHeight="1" x14ac:dyDescent="0.25">
      <c r="A311" s="23" t="s">
        <v>479</v>
      </c>
      <c r="B311" s="22" t="s">
        <v>61</v>
      </c>
      <c r="C311" s="22" t="s">
        <v>490</v>
      </c>
      <c r="D311" s="22" t="s">
        <v>6</v>
      </c>
      <c r="E311" s="56">
        <f>E312</f>
        <v>6501429.3700000001</v>
      </c>
    </row>
    <row r="312" spans="1:5" s="3" customFormat="1" ht="37.5" x14ac:dyDescent="0.25">
      <c r="A312" s="21" t="s">
        <v>15</v>
      </c>
      <c r="B312" s="22" t="s">
        <v>61</v>
      </c>
      <c r="C312" s="22" t="s">
        <v>490</v>
      </c>
      <c r="D312" s="22" t="s">
        <v>16</v>
      </c>
      <c r="E312" s="56">
        <f>E313</f>
        <v>6501429.3700000001</v>
      </c>
    </row>
    <row r="313" spans="1:5" s="3" customFormat="1" ht="37.5" x14ac:dyDescent="0.25">
      <c r="A313" s="21" t="s">
        <v>17</v>
      </c>
      <c r="B313" s="22" t="s">
        <v>61</v>
      </c>
      <c r="C313" s="22" t="s">
        <v>490</v>
      </c>
      <c r="D313" s="22" t="s">
        <v>18</v>
      </c>
      <c r="E313" s="56">
        <v>6501429.3700000001</v>
      </c>
    </row>
    <row r="314" spans="1:5" s="3" customFormat="1" ht="56.25" x14ac:dyDescent="0.25">
      <c r="A314" s="23" t="s">
        <v>475</v>
      </c>
      <c r="B314" s="22" t="s">
        <v>61</v>
      </c>
      <c r="C314" s="22" t="s">
        <v>474</v>
      </c>
      <c r="D314" s="22" t="s">
        <v>6</v>
      </c>
      <c r="E314" s="56">
        <f>E315</f>
        <v>201075.14</v>
      </c>
    </row>
    <row r="315" spans="1:5" s="3" customFormat="1" ht="37.5" x14ac:dyDescent="0.25">
      <c r="A315" s="21" t="s">
        <v>15</v>
      </c>
      <c r="B315" s="22" t="s">
        <v>61</v>
      </c>
      <c r="C315" s="22" t="s">
        <v>474</v>
      </c>
      <c r="D315" s="22" t="s">
        <v>16</v>
      </c>
      <c r="E315" s="56">
        <f>E316</f>
        <v>201075.14</v>
      </c>
    </row>
    <row r="316" spans="1:5" s="3" customFormat="1" ht="37.5" x14ac:dyDescent="0.25">
      <c r="A316" s="21" t="s">
        <v>17</v>
      </c>
      <c r="B316" s="22" t="s">
        <v>61</v>
      </c>
      <c r="C316" s="22" t="s">
        <v>474</v>
      </c>
      <c r="D316" s="22" t="s">
        <v>18</v>
      </c>
      <c r="E316" s="56">
        <v>201075.14</v>
      </c>
    </row>
    <row r="317" spans="1:5" s="3" customFormat="1" ht="37.5" x14ac:dyDescent="0.25">
      <c r="A317" s="21" t="s">
        <v>520</v>
      </c>
      <c r="B317" s="22" t="s">
        <v>61</v>
      </c>
      <c r="C317" s="22" t="s">
        <v>519</v>
      </c>
      <c r="D317" s="22" t="s">
        <v>6</v>
      </c>
      <c r="E317" s="56">
        <f>E318</f>
        <v>925575.77</v>
      </c>
    </row>
    <row r="318" spans="1:5" s="3" customFormat="1" ht="37.5" x14ac:dyDescent="0.25">
      <c r="A318" s="21" t="s">
        <v>15</v>
      </c>
      <c r="B318" s="22" t="s">
        <v>61</v>
      </c>
      <c r="C318" s="22" t="s">
        <v>519</v>
      </c>
      <c r="D318" s="22" t="s">
        <v>16</v>
      </c>
      <c r="E318" s="56">
        <f>E319</f>
        <v>925575.77</v>
      </c>
    </row>
    <row r="319" spans="1:5" s="3" customFormat="1" ht="37.5" x14ac:dyDescent="0.25">
      <c r="A319" s="21" t="s">
        <v>17</v>
      </c>
      <c r="B319" s="22" t="s">
        <v>61</v>
      </c>
      <c r="C319" s="22" t="s">
        <v>519</v>
      </c>
      <c r="D319" s="22" t="s">
        <v>18</v>
      </c>
      <c r="E319" s="56">
        <v>925575.77</v>
      </c>
    </row>
    <row r="320" spans="1:5" s="3" customFormat="1" x14ac:dyDescent="0.25">
      <c r="A320" s="21" t="s">
        <v>244</v>
      </c>
      <c r="B320" s="22" t="s">
        <v>245</v>
      </c>
      <c r="C320" s="22" t="s">
        <v>124</v>
      </c>
      <c r="D320" s="22" t="s">
        <v>6</v>
      </c>
      <c r="E320" s="56">
        <f>E321</f>
        <v>2496000</v>
      </c>
    </row>
    <row r="321" spans="1:5" s="3" customFormat="1" ht="56.25" x14ac:dyDescent="0.25">
      <c r="A321" s="50" t="s">
        <v>375</v>
      </c>
      <c r="B321" s="37" t="s">
        <v>245</v>
      </c>
      <c r="C321" s="37" t="s">
        <v>132</v>
      </c>
      <c r="D321" s="37" t="s">
        <v>6</v>
      </c>
      <c r="E321" s="56">
        <f>E322</f>
        <v>2496000</v>
      </c>
    </row>
    <row r="322" spans="1:5" s="3" customFormat="1" ht="37.5" x14ac:dyDescent="0.25">
      <c r="A322" s="21" t="s">
        <v>306</v>
      </c>
      <c r="B322" s="22" t="s">
        <v>245</v>
      </c>
      <c r="C322" s="22" t="s">
        <v>300</v>
      </c>
      <c r="D322" s="22" t="s">
        <v>6</v>
      </c>
      <c r="E322" s="56">
        <f>E323+E326</f>
        <v>2496000</v>
      </c>
    </row>
    <row r="323" spans="1:5" s="3" customFormat="1" ht="37.5" x14ac:dyDescent="0.25">
      <c r="A323" s="13" t="s">
        <v>477</v>
      </c>
      <c r="B323" s="22" t="s">
        <v>245</v>
      </c>
      <c r="C323" s="22" t="s">
        <v>491</v>
      </c>
      <c r="D323" s="22" t="s">
        <v>6</v>
      </c>
      <c r="E323" s="56">
        <f>E324</f>
        <v>2346000</v>
      </c>
    </row>
    <row r="324" spans="1:5" s="3" customFormat="1" x14ac:dyDescent="0.25">
      <c r="A324" s="21" t="s">
        <v>19</v>
      </c>
      <c r="B324" s="22" t="s">
        <v>245</v>
      </c>
      <c r="C324" s="22" t="s">
        <v>491</v>
      </c>
      <c r="D324" s="22" t="s">
        <v>20</v>
      </c>
      <c r="E324" s="56">
        <f>E325</f>
        <v>2346000</v>
      </c>
    </row>
    <row r="325" spans="1:5" s="3" customFormat="1" ht="56.25" x14ac:dyDescent="0.25">
      <c r="A325" s="21" t="s">
        <v>46</v>
      </c>
      <c r="B325" s="22" t="s">
        <v>245</v>
      </c>
      <c r="C325" s="22" t="s">
        <v>491</v>
      </c>
      <c r="D325" s="22" t="s">
        <v>47</v>
      </c>
      <c r="E325" s="56">
        <v>2346000</v>
      </c>
    </row>
    <row r="326" spans="1:5" s="3" customFormat="1" ht="37.5" x14ac:dyDescent="0.25">
      <c r="A326" s="21" t="s">
        <v>257</v>
      </c>
      <c r="B326" s="22" t="s">
        <v>245</v>
      </c>
      <c r="C326" s="22" t="s">
        <v>307</v>
      </c>
      <c r="D326" s="22" t="s">
        <v>6</v>
      </c>
      <c r="E326" s="56">
        <f>E327</f>
        <v>150000</v>
      </c>
    </row>
    <row r="327" spans="1:5" s="3" customFormat="1" x14ac:dyDescent="0.25">
      <c r="A327" s="21" t="s">
        <v>19</v>
      </c>
      <c r="B327" s="22" t="s">
        <v>245</v>
      </c>
      <c r="C327" s="22" t="s">
        <v>307</v>
      </c>
      <c r="D327" s="22" t="s">
        <v>20</v>
      </c>
      <c r="E327" s="56">
        <f>E328</f>
        <v>150000</v>
      </c>
    </row>
    <row r="328" spans="1:5" s="3" customFormat="1" ht="39" customHeight="1" x14ac:dyDescent="0.25">
      <c r="A328" s="21" t="s">
        <v>46</v>
      </c>
      <c r="B328" s="22" t="s">
        <v>245</v>
      </c>
      <c r="C328" s="22" t="s">
        <v>307</v>
      </c>
      <c r="D328" s="22" t="s">
        <v>47</v>
      </c>
      <c r="E328" s="56">
        <f>150000</f>
        <v>150000</v>
      </c>
    </row>
    <row r="329" spans="1:5" s="3" customFormat="1" x14ac:dyDescent="0.25">
      <c r="A329" s="21" t="s">
        <v>63</v>
      </c>
      <c r="B329" s="20" t="s">
        <v>64</v>
      </c>
      <c r="C329" s="20" t="s">
        <v>124</v>
      </c>
      <c r="D329" s="20" t="s">
        <v>6</v>
      </c>
      <c r="E329" s="60">
        <f>E330</f>
        <v>515000</v>
      </c>
    </row>
    <row r="330" spans="1:5" outlineLevel="1" x14ac:dyDescent="0.25">
      <c r="A330" s="21" t="s">
        <v>65</v>
      </c>
      <c r="B330" s="22" t="s">
        <v>66</v>
      </c>
      <c r="C330" s="22" t="s">
        <v>124</v>
      </c>
      <c r="D330" s="22" t="s">
        <v>6</v>
      </c>
      <c r="E330" s="56">
        <f>E331+E340</f>
        <v>515000</v>
      </c>
    </row>
    <row r="331" spans="1:5" ht="37.5" outlineLevel="2" x14ac:dyDescent="0.25">
      <c r="A331" s="50" t="s">
        <v>308</v>
      </c>
      <c r="B331" s="37" t="s">
        <v>66</v>
      </c>
      <c r="C331" s="37" t="s">
        <v>133</v>
      </c>
      <c r="D331" s="37" t="s">
        <v>6</v>
      </c>
      <c r="E331" s="56">
        <f>E332+E336</f>
        <v>470000</v>
      </c>
    </row>
    <row r="332" spans="1:5" ht="39" customHeight="1" outlineLevel="2" x14ac:dyDescent="0.25">
      <c r="A332" s="21" t="s">
        <v>309</v>
      </c>
      <c r="B332" s="22" t="s">
        <v>66</v>
      </c>
      <c r="C332" s="22" t="s">
        <v>344</v>
      </c>
      <c r="D332" s="22" t="s">
        <v>6</v>
      </c>
      <c r="E332" s="56">
        <f>E333</f>
        <v>440000</v>
      </c>
    </row>
    <row r="333" spans="1:5" ht="20.25" customHeight="1" outlineLevel="4" x14ac:dyDescent="0.25">
      <c r="A333" s="21" t="s">
        <v>201</v>
      </c>
      <c r="B333" s="22" t="s">
        <v>66</v>
      </c>
      <c r="C333" s="22" t="s">
        <v>311</v>
      </c>
      <c r="D333" s="22" t="s">
        <v>6</v>
      </c>
      <c r="E333" s="56">
        <f>E334</f>
        <v>440000</v>
      </c>
    </row>
    <row r="334" spans="1:5" ht="16.5" customHeight="1" outlineLevel="5" x14ac:dyDescent="0.25">
      <c r="A334" s="21" t="s">
        <v>15</v>
      </c>
      <c r="B334" s="22" t="s">
        <v>66</v>
      </c>
      <c r="C334" s="22" t="s">
        <v>311</v>
      </c>
      <c r="D334" s="22" t="s">
        <v>16</v>
      </c>
      <c r="E334" s="56">
        <f>E335</f>
        <v>440000</v>
      </c>
    </row>
    <row r="335" spans="1:5" ht="19.5" customHeight="1" outlineLevel="6" x14ac:dyDescent="0.25">
      <c r="A335" s="21" t="s">
        <v>17</v>
      </c>
      <c r="B335" s="22" t="s">
        <v>66</v>
      </c>
      <c r="C335" s="22" t="s">
        <v>311</v>
      </c>
      <c r="D335" s="22" t="s">
        <v>18</v>
      </c>
      <c r="E335" s="56">
        <v>440000</v>
      </c>
    </row>
    <row r="336" spans="1:5" ht="21.75" customHeight="1" outlineLevel="4" x14ac:dyDescent="0.25">
      <c r="A336" s="21" t="s">
        <v>312</v>
      </c>
      <c r="B336" s="22" t="s">
        <v>66</v>
      </c>
      <c r="C336" s="22" t="s">
        <v>203</v>
      </c>
      <c r="D336" s="22" t="s">
        <v>6</v>
      </c>
      <c r="E336" s="56">
        <f>E337</f>
        <v>30000</v>
      </c>
    </row>
    <row r="337" spans="1:5" outlineLevel="5" x14ac:dyDescent="0.25">
      <c r="A337" s="21" t="s">
        <v>67</v>
      </c>
      <c r="B337" s="22" t="s">
        <v>66</v>
      </c>
      <c r="C337" s="22" t="s">
        <v>202</v>
      </c>
      <c r="D337" s="22" t="s">
        <v>6</v>
      </c>
      <c r="E337" s="56">
        <f>E338</f>
        <v>30000</v>
      </c>
    </row>
    <row r="338" spans="1:5" ht="16.5" customHeight="1" outlineLevel="6" x14ac:dyDescent="0.25">
      <c r="A338" s="21" t="s">
        <v>15</v>
      </c>
      <c r="B338" s="22" t="s">
        <v>66</v>
      </c>
      <c r="C338" s="22" t="s">
        <v>202</v>
      </c>
      <c r="D338" s="22" t="s">
        <v>16</v>
      </c>
      <c r="E338" s="56">
        <f>E339</f>
        <v>30000</v>
      </c>
    </row>
    <row r="339" spans="1:5" ht="21" customHeight="1" outlineLevel="6" x14ac:dyDescent="0.25">
      <c r="A339" s="21" t="s">
        <v>17</v>
      </c>
      <c r="B339" s="22" t="s">
        <v>66</v>
      </c>
      <c r="C339" s="22" t="s">
        <v>202</v>
      </c>
      <c r="D339" s="22" t="s">
        <v>18</v>
      </c>
      <c r="E339" s="56">
        <f>30000</f>
        <v>30000</v>
      </c>
    </row>
    <row r="340" spans="1:5" ht="75" outlineLevel="6" x14ac:dyDescent="0.25">
      <c r="A340" s="50" t="s">
        <v>385</v>
      </c>
      <c r="B340" s="37" t="s">
        <v>66</v>
      </c>
      <c r="C340" s="37" t="s">
        <v>313</v>
      </c>
      <c r="D340" s="37" t="s">
        <v>6</v>
      </c>
      <c r="E340" s="56">
        <f>E341</f>
        <v>45000</v>
      </c>
    </row>
    <row r="341" spans="1:5" ht="17.25" customHeight="1" outlineLevel="6" x14ac:dyDescent="0.25">
      <c r="A341" s="21" t="s">
        <v>314</v>
      </c>
      <c r="B341" s="22" t="s">
        <v>66</v>
      </c>
      <c r="C341" s="22" t="s">
        <v>315</v>
      </c>
      <c r="D341" s="22" t="s">
        <v>6</v>
      </c>
      <c r="E341" s="56">
        <f>E342</f>
        <v>45000</v>
      </c>
    </row>
    <row r="342" spans="1:5" outlineLevel="6" x14ac:dyDescent="0.25">
      <c r="A342" s="21" t="s">
        <v>316</v>
      </c>
      <c r="B342" s="22" t="s">
        <v>66</v>
      </c>
      <c r="C342" s="22" t="s">
        <v>317</v>
      </c>
      <c r="D342" s="22" t="s">
        <v>6</v>
      </c>
      <c r="E342" s="56">
        <f>E343</f>
        <v>45000</v>
      </c>
    </row>
    <row r="343" spans="1:5" ht="18" customHeight="1" outlineLevel="6" x14ac:dyDescent="0.25">
      <c r="A343" s="21" t="s">
        <v>15</v>
      </c>
      <c r="B343" s="22" t="s">
        <v>66</v>
      </c>
      <c r="C343" s="22" t="s">
        <v>317</v>
      </c>
      <c r="D343" s="22" t="s">
        <v>16</v>
      </c>
      <c r="E343" s="56">
        <f>E344</f>
        <v>45000</v>
      </c>
    </row>
    <row r="344" spans="1:5" ht="21.75" customHeight="1" outlineLevel="6" x14ac:dyDescent="0.25">
      <c r="A344" s="21" t="s">
        <v>17</v>
      </c>
      <c r="B344" s="22" t="s">
        <v>66</v>
      </c>
      <c r="C344" s="22" t="s">
        <v>317</v>
      </c>
      <c r="D344" s="22" t="s">
        <v>18</v>
      </c>
      <c r="E344" s="56">
        <f>45000</f>
        <v>45000</v>
      </c>
    </row>
    <row r="345" spans="1:5" s="3" customFormat="1" x14ac:dyDescent="0.25">
      <c r="A345" s="21" t="s">
        <v>68</v>
      </c>
      <c r="B345" s="20" t="s">
        <v>69</v>
      </c>
      <c r="C345" s="20" t="s">
        <v>124</v>
      </c>
      <c r="D345" s="20" t="s">
        <v>6</v>
      </c>
      <c r="E345" s="60">
        <f>E346+E385+E425+E461+E480</f>
        <v>594178321.06000006</v>
      </c>
    </row>
    <row r="346" spans="1:5" outlineLevel="1" x14ac:dyDescent="0.25">
      <c r="A346" s="21" t="s">
        <v>109</v>
      </c>
      <c r="B346" s="22" t="s">
        <v>110</v>
      </c>
      <c r="C346" s="22" t="s">
        <v>124</v>
      </c>
      <c r="D346" s="22" t="s">
        <v>6</v>
      </c>
      <c r="E346" s="56">
        <f>E347</f>
        <v>151116929.75999999</v>
      </c>
    </row>
    <row r="347" spans="1:5" ht="37.5" outlineLevel="2" x14ac:dyDescent="0.25">
      <c r="A347" s="50" t="s">
        <v>347</v>
      </c>
      <c r="B347" s="37" t="s">
        <v>110</v>
      </c>
      <c r="C347" s="37" t="s">
        <v>136</v>
      </c>
      <c r="D347" s="37" t="s">
        <v>6</v>
      </c>
      <c r="E347" s="56">
        <f>E348</f>
        <v>151116929.75999999</v>
      </c>
    </row>
    <row r="348" spans="1:5" ht="37.5" outlineLevel="3" x14ac:dyDescent="0.25">
      <c r="A348" s="21" t="s">
        <v>348</v>
      </c>
      <c r="B348" s="22" t="s">
        <v>110</v>
      </c>
      <c r="C348" s="22" t="s">
        <v>137</v>
      </c>
      <c r="D348" s="22" t="s">
        <v>6</v>
      </c>
      <c r="E348" s="56">
        <f>E349+E356+E381</f>
        <v>151116929.75999999</v>
      </c>
    </row>
    <row r="349" spans="1:5" ht="37.5" outlineLevel="4" x14ac:dyDescent="0.25">
      <c r="A349" s="24" t="s">
        <v>161</v>
      </c>
      <c r="B349" s="22" t="s">
        <v>110</v>
      </c>
      <c r="C349" s="22" t="s">
        <v>179</v>
      </c>
      <c r="D349" s="22" t="s">
        <v>6</v>
      </c>
      <c r="E349" s="56">
        <f>E350+E353</f>
        <v>118077623.8</v>
      </c>
    </row>
    <row r="350" spans="1:5" ht="38.25" customHeight="1" outlineLevel="5" x14ac:dyDescent="0.25">
      <c r="A350" s="21" t="s">
        <v>112</v>
      </c>
      <c r="B350" s="22" t="s">
        <v>110</v>
      </c>
      <c r="C350" s="22" t="s">
        <v>142</v>
      </c>
      <c r="D350" s="22" t="s">
        <v>6</v>
      </c>
      <c r="E350" s="56">
        <f>E351</f>
        <v>42483752.799999997</v>
      </c>
    </row>
    <row r="351" spans="1:5" ht="37.5" outlineLevel="6" x14ac:dyDescent="0.25">
      <c r="A351" s="21" t="s">
        <v>36</v>
      </c>
      <c r="B351" s="22" t="s">
        <v>110</v>
      </c>
      <c r="C351" s="22" t="s">
        <v>142</v>
      </c>
      <c r="D351" s="22" t="s">
        <v>37</v>
      </c>
      <c r="E351" s="56">
        <f>E352</f>
        <v>42483752.799999997</v>
      </c>
    </row>
    <row r="352" spans="1:5" outlineLevel="4" x14ac:dyDescent="0.25">
      <c r="A352" s="21" t="s">
        <v>73</v>
      </c>
      <c r="B352" s="22" t="s">
        <v>110</v>
      </c>
      <c r="C352" s="22" t="s">
        <v>142</v>
      </c>
      <c r="D352" s="22" t="s">
        <v>74</v>
      </c>
      <c r="E352" s="56">
        <v>42483752.799999997</v>
      </c>
    </row>
    <row r="353" spans="1:5" ht="57.75" customHeight="1" outlineLevel="5" x14ac:dyDescent="0.25">
      <c r="A353" s="24" t="s">
        <v>349</v>
      </c>
      <c r="B353" s="22" t="s">
        <v>110</v>
      </c>
      <c r="C353" s="22" t="s">
        <v>143</v>
      </c>
      <c r="D353" s="22" t="s">
        <v>6</v>
      </c>
      <c r="E353" s="56">
        <f>E354</f>
        <v>75593871</v>
      </c>
    </row>
    <row r="354" spans="1:5" ht="37.5" outlineLevel="6" x14ac:dyDescent="0.25">
      <c r="A354" s="21" t="s">
        <v>36</v>
      </c>
      <c r="B354" s="22" t="s">
        <v>110</v>
      </c>
      <c r="C354" s="22" t="s">
        <v>143</v>
      </c>
      <c r="D354" s="22" t="s">
        <v>37</v>
      </c>
      <c r="E354" s="56">
        <f>E355</f>
        <v>75593871</v>
      </c>
    </row>
    <row r="355" spans="1:5" outlineLevel="3" x14ac:dyDescent="0.25">
      <c r="A355" s="21" t="s">
        <v>73</v>
      </c>
      <c r="B355" s="22" t="s">
        <v>110</v>
      </c>
      <c r="C355" s="22" t="s">
        <v>143</v>
      </c>
      <c r="D355" s="22" t="s">
        <v>74</v>
      </c>
      <c r="E355" s="56">
        <v>75593871</v>
      </c>
    </row>
    <row r="356" spans="1:5" ht="18" customHeight="1" outlineLevel="3" x14ac:dyDescent="0.25">
      <c r="A356" s="24" t="s">
        <v>162</v>
      </c>
      <c r="B356" s="22" t="s">
        <v>110</v>
      </c>
      <c r="C356" s="22" t="s">
        <v>181</v>
      </c>
      <c r="D356" s="22" t="s">
        <v>6</v>
      </c>
      <c r="E356" s="56">
        <f>E375+E357+E363+E366+E372+E360+E378+E369</f>
        <v>1526681.9</v>
      </c>
    </row>
    <row r="357" spans="1:5" ht="20.25" customHeight="1" outlineLevel="6" x14ac:dyDescent="0.25">
      <c r="A357" s="21" t="s">
        <v>236</v>
      </c>
      <c r="B357" s="22" t="s">
        <v>110</v>
      </c>
      <c r="C357" s="22" t="s">
        <v>237</v>
      </c>
      <c r="D357" s="22" t="s">
        <v>6</v>
      </c>
      <c r="E357" s="56">
        <f>E358</f>
        <v>97500</v>
      </c>
    </row>
    <row r="358" spans="1:5" ht="37.5" outlineLevel="6" x14ac:dyDescent="0.25">
      <c r="A358" s="21" t="s">
        <v>36</v>
      </c>
      <c r="B358" s="22" t="s">
        <v>110</v>
      </c>
      <c r="C358" s="22" t="s">
        <v>237</v>
      </c>
      <c r="D358" s="22" t="s">
        <v>37</v>
      </c>
      <c r="E358" s="56">
        <f>E359</f>
        <v>97500</v>
      </c>
    </row>
    <row r="359" spans="1:5" outlineLevel="6" x14ac:dyDescent="0.25">
      <c r="A359" s="21" t="s">
        <v>73</v>
      </c>
      <c r="B359" s="22" t="s">
        <v>110</v>
      </c>
      <c r="C359" s="22" t="s">
        <v>237</v>
      </c>
      <c r="D359" s="22" t="s">
        <v>74</v>
      </c>
      <c r="E359" s="56">
        <f>97500</f>
        <v>97500</v>
      </c>
    </row>
    <row r="360" spans="1:5" outlineLevel="6" x14ac:dyDescent="0.25">
      <c r="A360" s="21" t="s">
        <v>223</v>
      </c>
      <c r="B360" s="22" t="s">
        <v>110</v>
      </c>
      <c r="C360" s="22" t="s">
        <v>238</v>
      </c>
      <c r="D360" s="22" t="s">
        <v>6</v>
      </c>
      <c r="E360" s="56">
        <f>E361</f>
        <v>124792</v>
      </c>
    </row>
    <row r="361" spans="1:5" ht="37.5" outlineLevel="6" x14ac:dyDescent="0.25">
      <c r="A361" s="21" t="s">
        <v>36</v>
      </c>
      <c r="B361" s="22" t="s">
        <v>110</v>
      </c>
      <c r="C361" s="22" t="s">
        <v>238</v>
      </c>
      <c r="D361" s="22" t="s">
        <v>37</v>
      </c>
      <c r="E361" s="56">
        <f>E362</f>
        <v>124792</v>
      </c>
    </row>
    <row r="362" spans="1:5" outlineLevel="6" x14ac:dyDescent="0.25">
      <c r="A362" s="21" t="s">
        <v>73</v>
      </c>
      <c r="B362" s="22" t="s">
        <v>110</v>
      </c>
      <c r="C362" s="22" t="s">
        <v>238</v>
      </c>
      <c r="D362" s="22" t="s">
        <v>74</v>
      </c>
      <c r="E362" s="56">
        <v>124792</v>
      </c>
    </row>
    <row r="363" spans="1:5" outlineLevel="6" x14ac:dyDescent="0.25">
      <c r="A363" s="21" t="s">
        <v>262</v>
      </c>
      <c r="B363" s="22" t="s">
        <v>110</v>
      </c>
      <c r="C363" s="22" t="s">
        <v>454</v>
      </c>
      <c r="D363" s="22" t="s">
        <v>6</v>
      </c>
      <c r="E363" s="56">
        <f>E364</f>
        <v>422050</v>
      </c>
    </row>
    <row r="364" spans="1:5" ht="37.5" outlineLevel="6" x14ac:dyDescent="0.25">
      <c r="A364" s="21" t="s">
        <v>36</v>
      </c>
      <c r="B364" s="22" t="s">
        <v>110</v>
      </c>
      <c r="C364" s="22" t="s">
        <v>454</v>
      </c>
      <c r="D364" s="22" t="s">
        <v>37</v>
      </c>
      <c r="E364" s="56">
        <f>E365</f>
        <v>422050</v>
      </c>
    </row>
    <row r="365" spans="1:5" outlineLevel="6" x14ac:dyDescent="0.25">
      <c r="A365" s="21" t="s">
        <v>73</v>
      </c>
      <c r="B365" s="22" t="s">
        <v>110</v>
      </c>
      <c r="C365" s="22" t="s">
        <v>454</v>
      </c>
      <c r="D365" s="22" t="s">
        <v>74</v>
      </c>
      <c r="E365" s="56">
        <v>422050</v>
      </c>
    </row>
    <row r="366" spans="1:5" ht="37.5" outlineLevel="6" x14ac:dyDescent="0.25">
      <c r="A366" s="51" t="s">
        <v>396</v>
      </c>
      <c r="B366" s="22" t="s">
        <v>110</v>
      </c>
      <c r="C366" s="22" t="s">
        <v>397</v>
      </c>
      <c r="D366" s="22" t="s">
        <v>6</v>
      </c>
      <c r="E366" s="56">
        <f>E367</f>
        <v>126000</v>
      </c>
    </row>
    <row r="367" spans="1:5" ht="37.5" outlineLevel="6" x14ac:dyDescent="0.25">
      <c r="A367" s="21" t="s">
        <v>36</v>
      </c>
      <c r="B367" s="22" t="s">
        <v>110</v>
      </c>
      <c r="C367" s="22" t="s">
        <v>397</v>
      </c>
      <c r="D367" s="22" t="s">
        <v>37</v>
      </c>
      <c r="E367" s="56">
        <f>E368</f>
        <v>126000</v>
      </c>
    </row>
    <row r="368" spans="1:5" outlineLevel="6" x14ac:dyDescent="0.25">
      <c r="A368" s="21" t="s">
        <v>73</v>
      </c>
      <c r="B368" s="22" t="s">
        <v>110</v>
      </c>
      <c r="C368" s="22" t="s">
        <v>397</v>
      </c>
      <c r="D368" s="22" t="s">
        <v>74</v>
      </c>
      <c r="E368" s="56">
        <f>126000</f>
        <v>126000</v>
      </c>
    </row>
    <row r="369" spans="1:5" ht="37.5" outlineLevel="6" x14ac:dyDescent="0.25">
      <c r="A369" s="21" t="s">
        <v>554</v>
      </c>
      <c r="B369" s="22" t="s">
        <v>110</v>
      </c>
      <c r="C369" s="22" t="s">
        <v>555</v>
      </c>
      <c r="D369" s="22" t="s">
        <v>6</v>
      </c>
      <c r="E369" s="56">
        <f>E370</f>
        <v>345000</v>
      </c>
    </row>
    <row r="370" spans="1:5" ht="37.5" outlineLevel="6" x14ac:dyDescent="0.25">
      <c r="A370" s="21" t="s">
        <v>36</v>
      </c>
      <c r="B370" s="22" t="s">
        <v>110</v>
      </c>
      <c r="C370" s="22" t="s">
        <v>555</v>
      </c>
      <c r="D370" s="22" t="s">
        <v>37</v>
      </c>
      <c r="E370" s="56">
        <f>E371</f>
        <v>345000</v>
      </c>
    </row>
    <row r="371" spans="1:5" outlineLevel="6" x14ac:dyDescent="0.25">
      <c r="A371" s="21" t="s">
        <v>73</v>
      </c>
      <c r="B371" s="22" t="s">
        <v>110</v>
      </c>
      <c r="C371" s="22" t="s">
        <v>555</v>
      </c>
      <c r="D371" s="22" t="s">
        <v>74</v>
      </c>
      <c r="E371" s="56">
        <v>345000</v>
      </c>
    </row>
    <row r="372" spans="1:5" ht="75" outlineLevel="6" x14ac:dyDescent="0.25">
      <c r="A372" s="13" t="s">
        <v>492</v>
      </c>
      <c r="B372" s="22" t="s">
        <v>110</v>
      </c>
      <c r="C372" s="22" t="s">
        <v>493</v>
      </c>
      <c r="D372" s="22" t="s">
        <v>6</v>
      </c>
      <c r="E372" s="56">
        <f>E373</f>
        <v>398999.7</v>
      </c>
    </row>
    <row r="373" spans="1:5" ht="37.5" outlineLevel="6" x14ac:dyDescent="0.25">
      <c r="A373" s="21" t="s">
        <v>36</v>
      </c>
      <c r="B373" s="22" t="s">
        <v>110</v>
      </c>
      <c r="C373" s="22" t="s">
        <v>493</v>
      </c>
      <c r="D373" s="22" t="s">
        <v>37</v>
      </c>
      <c r="E373" s="56">
        <f>E374</f>
        <v>398999.7</v>
      </c>
    </row>
    <row r="374" spans="1:5" ht="18" customHeight="1" outlineLevel="6" x14ac:dyDescent="0.25">
      <c r="A374" s="21" t="s">
        <v>73</v>
      </c>
      <c r="B374" s="22" t="s">
        <v>110</v>
      </c>
      <c r="C374" s="22" t="s">
        <v>493</v>
      </c>
      <c r="D374" s="22" t="s">
        <v>74</v>
      </c>
      <c r="E374" s="56">
        <v>398999.7</v>
      </c>
    </row>
    <row r="375" spans="1:5" ht="58.5" hidden="1" customHeight="1" outlineLevel="3" x14ac:dyDescent="0.25">
      <c r="A375" s="13" t="s">
        <v>248</v>
      </c>
      <c r="B375" s="22" t="s">
        <v>110</v>
      </c>
      <c r="C375" s="22" t="s">
        <v>249</v>
      </c>
      <c r="D375" s="22" t="s">
        <v>6</v>
      </c>
      <c r="E375" s="56">
        <f>E376</f>
        <v>0</v>
      </c>
    </row>
    <row r="376" spans="1:5" ht="37.5" hidden="1" outlineLevel="3" x14ac:dyDescent="0.25">
      <c r="A376" s="21" t="s">
        <v>219</v>
      </c>
      <c r="B376" s="22" t="s">
        <v>110</v>
      </c>
      <c r="C376" s="22" t="s">
        <v>249</v>
      </c>
      <c r="D376" s="22" t="s">
        <v>220</v>
      </c>
      <c r="E376" s="56">
        <f>E377</f>
        <v>0</v>
      </c>
    </row>
    <row r="377" spans="1:5" hidden="1" outlineLevel="3" x14ac:dyDescent="0.25">
      <c r="A377" s="21" t="s">
        <v>221</v>
      </c>
      <c r="B377" s="22" t="s">
        <v>110</v>
      </c>
      <c r="C377" s="22" t="s">
        <v>249</v>
      </c>
      <c r="D377" s="22" t="s">
        <v>222</v>
      </c>
      <c r="E377" s="56">
        <v>0</v>
      </c>
    </row>
    <row r="378" spans="1:5" ht="56.25" outlineLevel="3" x14ac:dyDescent="0.25">
      <c r="A378" s="21" t="s">
        <v>391</v>
      </c>
      <c r="B378" s="22" t="s">
        <v>110</v>
      </c>
      <c r="C378" s="22" t="s">
        <v>392</v>
      </c>
      <c r="D378" s="22" t="s">
        <v>6</v>
      </c>
      <c r="E378" s="56">
        <f>E379</f>
        <v>12340.2</v>
      </c>
    </row>
    <row r="379" spans="1:5" ht="37.5" outlineLevel="3" x14ac:dyDescent="0.25">
      <c r="A379" s="21" t="s">
        <v>36</v>
      </c>
      <c r="B379" s="22" t="s">
        <v>110</v>
      </c>
      <c r="C379" s="22" t="s">
        <v>392</v>
      </c>
      <c r="D379" s="22" t="s">
        <v>37</v>
      </c>
      <c r="E379" s="56">
        <f>E380</f>
        <v>12340.2</v>
      </c>
    </row>
    <row r="380" spans="1:5" outlineLevel="3" x14ac:dyDescent="0.25">
      <c r="A380" s="21" t="s">
        <v>73</v>
      </c>
      <c r="B380" s="22" t="s">
        <v>110</v>
      </c>
      <c r="C380" s="22" t="s">
        <v>392</v>
      </c>
      <c r="D380" s="22" t="s">
        <v>74</v>
      </c>
      <c r="E380" s="56">
        <v>12340.2</v>
      </c>
    </row>
    <row r="381" spans="1:5" ht="56.25" outlineLevel="3" x14ac:dyDescent="0.25">
      <c r="A381" s="102" t="s">
        <v>494</v>
      </c>
      <c r="B381" s="22" t="s">
        <v>110</v>
      </c>
      <c r="C381" s="22" t="s">
        <v>495</v>
      </c>
      <c r="D381" s="22" t="s">
        <v>6</v>
      </c>
      <c r="E381" s="56">
        <f>E382</f>
        <v>31512624.059999999</v>
      </c>
    </row>
    <row r="382" spans="1:5" ht="93.75" outlineLevel="3" x14ac:dyDescent="0.25">
      <c r="A382" s="51" t="s">
        <v>476</v>
      </c>
      <c r="B382" s="22" t="s">
        <v>110</v>
      </c>
      <c r="C382" s="22" t="s">
        <v>515</v>
      </c>
      <c r="D382" s="22" t="s">
        <v>6</v>
      </c>
      <c r="E382" s="56">
        <f>E383</f>
        <v>31512624.059999999</v>
      </c>
    </row>
    <row r="383" spans="1:5" ht="37.5" outlineLevel="3" x14ac:dyDescent="0.25">
      <c r="A383" s="21" t="s">
        <v>219</v>
      </c>
      <c r="B383" s="22" t="s">
        <v>110</v>
      </c>
      <c r="C383" s="22" t="s">
        <v>515</v>
      </c>
      <c r="D383" s="22" t="s">
        <v>220</v>
      </c>
      <c r="E383" s="56">
        <f>E384</f>
        <v>31512624.059999999</v>
      </c>
    </row>
    <row r="384" spans="1:5" outlineLevel="3" x14ac:dyDescent="0.25">
      <c r="A384" s="21" t="s">
        <v>221</v>
      </c>
      <c r="B384" s="22" t="s">
        <v>110</v>
      </c>
      <c r="C384" s="22" t="s">
        <v>515</v>
      </c>
      <c r="D384" s="22" t="s">
        <v>222</v>
      </c>
      <c r="E384" s="56">
        <v>31512624.059999999</v>
      </c>
    </row>
    <row r="385" spans="1:5" outlineLevel="1" x14ac:dyDescent="0.25">
      <c r="A385" s="21" t="s">
        <v>70</v>
      </c>
      <c r="B385" s="22" t="s">
        <v>71</v>
      </c>
      <c r="C385" s="22" t="s">
        <v>124</v>
      </c>
      <c r="D385" s="22" t="s">
        <v>6</v>
      </c>
      <c r="E385" s="56">
        <f>E386</f>
        <v>378648367.69999999</v>
      </c>
    </row>
    <row r="386" spans="1:5" ht="37.5" outlineLevel="2" x14ac:dyDescent="0.25">
      <c r="A386" s="50" t="s">
        <v>347</v>
      </c>
      <c r="B386" s="37" t="s">
        <v>71</v>
      </c>
      <c r="C386" s="37" t="s">
        <v>136</v>
      </c>
      <c r="D386" s="37" t="s">
        <v>6</v>
      </c>
      <c r="E386" s="56">
        <f>E387</f>
        <v>378648367.69999999</v>
      </c>
    </row>
    <row r="387" spans="1:5" ht="37.5" outlineLevel="3" x14ac:dyDescent="0.25">
      <c r="A387" s="21" t="s">
        <v>351</v>
      </c>
      <c r="B387" s="22" t="s">
        <v>71</v>
      </c>
      <c r="C387" s="22" t="s">
        <v>144</v>
      </c>
      <c r="D387" s="22" t="s">
        <v>6</v>
      </c>
      <c r="E387" s="56">
        <f>E388+E401+E417+E421</f>
        <v>378648367.69999999</v>
      </c>
    </row>
    <row r="388" spans="1:5" ht="37.5" outlineLevel="4" x14ac:dyDescent="0.25">
      <c r="A388" s="24" t="s">
        <v>164</v>
      </c>
      <c r="B388" s="22" t="s">
        <v>71</v>
      </c>
      <c r="C388" s="22" t="s">
        <v>182</v>
      </c>
      <c r="D388" s="22" t="s">
        <v>6</v>
      </c>
      <c r="E388" s="56">
        <f>E389+E392+E395+E398</f>
        <v>358222952.50999999</v>
      </c>
    </row>
    <row r="389" spans="1:5" ht="56.25" outlineLevel="4" x14ac:dyDescent="0.25">
      <c r="A389" s="26" t="s">
        <v>496</v>
      </c>
      <c r="B389" s="22" t="s">
        <v>71</v>
      </c>
      <c r="C389" s="22" t="s">
        <v>497</v>
      </c>
      <c r="D389" s="22" t="s">
        <v>6</v>
      </c>
      <c r="E389" s="56">
        <f>E390</f>
        <v>20592000</v>
      </c>
    </row>
    <row r="390" spans="1:5" ht="37.5" outlineLevel="4" x14ac:dyDescent="0.25">
      <c r="A390" s="21" t="s">
        <v>36</v>
      </c>
      <c r="B390" s="22" t="s">
        <v>71</v>
      </c>
      <c r="C390" s="22" t="s">
        <v>497</v>
      </c>
      <c r="D390" s="22" t="s">
        <v>37</v>
      </c>
      <c r="E390" s="56">
        <f>E391</f>
        <v>20592000</v>
      </c>
    </row>
    <row r="391" spans="1:5" outlineLevel="4" x14ac:dyDescent="0.25">
      <c r="A391" s="21" t="s">
        <v>73</v>
      </c>
      <c r="B391" s="22" t="s">
        <v>71</v>
      </c>
      <c r="C391" s="22" t="s">
        <v>497</v>
      </c>
      <c r="D391" s="22" t="s">
        <v>74</v>
      </c>
      <c r="E391" s="56">
        <v>20592000</v>
      </c>
    </row>
    <row r="392" spans="1:5" ht="40.5" customHeight="1" outlineLevel="5" x14ac:dyDescent="0.25">
      <c r="A392" s="21" t="s">
        <v>113</v>
      </c>
      <c r="B392" s="22" t="s">
        <v>71</v>
      </c>
      <c r="C392" s="22" t="s">
        <v>145</v>
      </c>
      <c r="D392" s="22" t="s">
        <v>6</v>
      </c>
      <c r="E392" s="56">
        <f>E393</f>
        <v>94259812.510000005</v>
      </c>
    </row>
    <row r="393" spans="1:5" ht="37.5" outlineLevel="6" x14ac:dyDescent="0.25">
      <c r="A393" s="21" t="s">
        <v>36</v>
      </c>
      <c r="B393" s="22" t="s">
        <v>71</v>
      </c>
      <c r="C393" s="22" t="s">
        <v>145</v>
      </c>
      <c r="D393" s="22" t="s">
        <v>37</v>
      </c>
      <c r="E393" s="56">
        <f>E394</f>
        <v>94259812.510000005</v>
      </c>
    </row>
    <row r="394" spans="1:5" outlineLevel="4" x14ac:dyDescent="0.25">
      <c r="A394" s="21" t="s">
        <v>73</v>
      </c>
      <c r="B394" s="22" t="s">
        <v>71</v>
      </c>
      <c r="C394" s="22" t="s">
        <v>145</v>
      </c>
      <c r="D394" s="22" t="s">
        <v>74</v>
      </c>
      <c r="E394" s="56">
        <v>94259812.510000005</v>
      </c>
    </row>
    <row r="395" spans="1:5" ht="75.75" customHeight="1" outlineLevel="5" x14ac:dyDescent="0.25">
      <c r="A395" s="24" t="s">
        <v>352</v>
      </c>
      <c r="B395" s="22" t="s">
        <v>71</v>
      </c>
      <c r="C395" s="22" t="s">
        <v>146</v>
      </c>
      <c r="D395" s="22" t="s">
        <v>6</v>
      </c>
      <c r="E395" s="56">
        <f>E396</f>
        <v>232256540</v>
      </c>
    </row>
    <row r="396" spans="1:5" ht="37.5" outlineLevel="6" x14ac:dyDescent="0.25">
      <c r="A396" s="21" t="s">
        <v>36</v>
      </c>
      <c r="B396" s="22" t="s">
        <v>71</v>
      </c>
      <c r="C396" s="22" t="s">
        <v>146</v>
      </c>
      <c r="D396" s="22" t="s">
        <v>37</v>
      </c>
      <c r="E396" s="56">
        <f>E397</f>
        <v>232256540</v>
      </c>
    </row>
    <row r="397" spans="1:5" outlineLevel="6" x14ac:dyDescent="0.25">
      <c r="A397" s="21" t="s">
        <v>73</v>
      </c>
      <c r="B397" s="22" t="s">
        <v>71</v>
      </c>
      <c r="C397" s="22" t="s">
        <v>146</v>
      </c>
      <c r="D397" s="22" t="s">
        <v>74</v>
      </c>
      <c r="E397" s="56">
        <v>232256540</v>
      </c>
    </row>
    <row r="398" spans="1:5" ht="78" customHeight="1" outlineLevel="6" x14ac:dyDescent="0.25">
      <c r="A398" s="23" t="s">
        <v>408</v>
      </c>
      <c r="B398" s="22" t="s">
        <v>71</v>
      </c>
      <c r="C398" s="22" t="s">
        <v>409</v>
      </c>
      <c r="D398" s="22" t="s">
        <v>6</v>
      </c>
      <c r="E398" s="56">
        <f>E399</f>
        <v>11114600</v>
      </c>
    </row>
    <row r="399" spans="1:5" ht="37.5" outlineLevel="6" x14ac:dyDescent="0.25">
      <c r="A399" s="21" t="s">
        <v>36</v>
      </c>
      <c r="B399" s="22" t="s">
        <v>71</v>
      </c>
      <c r="C399" s="22" t="s">
        <v>409</v>
      </c>
      <c r="D399" s="22" t="s">
        <v>37</v>
      </c>
      <c r="E399" s="56">
        <f>E400</f>
        <v>11114600</v>
      </c>
    </row>
    <row r="400" spans="1:5" outlineLevel="6" x14ac:dyDescent="0.25">
      <c r="A400" s="21" t="s">
        <v>73</v>
      </c>
      <c r="B400" s="22" t="s">
        <v>71</v>
      </c>
      <c r="C400" s="22" t="s">
        <v>409</v>
      </c>
      <c r="D400" s="22" t="s">
        <v>74</v>
      </c>
      <c r="E400" s="56">
        <v>11114600</v>
      </c>
    </row>
    <row r="401" spans="1:5" ht="19.5" customHeight="1" outlineLevel="6" x14ac:dyDescent="0.25">
      <c r="A401" s="51" t="s">
        <v>165</v>
      </c>
      <c r="B401" s="22" t="s">
        <v>71</v>
      </c>
      <c r="C401" s="22" t="s">
        <v>180</v>
      </c>
      <c r="D401" s="22" t="s">
        <v>6</v>
      </c>
      <c r="E401" s="56">
        <f>E402+E405+E411+E414+E408</f>
        <v>11189059.189999999</v>
      </c>
    </row>
    <row r="402" spans="1:5" outlineLevel="6" x14ac:dyDescent="0.25">
      <c r="A402" s="21" t="s">
        <v>223</v>
      </c>
      <c r="B402" s="22" t="s">
        <v>71</v>
      </c>
      <c r="C402" s="22" t="s">
        <v>224</v>
      </c>
      <c r="D402" s="22" t="s">
        <v>6</v>
      </c>
      <c r="E402" s="56">
        <f>E403</f>
        <v>154798</v>
      </c>
    </row>
    <row r="403" spans="1:5" ht="37.5" outlineLevel="6" x14ac:dyDescent="0.25">
      <c r="A403" s="21" t="s">
        <v>36</v>
      </c>
      <c r="B403" s="22" t="s">
        <v>71</v>
      </c>
      <c r="C403" s="22" t="s">
        <v>224</v>
      </c>
      <c r="D403" s="22" t="s">
        <v>37</v>
      </c>
      <c r="E403" s="56">
        <f>E404</f>
        <v>154798</v>
      </c>
    </row>
    <row r="404" spans="1:5" outlineLevel="6" x14ac:dyDescent="0.25">
      <c r="A404" s="21" t="s">
        <v>73</v>
      </c>
      <c r="B404" s="22" t="s">
        <v>71</v>
      </c>
      <c r="C404" s="22" t="s">
        <v>224</v>
      </c>
      <c r="D404" s="22" t="s">
        <v>74</v>
      </c>
      <c r="E404" s="56">
        <v>154798</v>
      </c>
    </row>
    <row r="405" spans="1:5" outlineLevel="6" x14ac:dyDescent="0.25">
      <c r="A405" s="49" t="s">
        <v>262</v>
      </c>
      <c r="B405" s="22" t="s">
        <v>71</v>
      </c>
      <c r="C405" s="22" t="s">
        <v>263</v>
      </c>
      <c r="D405" s="22" t="s">
        <v>6</v>
      </c>
      <c r="E405" s="56">
        <f>E406</f>
        <v>1351000.34</v>
      </c>
    </row>
    <row r="406" spans="1:5" ht="37.5" outlineLevel="6" x14ac:dyDescent="0.25">
      <c r="A406" s="21" t="s">
        <v>36</v>
      </c>
      <c r="B406" s="22" t="s">
        <v>71</v>
      </c>
      <c r="C406" s="22" t="s">
        <v>263</v>
      </c>
      <c r="D406" s="22" t="s">
        <v>37</v>
      </c>
      <c r="E406" s="56">
        <f>E407</f>
        <v>1351000.34</v>
      </c>
    </row>
    <row r="407" spans="1:5" outlineLevel="6" x14ac:dyDescent="0.25">
      <c r="A407" s="21" t="s">
        <v>73</v>
      </c>
      <c r="B407" s="22" t="s">
        <v>71</v>
      </c>
      <c r="C407" s="22" t="s">
        <v>263</v>
      </c>
      <c r="D407" s="22" t="s">
        <v>74</v>
      </c>
      <c r="E407" s="56">
        <v>1351000.34</v>
      </c>
    </row>
    <row r="408" spans="1:5" ht="37.5" outlineLevel="6" x14ac:dyDescent="0.25">
      <c r="A408" s="51" t="s">
        <v>396</v>
      </c>
      <c r="B408" s="22" t="s">
        <v>71</v>
      </c>
      <c r="C408" s="22" t="s">
        <v>549</v>
      </c>
      <c r="D408" s="22" t="s">
        <v>6</v>
      </c>
      <c r="E408" s="56">
        <f>E409</f>
        <v>1879885</v>
      </c>
    </row>
    <row r="409" spans="1:5" ht="37.5" outlineLevel="6" x14ac:dyDescent="0.25">
      <c r="A409" s="21" t="s">
        <v>36</v>
      </c>
      <c r="B409" s="22" t="s">
        <v>71</v>
      </c>
      <c r="C409" s="22" t="s">
        <v>549</v>
      </c>
      <c r="D409" s="22" t="s">
        <v>37</v>
      </c>
      <c r="E409" s="56">
        <f>E410</f>
        <v>1879885</v>
      </c>
    </row>
    <row r="410" spans="1:5" outlineLevel="6" x14ac:dyDescent="0.25">
      <c r="A410" s="21" t="s">
        <v>73</v>
      </c>
      <c r="B410" s="22" t="s">
        <v>71</v>
      </c>
      <c r="C410" s="22" t="s">
        <v>549</v>
      </c>
      <c r="D410" s="22" t="s">
        <v>74</v>
      </c>
      <c r="E410" s="56">
        <v>1879885</v>
      </c>
    </row>
    <row r="411" spans="1:5" ht="56.25" outlineLevel="6" x14ac:dyDescent="0.25">
      <c r="A411" s="26" t="s">
        <v>498</v>
      </c>
      <c r="B411" s="22" t="s">
        <v>71</v>
      </c>
      <c r="C411" s="22" t="s">
        <v>499</v>
      </c>
      <c r="D411" s="22" t="s">
        <v>6</v>
      </c>
      <c r="E411" s="56">
        <f>E412</f>
        <v>7642785.4199999999</v>
      </c>
    </row>
    <row r="412" spans="1:5" ht="37.5" outlineLevel="6" x14ac:dyDescent="0.25">
      <c r="A412" s="21" t="s">
        <v>36</v>
      </c>
      <c r="B412" s="22" t="s">
        <v>71</v>
      </c>
      <c r="C412" s="22" t="s">
        <v>499</v>
      </c>
      <c r="D412" s="22" t="s">
        <v>37</v>
      </c>
      <c r="E412" s="56">
        <f>E413</f>
        <v>7642785.4199999999</v>
      </c>
    </row>
    <row r="413" spans="1:5" outlineLevel="6" x14ac:dyDescent="0.25">
      <c r="A413" s="21" t="s">
        <v>73</v>
      </c>
      <c r="B413" s="22" t="s">
        <v>71</v>
      </c>
      <c r="C413" s="22" t="s">
        <v>499</v>
      </c>
      <c r="D413" s="22" t="s">
        <v>74</v>
      </c>
      <c r="E413" s="56">
        <v>7642785.4199999999</v>
      </c>
    </row>
    <row r="414" spans="1:5" ht="20.25" customHeight="1" outlineLevel="6" x14ac:dyDescent="0.25">
      <c r="A414" s="21" t="s">
        <v>393</v>
      </c>
      <c r="B414" s="22" t="s">
        <v>71</v>
      </c>
      <c r="C414" s="22" t="s">
        <v>394</v>
      </c>
      <c r="D414" s="22" t="s">
        <v>6</v>
      </c>
      <c r="E414" s="56">
        <f>E415</f>
        <v>160590.43</v>
      </c>
    </row>
    <row r="415" spans="1:5" ht="39" customHeight="1" outlineLevel="6" x14ac:dyDescent="0.25">
      <c r="A415" s="21" t="s">
        <v>36</v>
      </c>
      <c r="B415" s="22" t="s">
        <v>71</v>
      </c>
      <c r="C415" s="22" t="s">
        <v>394</v>
      </c>
      <c r="D415" s="22" t="s">
        <v>37</v>
      </c>
      <c r="E415" s="56">
        <f>E416</f>
        <v>160590.43</v>
      </c>
    </row>
    <row r="416" spans="1:5" outlineLevel="6" x14ac:dyDescent="0.25">
      <c r="A416" s="21" t="s">
        <v>73</v>
      </c>
      <c r="B416" s="22" t="s">
        <v>71</v>
      </c>
      <c r="C416" s="22" t="s">
        <v>394</v>
      </c>
      <c r="D416" s="22" t="s">
        <v>74</v>
      </c>
      <c r="E416" s="56">
        <v>160590.43</v>
      </c>
    </row>
    <row r="417" spans="1:5" ht="37.5" outlineLevel="6" x14ac:dyDescent="0.25">
      <c r="A417" s="51" t="s">
        <v>229</v>
      </c>
      <c r="B417" s="22" t="s">
        <v>71</v>
      </c>
      <c r="C417" s="22" t="s">
        <v>183</v>
      </c>
      <c r="D417" s="22" t="s">
        <v>6</v>
      </c>
      <c r="E417" s="56">
        <f>E418</f>
        <v>6226250</v>
      </c>
    </row>
    <row r="418" spans="1:5" ht="93.75" outlineLevel="6" x14ac:dyDescent="0.25">
      <c r="A418" s="103" t="s">
        <v>510</v>
      </c>
      <c r="B418" s="22" t="s">
        <v>71</v>
      </c>
      <c r="C418" s="22" t="s">
        <v>511</v>
      </c>
      <c r="D418" s="22" t="s">
        <v>6</v>
      </c>
      <c r="E418" s="56">
        <f>E419</f>
        <v>6226250</v>
      </c>
    </row>
    <row r="419" spans="1:5" ht="37.5" outlineLevel="6" x14ac:dyDescent="0.25">
      <c r="A419" s="21" t="s">
        <v>36</v>
      </c>
      <c r="B419" s="22" t="s">
        <v>71</v>
      </c>
      <c r="C419" s="22" t="s">
        <v>511</v>
      </c>
      <c r="D419" s="22" t="s">
        <v>37</v>
      </c>
      <c r="E419" s="56">
        <f>E420</f>
        <v>6226250</v>
      </c>
    </row>
    <row r="420" spans="1:5" outlineLevel="6" x14ac:dyDescent="0.25">
      <c r="A420" s="21" t="s">
        <v>73</v>
      </c>
      <c r="B420" s="22" t="s">
        <v>71</v>
      </c>
      <c r="C420" s="22" t="s">
        <v>511</v>
      </c>
      <c r="D420" s="22" t="s">
        <v>74</v>
      </c>
      <c r="E420" s="56">
        <v>6226250</v>
      </c>
    </row>
    <row r="421" spans="1:5" outlineLevel="6" x14ac:dyDescent="0.25">
      <c r="A421" s="26" t="s">
        <v>406</v>
      </c>
      <c r="B421" s="22" t="s">
        <v>71</v>
      </c>
      <c r="C421" s="22" t="s">
        <v>264</v>
      </c>
      <c r="D421" s="22" t="s">
        <v>6</v>
      </c>
      <c r="E421" s="56">
        <f>E422</f>
        <v>3010106</v>
      </c>
    </row>
    <row r="422" spans="1:5" ht="37.5" outlineLevel="6" x14ac:dyDescent="0.25">
      <c r="A422" s="21" t="s">
        <v>407</v>
      </c>
      <c r="B422" s="22" t="s">
        <v>71</v>
      </c>
      <c r="C422" s="22" t="s">
        <v>507</v>
      </c>
      <c r="D422" s="22" t="s">
        <v>6</v>
      </c>
      <c r="E422" s="56">
        <f>E423</f>
        <v>3010106</v>
      </c>
    </row>
    <row r="423" spans="1:5" ht="37.5" outlineLevel="6" x14ac:dyDescent="0.25">
      <c r="A423" s="21" t="s">
        <v>36</v>
      </c>
      <c r="B423" s="22" t="s">
        <v>71</v>
      </c>
      <c r="C423" s="22" t="s">
        <v>507</v>
      </c>
      <c r="D423" s="22" t="s">
        <v>37</v>
      </c>
      <c r="E423" s="56">
        <f>E424</f>
        <v>3010106</v>
      </c>
    </row>
    <row r="424" spans="1:5" outlineLevel="6" x14ac:dyDescent="0.25">
      <c r="A424" s="21" t="s">
        <v>73</v>
      </c>
      <c r="B424" s="22" t="s">
        <v>71</v>
      </c>
      <c r="C424" s="22" t="s">
        <v>507</v>
      </c>
      <c r="D424" s="22" t="s">
        <v>74</v>
      </c>
      <c r="E424" s="56">
        <v>3010106</v>
      </c>
    </row>
    <row r="425" spans="1:5" outlineLevel="6" x14ac:dyDescent="0.25">
      <c r="A425" s="21" t="s">
        <v>212</v>
      </c>
      <c r="B425" s="22" t="s">
        <v>211</v>
      </c>
      <c r="C425" s="22" t="s">
        <v>124</v>
      </c>
      <c r="D425" s="22" t="s">
        <v>6</v>
      </c>
      <c r="E425" s="56">
        <f>E426+E452</f>
        <v>40650710</v>
      </c>
    </row>
    <row r="426" spans="1:5" ht="37.5" outlineLevel="6" x14ac:dyDescent="0.25">
      <c r="A426" s="50" t="s">
        <v>347</v>
      </c>
      <c r="B426" s="37" t="s">
        <v>211</v>
      </c>
      <c r="C426" s="37" t="s">
        <v>136</v>
      </c>
      <c r="D426" s="37" t="s">
        <v>6</v>
      </c>
      <c r="E426" s="56">
        <f>E427</f>
        <v>24173790</v>
      </c>
    </row>
    <row r="427" spans="1:5" ht="37.5" outlineLevel="3" x14ac:dyDescent="0.25">
      <c r="A427" s="21" t="s">
        <v>353</v>
      </c>
      <c r="B427" s="22" t="s">
        <v>211</v>
      </c>
      <c r="C427" s="22" t="s">
        <v>147</v>
      </c>
      <c r="D427" s="22" t="s">
        <v>6</v>
      </c>
      <c r="E427" s="56">
        <f>E428+E435+E442+E432</f>
        <v>24173790</v>
      </c>
    </row>
    <row r="428" spans="1:5" ht="37.5" outlineLevel="4" x14ac:dyDescent="0.25">
      <c r="A428" s="52" t="s">
        <v>166</v>
      </c>
      <c r="B428" s="22" t="s">
        <v>211</v>
      </c>
      <c r="C428" s="22" t="s">
        <v>184</v>
      </c>
      <c r="D428" s="22" t="s">
        <v>6</v>
      </c>
      <c r="E428" s="56">
        <f>E429</f>
        <v>23484740</v>
      </c>
    </row>
    <row r="429" spans="1:5" ht="56.25" outlineLevel="5" x14ac:dyDescent="0.25">
      <c r="A429" s="21" t="s">
        <v>114</v>
      </c>
      <c r="B429" s="22" t="s">
        <v>211</v>
      </c>
      <c r="C429" s="22" t="s">
        <v>149</v>
      </c>
      <c r="D429" s="22" t="s">
        <v>6</v>
      </c>
      <c r="E429" s="56">
        <f>E430</f>
        <v>23484740</v>
      </c>
    </row>
    <row r="430" spans="1:5" ht="37.5" outlineLevel="6" x14ac:dyDescent="0.25">
      <c r="A430" s="21" t="s">
        <v>36</v>
      </c>
      <c r="B430" s="22" t="s">
        <v>211</v>
      </c>
      <c r="C430" s="22" t="s">
        <v>149</v>
      </c>
      <c r="D430" s="22" t="s">
        <v>37</v>
      </c>
      <c r="E430" s="56">
        <f>E431</f>
        <v>23484740</v>
      </c>
    </row>
    <row r="431" spans="1:5" outlineLevel="6" x14ac:dyDescent="0.25">
      <c r="A431" s="21" t="s">
        <v>73</v>
      </c>
      <c r="B431" s="22" t="s">
        <v>211</v>
      </c>
      <c r="C431" s="22" t="s">
        <v>149</v>
      </c>
      <c r="D431" s="22" t="s">
        <v>74</v>
      </c>
      <c r="E431" s="56">
        <v>23484740</v>
      </c>
    </row>
    <row r="432" spans="1:5" ht="37.5" outlineLevel="6" x14ac:dyDescent="0.25">
      <c r="A432" s="21" t="s">
        <v>564</v>
      </c>
      <c r="B432" s="22" t="s">
        <v>211</v>
      </c>
      <c r="C432" s="22" t="s">
        <v>565</v>
      </c>
      <c r="D432" s="22" t="s">
        <v>6</v>
      </c>
      <c r="E432" s="56">
        <f>E433</f>
        <v>401100</v>
      </c>
    </row>
    <row r="433" spans="1:5" ht="37.5" outlineLevel="6" x14ac:dyDescent="0.25">
      <c r="A433" s="21" t="s">
        <v>36</v>
      </c>
      <c r="B433" s="22" t="s">
        <v>211</v>
      </c>
      <c r="C433" s="22" t="s">
        <v>566</v>
      </c>
      <c r="D433" s="22" t="s">
        <v>37</v>
      </c>
      <c r="E433" s="56">
        <f>E434</f>
        <v>401100</v>
      </c>
    </row>
    <row r="434" spans="1:5" outlineLevel="6" x14ac:dyDescent="0.25">
      <c r="A434" s="21" t="s">
        <v>73</v>
      </c>
      <c r="B434" s="22" t="s">
        <v>211</v>
      </c>
      <c r="C434" s="22" t="s">
        <v>566</v>
      </c>
      <c r="D434" s="22" t="s">
        <v>74</v>
      </c>
      <c r="E434" s="56">
        <v>401100</v>
      </c>
    </row>
    <row r="435" spans="1:5" ht="37.5" outlineLevel="5" x14ac:dyDescent="0.25">
      <c r="A435" s="24" t="s">
        <v>354</v>
      </c>
      <c r="B435" s="22" t="s">
        <v>211</v>
      </c>
      <c r="C435" s="22" t="s">
        <v>185</v>
      </c>
      <c r="D435" s="22" t="s">
        <v>6</v>
      </c>
      <c r="E435" s="56">
        <f>E436+E439+E449+E446</f>
        <v>287950</v>
      </c>
    </row>
    <row r="436" spans="1:5" outlineLevel="6" x14ac:dyDescent="0.25">
      <c r="A436" s="21" t="s">
        <v>223</v>
      </c>
      <c r="B436" s="22" t="s">
        <v>211</v>
      </c>
      <c r="C436" s="22" t="s">
        <v>241</v>
      </c>
      <c r="D436" s="22" t="s">
        <v>6</v>
      </c>
      <c r="E436" s="56">
        <f>E437</f>
        <v>24800</v>
      </c>
    </row>
    <row r="437" spans="1:5" ht="37.5" outlineLevel="6" x14ac:dyDescent="0.25">
      <c r="A437" s="21" t="s">
        <v>36</v>
      </c>
      <c r="B437" s="22" t="s">
        <v>211</v>
      </c>
      <c r="C437" s="22" t="s">
        <v>241</v>
      </c>
      <c r="D437" s="22" t="s">
        <v>37</v>
      </c>
      <c r="E437" s="56">
        <f>E438</f>
        <v>24800</v>
      </c>
    </row>
    <row r="438" spans="1:5" outlineLevel="6" x14ac:dyDescent="0.25">
      <c r="A438" s="21" t="s">
        <v>73</v>
      </c>
      <c r="B438" s="22" t="s">
        <v>211</v>
      </c>
      <c r="C438" s="22" t="s">
        <v>241</v>
      </c>
      <c r="D438" s="22" t="s">
        <v>74</v>
      </c>
      <c r="E438" s="56">
        <f>24800</f>
        <v>24800</v>
      </c>
    </row>
    <row r="439" spans="1:5" outlineLevel="6" x14ac:dyDescent="0.25">
      <c r="A439" s="21" t="s">
        <v>111</v>
      </c>
      <c r="B439" s="22" t="s">
        <v>211</v>
      </c>
      <c r="C439" s="22" t="s">
        <v>148</v>
      </c>
      <c r="D439" s="22" t="s">
        <v>6</v>
      </c>
      <c r="E439" s="56">
        <f>E440</f>
        <v>85500</v>
      </c>
    </row>
    <row r="440" spans="1:5" ht="37.5" outlineLevel="6" x14ac:dyDescent="0.25">
      <c r="A440" s="21" t="s">
        <v>36</v>
      </c>
      <c r="B440" s="22" t="s">
        <v>211</v>
      </c>
      <c r="C440" s="22" t="s">
        <v>148</v>
      </c>
      <c r="D440" s="22" t="s">
        <v>37</v>
      </c>
      <c r="E440" s="56">
        <f>E441</f>
        <v>85500</v>
      </c>
    </row>
    <row r="441" spans="1:5" ht="18" customHeight="1" outlineLevel="6" x14ac:dyDescent="0.25">
      <c r="A441" s="21" t="s">
        <v>73</v>
      </c>
      <c r="B441" s="22" t="s">
        <v>211</v>
      </c>
      <c r="C441" s="22" t="s">
        <v>148</v>
      </c>
      <c r="D441" s="22" t="s">
        <v>74</v>
      </c>
      <c r="E441" s="56">
        <f>85500</f>
        <v>85500</v>
      </c>
    </row>
    <row r="442" spans="1:5" hidden="1" outlineLevel="6" x14ac:dyDescent="0.25">
      <c r="A442" s="21" t="s">
        <v>330</v>
      </c>
      <c r="B442" s="22" t="s">
        <v>211</v>
      </c>
      <c r="C442" s="22" t="s">
        <v>255</v>
      </c>
      <c r="D442" s="22" t="s">
        <v>6</v>
      </c>
      <c r="E442" s="56">
        <f>E443</f>
        <v>0</v>
      </c>
    </row>
    <row r="443" spans="1:5" ht="37.5" hidden="1" outlineLevel="6" x14ac:dyDescent="0.25">
      <c r="A443" s="21" t="s">
        <v>502</v>
      </c>
      <c r="B443" s="22" t="s">
        <v>211</v>
      </c>
      <c r="C443" s="22" t="s">
        <v>503</v>
      </c>
      <c r="D443" s="22" t="s">
        <v>6</v>
      </c>
      <c r="E443" s="56">
        <f>E444</f>
        <v>0</v>
      </c>
    </row>
    <row r="444" spans="1:5" ht="37.5" hidden="1" outlineLevel="6" x14ac:dyDescent="0.25">
      <c r="A444" s="21" t="s">
        <v>36</v>
      </c>
      <c r="B444" s="22" t="s">
        <v>211</v>
      </c>
      <c r="C444" s="22" t="s">
        <v>503</v>
      </c>
      <c r="D444" s="22" t="s">
        <v>37</v>
      </c>
      <c r="E444" s="56">
        <f>E445</f>
        <v>0</v>
      </c>
    </row>
    <row r="445" spans="1:5" hidden="1" outlineLevel="6" x14ac:dyDescent="0.25">
      <c r="A445" s="21" t="s">
        <v>73</v>
      </c>
      <c r="B445" s="22" t="s">
        <v>211</v>
      </c>
      <c r="C445" s="22" t="s">
        <v>503</v>
      </c>
      <c r="D445" s="22" t="s">
        <v>74</v>
      </c>
      <c r="E445" s="56">
        <v>0</v>
      </c>
    </row>
    <row r="446" spans="1:5" outlineLevel="6" x14ac:dyDescent="0.25">
      <c r="A446" s="49" t="s">
        <v>262</v>
      </c>
      <c r="B446" s="22" t="s">
        <v>211</v>
      </c>
      <c r="C446" s="22" t="s">
        <v>560</v>
      </c>
      <c r="D446" s="22" t="s">
        <v>6</v>
      </c>
      <c r="E446" s="56">
        <f>E447</f>
        <v>125650</v>
      </c>
    </row>
    <row r="447" spans="1:5" ht="37.5" outlineLevel="6" x14ac:dyDescent="0.25">
      <c r="A447" s="21" t="s">
        <v>36</v>
      </c>
      <c r="B447" s="22" t="s">
        <v>211</v>
      </c>
      <c r="C447" s="22" t="s">
        <v>560</v>
      </c>
      <c r="D447" s="22" t="s">
        <v>37</v>
      </c>
      <c r="E447" s="56">
        <f>E448</f>
        <v>125650</v>
      </c>
    </row>
    <row r="448" spans="1:5" outlineLevel="6" x14ac:dyDescent="0.25">
      <c r="A448" s="21" t="s">
        <v>73</v>
      </c>
      <c r="B448" s="22" t="s">
        <v>211</v>
      </c>
      <c r="C448" s="22" t="s">
        <v>560</v>
      </c>
      <c r="D448" s="22" t="s">
        <v>74</v>
      </c>
      <c r="E448" s="56">
        <v>125650</v>
      </c>
    </row>
    <row r="449" spans="1:5" ht="37.5" outlineLevel="6" x14ac:dyDescent="0.25">
      <c r="A449" s="51" t="s">
        <v>396</v>
      </c>
      <c r="B449" s="22" t="s">
        <v>211</v>
      </c>
      <c r="C449" s="106" t="s">
        <v>556</v>
      </c>
      <c r="D449" s="22" t="s">
        <v>6</v>
      </c>
      <c r="E449" s="56">
        <f>E450</f>
        <v>52000</v>
      </c>
    </row>
    <row r="450" spans="1:5" ht="37.5" outlineLevel="6" x14ac:dyDescent="0.25">
      <c r="A450" s="21" t="s">
        <v>36</v>
      </c>
      <c r="B450" s="22" t="s">
        <v>211</v>
      </c>
      <c r="C450" s="22" t="s">
        <v>556</v>
      </c>
      <c r="D450" s="22" t="s">
        <v>37</v>
      </c>
      <c r="E450" s="56">
        <f>E451</f>
        <v>52000</v>
      </c>
    </row>
    <row r="451" spans="1:5" outlineLevel="6" x14ac:dyDescent="0.25">
      <c r="A451" s="21" t="s">
        <v>73</v>
      </c>
      <c r="B451" s="22" t="s">
        <v>211</v>
      </c>
      <c r="C451" s="22" t="s">
        <v>556</v>
      </c>
      <c r="D451" s="22" t="s">
        <v>74</v>
      </c>
      <c r="E451" s="56">
        <v>52000</v>
      </c>
    </row>
    <row r="452" spans="1:5" ht="37.5" outlineLevel="6" x14ac:dyDescent="0.25">
      <c r="A452" s="21" t="s">
        <v>318</v>
      </c>
      <c r="B452" s="22" t="s">
        <v>211</v>
      </c>
      <c r="C452" s="22" t="s">
        <v>134</v>
      </c>
      <c r="D452" s="22" t="s">
        <v>6</v>
      </c>
      <c r="E452" s="56">
        <f>E453+E457</f>
        <v>16476920</v>
      </c>
    </row>
    <row r="453" spans="1:5" ht="21" customHeight="1" outlineLevel="6" x14ac:dyDescent="0.25">
      <c r="A453" s="21" t="s">
        <v>319</v>
      </c>
      <c r="B453" s="22" t="s">
        <v>211</v>
      </c>
      <c r="C453" s="22" t="s">
        <v>188</v>
      </c>
      <c r="D453" s="22" t="s">
        <v>6</v>
      </c>
      <c r="E453" s="56">
        <f>E454</f>
        <v>16476920</v>
      </c>
    </row>
    <row r="454" spans="1:5" ht="41.25" customHeight="1" outlineLevel="6" x14ac:dyDescent="0.25">
      <c r="A454" s="21" t="s">
        <v>72</v>
      </c>
      <c r="B454" s="22" t="s">
        <v>211</v>
      </c>
      <c r="C454" s="22" t="s">
        <v>135</v>
      </c>
      <c r="D454" s="22" t="s">
        <v>6</v>
      </c>
      <c r="E454" s="56">
        <f>E455</f>
        <v>16476920</v>
      </c>
    </row>
    <row r="455" spans="1:5" ht="37.5" outlineLevel="6" x14ac:dyDescent="0.25">
      <c r="A455" s="21" t="s">
        <v>36</v>
      </c>
      <c r="B455" s="22" t="s">
        <v>211</v>
      </c>
      <c r="C455" s="22" t="s">
        <v>135</v>
      </c>
      <c r="D455" s="22" t="s">
        <v>37</v>
      </c>
      <c r="E455" s="56">
        <f>E456</f>
        <v>16476920</v>
      </c>
    </row>
    <row r="456" spans="1:5" outlineLevel="6" x14ac:dyDescent="0.25">
      <c r="A456" s="21" t="s">
        <v>73</v>
      </c>
      <c r="B456" s="22" t="s">
        <v>211</v>
      </c>
      <c r="C456" s="22" t="s">
        <v>135</v>
      </c>
      <c r="D456" s="22" t="s">
        <v>74</v>
      </c>
      <c r="E456" s="56">
        <v>16476920</v>
      </c>
    </row>
    <row r="457" spans="1:5" ht="21" hidden="1" customHeight="1" outlineLevel="6" x14ac:dyDescent="0.25">
      <c r="A457" s="21" t="s">
        <v>170</v>
      </c>
      <c r="B457" s="22" t="s">
        <v>211</v>
      </c>
      <c r="C457" s="22" t="s">
        <v>189</v>
      </c>
      <c r="D457" s="22" t="s">
        <v>6</v>
      </c>
      <c r="E457" s="56">
        <f>E458</f>
        <v>0</v>
      </c>
    </row>
    <row r="458" spans="1:5" ht="75" hidden="1" outlineLevel="6" x14ac:dyDescent="0.25">
      <c r="A458" s="21" t="s">
        <v>440</v>
      </c>
      <c r="B458" s="22" t="s">
        <v>211</v>
      </c>
      <c r="C458" s="22" t="s">
        <v>441</v>
      </c>
      <c r="D458" s="22" t="s">
        <v>6</v>
      </c>
      <c r="E458" s="56">
        <f>E459</f>
        <v>0</v>
      </c>
    </row>
    <row r="459" spans="1:5" ht="37.5" hidden="1" outlineLevel="6" x14ac:dyDescent="0.25">
      <c r="A459" s="21" t="s">
        <v>36</v>
      </c>
      <c r="B459" s="22" t="s">
        <v>211</v>
      </c>
      <c r="C459" s="22" t="s">
        <v>441</v>
      </c>
      <c r="D459" s="22" t="s">
        <v>37</v>
      </c>
      <c r="E459" s="56">
        <f>E460</f>
        <v>0</v>
      </c>
    </row>
    <row r="460" spans="1:5" hidden="1" outlineLevel="6" x14ac:dyDescent="0.25">
      <c r="A460" s="21" t="s">
        <v>73</v>
      </c>
      <c r="B460" s="22" t="s">
        <v>211</v>
      </c>
      <c r="C460" s="22" t="s">
        <v>441</v>
      </c>
      <c r="D460" s="22" t="s">
        <v>74</v>
      </c>
      <c r="E460" s="56">
        <v>0</v>
      </c>
    </row>
    <row r="461" spans="1:5" outlineLevel="1" collapsed="1" x14ac:dyDescent="0.25">
      <c r="A461" s="21" t="s">
        <v>75</v>
      </c>
      <c r="B461" s="22" t="s">
        <v>76</v>
      </c>
      <c r="C461" s="22" t="s">
        <v>124</v>
      </c>
      <c r="D461" s="22" t="s">
        <v>6</v>
      </c>
      <c r="E461" s="56">
        <f>E462</f>
        <v>2714547.6</v>
      </c>
    </row>
    <row r="462" spans="1:5" s="47" customFormat="1" ht="37.5" outlineLevel="2" x14ac:dyDescent="0.25">
      <c r="A462" s="50" t="s">
        <v>347</v>
      </c>
      <c r="B462" s="37" t="s">
        <v>76</v>
      </c>
      <c r="C462" s="37" t="s">
        <v>136</v>
      </c>
      <c r="D462" s="37" t="s">
        <v>6</v>
      </c>
      <c r="E462" s="58">
        <f>E463+E476</f>
        <v>2714547.6</v>
      </c>
    </row>
    <row r="463" spans="1:5" ht="37.5" outlineLevel="3" x14ac:dyDescent="0.25">
      <c r="A463" s="21" t="s">
        <v>350</v>
      </c>
      <c r="B463" s="22" t="s">
        <v>76</v>
      </c>
      <c r="C463" s="22" t="s">
        <v>144</v>
      </c>
      <c r="D463" s="22" t="s">
        <v>6</v>
      </c>
      <c r="E463" s="56">
        <f>E464+E468</f>
        <v>2590547.6</v>
      </c>
    </row>
    <row r="464" spans="1:5" ht="18.75" customHeight="1" outlineLevel="3" x14ac:dyDescent="0.25">
      <c r="A464" s="51" t="s">
        <v>165</v>
      </c>
      <c r="B464" s="22" t="s">
        <v>76</v>
      </c>
      <c r="C464" s="22" t="s">
        <v>180</v>
      </c>
      <c r="D464" s="22" t="s">
        <v>6</v>
      </c>
      <c r="E464" s="56">
        <f>E465</f>
        <v>70000</v>
      </c>
    </row>
    <row r="465" spans="1:5" outlineLevel="3" x14ac:dyDescent="0.25">
      <c r="A465" s="21" t="s">
        <v>380</v>
      </c>
      <c r="B465" s="22" t="s">
        <v>76</v>
      </c>
      <c r="C465" s="22" t="s">
        <v>195</v>
      </c>
      <c r="D465" s="22" t="s">
        <v>6</v>
      </c>
      <c r="E465" s="56">
        <f>E466</f>
        <v>70000</v>
      </c>
    </row>
    <row r="466" spans="1:5" ht="17.25" customHeight="1" outlineLevel="3" x14ac:dyDescent="0.25">
      <c r="A466" s="21" t="s">
        <v>15</v>
      </c>
      <c r="B466" s="22" t="s">
        <v>76</v>
      </c>
      <c r="C466" s="22" t="s">
        <v>195</v>
      </c>
      <c r="D466" s="22" t="s">
        <v>16</v>
      </c>
      <c r="E466" s="56">
        <f>E467</f>
        <v>70000</v>
      </c>
    </row>
    <row r="467" spans="1:5" ht="21" customHeight="1" outlineLevel="4" x14ac:dyDescent="0.25">
      <c r="A467" s="21" t="s">
        <v>17</v>
      </c>
      <c r="B467" s="22" t="s">
        <v>76</v>
      </c>
      <c r="C467" s="22" t="s">
        <v>195</v>
      </c>
      <c r="D467" s="22" t="s">
        <v>18</v>
      </c>
      <c r="E467" s="56">
        <f>70000</f>
        <v>70000</v>
      </c>
    </row>
    <row r="468" spans="1:5" ht="21" customHeight="1" outlineLevel="6" x14ac:dyDescent="0.25">
      <c r="A468" s="51" t="s">
        <v>229</v>
      </c>
      <c r="B468" s="22" t="s">
        <v>76</v>
      </c>
      <c r="C468" s="22" t="s">
        <v>183</v>
      </c>
      <c r="D468" s="22" t="s">
        <v>6</v>
      </c>
      <c r="E468" s="56">
        <f>E469</f>
        <v>2520547.6</v>
      </c>
    </row>
    <row r="469" spans="1:5" ht="75" outlineLevel="6" x14ac:dyDescent="0.25">
      <c r="A469" s="13" t="s">
        <v>355</v>
      </c>
      <c r="B469" s="22" t="s">
        <v>76</v>
      </c>
      <c r="C469" s="22" t="s">
        <v>150</v>
      </c>
      <c r="D469" s="22" t="s">
        <v>6</v>
      </c>
      <c r="E469" s="56">
        <f>E470+E472+E474</f>
        <v>2520547.6</v>
      </c>
    </row>
    <row r="470" spans="1:5" ht="37.5" outlineLevel="6" x14ac:dyDescent="0.25">
      <c r="A470" s="21" t="s">
        <v>15</v>
      </c>
      <c r="B470" s="22" t="s">
        <v>76</v>
      </c>
      <c r="C470" s="22" t="s">
        <v>150</v>
      </c>
      <c r="D470" s="22" t="s">
        <v>16</v>
      </c>
      <c r="E470" s="56">
        <f>E471</f>
        <v>2000</v>
      </c>
    </row>
    <row r="471" spans="1:5" ht="37.5" outlineLevel="6" x14ac:dyDescent="0.25">
      <c r="A471" s="21" t="s">
        <v>17</v>
      </c>
      <c r="B471" s="22" t="s">
        <v>76</v>
      </c>
      <c r="C471" s="22" t="s">
        <v>150</v>
      </c>
      <c r="D471" s="22" t="s">
        <v>18</v>
      </c>
      <c r="E471" s="56">
        <v>2000</v>
      </c>
    </row>
    <row r="472" spans="1:5" outlineLevel="5" x14ac:dyDescent="0.25">
      <c r="A472" s="21" t="s">
        <v>89</v>
      </c>
      <c r="B472" s="22" t="s">
        <v>76</v>
      </c>
      <c r="C472" s="22" t="s">
        <v>150</v>
      </c>
      <c r="D472" s="22" t="s">
        <v>90</v>
      </c>
      <c r="E472" s="56">
        <f>E473</f>
        <v>320000</v>
      </c>
    </row>
    <row r="473" spans="1:5" ht="18.75" customHeight="1" outlineLevel="6" x14ac:dyDescent="0.25">
      <c r="A473" s="21" t="s">
        <v>96</v>
      </c>
      <c r="B473" s="22" t="s">
        <v>76</v>
      </c>
      <c r="C473" s="22" t="s">
        <v>150</v>
      </c>
      <c r="D473" s="22" t="s">
        <v>97</v>
      </c>
      <c r="E473" s="56">
        <v>320000</v>
      </c>
    </row>
    <row r="474" spans="1:5" ht="37.5" outlineLevel="4" x14ac:dyDescent="0.25">
      <c r="A474" s="21" t="s">
        <v>36</v>
      </c>
      <c r="B474" s="22" t="s">
        <v>76</v>
      </c>
      <c r="C474" s="22" t="s">
        <v>150</v>
      </c>
      <c r="D474" s="22" t="s">
        <v>37</v>
      </c>
      <c r="E474" s="56">
        <f>E475</f>
        <v>2198547.6</v>
      </c>
    </row>
    <row r="475" spans="1:5" outlineLevel="5" x14ac:dyDescent="0.25">
      <c r="A475" s="21" t="s">
        <v>73</v>
      </c>
      <c r="B475" s="22" t="s">
        <v>76</v>
      </c>
      <c r="C475" s="22" t="s">
        <v>150</v>
      </c>
      <c r="D475" s="22" t="s">
        <v>74</v>
      </c>
      <c r="E475" s="56">
        <v>2198547.6</v>
      </c>
    </row>
    <row r="476" spans="1:5" outlineLevel="6" x14ac:dyDescent="0.25">
      <c r="A476" s="26" t="s">
        <v>198</v>
      </c>
      <c r="B476" s="22" t="s">
        <v>76</v>
      </c>
      <c r="C476" s="22" t="s">
        <v>197</v>
      </c>
      <c r="D476" s="22" t="s">
        <v>6</v>
      </c>
      <c r="E476" s="56">
        <f>E477</f>
        <v>124000</v>
      </c>
    </row>
    <row r="477" spans="1:5" outlineLevel="6" x14ac:dyDescent="0.25">
      <c r="A477" s="21" t="s">
        <v>77</v>
      </c>
      <c r="B477" s="22" t="s">
        <v>76</v>
      </c>
      <c r="C477" s="22" t="s">
        <v>151</v>
      </c>
      <c r="D477" s="22" t="s">
        <v>6</v>
      </c>
      <c r="E477" s="56">
        <f>E478</f>
        <v>124000</v>
      </c>
    </row>
    <row r="478" spans="1:5" ht="18" customHeight="1" outlineLevel="6" x14ac:dyDescent="0.25">
      <c r="A478" s="21" t="s">
        <v>15</v>
      </c>
      <c r="B478" s="22" t="s">
        <v>76</v>
      </c>
      <c r="C478" s="22" t="s">
        <v>151</v>
      </c>
      <c r="D478" s="22" t="s">
        <v>16</v>
      </c>
      <c r="E478" s="56">
        <f>E479</f>
        <v>124000</v>
      </c>
    </row>
    <row r="479" spans="1:5" ht="21.75" customHeight="1" outlineLevel="6" x14ac:dyDescent="0.25">
      <c r="A479" s="21" t="s">
        <v>17</v>
      </c>
      <c r="B479" s="22" t="s">
        <v>76</v>
      </c>
      <c r="C479" s="22" t="s">
        <v>151</v>
      </c>
      <c r="D479" s="22" t="s">
        <v>18</v>
      </c>
      <c r="E479" s="56">
        <f>124000</f>
        <v>124000</v>
      </c>
    </row>
    <row r="480" spans="1:5" outlineLevel="1" x14ac:dyDescent="0.25">
      <c r="A480" s="21" t="s">
        <v>115</v>
      </c>
      <c r="B480" s="22" t="s">
        <v>116</v>
      </c>
      <c r="C480" s="22" t="s">
        <v>124</v>
      </c>
      <c r="D480" s="22" t="s">
        <v>6</v>
      </c>
      <c r="E480" s="56">
        <f>E481</f>
        <v>21047766</v>
      </c>
    </row>
    <row r="481" spans="1:5" ht="37.5" outlineLevel="2" x14ac:dyDescent="0.25">
      <c r="A481" s="50" t="s">
        <v>356</v>
      </c>
      <c r="B481" s="37" t="s">
        <v>116</v>
      </c>
      <c r="C481" s="37" t="s">
        <v>136</v>
      </c>
      <c r="D481" s="37" t="s">
        <v>6</v>
      </c>
      <c r="E481" s="56">
        <f>E482</f>
        <v>21047766</v>
      </c>
    </row>
    <row r="482" spans="1:5" ht="37.5" outlineLevel="4" x14ac:dyDescent="0.25">
      <c r="A482" s="24" t="s">
        <v>168</v>
      </c>
      <c r="B482" s="22" t="s">
        <v>116</v>
      </c>
      <c r="C482" s="22" t="s">
        <v>186</v>
      </c>
      <c r="D482" s="22" t="s">
        <v>6</v>
      </c>
      <c r="E482" s="56">
        <f>E483+E490+E497</f>
        <v>21047766</v>
      </c>
    </row>
    <row r="483" spans="1:5" ht="39.75" customHeight="1" outlineLevel="5" x14ac:dyDescent="0.25">
      <c r="A483" s="21" t="s">
        <v>413</v>
      </c>
      <c r="B483" s="22" t="s">
        <v>116</v>
      </c>
      <c r="C483" s="22" t="s">
        <v>455</v>
      </c>
      <c r="D483" s="22" t="s">
        <v>6</v>
      </c>
      <c r="E483" s="56">
        <f>E484+E486+E488</f>
        <v>4879020</v>
      </c>
    </row>
    <row r="484" spans="1:5" ht="75" outlineLevel="6" x14ac:dyDescent="0.25">
      <c r="A484" s="21" t="s">
        <v>11</v>
      </c>
      <c r="B484" s="22" t="s">
        <v>116</v>
      </c>
      <c r="C484" s="22" t="s">
        <v>455</v>
      </c>
      <c r="D484" s="22" t="s">
        <v>12</v>
      </c>
      <c r="E484" s="56">
        <f>E485</f>
        <v>4381020</v>
      </c>
    </row>
    <row r="485" spans="1:5" ht="18" customHeight="1" outlineLevel="5" x14ac:dyDescent="0.25">
      <c r="A485" s="21" t="s">
        <v>13</v>
      </c>
      <c r="B485" s="22" t="s">
        <v>116</v>
      </c>
      <c r="C485" s="22" t="s">
        <v>455</v>
      </c>
      <c r="D485" s="22" t="s">
        <v>14</v>
      </c>
      <c r="E485" s="56">
        <v>4381020</v>
      </c>
    </row>
    <row r="486" spans="1:5" ht="18" customHeight="1" outlineLevel="6" x14ac:dyDescent="0.25">
      <c r="A486" s="21" t="s">
        <v>15</v>
      </c>
      <c r="B486" s="22" t="s">
        <v>116</v>
      </c>
      <c r="C486" s="22" t="s">
        <v>455</v>
      </c>
      <c r="D486" s="22" t="s">
        <v>16</v>
      </c>
      <c r="E486" s="56">
        <f>E487</f>
        <v>310400</v>
      </c>
    </row>
    <row r="487" spans="1:5" ht="19.5" customHeight="1" outlineLevel="6" x14ac:dyDescent="0.25">
      <c r="A487" s="21" t="s">
        <v>17</v>
      </c>
      <c r="B487" s="22" t="s">
        <v>116</v>
      </c>
      <c r="C487" s="22" t="s">
        <v>455</v>
      </c>
      <c r="D487" s="22" t="s">
        <v>18</v>
      </c>
      <c r="E487" s="56">
        <v>310400</v>
      </c>
    </row>
    <row r="488" spans="1:5" outlineLevel="6" x14ac:dyDescent="0.25">
      <c r="A488" s="21" t="s">
        <v>19</v>
      </c>
      <c r="B488" s="22" t="s">
        <v>116</v>
      </c>
      <c r="C488" s="22" t="s">
        <v>455</v>
      </c>
      <c r="D488" s="22" t="s">
        <v>20</v>
      </c>
      <c r="E488" s="56">
        <f>E489</f>
        <v>187600</v>
      </c>
    </row>
    <row r="489" spans="1:5" outlineLevel="4" x14ac:dyDescent="0.25">
      <c r="A489" s="21" t="s">
        <v>21</v>
      </c>
      <c r="B489" s="22" t="s">
        <v>116</v>
      </c>
      <c r="C489" s="22" t="s">
        <v>455</v>
      </c>
      <c r="D489" s="22" t="s">
        <v>22</v>
      </c>
      <c r="E489" s="56">
        <f>187600</f>
        <v>187600</v>
      </c>
    </row>
    <row r="490" spans="1:5" ht="37.5" outlineLevel="5" x14ac:dyDescent="0.25">
      <c r="A490" s="21" t="s">
        <v>32</v>
      </c>
      <c r="B490" s="22" t="s">
        <v>116</v>
      </c>
      <c r="C490" s="22" t="s">
        <v>152</v>
      </c>
      <c r="D490" s="22" t="s">
        <v>6</v>
      </c>
      <c r="E490" s="56">
        <f>E491+E493+E495</f>
        <v>14094980</v>
      </c>
    </row>
    <row r="491" spans="1:5" ht="75" outlineLevel="6" x14ac:dyDescent="0.25">
      <c r="A491" s="21" t="s">
        <v>11</v>
      </c>
      <c r="B491" s="22" t="s">
        <v>116</v>
      </c>
      <c r="C491" s="22" t="s">
        <v>152</v>
      </c>
      <c r="D491" s="22" t="s">
        <v>12</v>
      </c>
      <c r="E491" s="56">
        <f>E492</f>
        <v>11144780</v>
      </c>
    </row>
    <row r="492" spans="1:5" outlineLevel="5" x14ac:dyDescent="0.25">
      <c r="A492" s="21" t="s">
        <v>33</v>
      </c>
      <c r="B492" s="22" t="s">
        <v>116</v>
      </c>
      <c r="C492" s="22" t="s">
        <v>152</v>
      </c>
      <c r="D492" s="22" t="s">
        <v>34</v>
      </c>
      <c r="E492" s="56">
        <v>11144780</v>
      </c>
    </row>
    <row r="493" spans="1:5" ht="16.5" customHeight="1" outlineLevel="6" x14ac:dyDescent="0.25">
      <c r="A493" s="21" t="s">
        <v>15</v>
      </c>
      <c r="B493" s="22" t="s">
        <v>116</v>
      </c>
      <c r="C493" s="22" t="s">
        <v>152</v>
      </c>
      <c r="D493" s="22" t="s">
        <v>16</v>
      </c>
      <c r="E493" s="56">
        <f>E494</f>
        <v>2908000</v>
      </c>
    </row>
    <row r="494" spans="1:5" ht="20.25" customHeight="1" outlineLevel="6" x14ac:dyDescent="0.25">
      <c r="A494" s="21" t="s">
        <v>17</v>
      </c>
      <c r="B494" s="22" t="s">
        <v>116</v>
      </c>
      <c r="C494" s="22" t="s">
        <v>152</v>
      </c>
      <c r="D494" s="22" t="s">
        <v>18</v>
      </c>
      <c r="E494" s="56">
        <f>2908000</f>
        <v>2908000</v>
      </c>
    </row>
    <row r="495" spans="1:5" outlineLevel="6" x14ac:dyDescent="0.25">
      <c r="A495" s="21" t="s">
        <v>19</v>
      </c>
      <c r="B495" s="22" t="s">
        <v>116</v>
      </c>
      <c r="C495" s="22" t="s">
        <v>152</v>
      </c>
      <c r="D495" s="22" t="s">
        <v>20</v>
      </c>
      <c r="E495" s="56">
        <f>E496</f>
        <v>42200</v>
      </c>
    </row>
    <row r="496" spans="1:5" outlineLevel="6" x14ac:dyDescent="0.25">
      <c r="A496" s="21" t="s">
        <v>21</v>
      </c>
      <c r="B496" s="22" t="s">
        <v>116</v>
      </c>
      <c r="C496" s="22" t="s">
        <v>152</v>
      </c>
      <c r="D496" s="22" t="s">
        <v>22</v>
      </c>
      <c r="E496" s="56">
        <f>42200</f>
        <v>42200</v>
      </c>
    </row>
    <row r="497" spans="1:5" ht="37.5" outlineLevel="6" x14ac:dyDescent="0.25">
      <c r="A497" s="26" t="s">
        <v>35</v>
      </c>
      <c r="B497" s="22" t="s">
        <v>116</v>
      </c>
      <c r="C497" s="22" t="s">
        <v>153</v>
      </c>
      <c r="D497" s="22" t="s">
        <v>6</v>
      </c>
      <c r="E497" s="56">
        <f>E498</f>
        <v>2073766</v>
      </c>
    </row>
    <row r="498" spans="1:5" ht="37.5" outlineLevel="6" x14ac:dyDescent="0.25">
      <c r="A498" s="21" t="s">
        <v>36</v>
      </c>
      <c r="B498" s="22" t="s">
        <v>116</v>
      </c>
      <c r="C498" s="22" t="s">
        <v>153</v>
      </c>
      <c r="D498" s="22" t="s">
        <v>37</v>
      </c>
      <c r="E498" s="56">
        <f>E499</f>
        <v>2073766</v>
      </c>
    </row>
    <row r="499" spans="1:5" outlineLevel="6" x14ac:dyDescent="0.25">
      <c r="A499" s="21" t="s">
        <v>38</v>
      </c>
      <c r="B499" s="22" t="s">
        <v>116</v>
      </c>
      <c r="C499" s="22" t="s">
        <v>153</v>
      </c>
      <c r="D499" s="22" t="s">
        <v>39</v>
      </c>
      <c r="E499" s="56">
        <v>2073766</v>
      </c>
    </row>
    <row r="500" spans="1:5" s="3" customFormat="1" x14ac:dyDescent="0.25">
      <c r="A500" s="21" t="s">
        <v>78</v>
      </c>
      <c r="B500" s="20" t="s">
        <v>79</v>
      </c>
      <c r="C500" s="20" t="s">
        <v>124</v>
      </c>
      <c r="D500" s="20" t="s">
        <v>6</v>
      </c>
      <c r="E500" s="60">
        <f>E501+E522</f>
        <v>36209671.789999999</v>
      </c>
    </row>
    <row r="501" spans="1:5" outlineLevel="1" x14ac:dyDescent="0.25">
      <c r="A501" s="21" t="s">
        <v>80</v>
      </c>
      <c r="B501" s="22" t="s">
        <v>81</v>
      </c>
      <c r="C501" s="22" t="s">
        <v>124</v>
      </c>
      <c r="D501" s="22" t="s">
        <v>6</v>
      </c>
      <c r="E501" s="56">
        <f>E502</f>
        <v>36209671.789999999</v>
      </c>
    </row>
    <row r="502" spans="1:5" ht="37.5" outlineLevel="2" x14ac:dyDescent="0.25">
      <c r="A502" s="50" t="s">
        <v>320</v>
      </c>
      <c r="B502" s="37" t="s">
        <v>81</v>
      </c>
      <c r="C502" s="37" t="s">
        <v>134</v>
      </c>
      <c r="D502" s="37" t="s">
        <v>6</v>
      </c>
      <c r="E502" s="56">
        <f>E503+E507+E517</f>
        <v>36209671.789999999</v>
      </c>
    </row>
    <row r="503" spans="1:5" ht="21" customHeight="1" outlineLevel="2" x14ac:dyDescent="0.25">
      <c r="A503" s="21" t="s">
        <v>321</v>
      </c>
      <c r="B503" s="22" t="s">
        <v>81</v>
      </c>
      <c r="C503" s="22" t="s">
        <v>187</v>
      </c>
      <c r="D503" s="22" t="s">
        <v>6</v>
      </c>
      <c r="E503" s="56">
        <f>E504+E511+E514</f>
        <v>8922611.790000001</v>
      </c>
    </row>
    <row r="504" spans="1:5" ht="37.5" outlineLevel="6" x14ac:dyDescent="0.25">
      <c r="A504" s="26" t="s">
        <v>83</v>
      </c>
      <c r="B504" s="22" t="s">
        <v>81</v>
      </c>
      <c r="C504" s="22" t="s">
        <v>139</v>
      </c>
      <c r="D504" s="22" t="s">
        <v>6</v>
      </c>
      <c r="E504" s="56">
        <f>E505</f>
        <v>8689165.5099999998</v>
      </c>
    </row>
    <row r="505" spans="1:5" ht="37.5" outlineLevel="6" x14ac:dyDescent="0.25">
      <c r="A505" s="21" t="s">
        <v>36</v>
      </c>
      <c r="B505" s="22" t="s">
        <v>81</v>
      </c>
      <c r="C505" s="22" t="s">
        <v>139</v>
      </c>
      <c r="D505" s="22" t="s">
        <v>37</v>
      </c>
      <c r="E505" s="56">
        <f>E506</f>
        <v>8689165.5099999998</v>
      </c>
    </row>
    <row r="506" spans="1:5" outlineLevel="6" x14ac:dyDescent="0.25">
      <c r="A506" s="21" t="s">
        <v>73</v>
      </c>
      <c r="B506" s="22" t="s">
        <v>81</v>
      </c>
      <c r="C506" s="22" t="s">
        <v>139</v>
      </c>
      <c r="D506" s="22" t="s">
        <v>74</v>
      </c>
      <c r="E506" s="56">
        <v>8689165.5099999998</v>
      </c>
    </row>
    <row r="507" spans="1:5" ht="37.5" outlineLevel="6" x14ac:dyDescent="0.25">
      <c r="A507" s="21" t="s">
        <v>518</v>
      </c>
      <c r="B507" s="22" t="s">
        <v>81</v>
      </c>
      <c r="C507" s="22" t="s">
        <v>517</v>
      </c>
      <c r="D507" s="22" t="s">
        <v>6</v>
      </c>
      <c r="E507" s="56">
        <f>E508</f>
        <v>25065560</v>
      </c>
    </row>
    <row r="508" spans="1:5" ht="37.5" outlineLevel="6" x14ac:dyDescent="0.25">
      <c r="A508" s="26" t="s">
        <v>83</v>
      </c>
      <c r="B508" s="22" t="s">
        <v>81</v>
      </c>
      <c r="C508" s="22" t="s">
        <v>516</v>
      </c>
      <c r="D508" s="22" t="s">
        <v>6</v>
      </c>
      <c r="E508" s="56">
        <f>E509</f>
        <v>25065560</v>
      </c>
    </row>
    <row r="509" spans="1:5" ht="37.5" outlineLevel="6" x14ac:dyDescent="0.25">
      <c r="A509" s="21" t="s">
        <v>36</v>
      </c>
      <c r="B509" s="22" t="s">
        <v>81</v>
      </c>
      <c r="C509" s="22" t="s">
        <v>516</v>
      </c>
      <c r="D509" s="22" t="s">
        <v>37</v>
      </c>
      <c r="E509" s="56">
        <f>E510</f>
        <v>25065560</v>
      </c>
    </row>
    <row r="510" spans="1:5" outlineLevel="6" x14ac:dyDescent="0.25">
      <c r="A510" s="21" t="s">
        <v>73</v>
      </c>
      <c r="B510" s="22" t="s">
        <v>81</v>
      </c>
      <c r="C510" s="22" t="s">
        <v>516</v>
      </c>
      <c r="D510" s="22" t="s">
        <v>74</v>
      </c>
      <c r="E510" s="56">
        <v>25065560</v>
      </c>
    </row>
    <row r="511" spans="1:5" ht="58.5" customHeight="1" outlineLevel="6" x14ac:dyDescent="0.25">
      <c r="A511" s="13" t="s">
        <v>345</v>
      </c>
      <c r="B511" s="22" t="s">
        <v>81</v>
      </c>
      <c r="C511" s="22" t="s">
        <v>246</v>
      </c>
      <c r="D511" s="22" t="s">
        <v>6</v>
      </c>
      <c r="E511" s="56">
        <f>E512</f>
        <v>226442.89</v>
      </c>
    </row>
    <row r="512" spans="1:5" ht="37.5" outlineLevel="6" x14ac:dyDescent="0.25">
      <c r="A512" s="21" t="s">
        <v>36</v>
      </c>
      <c r="B512" s="22" t="s">
        <v>81</v>
      </c>
      <c r="C512" s="22" t="s">
        <v>246</v>
      </c>
      <c r="D512" s="22" t="s">
        <v>37</v>
      </c>
      <c r="E512" s="56">
        <f>E513</f>
        <v>226442.89</v>
      </c>
    </row>
    <row r="513" spans="1:5" outlineLevel="4" x14ac:dyDescent="0.25">
      <c r="A513" s="21" t="s">
        <v>73</v>
      </c>
      <c r="B513" s="22" t="s">
        <v>81</v>
      </c>
      <c r="C513" s="22" t="s">
        <v>246</v>
      </c>
      <c r="D513" s="22" t="s">
        <v>74</v>
      </c>
      <c r="E513" s="56">
        <v>226442.89</v>
      </c>
    </row>
    <row r="514" spans="1:5" ht="56.25" outlineLevel="4" x14ac:dyDescent="0.25">
      <c r="A514" s="21" t="s">
        <v>258</v>
      </c>
      <c r="B514" s="22" t="s">
        <v>81</v>
      </c>
      <c r="C514" s="22" t="s">
        <v>259</v>
      </c>
      <c r="D514" s="22" t="s">
        <v>6</v>
      </c>
      <c r="E514" s="56">
        <f>E515</f>
        <v>7003.39</v>
      </c>
    </row>
    <row r="515" spans="1:5" ht="37.5" outlineLevel="4" x14ac:dyDescent="0.25">
      <c r="A515" s="21" t="s">
        <v>36</v>
      </c>
      <c r="B515" s="22" t="s">
        <v>81</v>
      </c>
      <c r="C515" s="22" t="s">
        <v>259</v>
      </c>
      <c r="D515" s="22" t="s">
        <v>37</v>
      </c>
      <c r="E515" s="56">
        <f>E516</f>
        <v>7003.39</v>
      </c>
    </row>
    <row r="516" spans="1:5" outlineLevel="4" x14ac:dyDescent="0.25">
      <c r="A516" s="21" t="s">
        <v>73</v>
      </c>
      <c r="B516" s="22" t="s">
        <v>81</v>
      </c>
      <c r="C516" s="22" t="s">
        <v>259</v>
      </c>
      <c r="D516" s="22" t="s">
        <v>74</v>
      </c>
      <c r="E516" s="56">
        <v>7003.39</v>
      </c>
    </row>
    <row r="517" spans="1:5" ht="21" customHeight="1" outlineLevel="5" x14ac:dyDescent="0.25">
      <c r="A517" s="21" t="s">
        <v>170</v>
      </c>
      <c r="B517" s="22" t="s">
        <v>81</v>
      </c>
      <c r="C517" s="22" t="s">
        <v>189</v>
      </c>
      <c r="D517" s="22" t="s">
        <v>6</v>
      </c>
      <c r="E517" s="56">
        <f>E518</f>
        <v>2221500</v>
      </c>
    </row>
    <row r="518" spans="1:5" outlineLevel="6" x14ac:dyDescent="0.25">
      <c r="A518" s="21" t="s">
        <v>82</v>
      </c>
      <c r="B518" s="22" t="s">
        <v>81</v>
      </c>
      <c r="C518" s="22" t="s">
        <v>138</v>
      </c>
      <c r="D518" s="22" t="s">
        <v>6</v>
      </c>
      <c r="E518" s="56">
        <f>E519</f>
        <v>2221500</v>
      </c>
    </row>
    <row r="519" spans="1:5" ht="37.5" outlineLevel="6" x14ac:dyDescent="0.25">
      <c r="A519" s="21" t="s">
        <v>36</v>
      </c>
      <c r="B519" s="22" t="s">
        <v>81</v>
      </c>
      <c r="C519" s="22" t="s">
        <v>138</v>
      </c>
      <c r="D519" s="22" t="s">
        <v>37</v>
      </c>
      <c r="E519" s="56">
        <f>E520+E521</f>
        <v>2221500</v>
      </c>
    </row>
    <row r="520" spans="1:5" outlineLevel="6" x14ac:dyDescent="0.25">
      <c r="A520" s="21" t="s">
        <v>73</v>
      </c>
      <c r="B520" s="22" t="s">
        <v>81</v>
      </c>
      <c r="C520" s="22" t="s">
        <v>138</v>
      </c>
      <c r="D520" s="22" t="s">
        <v>74</v>
      </c>
      <c r="E520" s="56">
        <v>2107500</v>
      </c>
    </row>
    <row r="521" spans="1:5" ht="36" customHeight="1" outlineLevel="6" x14ac:dyDescent="0.25">
      <c r="A521" s="21" t="s">
        <v>322</v>
      </c>
      <c r="B521" s="22" t="s">
        <v>81</v>
      </c>
      <c r="C521" s="22" t="s">
        <v>138</v>
      </c>
      <c r="D521" s="22" t="s">
        <v>208</v>
      </c>
      <c r="E521" s="56">
        <f>114000</f>
        <v>114000</v>
      </c>
    </row>
    <row r="522" spans="1:5" hidden="1" outlineLevel="6" x14ac:dyDescent="0.25">
      <c r="A522" s="21" t="s">
        <v>442</v>
      </c>
      <c r="B522" s="22" t="s">
        <v>443</v>
      </c>
      <c r="C522" s="22" t="s">
        <v>124</v>
      </c>
      <c r="D522" s="22" t="s">
        <v>6</v>
      </c>
      <c r="E522" s="56">
        <f>E523</f>
        <v>0</v>
      </c>
    </row>
    <row r="523" spans="1:5" ht="37.5" hidden="1" outlineLevel="6" x14ac:dyDescent="0.25">
      <c r="A523" s="21" t="s">
        <v>320</v>
      </c>
      <c r="B523" s="22" t="s">
        <v>443</v>
      </c>
      <c r="C523" s="22" t="s">
        <v>134</v>
      </c>
      <c r="D523" s="22" t="s">
        <v>6</v>
      </c>
      <c r="E523" s="56">
        <f>E524</f>
        <v>0</v>
      </c>
    </row>
    <row r="524" spans="1:5" ht="21.75" hidden="1" customHeight="1" outlineLevel="6" x14ac:dyDescent="0.25">
      <c r="A524" s="21" t="s">
        <v>170</v>
      </c>
      <c r="B524" s="22" t="s">
        <v>443</v>
      </c>
      <c r="C524" s="22" t="s">
        <v>189</v>
      </c>
      <c r="D524" s="22" t="s">
        <v>6</v>
      </c>
      <c r="E524" s="56">
        <f>E525</f>
        <v>0</v>
      </c>
    </row>
    <row r="525" spans="1:5" ht="40.5" hidden="1" customHeight="1" outlineLevel="6" x14ac:dyDescent="0.25">
      <c r="A525" s="21" t="s">
        <v>444</v>
      </c>
      <c r="B525" s="22" t="s">
        <v>443</v>
      </c>
      <c r="C525" s="22" t="s">
        <v>445</v>
      </c>
      <c r="D525" s="22" t="s">
        <v>6</v>
      </c>
      <c r="E525" s="56">
        <f>E526</f>
        <v>0</v>
      </c>
    </row>
    <row r="526" spans="1:5" ht="37.5" hidden="1" outlineLevel="6" x14ac:dyDescent="0.25">
      <c r="A526" s="21" t="s">
        <v>36</v>
      </c>
      <c r="B526" s="22" t="s">
        <v>443</v>
      </c>
      <c r="C526" s="22" t="s">
        <v>445</v>
      </c>
      <c r="D526" s="22" t="s">
        <v>37</v>
      </c>
      <c r="E526" s="56">
        <f>E527</f>
        <v>0</v>
      </c>
    </row>
    <row r="527" spans="1:5" hidden="1" outlineLevel="6" x14ac:dyDescent="0.25">
      <c r="A527" s="21" t="s">
        <v>73</v>
      </c>
      <c r="B527" s="22" t="s">
        <v>443</v>
      </c>
      <c r="C527" s="22" t="s">
        <v>445</v>
      </c>
      <c r="D527" s="22" t="s">
        <v>74</v>
      </c>
      <c r="E527" s="56">
        <v>0</v>
      </c>
    </row>
    <row r="528" spans="1:5" s="3" customFormat="1" collapsed="1" x14ac:dyDescent="0.25">
      <c r="A528" s="21" t="s">
        <v>84</v>
      </c>
      <c r="B528" s="20" t="s">
        <v>85</v>
      </c>
      <c r="C528" s="20" t="s">
        <v>124</v>
      </c>
      <c r="D528" s="20" t="s">
        <v>6</v>
      </c>
      <c r="E528" s="60">
        <f>E529+E554+E534</f>
        <v>50386654.280000001</v>
      </c>
    </row>
    <row r="529" spans="1:5" outlineLevel="1" x14ac:dyDescent="0.25">
      <c r="A529" s="21" t="s">
        <v>86</v>
      </c>
      <c r="B529" s="22" t="s">
        <v>87</v>
      </c>
      <c r="C529" s="22" t="s">
        <v>124</v>
      </c>
      <c r="D529" s="22" t="s">
        <v>6</v>
      </c>
      <c r="E529" s="56">
        <f>E530</f>
        <v>5397734.9199999999</v>
      </c>
    </row>
    <row r="530" spans="1:5" outlineLevel="3" x14ac:dyDescent="0.25">
      <c r="A530" s="21" t="s">
        <v>157</v>
      </c>
      <c r="B530" s="22" t="s">
        <v>87</v>
      </c>
      <c r="C530" s="22" t="s">
        <v>125</v>
      </c>
      <c r="D530" s="22" t="s">
        <v>6</v>
      </c>
      <c r="E530" s="56">
        <f>E531</f>
        <v>5397734.9199999999</v>
      </c>
    </row>
    <row r="531" spans="1:5" outlineLevel="4" x14ac:dyDescent="0.25">
      <c r="A531" s="21" t="s">
        <v>88</v>
      </c>
      <c r="B531" s="22" t="s">
        <v>87</v>
      </c>
      <c r="C531" s="22" t="s">
        <v>140</v>
      </c>
      <c r="D531" s="22" t="s">
        <v>6</v>
      </c>
      <c r="E531" s="56">
        <f>E532</f>
        <v>5397734.9199999999</v>
      </c>
    </row>
    <row r="532" spans="1:5" outlineLevel="5" x14ac:dyDescent="0.25">
      <c r="A532" s="21" t="s">
        <v>89</v>
      </c>
      <c r="B532" s="22" t="s">
        <v>87</v>
      </c>
      <c r="C532" s="22" t="s">
        <v>140</v>
      </c>
      <c r="D532" s="22" t="s">
        <v>90</v>
      </c>
      <c r="E532" s="56">
        <f>E533</f>
        <v>5397734.9199999999</v>
      </c>
    </row>
    <row r="533" spans="1:5" outlineLevel="6" x14ac:dyDescent="0.25">
      <c r="A533" s="21" t="s">
        <v>91</v>
      </c>
      <c r="B533" s="22" t="s">
        <v>87</v>
      </c>
      <c r="C533" s="22" t="s">
        <v>140</v>
      </c>
      <c r="D533" s="22" t="s">
        <v>92</v>
      </c>
      <c r="E533" s="56">
        <v>5397734.9199999999</v>
      </c>
    </row>
    <row r="534" spans="1:5" outlineLevel="6" x14ac:dyDescent="0.25">
      <c r="A534" s="21" t="s">
        <v>93</v>
      </c>
      <c r="B534" s="22" t="s">
        <v>94</v>
      </c>
      <c r="C534" s="22" t="s">
        <v>124</v>
      </c>
      <c r="D534" s="22" t="s">
        <v>6</v>
      </c>
      <c r="E534" s="56">
        <f>E535+E540+E545+E550</f>
        <v>3318600</v>
      </c>
    </row>
    <row r="535" spans="1:5" ht="37.5" outlineLevel="6" x14ac:dyDescent="0.25">
      <c r="A535" s="50" t="s">
        <v>347</v>
      </c>
      <c r="B535" s="37" t="s">
        <v>94</v>
      </c>
      <c r="C535" s="37" t="s">
        <v>136</v>
      </c>
      <c r="D535" s="37" t="s">
        <v>6</v>
      </c>
      <c r="E535" s="56">
        <f>E536</f>
        <v>2460000</v>
      </c>
    </row>
    <row r="536" spans="1:5" outlineLevel="6" x14ac:dyDescent="0.25">
      <c r="A536" s="24" t="s">
        <v>563</v>
      </c>
      <c r="B536" s="22" t="s">
        <v>94</v>
      </c>
      <c r="C536" s="22" t="s">
        <v>561</v>
      </c>
      <c r="D536" s="22" t="s">
        <v>6</v>
      </c>
      <c r="E536" s="56">
        <f>E537</f>
        <v>2460000</v>
      </c>
    </row>
    <row r="537" spans="1:5" ht="57.75" customHeight="1" outlineLevel="6" x14ac:dyDescent="0.25">
      <c r="A537" s="13" t="s">
        <v>357</v>
      </c>
      <c r="B537" s="22" t="s">
        <v>94</v>
      </c>
      <c r="C537" s="22" t="s">
        <v>562</v>
      </c>
      <c r="D537" s="22" t="s">
        <v>6</v>
      </c>
      <c r="E537" s="56">
        <f>E538</f>
        <v>2460000</v>
      </c>
    </row>
    <row r="538" spans="1:5" outlineLevel="6" x14ac:dyDescent="0.25">
      <c r="A538" s="21" t="s">
        <v>89</v>
      </c>
      <c r="B538" s="22" t="s">
        <v>94</v>
      </c>
      <c r="C538" s="22" t="s">
        <v>562</v>
      </c>
      <c r="D538" s="22" t="s">
        <v>90</v>
      </c>
      <c r="E538" s="56">
        <f>E539</f>
        <v>2460000</v>
      </c>
    </row>
    <row r="539" spans="1:5" ht="21" customHeight="1" outlineLevel="6" x14ac:dyDescent="0.25">
      <c r="A539" s="21" t="s">
        <v>96</v>
      </c>
      <c r="B539" s="22" t="s">
        <v>94</v>
      </c>
      <c r="C539" s="22" t="s">
        <v>562</v>
      </c>
      <c r="D539" s="22" t="s">
        <v>97</v>
      </c>
      <c r="E539" s="56">
        <v>2460000</v>
      </c>
    </row>
    <row r="540" spans="1:5" ht="37.5" outlineLevel="6" x14ac:dyDescent="0.25">
      <c r="A540" s="50" t="s">
        <v>323</v>
      </c>
      <c r="B540" s="37" t="s">
        <v>94</v>
      </c>
      <c r="C540" s="37" t="s">
        <v>127</v>
      </c>
      <c r="D540" s="37" t="s">
        <v>6</v>
      </c>
      <c r="E540" s="56">
        <f>E541</f>
        <v>200000</v>
      </c>
    </row>
    <row r="541" spans="1:5" ht="37.5" outlineLevel="6" x14ac:dyDescent="0.25">
      <c r="A541" s="21" t="s">
        <v>324</v>
      </c>
      <c r="B541" s="22" t="s">
        <v>94</v>
      </c>
      <c r="C541" s="22" t="s">
        <v>365</v>
      </c>
      <c r="D541" s="22" t="s">
        <v>6</v>
      </c>
      <c r="E541" s="56">
        <f>E542</f>
        <v>200000</v>
      </c>
    </row>
    <row r="542" spans="1:5" ht="20.25" customHeight="1" outlineLevel="6" x14ac:dyDescent="0.25">
      <c r="A542" s="21" t="s">
        <v>98</v>
      </c>
      <c r="B542" s="22" t="s">
        <v>94</v>
      </c>
      <c r="C542" s="22" t="s">
        <v>366</v>
      </c>
      <c r="D542" s="22" t="s">
        <v>6</v>
      </c>
      <c r="E542" s="56">
        <f>E543</f>
        <v>200000</v>
      </c>
    </row>
    <row r="543" spans="1:5" outlineLevel="6" x14ac:dyDescent="0.25">
      <c r="A543" s="21" t="s">
        <v>89</v>
      </c>
      <c r="B543" s="22" t="s">
        <v>94</v>
      </c>
      <c r="C543" s="22" t="s">
        <v>366</v>
      </c>
      <c r="D543" s="22" t="s">
        <v>90</v>
      </c>
      <c r="E543" s="56">
        <f>E544</f>
        <v>200000</v>
      </c>
    </row>
    <row r="544" spans="1:5" ht="18" customHeight="1" outlineLevel="6" x14ac:dyDescent="0.25">
      <c r="A544" s="21" t="s">
        <v>96</v>
      </c>
      <c r="B544" s="22" t="s">
        <v>94</v>
      </c>
      <c r="C544" s="22" t="s">
        <v>366</v>
      </c>
      <c r="D544" s="22" t="s">
        <v>97</v>
      </c>
      <c r="E544" s="56">
        <f>200000</f>
        <v>200000</v>
      </c>
    </row>
    <row r="545" spans="1:5" ht="37.5" outlineLevel="6" x14ac:dyDescent="0.25">
      <c r="A545" s="50" t="s">
        <v>325</v>
      </c>
      <c r="B545" s="37" t="s">
        <v>94</v>
      </c>
      <c r="C545" s="37" t="s">
        <v>326</v>
      </c>
      <c r="D545" s="37" t="s">
        <v>6</v>
      </c>
      <c r="E545" s="56">
        <f>E546</f>
        <v>558600</v>
      </c>
    </row>
    <row r="546" spans="1:5" ht="37.5" outlineLevel="6" x14ac:dyDescent="0.25">
      <c r="A546" s="21" t="s">
        <v>346</v>
      </c>
      <c r="B546" s="22" t="s">
        <v>94</v>
      </c>
      <c r="C546" s="22" t="s">
        <v>327</v>
      </c>
      <c r="D546" s="22" t="s">
        <v>6</v>
      </c>
      <c r="E546" s="56">
        <f>E547</f>
        <v>558600</v>
      </c>
    </row>
    <row r="547" spans="1:5" ht="37.5" outlineLevel="6" x14ac:dyDescent="0.25">
      <c r="A547" s="21" t="s">
        <v>95</v>
      </c>
      <c r="B547" s="22" t="s">
        <v>94</v>
      </c>
      <c r="C547" s="22" t="s">
        <v>328</v>
      </c>
      <c r="D547" s="22" t="s">
        <v>6</v>
      </c>
      <c r="E547" s="56">
        <f>E548</f>
        <v>558600</v>
      </c>
    </row>
    <row r="548" spans="1:5" outlineLevel="6" x14ac:dyDescent="0.25">
      <c r="A548" s="21" t="s">
        <v>89</v>
      </c>
      <c r="B548" s="22" t="s">
        <v>94</v>
      </c>
      <c r="C548" s="22" t="s">
        <v>328</v>
      </c>
      <c r="D548" s="22" t="s">
        <v>90</v>
      </c>
      <c r="E548" s="56">
        <f>E549</f>
        <v>558600</v>
      </c>
    </row>
    <row r="549" spans="1:5" ht="19.5" customHeight="1" outlineLevel="6" x14ac:dyDescent="0.25">
      <c r="A549" s="21" t="s">
        <v>96</v>
      </c>
      <c r="B549" s="22" t="s">
        <v>94</v>
      </c>
      <c r="C549" s="22" t="s">
        <v>328</v>
      </c>
      <c r="D549" s="22" t="s">
        <v>97</v>
      </c>
      <c r="E549" s="56">
        <v>558600</v>
      </c>
    </row>
    <row r="550" spans="1:5" ht="19.5" customHeight="1" outlineLevel="6" x14ac:dyDescent="0.25">
      <c r="A550" s="21" t="s">
        <v>130</v>
      </c>
      <c r="B550" s="22" t="s">
        <v>94</v>
      </c>
      <c r="C550" s="22" t="s">
        <v>125</v>
      </c>
      <c r="D550" s="22" t="s">
        <v>6</v>
      </c>
      <c r="E550" s="56">
        <f>E551</f>
        <v>100000</v>
      </c>
    </row>
    <row r="551" spans="1:5" ht="37.5" outlineLevel="6" x14ac:dyDescent="0.25">
      <c r="A551" s="21" t="s">
        <v>446</v>
      </c>
      <c r="B551" s="22" t="s">
        <v>94</v>
      </c>
      <c r="C551" s="22" t="s">
        <v>458</v>
      </c>
      <c r="D551" s="22" t="s">
        <v>6</v>
      </c>
      <c r="E551" s="56">
        <f>E552</f>
        <v>100000</v>
      </c>
    </row>
    <row r="552" spans="1:5" outlineLevel="6" x14ac:dyDescent="0.25">
      <c r="A552" s="21" t="s">
        <v>89</v>
      </c>
      <c r="B552" s="22" t="s">
        <v>94</v>
      </c>
      <c r="C552" s="22" t="s">
        <v>458</v>
      </c>
      <c r="D552" s="22" t="s">
        <v>90</v>
      </c>
      <c r="E552" s="56">
        <f>E553</f>
        <v>100000</v>
      </c>
    </row>
    <row r="553" spans="1:5" outlineLevel="6" x14ac:dyDescent="0.25">
      <c r="A553" s="21" t="s">
        <v>260</v>
      </c>
      <c r="B553" s="22" t="s">
        <v>94</v>
      </c>
      <c r="C553" s="22" t="s">
        <v>458</v>
      </c>
      <c r="D553" s="22" t="s">
        <v>261</v>
      </c>
      <c r="E553" s="56">
        <f>100000</f>
        <v>100000</v>
      </c>
    </row>
    <row r="554" spans="1:5" outlineLevel="1" x14ac:dyDescent="0.25">
      <c r="A554" s="21" t="s">
        <v>122</v>
      </c>
      <c r="B554" s="22" t="s">
        <v>123</v>
      </c>
      <c r="C554" s="22" t="s">
        <v>124</v>
      </c>
      <c r="D554" s="22" t="s">
        <v>6</v>
      </c>
      <c r="E554" s="56">
        <f>E555+E563</f>
        <v>41670319.359999999</v>
      </c>
    </row>
    <row r="555" spans="1:5" ht="37.5" outlineLevel="2" x14ac:dyDescent="0.25">
      <c r="A555" s="50" t="s">
        <v>356</v>
      </c>
      <c r="B555" s="37" t="s">
        <v>123</v>
      </c>
      <c r="C555" s="37" t="s">
        <v>136</v>
      </c>
      <c r="D555" s="37" t="s">
        <v>6</v>
      </c>
      <c r="E555" s="56">
        <f>E556</f>
        <v>3404117</v>
      </c>
    </row>
    <row r="556" spans="1:5" ht="37.5" outlineLevel="3" x14ac:dyDescent="0.25">
      <c r="A556" s="21" t="s">
        <v>348</v>
      </c>
      <c r="B556" s="22" t="s">
        <v>123</v>
      </c>
      <c r="C556" s="22" t="s">
        <v>137</v>
      </c>
      <c r="D556" s="22" t="s">
        <v>6</v>
      </c>
      <c r="E556" s="56">
        <f>E557</f>
        <v>3404117</v>
      </c>
    </row>
    <row r="557" spans="1:5" ht="21" customHeight="1" outlineLevel="4" x14ac:dyDescent="0.25">
      <c r="A557" s="51" t="s">
        <v>163</v>
      </c>
      <c r="B557" s="22" t="s">
        <v>123</v>
      </c>
      <c r="C557" s="22" t="s">
        <v>194</v>
      </c>
      <c r="D557" s="22" t="s">
        <v>6</v>
      </c>
      <c r="E557" s="56">
        <f>E558</f>
        <v>3404117</v>
      </c>
    </row>
    <row r="558" spans="1:5" ht="130.5" customHeight="1" outlineLevel="5" x14ac:dyDescent="0.25">
      <c r="A558" s="13" t="s">
        <v>509</v>
      </c>
      <c r="B558" s="22" t="s">
        <v>123</v>
      </c>
      <c r="C558" s="22" t="s">
        <v>154</v>
      </c>
      <c r="D558" s="22" t="s">
        <v>6</v>
      </c>
      <c r="E558" s="56">
        <f>E561+E559</f>
        <v>3404117</v>
      </c>
    </row>
    <row r="559" spans="1:5" ht="24.75" customHeight="1" outlineLevel="5" x14ac:dyDescent="0.25">
      <c r="A559" s="21" t="s">
        <v>15</v>
      </c>
      <c r="B559" s="22" t="s">
        <v>123</v>
      </c>
      <c r="C559" s="22" t="s">
        <v>154</v>
      </c>
      <c r="D559" s="22" t="s">
        <v>16</v>
      </c>
      <c r="E559" s="56">
        <f>E560</f>
        <v>24000</v>
      </c>
    </row>
    <row r="560" spans="1:5" ht="37.5" customHeight="1" outlineLevel="5" x14ac:dyDescent="0.25">
      <c r="A560" s="21" t="s">
        <v>17</v>
      </c>
      <c r="B560" s="22" t="s">
        <v>123</v>
      </c>
      <c r="C560" s="22" t="s">
        <v>154</v>
      </c>
      <c r="D560" s="22" t="s">
        <v>18</v>
      </c>
      <c r="E560" s="56">
        <v>24000</v>
      </c>
    </row>
    <row r="561" spans="1:5" outlineLevel="6" x14ac:dyDescent="0.25">
      <c r="A561" s="21" t="s">
        <v>89</v>
      </c>
      <c r="B561" s="22" t="s">
        <v>123</v>
      </c>
      <c r="C561" s="22" t="s">
        <v>154</v>
      </c>
      <c r="D561" s="22" t="s">
        <v>90</v>
      </c>
      <c r="E561" s="56">
        <f>E562</f>
        <v>3380117</v>
      </c>
    </row>
    <row r="562" spans="1:5" ht="17.25" customHeight="1" outlineLevel="6" x14ac:dyDescent="0.25">
      <c r="A562" s="21" t="s">
        <v>96</v>
      </c>
      <c r="B562" s="22" t="s">
        <v>123</v>
      </c>
      <c r="C562" s="22" t="s">
        <v>154</v>
      </c>
      <c r="D562" s="22" t="s">
        <v>97</v>
      </c>
      <c r="E562" s="56">
        <v>3380117</v>
      </c>
    </row>
    <row r="563" spans="1:5" ht="20.25" customHeight="1" outlineLevel="6" x14ac:dyDescent="0.25">
      <c r="A563" s="21" t="s">
        <v>130</v>
      </c>
      <c r="B563" s="22" t="s">
        <v>123</v>
      </c>
      <c r="C563" s="22" t="s">
        <v>125</v>
      </c>
      <c r="D563" s="22" t="s">
        <v>6</v>
      </c>
      <c r="E563" s="56">
        <f>E564</f>
        <v>38266202.359999999</v>
      </c>
    </row>
    <row r="564" spans="1:5" outlineLevel="6" x14ac:dyDescent="0.25">
      <c r="A564" s="21" t="s">
        <v>231</v>
      </c>
      <c r="B564" s="22" t="s">
        <v>123</v>
      </c>
      <c r="C564" s="22" t="s">
        <v>230</v>
      </c>
      <c r="D564" s="22" t="s">
        <v>6</v>
      </c>
      <c r="E564" s="56">
        <f>E574+E565+E568</f>
        <v>38266202.359999999</v>
      </c>
    </row>
    <row r="565" spans="1:5" ht="57" customHeight="1" outlineLevel="6" x14ac:dyDescent="0.25">
      <c r="A565" s="21" t="s">
        <v>387</v>
      </c>
      <c r="B565" s="22" t="s">
        <v>123</v>
      </c>
      <c r="C565" s="22" t="s">
        <v>388</v>
      </c>
      <c r="D565" s="22" t="s">
        <v>6</v>
      </c>
      <c r="E565" s="56">
        <f>E566</f>
        <v>1021243.89</v>
      </c>
    </row>
    <row r="566" spans="1:5" outlineLevel="6" x14ac:dyDescent="0.25">
      <c r="A566" s="21" t="s">
        <v>89</v>
      </c>
      <c r="B566" s="22" t="s">
        <v>123</v>
      </c>
      <c r="C566" s="22" t="s">
        <v>388</v>
      </c>
      <c r="D566" s="22" t="s">
        <v>90</v>
      </c>
      <c r="E566" s="56">
        <f>E567</f>
        <v>1021243.89</v>
      </c>
    </row>
    <row r="567" spans="1:5" outlineLevel="6" x14ac:dyDescent="0.25">
      <c r="A567" s="21" t="s">
        <v>91</v>
      </c>
      <c r="B567" s="22" t="s">
        <v>123</v>
      </c>
      <c r="C567" s="22" t="s">
        <v>388</v>
      </c>
      <c r="D567" s="22" t="s">
        <v>92</v>
      </c>
      <c r="E567" s="56">
        <v>1021243.89</v>
      </c>
    </row>
    <row r="568" spans="1:5" ht="78.75" customHeight="1" outlineLevel="6" x14ac:dyDescent="0.25">
      <c r="A568" s="13" t="s">
        <v>389</v>
      </c>
      <c r="B568" s="22" t="s">
        <v>123</v>
      </c>
      <c r="C568" s="22" t="s">
        <v>390</v>
      </c>
      <c r="D568" s="22" t="s">
        <v>6</v>
      </c>
      <c r="E568" s="56">
        <f>E569+E571</f>
        <v>18737028.469999999</v>
      </c>
    </row>
    <row r="569" spans="1:5" ht="17.25" customHeight="1" outlineLevel="6" x14ac:dyDescent="0.25">
      <c r="A569" s="21" t="s">
        <v>15</v>
      </c>
      <c r="B569" s="22" t="s">
        <v>123</v>
      </c>
      <c r="C569" s="22" t="s">
        <v>390</v>
      </c>
      <c r="D569" s="22" t="s">
        <v>16</v>
      </c>
      <c r="E569" s="56">
        <f>E570</f>
        <v>130000</v>
      </c>
    </row>
    <row r="570" spans="1:5" ht="23.25" customHeight="1" outlineLevel="6" x14ac:dyDescent="0.25">
      <c r="A570" s="21" t="s">
        <v>17</v>
      </c>
      <c r="B570" s="22" t="s">
        <v>123</v>
      </c>
      <c r="C570" s="22" t="s">
        <v>390</v>
      </c>
      <c r="D570" s="22" t="s">
        <v>18</v>
      </c>
      <c r="E570" s="56">
        <f>130000</f>
        <v>130000</v>
      </c>
    </row>
    <row r="571" spans="1:5" outlineLevel="6" x14ac:dyDescent="0.25">
      <c r="A571" s="21" t="s">
        <v>89</v>
      </c>
      <c r="B571" s="22" t="s">
        <v>123</v>
      </c>
      <c r="C571" s="22" t="s">
        <v>390</v>
      </c>
      <c r="D571" s="22" t="s">
        <v>90</v>
      </c>
      <c r="E571" s="56">
        <f>E572+E573</f>
        <v>18607028.469999999</v>
      </c>
    </row>
    <row r="572" spans="1:5" outlineLevel="6" x14ac:dyDescent="0.25">
      <c r="A572" s="21" t="s">
        <v>91</v>
      </c>
      <c r="B572" s="22" t="s">
        <v>123</v>
      </c>
      <c r="C572" s="22" t="s">
        <v>390</v>
      </c>
      <c r="D572" s="22" t="s">
        <v>92</v>
      </c>
      <c r="E572" s="56">
        <v>13066122.390000001</v>
      </c>
    </row>
    <row r="573" spans="1:5" ht="18.75" customHeight="1" outlineLevel="6" x14ac:dyDescent="0.25">
      <c r="A573" s="21" t="s">
        <v>96</v>
      </c>
      <c r="B573" s="22" t="s">
        <v>123</v>
      </c>
      <c r="C573" s="22" t="s">
        <v>390</v>
      </c>
      <c r="D573" s="22" t="s">
        <v>97</v>
      </c>
      <c r="E573" s="56">
        <v>5540906.0800000001</v>
      </c>
    </row>
    <row r="574" spans="1:5" ht="94.5" customHeight="1" outlineLevel="6" x14ac:dyDescent="0.25">
      <c r="A574" s="13" t="s">
        <v>508</v>
      </c>
      <c r="B574" s="22" t="s">
        <v>123</v>
      </c>
      <c r="C574" s="22" t="s">
        <v>247</v>
      </c>
      <c r="D574" s="22" t="s">
        <v>6</v>
      </c>
      <c r="E574" s="56">
        <f>E575</f>
        <v>18507930</v>
      </c>
    </row>
    <row r="575" spans="1:5" ht="37.5" outlineLevel="6" x14ac:dyDescent="0.25">
      <c r="A575" s="21" t="s">
        <v>219</v>
      </c>
      <c r="B575" s="22" t="s">
        <v>123</v>
      </c>
      <c r="C575" s="22" t="s">
        <v>247</v>
      </c>
      <c r="D575" s="22" t="s">
        <v>220</v>
      </c>
      <c r="E575" s="56">
        <f>E576</f>
        <v>18507930</v>
      </c>
    </row>
    <row r="576" spans="1:5" outlineLevel="6" x14ac:dyDescent="0.25">
      <c r="A576" s="21" t="s">
        <v>221</v>
      </c>
      <c r="B576" s="22" t="s">
        <v>123</v>
      </c>
      <c r="C576" s="22" t="s">
        <v>247</v>
      </c>
      <c r="D576" s="22" t="s">
        <v>222</v>
      </c>
      <c r="E576" s="56">
        <v>18507930</v>
      </c>
    </row>
    <row r="577" spans="1:5" s="3" customFormat="1" x14ac:dyDescent="0.25">
      <c r="A577" s="21" t="s">
        <v>99</v>
      </c>
      <c r="B577" s="20" t="s">
        <v>100</v>
      </c>
      <c r="C577" s="20" t="s">
        <v>124</v>
      </c>
      <c r="D577" s="20" t="s">
        <v>6</v>
      </c>
      <c r="E577" s="60">
        <f>E578</f>
        <v>4967019.6500000004</v>
      </c>
    </row>
    <row r="578" spans="1:5" outlineLevel="1" x14ac:dyDescent="0.25">
      <c r="A578" s="21" t="s">
        <v>252</v>
      </c>
      <c r="B578" s="22" t="s">
        <v>251</v>
      </c>
      <c r="C578" s="22" t="s">
        <v>124</v>
      </c>
      <c r="D578" s="22" t="s">
        <v>6</v>
      </c>
      <c r="E578" s="56">
        <f>E579+E593</f>
        <v>4967019.6500000004</v>
      </c>
    </row>
    <row r="579" spans="1:5" ht="34.5" customHeight="1" outlineLevel="2" x14ac:dyDescent="0.25">
      <c r="A579" s="50" t="s">
        <v>329</v>
      </c>
      <c r="B579" s="37" t="s">
        <v>251</v>
      </c>
      <c r="C579" s="37" t="s">
        <v>159</v>
      </c>
      <c r="D579" s="37" t="s">
        <v>6</v>
      </c>
      <c r="E579" s="56">
        <f>E586+E580</f>
        <v>4917019.6500000004</v>
      </c>
    </row>
    <row r="580" spans="1:5" ht="37.5" outlineLevel="6" x14ac:dyDescent="0.25">
      <c r="A580" s="21" t="s">
        <v>172</v>
      </c>
      <c r="B580" s="22" t="s">
        <v>251</v>
      </c>
      <c r="C580" s="22" t="s">
        <v>190</v>
      </c>
      <c r="D580" s="22" t="s">
        <v>6</v>
      </c>
      <c r="E580" s="56">
        <f>E581</f>
        <v>661000</v>
      </c>
    </row>
    <row r="581" spans="1:5" outlineLevel="6" x14ac:dyDescent="0.25">
      <c r="A581" s="21" t="s">
        <v>101</v>
      </c>
      <c r="B581" s="22" t="s">
        <v>251</v>
      </c>
      <c r="C581" s="22" t="s">
        <v>160</v>
      </c>
      <c r="D581" s="22" t="s">
        <v>6</v>
      </c>
      <c r="E581" s="56">
        <f>E582+E584</f>
        <v>661000</v>
      </c>
    </row>
    <row r="582" spans="1:5" ht="18.75" customHeight="1" outlineLevel="6" x14ac:dyDescent="0.25">
      <c r="A582" s="21" t="s">
        <v>15</v>
      </c>
      <c r="B582" s="22" t="s">
        <v>251</v>
      </c>
      <c r="C582" s="22" t="s">
        <v>160</v>
      </c>
      <c r="D582" s="22" t="s">
        <v>16</v>
      </c>
      <c r="E582" s="56">
        <f>E583</f>
        <v>631000</v>
      </c>
    </row>
    <row r="583" spans="1:5" ht="19.5" customHeight="1" outlineLevel="6" x14ac:dyDescent="0.25">
      <c r="A583" s="21" t="s">
        <v>17</v>
      </c>
      <c r="B583" s="22" t="s">
        <v>251</v>
      </c>
      <c r="C583" s="22" t="s">
        <v>160</v>
      </c>
      <c r="D583" s="22" t="s">
        <v>18</v>
      </c>
      <c r="E583" s="56">
        <f>631000</f>
        <v>631000</v>
      </c>
    </row>
    <row r="584" spans="1:5" ht="21" customHeight="1" outlineLevel="6" x14ac:dyDescent="0.25">
      <c r="A584" s="21" t="s">
        <v>227</v>
      </c>
      <c r="B584" s="22" t="s">
        <v>251</v>
      </c>
      <c r="C584" s="22" t="s">
        <v>160</v>
      </c>
      <c r="D584" s="22" t="s">
        <v>20</v>
      </c>
      <c r="E584" s="56">
        <f>E585</f>
        <v>30000</v>
      </c>
    </row>
    <row r="585" spans="1:5" ht="21" customHeight="1" outlineLevel="6" x14ac:dyDescent="0.25">
      <c r="A585" s="21" t="s">
        <v>228</v>
      </c>
      <c r="B585" s="22" t="s">
        <v>251</v>
      </c>
      <c r="C585" s="22" t="s">
        <v>160</v>
      </c>
      <c r="D585" s="22" t="s">
        <v>22</v>
      </c>
      <c r="E585" s="56">
        <f>30000</f>
        <v>30000</v>
      </c>
    </row>
    <row r="586" spans="1:5" ht="18" customHeight="1" outlineLevel="2" x14ac:dyDescent="0.25">
      <c r="A586" s="21" t="s">
        <v>330</v>
      </c>
      <c r="B586" s="22" t="s">
        <v>251</v>
      </c>
      <c r="C586" s="22" t="s">
        <v>254</v>
      </c>
      <c r="D586" s="22" t="s">
        <v>6</v>
      </c>
      <c r="E586" s="56">
        <f>E587+E590</f>
        <v>4256019.6500000004</v>
      </c>
    </row>
    <row r="587" spans="1:5" ht="18.75" hidden="1" customHeight="1" outlineLevel="2" x14ac:dyDescent="0.25">
      <c r="A587" s="21" t="s">
        <v>235</v>
      </c>
      <c r="B587" s="22" t="s">
        <v>251</v>
      </c>
      <c r="C587" s="22" t="s">
        <v>253</v>
      </c>
      <c r="D587" s="22" t="s">
        <v>6</v>
      </c>
      <c r="E587" s="56">
        <f>E588</f>
        <v>0</v>
      </c>
    </row>
    <row r="588" spans="1:5" ht="37.5" hidden="1" outlineLevel="2" x14ac:dyDescent="0.25">
      <c r="A588" s="21" t="s">
        <v>219</v>
      </c>
      <c r="B588" s="22" t="s">
        <v>251</v>
      </c>
      <c r="C588" s="22" t="s">
        <v>253</v>
      </c>
      <c r="D588" s="22" t="s">
        <v>220</v>
      </c>
      <c r="E588" s="56">
        <f>E589</f>
        <v>0</v>
      </c>
    </row>
    <row r="589" spans="1:5" hidden="1" outlineLevel="4" x14ac:dyDescent="0.25">
      <c r="A589" s="21" t="s">
        <v>221</v>
      </c>
      <c r="B589" s="22" t="s">
        <v>251</v>
      </c>
      <c r="C589" s="22" t="s">
        <v>253</v>
      </c>
      <c r="D589" s="22" t="s">
        <v>222</v>
      </c>
      <c r="E589" s="56">
        <v>0</v>
      </c>
    </row>
    <row r="590" spans="1:5" ht="43.5" customHeight="1" outlineLevel="4" x14ac:dyDescent="0.25">
      <c r="A590" s="21" t="s">
        <v>502</v>
      </c>
      <c r="B590" s="22" t="s">
        <v>251</v>
      </c>
      <c r="C590" s="22" t="s">
        <v>513</v>
      </c>
      <c r="D590" s="22" t="s">
        <v>6</v>
      </c>
      <c r="E590" s="56">
        <f>E591</f>
        <v>4256019.6500000004</v>
      </c>
    </row>
    <row r="591" spans="1:5" ht="37.5" outlineLevel="4" x14ac:dyDescent="0.25">
      <c r="A591" s="21" t="s">
        <v>36</v>
      </c>
      <c r="B591" s="22" t="s">
        <v>251</v>
      </c>
      <c r="C591" s="22" t="s">
        <v>513</v>
      </c>
      <c r="D591" s="22" t="s">
        <v>37</v>
      </c>
      <c r="E591" s="56">
        <f>E592</f>
        <v>4256019.6500000004</v>
      </c>
    </row>
    <row r="592" spans="1:5" outlineLevel="4" x14ac:dyDescent="0.25">
      <c r="A592" s="21" t="s">
        <v>73</v>
      </c>
      <c r="B592" s="22" t="s">
        <v>251</v>
      </c>
      <c r="C592" s="22" t="s">
        <v>513</v>
      </c>
      <c r="D592" s="22" t="s">
        <v>74</v>
      </c>
      <c r="E592" s="56">
        <v>4256019.6500000004</v>
      </c>
    </row>
    <row r="593" spans="1:5" ht="37.5" outlineLevel="6" x14ac:dyDescent="0.25">
      <c r="A593" s="50" t="s">
        <v>400</v>
      </c>
      <c r="B593" s="37" t="s">
        <v>251</v>
      </c>
      <c r="C593" s="37" t="s">
        <v>401</v>
      </c>
      <c r="D593" s="37" t="s">
        <v>6</v>
      </c>
      <c r="E593" s="56">
        <f>E594</f>
        <v>50000</v>
      </c>
    </row>
    <row r="594" spans="1:5" ht="21" customHeight="1" outlineLevel="6" x14ac:dyDescent="0.25">
      <c r="A594" s="21" t="s">
        <v>402</v>
      </c>
      <c r="B594" s="22" t="s">
        <v>251</v>
      </c>
      <c r="C594" s="22" t="s">
        <v>403</v>
      </c>
      <c r="D594" s="22" t="s">
        <v>6</v>
      </c>
      <c r="E594" s="56">
        <f>E595</f>
        <v>50000</v>
      </c>
    </row>
    <row r="595" spans="1:5" ht="37.5" outlineLevel="6" x14ac:dyDescent="0.25">
      <c r="A595" s="21" t="s">
        <v>404</v>
      </c>
      <c r="B595" s="22" t="s">
        <v>251</v>
      </c>
      <c r="C595" s="22" t="s">
        <v>405</v>
      </c>
      <c r="D595" s="22" t="s">
        <v>6</v>
      </c>
      <c r="E595" s="56">
        <f>E596</f>
        <v>50000</v>
      </c>
    </row>
    <row r="596" spans="1:5" ht="20.25" customHeight="1" outlineLevel="6" x14ac:dyDescent="0.25">
      <c r="A596" s="21" t="s">
        <v>15</v>
      </c>
      <c r="B596" s="22" t="s">
        <v>251</v>
      </c>
      <c r="C596" s="22" t="s">
        <v>405</v>
      </c>
      <c r="D596" s="22" t="s">
        <v>16</v>
      </c>
      <c r="E596" s="56">
        <f>E597</f>
        <v>50000</v>
      </c>
    </row>
    <row r="597" spans="1:5" ht="22.5" customHeight="1" outlineLevel="6" x14ac:dyDescent="0.25">
      <c r="A597" s="21" t="s">
        <v>17</v>
      </c>
      <c r="B597" s="22" t="s">
        <v>251</v>
      </c>
      <c r="C597" s="22" t="s">
        <v>405</v>
      </c>
      <c r="D597" s="22" t="s">
        <v>18</v>
      </c>
      <c r="E597" s="56">
        <f>50000</f>
        <v>50000</v>
      </c>
    </row>
    <row r="598" spans="1:5" s="3" customFormat="1" x14ac:dyDescent="0.25">
      <c r="A598" s="21" t="s">
        <v>102</v>
      </c>
      <c r="B598" s="20" t="s">
        <v>103</v>
      </c>
      <c r="C598" s="20" t="s">
        <v>124</v>
      </c>
      <c r="D598" s="20" t="s">
        <v>6</v>
      </c>
      <c r="E598" s="60">
        <f t="shared" ref="E598:E603" si="1">E599</f>
        <v>2562000</v>
      </c>
    </row>
    <row r="599" spans="1:5" outlineLevel="1" x14ac:dyDescent="0.25">
      <c r="A599" s="21" t="s">
        <v>104</v>
      </c>
      <c r="B599" s="22" t="s">
        <v>105</v>
      </c>
      <c r="C599" s="22" t="s">
        <v>124</v>
      </c>
      <c r="D599" s="22" t="s">
        <v>6</v>
      </c>
      <c r="E599" s="56">
        <f t="shared" si="1"/>
        <v>2562000</v>
      </c>
    </row>
    <row r="600" spans="1:5" ht="36" customHeight="1" outlineLevel="2" x14ac:dyDescent="0.25">
      <c r="A600" s="50" t="s">
        <v>383</v>
      </c>
      <c r="B600" s="37" t="s">
        <v>105</v>
      </c>
      <c r="C600" s="37" t="s">
        <v>268</v>
      </c>
      <c r="D600" s="37" t="s">
        <v>6</v>
      </c>
      <c r="E600" s="56">
        <f t="shared" si="1"/>
        <v>2562000</v>
      </c>
    </row>
    <row r="601" spans="1:5" ht="21" customHeight="1" outlineLevel="3" x14ac:dyDescent="0.25">
      <c r="A601" s="24" t="s">
        <v>278</v>
      </c>
      <c r="B601" s="22" t="s">
        <v>105</v>
      </c>
      <c r="C601" s="22" t="s">
        <v>270</v>
      </c>
      <c r="D601" s="22" t="s">
        <v>6</v>
      </c>
      <c r="E601" s="56">
        <f t="shared" si="1"/>
        <v>2562000</v>
      </c>
    </row>
    <row r="602" spans="1:5" ht="37.5" outlineLevel="4" x14ac:dyDescent="0.25">
      <c r="A602" s="21" t="s">
        <v>106</v>
      </c>
      <c r="B602" s="22" t="s">
        <v>105</v>
      </c>
      <c r="C602" s="22" t="s">
        <v>271</v>
      </c>
      <c r="D602" s="22" t="s">
        <v>6</v>
      </c>
      <c r="E602" s="56">
        <f t="shared" si="1"/>
        <v>2562000</v>
      </c>
    </row>
    <row r="603" spans="1:5" ht="37.5" outlineLevel="5" x14ac:dyDescent="0.25">
      <c r="A603" s="21" t="s">
        <v>36</v>
      </c>
      <c r="B603" s="22" t="s">
        <v>105</v>
      </c>
      <c r="C603" s="22" t="s">
        <v>271</v>
      </c>
      <c r="D603" s="22" t="s">
        <v>37</v>
      </c>
      <c r="E603" s="56">
        <f t="shared" si="1"/>
        <v>2562000</v>
      </c>
    </row>
    <row r="604" spans="1:5" outlineLevel="6" x14ac:dyDescent="0.25">
      <c r="A604" s="21" t="s">
        <v>38</v>
      </c>
      <c r="B604" s="22" t="s">
        <v>105</v>
      </c>
      <c r="C604" s="22" t="s">
        <v>271</v>
      </c>
      <c r="D604" s="22" t="s">
        <v>39</v>
      </c>
      <c r="E604" s="56">
        <f>1000000+1500000+62000</f>
        <v>2562000</v>
      </c>
    </row>
    <row r="605" spans="1:5" s="3" customFormat="1" x14ac:dyDescent="0.3">
      <c r="A605" s="177" t="s">
        <v>117</v>
      </c>
      <c r="B605" s="177"/>
      <c r="C605" s="177"/>
      <c r="D605" s="177"/>
      <c r="E605" s="69">
        <f>E16+E171+E181+E192+E236+E329+E345+E500+E528+E577+E598</f>
        <v>1096509464.7400002</v>
      </c>
    </row>
    <row r="606" spans="1:5" x14ac:dyDescent="0.3">
      <c r="A606" s="27"/>
      <c r="B606" s="27"/>
      <c r="C606" s="27"/>
      <c r="D606" s="27"/>
      <c r="E606" s="31"/>
    </row>
    <row r="607" spans="1:5" x14ac:dyDescent="0.3">
      <c r="A607" s="70"/>
      <c r="B607" s="70"/>
      <c r="C607" s="70"/>
      <c r="D607" s="70"/>
      <c r="E607" s="71"/>
    </row>
    <row r="608" spans="1:5" x14ac:dyDescent="0.3">
      <c r="C608" s="32"/>
      <c r="E608" s="33"/>
    </row>
    <row r="609" spans="3:8" x14ac:dyDescent="0.3">
      <c r="C609" s="32"/>
      <c r="E609" s="33"/>
    </row>
    <row r="610" spans="3:8" x14ac:dyDescent="0.3">
      <c r="C610" s="32"/>
      <c r="E610" s="33"/>
      <c r="G610" s="32"/>
      <c r="H610" s="32"/>
    </row>
    <row r="611" spans="3:8" x14ac:dyDescent="0.3">
      <c r="C611" s="32"/>
      <c r="E611" s="33"/>
      <c r="G611" s="32"/>
      <c r="H611" s="32"/>
    </row>
    <row r="612" spans="3:8" x14ac:dyDescent="0.3">
      <c r="C612" s="32"/>
      <c r="E612" s="33"/>
      <c r="G612" s="32"/>
      <c r="H612" s="32"/>
    </row>
    <row r="613" spans="3:8" x14ac:dyDescent="0.3">
      <c r="C613" s="32"/>
      <c r="E613" s="33"/>
      <c r="G613" s="32"/>
      <c r="H613" s="32"/>
    </row>
    <row r="614" spans="3:8" x14ac:dyDescent="0.3">
      <c r="C614" s="32"/>
      <c r="E614" s="33"/>
      <c r="G614" s="32"/>
      <c r="H614" s="32"/>
    </row>
    <row r="615" spans="3:8" x14ac:dyDescent="0.3">
      <c r="C615" s="32"/>
      <c r="E615" s="33"/>
      <c r="G615" s="32"/>
      <c r="H615" s="32"/>
    </row>
    <row r="616" spans="3:8" x14ac:dyDescent="0.3">
      <c r="C616" s="32"/>
      <c r="E616" s="33"/>
      <c r="G616" s="32"/>
      <c r="H616" s="32"/>
    </row>
    <row r="617" spans="3:8" x14ac:dyDescent="0.3">
      <c r="C617" s="32"/>
      <c r="E617" s="33"/>
      <c r="G617" s="32"/>
      <c r="H617" s="32"/>
    </row>
    <row r="618" spans="3:8" x14ac:dyDescent="0.3">
      <c r="C618" s="32"/>
      <c r="E618" s="33"/>
      <c r="G618" s="32"/>
      <c r="H618" s="32"/>
    </row>
    <row r="619" spans="3:8" x14ac:dyDescent="0.3">
      <c r="C619" s="32"/>
      <c r="E619" s="33"/>
      <c r="G619" s="32"/>
      <c r="H619" s="32"/>
    </row>
    <row r="620" spans="3:8" x14ac:dyDescent="0.3">
      <c r="C620" s="32"/>
      <c r="E620" s="33"/>
      <c r="G620" s="32"/>
      <c r="H620" s="32"/>
    </row>
    <row r="621" spans="3:8" x14ac:dyDescent="0.3">
      <c r="C621" s="32"/>
      <c r="E621" s="33"/>
      <c r="G621" s="32"/>
      <c r="H621" s="32"/>
    </row>
    <row r="622" spans="3:8" x14ac:dyDescent="0.3">
      <c r="C622" s="32"/>
      <c r="E622" s="33"/>
      <c r="G622" s="32"/>
      <c r="H622" s="32"/>
    </row>
    <row r="623" spans="3:8" x14ac:dyDescent="0.3">
      <c r="C623" s="32"/>
      <c r="E623" s="33"/>
      <c r="G623" s="32"/>
      <c r="H623" s="32"/>
    </row>
    <row r="624" spans="3:8" x14ac:dyDescent="0.3">
      <c r="C624" s="32"/>
      <c r="E624" s="33"/>
    </row>
    <row r="625" spans="3:5" x14ac:dyDescent="0.3">
      <c r="C625" s="32"/>
      <c r="E625" s="33"/>
    </row>
    <row r="626" spans="3:5" x14ac:dyDescent="0.3">
      <c r="C626" s="32"/>
      <c r="E626" s="33"/>
    </row>
    <row r="627" spans="3:5" x14ac:dyDescent="0.3">
      <c r="C627" s="32"/>
      <c r="E627" s="33"/>
    </row>
    <row r="628" spans="3:5" x14ac:dyDescent="0.3">
      <c r="C628" s="32"/>
      <c r="E628" s="33"/>
    </row>
    <row r="629" spans="3:5" x14ac:dyDescent="0.3">
      <c r="C629" s="32"/>
      <c r="E629" s="33"/>
    </row>
    <row r="630" spans="3:5" x14ac:dyDescent="0.3">
      <c r="C630" s="32"/>
      <c r="E630" s="33"/>
    </row>
    <row r="631" spans="3:5" x14ac:dyDescent="0.3">
      <c r="C631" s="32"/>
      <c r="E631" s="33"/>
    </row>
    <row r="632" spans="3:5" x14ac:dyDescent="0.3">
      <c r="C632" s="32"/>
      <c r="E632" s="33"/>
    </row>
    <row r="633" spans="3:5" x14ac:dyDescent="0.3">
      <c r="C633" s="32"/>
      <c r="E633" s="33"/>
    </row>
    <row r="634" spans="3:5" x14ac:dyDescent="0.3">
      <c r="C634" s="32"/>
      <c r="E634" s="33"/>
    </row>
    <row r="635" spans="3:5" x14ac:dyDescent="0.3">
      <c r="C635" s="32"/>
      <c r="E635" s="33"/>
    </row>
    <row r="636" spans="3:5" x14ac:dyDescent="0.3">
      <c r="C636" s="32"/>
      <c r="E636" s="33"/>
    </row>
    <row r="637" spans="3:5" x14ac:dyDescent="0.3">
      <c r="C637" s="32"/>
      <c r="E637" s="33"/>
    </row>
    <row r="638" spans="3:5" x14ac:dyDescent="0.3">
      <c r="C638" s="32"/>
      <c r="E638" s="33"/>
    </row>
    <row r="639" spans="3:5" x14ac:dyDescent="0.3">
      <c r="C639" s="32"/>
      <c r="E639" s="33"/>
    </row>
    <row r="640" spans="3:5" x14ac:dyDescent="0.3">
      <c r="C640" s="32"/>
      <c r="E640" s="33"/>
    </row>
    <row r="641" spans="3:5" x14ac:dyDescent="0.3">
      <c r="C641" s="32"/>
      <c r="E641" s="33"/>
    </row>
    <row r="642" spans="3:5" x14ac:dyDescent="0.3">
      <c r="C642" s="32"/>
      <c r="E642" s="33"/>
    </row>
    <row r="643" spans="3:5" x14ac:dyDescent="0.3">
      <c r="C643" s="32"/>
      <c r="E643" s="33"/>
    </row>
    <row r="644" spans="3:5" x14ac:dyDescent="0.3">
      <c r="C644" s="32"/>
      <c r="E644" s="33"/>
    </row>
    <row r="645" spans="3:5" x14ac:dyDescent="0.3">
      <c r="C645" s="32"/>
      <c r="E645" s="33"/>
    </row>
    <row r="646" spans="3:5" x14ac:dyDescent="0.3">
      <c r="C646" s="32"/>
      <c r="E646" s="33"/>
    </row>
    <row r="647" spans="3:5" x14ac:dyDescent="0.3">
      <c r="C647" s="32"/>
      <c r="E647" s="33"/>
    </row>
    <row r="648" spans="3:5" x14ac:dyDescent="0.3">
      <c r="C648" s="32"/>
      <c r="E648" s="33"/>
    </row>
    <row r="649" spans="3:5" x14ac:dyDescent="0.3">
      <c r="C649" s="32"/>
      <c r="E649" s="33"/>
    </row>
    <row r="650" spans="3:5" x14ac:dyDescent="0.3">
      <c r="C650" s="32"/>
      <c r="E650" s="33"/>
    </row>
    <row r="651" spans="3:5" x14ac:dyDescent="0.3">
      <c r="C651" s="32"/>
      <c r="E651" s="33"/>
    </row>
    <row r="652" spans="3:5" x14ac:dyDescent="0.3">
      <c r="C652" s="32"/>
      <c r="E652" s="33"/>
    </row>
    <row r="653" spans="3:5" x14ac:dyDescent="0.3">
      <c r="C653" s="32"/>
      <c r="E653" s="33"/>
    </row>
    <row r="654" spans="3:5" x14ac:dyDescent="0.3">
      <c r="C654" s="32"/>
      <c r="E654" s="33"/>
    </row>
    <row r="655" spans="3:5" x14ac:dyDescent="0.3">
      <c r="C655" s="32"/>
      <c r="E655" s="33"/>
    </row>
    <row r="656" spans="3:5" x14ac:dyDescent="0.3">
      <c r="C656" s="32"/>
      <c r="E656" s="33"/>
    </row>
    <row r="657" spans="3:5" x14ac:dyDescent="0.3">
      <c r="C657" s="32"/>
      <c r="E657" s="33"/>
    </row>
    <row r="658" spans="3:5" x14ac:dyDescent="0.3">
      <c r="C658" s="32"/>
      <c r="E658" s="33"/>
    </row>
    <row r="659" spans="3:5" x14ac:dyDescent="0.3">
      <c r="C659" s="32"/>
      <c r="E659" s="33"/>
    </row>
    <row r="660" spans="3:5" x14ac:dyDescent="0.3">
      <c r="C660" s="32"/>
      <c r="E660" s="33"/>
    </row>
    <row r="661" spans="3:5" x14ac:dyDescent="0.3">
      <c r="C661" s="32"/>
      <c r="E661" s="33"/>
    </row>
    <row r="662" spans="3:5" x14ac:dyDescent="0.3">
      <c r="C662" s="32"/>
      <c r="E662" s="33"/>
    </row>
    <row r="663" spans="3:5" x14ac:dyDescent="0.3">
      <c r="C663" s="32"/>
      <c r="E663" s="33"/>
    </row>
    <row r="664" spans="3:5" x14ac:dyDescent="0.3">
      <c r="C664" s="32"/>
      <c r="E664" s="33"/>
    </row>
    <row r="665" spans="3:5" x14ac:dyDescent="0.3">
      <c r="C665" s="32"/>
      <c r="E665" s="33"/>
    </row>
    <row r="666" spans="3:5" x14ac:dyDescent="0.3">
      <c r="C666" s="32"/>
      <c r="E666" s="33"/>
    </row>
    <row r="667" spans="3:5" x14ac:dyDescent="0.3">
      <c r="C667" s="32"/>
      <c r="E667" s="33"/>
    </row>
    <row r="668" spans="3:5" x14ac:dyDescent="0.3">
      <c r="C668" s="32"/>
      <c r="E668" s="33"/>
    </row>
    <row r="669" spans="3:5" x14ac:dyDescent="0.3">
      <c r="C669" s="32"/>
      <c r="E669" s="33"/>
    </row>
    <row r="670" spans="3:5" x14ac:dyDescent="0.3">
      <c r="C670" s="32"/>
      <c r="E670" s="33"/>
    </row>
    <row r="671" spans="3:5" x14ac:dyDescent="0.3">
      <c r="C671" s="32"/>
      <c r="E671" s="33"/>
    </row>
    <row r="672" spans="3:5" x14ac:dyDescent="0.3">
      <c r="C672" s="32"/>
      <c r="E672" s="33"/>
    </row>
    <row r="673" spans="3:7" x14ac:dyDescent="0.3">
      <c r="C673" s="32"/>
      <c r="E673" s="33"/>
      <c r="G673" s="43"/>
    </row>
    <row r="674" spans="3:7" x14ac:dyDescent="0.3">
      <c r="C674" s="32"/>
      <c r="E674" s="33"/>
    </row>
    <row r="675" spans="3:7" x14ac:dyDescent="0.3">
      <c r="C675" s="32"/>
      <c r="E675" s="33"/>
    </row>
    <row r="676" spans="3:7" x14ac:dyDescent="0.3">
      <c r="C676" s="32"/>
      <c r="E676" s="33"/>
    </row>
    <row r="677" spans="3:7" x14ac:dyDescent="0.3">
      <c r="C677" s="32"/>
    </row>
    <row r="678" spans="3:7" x14ac:dyDescent="0.3">
      <c r="C678" s="32"/>
    </row>
    <row r="679" spans="3:7" x14ac:dyDescent="0.3">
      <c r="C679" s="32"/>
    </row>
    <row r="680" spans="3:7" x14ac:dyDescent="0.3">
      <c r="C680" s="32"/>
    </row>
    <row r="681" spans="3:7" x14ac:dyDescent="0.3">
      <c r="C681" s="32"/>
    </row>
    <row r="682" spans="3:7" x14ac:dyDescent="0.3">
      <c r="C682" s="32"/>
    </row>
  </sheetData>
  <mergeCells count="7">
    <mergeCell ref="D4:E4"/>
    <mergeCell ref="A9:E9"/>
    <mergeCell ref="A10:E10"/>
    <mergeCell ref="A605:D60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view="pageBreakPreview" topLeftCell="A44" zoomScale="93" zoomScaleNormal="100" zoomScaleSheetLayoutView="93" workbookViewId="0">
      <selection activeCell="C57" sqref="C57"/>
    </sheetView>
  </sheetViews>
  <sheetFormatPr defaultRowHeight="18.75" x14ac:dyDescent="0.3"/>
  <cols>
    <col min="1" max="1" width="95.85546875" style="29" customWidth="1"/>
    <col min="2" max="2" width="16.5703125" style="29" customWidth="1"/>
    <col min="3" max="3" width="18.140625" style="29" customWidth="1"/>
    <col min="4" max="4" width="9.140625" style="9"/>
    <col min="5" max="5" width="17.140625" style="5" customWidth="1"/>
    <col min="6" max="6" width="13.5703125" style="9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48" t="s">
        <v>737</v>
      </c>
    </row>
    <row r="2" spans="1:11" x14ac:dyDescent="0.3">
      <c r="C2" s="48" t="s">
        <v>578</v>
      </c>
    </row>
    <row r="3" spans="1:11" x14ac:dyDescent="0.3">
      <c r="C3" s="48" t="s">
        <v>504</v>
      </c>
    </row>
    <row r="4" spans="1:11" x14ac:dyDescent="0.3">
      <c r="B4" s="173"/>
      <c r="C4" s="173"/>
    </row>
    <row r="5" spans="1:11" x14ac:dyDescent="0.3">
      <c r="C5" s="48" t="s">
        <v>381</v>
      </c>
    </row>
    <row r="6" spans="1:11" x14ac:dyDescent="0.3">
      <c r="C6" s="48" t="s">
        <v>505</v>
      </c>
    </row>
    <row r="7" spans="1:11" x14ac:dyDescent="0.3">
      <c r="C7" s="48" t="s">
        <v>504</v>
      </c>
    </row>
    <row r="8" spans="1:11" x14ac:dyDescent="0.3">
      <c r="C8" s="48" t="s">
        <v>506</v>
      </c>
    </row>
    <row r="9" spans="1:11" x14ac:dyDescent="0.3">
      <c r="A9" s="169" t="s">
        <v>155</v>
      </c>
      <c r="B9" s="179"/>
      <c r="C9" s="179"/>
    </row>
    <row r="10" spans="1:11" x14ac:dyDescent="0.3">
      <c r="A10" s="168" t="s">
        <v>460</v>
      </c>
      <c r="B10" s="180"/>
      <c r="C10" s="180"/>
    </row>
    <row r="11" spans="1:11" s="8" customFormat="1" x14ac:dyDescent="0.3">
      <c r="A11" s="108"/>
      <c r="B11" s="109"/>
      <c r="C11" s="41" t="s">
        <v>360</v>
      </c>
      <c r="D11" s="10"/>
      <c r="E11" s="11"/>
      <c r="F11" s="10"/>
    </row>
    <row r="12" spans="1:11" x14ac:dyDescent="0.25">
      <c r="A12" s="18" t="s">
        <v>200</v>
      </c>
      <c r="B12" s="18" t="s">
        <v>3</v>
      </c>
      <c r="C12" s="18" t="s">
        <v>156</v>
      </c>
    </row>
    <row r="13" spans="1:11" ht="37.5" x14ac:dyDescent="0.25">
      <c r="A13" s="19" t="s">
        <v>347</v>
      </c>
      <c r="B13" s="20" t="s">
        <v>136</v>
      </c>
      <c r="C13" s="60">
        <f>C14+C19+C24+C29+C30+C31</f>
        <v>583565518.05999994</v>
      </c>
      <c r="D13" s="5"/>
      <c r="E13" s="73"/>
      <c r="F13" s="6"/>
      <c r="G13" s="4"/>
      <c r="H13" s="4"/>
      <c r="I13" s="4"/>
      <c r="J13" s="42"/>
      <c r="K13" s="42"/>
    </row>
    <row r="14" spans="1:11" ht="39" x14ac:dyDescent="0.35">
      <c r="A14" s="34" t="s">
        <v>368</v>
      </c>
      <c r="B14" s="35" t="s">
        <v>137</v>
      </c>
      <c r="C14" s="68">
        <f>C15+C16+C17+C18</f>
        <v>154521046.75999999</v>
      </c>
      <c r="D14" s="5"/>
      <c r="E14" s="73"/>
      <c r="F14" s="6"/>
      <c r="G14" s="4"/>
      <c r="H14" s="4"/>
      <c r="I14" s="4"/>
      <c r="J14" s="42"/>
      <c r="K14" s="42"/>
    </row>
    <row r="15" spans="1:11" ht="37.5" x14ac:dyDescent="0.25">
      <c r="A15" s="36" t="s">
        <v>161</v>
      </c>
      <c r="B15" s="37" t="s">
        <v>179</v>
      </c>
      <c r="C15" s="58">
        <v>118077623.8</v>
      </c>
      <c r="D15" s="5"/>
      <c r="E15" s="73"/>
      <c r="F15" s="6"/>
      <c r="G15" s="4"/>
      <c r="H15" s="4"/>
      <c r="I15" s="4"/>
      <c r="J15" s="42"/>
      <c r="K15" s="42"/>
    </row>
    <row r="16" spans="1:11" ht="37.5" x14ac:dyDescent="0.25">
      <c r="A16" s="36" t="s">
        <v>162</v>
      </c>
      <c r="B16" s="37" t="s">
        <v>181</v>
      </c>
      <c r="C16" s="58">
        <v>1526681.9</v>
      </c>
      <c r="D16" s="5"/>
      <c r="E16" s="73"/>
      <c r="F16" s="6"/>
      <c r="G16" s="4"/>
      <c r="H16" s="4"/>
      <c r="I16" s="4"/>
      <c r="J16" s="42"/>
      <c r="K16" s="42"/>
    </row>
    <row r="17" spans="1:11" x14ac:dyDescent="0.25">
      <c r="A17" s="38" t="s">
        <v>163</v>
      </c>
      <c r="B17" s="37" t="s">
        <v>194</v>
      </c>
      <c r="C17" s="58">
        <v>3404117</v>
      </c>
      <c r="D17" s="5"/>
      <c r="E17" s="73"/>
      <c r="F17" s="6"/>
      <c r="G17" s="4"/>
      <c r="H17" s="4"/>
      <c r="I17" s="4"/>
      <c r="J17" s="42"/>
      <c r="K17" s="42"/>
    </row>
    <row r="18" spans="1:11" ht="37.5" x14ac:dyDescent="0.25">
      <c r="A18" s="102" t="s">
        <v>494</v>
      </c>
      <c r="B18" s="37" t="s">
        <v>495</v>
      </c>
      <c r="C18" s="58">
        <v>31512624.059999999</v>
      </c>
      <c r="D18" s="5"/>
      <c r="E18" s="73"/>
      <c r="F18" s="6"/>
      <c r="G18" s="4"/>
      <c r="H18" s="4"/>
      <c r="I18" s="4"/>
      <c r="J18" s="42"/>
      <c r="K18" s="42"/>
    </row>
    <row r="19" spans="1:11" ht="39" x14ac:dyDescent="0.25">
      <c r="A19" s="39" t="s">
        <v>369</v>
      </c>
      <c r="B19" s="35" t="s">
        <v>144</v>
      </c>
      <c r="C19" s="111">
        <f>C20+C21+C22+C23</f>
        <v>381238915.30000001</v>
      </c>
      <c r="D19" s="5"/>
      <c r="E19" s="73"/>
      <c r="F19" s="6"/>
      <c r="G19" s="4"/>
      <c r="H19" s="4"/>
      <c r="I19" s="4"/>
      <c r="J19" s="42"/>
      <c r="K19" s="42"/>
    </row>
    <row r="20" spans="1:11" ht="37.5" x14ac:dyDescent="0.25">
      <c r="A20" s="36" t="s">
        <v>164</v>
      </c>
      <c r="B20" s="37" t="s">
        <v>182</v>
      </c>
      <c r="C20" s="112">
        <f>358172952.51+50000</f>
        <v>358222952.50999999</v>
      </c>
      <c r="D20" s="5"/>
      <c r="E20" s="73"/>
      <c r="F20" s="6"/>
      <c r="G20" s="4"/>
      <c r="H20" s="4"/>
      <c r="I20" s="4"/>
      <c r="J20" s="42"/>
      <c r="K20" s="42"/>
    </row>
    <row r="21" spans="1:11" ht="37.5" x14ac:dyDescent="0.25">
      <c r="A21" s="38" t="s">
        <v>165</v>
      </c>
      <c r="B21" s="37" t="s">
        <v>180</v>
      </c>
      <c r="C21" s="58">
        <v>11259059.189999999</v>
      </c>
      <c r="D21" s="5"/>
      <c r="E21" s="73"/>
      <c r="F21" s="6"/>
      <c r="G21" s="4"/>
      <c r="H21" s="4"/>
      <c r="I21" s="4"/>
      <c r="J21" s="42"/>
      <c r="K21" s="42"/>
    </row>
    <row r="22" spans="1:11" ht="37.5" x14ac:dyDescent="0.25">
      <c r="A22" s="38" t="s">
        <v>204</v>
      </c>
      <c r="B22" s="37" t="s">
        <v>183</v>
      </c>
      <c r="C22" s="58">
        <v>8746797.5999999996</v>
      </c>
      <c r="D22" s="5"/>
      <c r="E22" s="73"/>
      <c r="F22" s="6"/>
      <c r="G22" s="4"/>
      <c r="H22" s="4"/>
      <c r="I22" s="4"/>
      <c r="J22" s="42"/>
      <c r="K22" s="42"/>
    </row>
    <row r="23" spans="1:11" x14ac:dyDescent="0.25">
      <c r="A23" s="38" t="s">
        <v>406</v>
      </c>
      <c r="B23" s="37" t="s">
        <v>264</v>
      </c>
      <c r="C23" s="58">
        <v>3010106</v>
      </c>
      <c r="D23" s="5"/>
      <c r="E23" s="73"/>
      <c r="F23" s="6"/>
      <c r="G23" s="4"/>
      <c r="H23" s="4"/>
      <c r="I23" s="4"/>
      <c r="J23" s="42"/>
      <c r="K23" s="42"/>
    </row>
    <row r="24" spans="1:11" ht="39" x14ac:dyDescent="0.25">
      <c r="A24" s="39" t="s">
        <v>353</v>
      </c>
      <c r="B24" s="35" t="s">
        <v>147</v>
      </c>
      <c r="C24" s="111">
        <f>C25+C26+C27+C28</f>
        <v>24173790</v>
      </c>
      <c r="D24" s="5"/>
      <c r="E24" s="73"/>
      <c r="F24" s="6"/>
      <c r="G24" s="4"/>
      <c r="H24" s="4"/>
      <c r="I24" s="4"/>
      <c r="J24" s="42"/>
      <c r="K24" s="42"/>
    </row>
    <row r="25" spans="1:11" ht="37.5" x14ac:dyDescent="0.25">
      <c r="A25" s="36" t="s">
        <v>166</v>
      </c>
      <c r="B25" s="37" t="s">
        <v>184</v>
      </c>
      <c r="C25" s="112">
        <v>23484740</v>
      </c>
      <c r="D25" s="5"/>
      <c r="E25" s="73"/>
      <c r="F25" s="6"/>
      <c r="G25" s="4"/>
      <c r="H25" s="4"/>
      <c r="I25" s="4"/>
      <c r="J25" s="42"/>
      <c r="K25" s="42"/>
    </row>
    <row r="26" spans="1:11" ht="37.5" x14ac:dyDescent="0.25">
      <c r="A26" s="36" t="s">
        <v>167</v>
      </c>
      <c r="B26" s="37" t="s">
        <v>185</v>
      </c>
      <c r="C26" s="58">
        <v>287950</v>
      </c>
      <c r="D26" s="5"/>
      <c r="E26" s="73"/>
      <c r="F26" s="6"/>
      <c r="G26" s="4"/>
      <c r="H26" s="4"/>
      <c r="I26" s="4"/>
      <c r="J26" s="42"/>
      <c r="K26" s="42"/>
    </row>
    <row r="27" spans="1:11" hidden="1" x14ac:dyDescent="0.25">
      <c r="A27" s="36" t="s">
        <v>256</v>
      </c>
      <c r="B27" s="37" t="s">
        <v>255</v>
      </c>
      <c r="C27" s="58">
        <v>0</v>
      </c>
      <c r="D27" s="5"/>
      <c r="E27" s="73"/>
      <c r="F27" s="6"/>
      <c r="G27" s="4"/>
      <c r="H27" s="4"/>
      <c r="I27" s="4"/>
      <c r="J27" s="42"/>
      <c r="K27" s="42"/>
    </row>
    <row r="28" spans="1:11" ht="37.5" x14ac:dyDescent="0.25">
      <c r="A28" s="36" t="s">
        <v>564</v>
      </c>
      <c r="B28" s="37" t="s">
        <v>565</v>
      </c>
      <c r="C28" s="58">
        <v>401100</v>
      </c>
      <c r="D28" s="5"/>
      <c r="E28" s="73"/>
      <c r="F28" s="6"/>
      <c r="G28" s="4"/>
      <c r="H28" s="4"/>
      <c r="I28" s="4"/>
      <c r="J28" s="42"/>
      <c r="K28" s="42"/>
    </row>
    <row r="29" spans="1:11" ht="37.5" x14ac:dyDescent="0.25">
      <c r="A29" s="113" t="s">
        <v>168</v>
      </c>
      <c r="B29" s="22" t="s">
        <v>186</v>
      </c>
      <c r="C29" s="58">
        <v>21047766</v>
      </c>
      <c r="D29" s="5"/>
      <c r="E29" s="73"/>
      <c r="F29" s="6"/>
      <c r="G29" s="4"/>
      <c r="H29" s="4"/>
      <c r="I29" s="4"/>
      <c r="J29" s="42"/>
      <c r="K29" s="42"/>
    </row>
    <row r="30" spans="1:11" x14ac:dyDescent="0.25">
      <c r="A30" s="36" t="s">
        <v>198</v>
      </c>
      <c r="B30" s="37" t="s">
        <v>197</v>
      </c>
      <c r="C30" s="58">
        <v>124000</v>
      </c>
      <c r="D30" s="5"/>
      <c r="E30" s="73"/>
      <c r="F30" s="6"/>
      <c r="G30" s="4"/>
      <c r="H30" s="4"/>
      <c r="I30" s="4"/>
      <c r="J30" s="42"/>
      <c r="K30" s="42"/>
    </row>
    <row r="31" spans="1:11" x14ac:dyDescent="0.25">
      <c r="A31" s="44" t="s">
        <v>563</v>
      </c>
      <c r="B31" s="37" t="s">
        <v>561</v>
      </c>
      <c r="C31" s="58">
        <v>2460000</v>
      </c>
      <c r="D31" s="5"/>
      <c r="E31" s="73"/>
      <c r="F31" s="6"/>
      <c r="G31" s="4"/>
      <c r="H31" s="4"/>
      <c r="I31" s="4"/>
      <c r="J31" s="42"/>
      <c r="K31" s="42"/>
    </row>
    <row r="32" spans="1:11" ht="37.5" x14ac:dyDescent="0.25">
      <c r="A32" s="19" t="s">
        <v>370</v>
      </c>
      <c r="B32" s="20" t="s">
        <v>134</v>
      </c>
      <c r="C32" s="60">
        <f>C33+C34+C35+C36</f>
        <v>52686591.789999999</v>
      </c>
      <c r="D32" s="5"/>
      <c r="E32" s="73"/>
      <c r="F32" s="6"/>
      <c r="G32" s="4"/>
      <c r="H32" s="4"/>
      <c r="I32" s="4"/>
      <c r="J32" s="42"/>
      <c r="K32" s="42"/>
    </row>
    <row r="33" spans="1:11" ht="37.5" x14ac:dyDescent="0.25">
      <c r="A33" s="36" t="s">
        <v>169</v>
      </c>
      <c r="B33" s="37" t="s">
        <v>187</v>
      </c>
      <c r="C33" s="58">
        <v>8922611.7899999991</v>
      </c>
      <c r="D33" s="5"/>
      <c r="E33" s="73"/>
      <c r="F33" s="6"/>
      <c r="G33" s="4"/>
      <c r="H33" s="4"/>
      <c r="I33" s="4"/>
      <c r="J33" s="42"/>
      <c r="K33" s="42"/>
    </row>
    <row r="34" spans="1:11" ht="37.5" x14ac:dyDescent="0.25">
      <c r="A34" s="36" t="s">
        <v>166</v>
      </c>
      <c r="B34" s="37" t="s">
        <v>188</v>
      </c>
      <c r="C34" s="58">
        <v>16476920</v>
      </c>
      <c r="D34" s="5"/>
      <c r="E34" s="73"/>
      <c r="F34" s="6"/>
      <c r="G34" s="4"/>
      <c r="H34" s="4"/>
      <c r="I34" s="4"/>
      <c r="J34" s="42"/>
      <c r="K34" s="42"/>
    </row>
    <row r="35" spans="1:11" x14ac:dyDescent="0.25">
      <c r="A35" s="36" t="s">
        <v>170</v>
      </c>
      <c r="B35" s="37" t="s">
        <v>189</v>
      </c>
      <c r="C35" s="58">
        <v>2221500</v>
      </c>
      <c r="D35" s="5"/>
      <c r="E35" s="73"/>
      <c r="F35" s="6"/>
      <c r="G35" s="4"/>
      <c r="H35" s="4"/>
      <c r="I35" s="4"/>
      <c r="J35" s="42"/>
      <c r="K35" s="42"/>
    </row>
    <row r="36" spans="1:11" ht="26.25" customHeight="1" x14ac:dyDescent="0.25">
      <c r="A36" s="36" t="s">
        <v>518</v>
      </c>
      <c r="B36" s="37" t="s">
        <v>517</v>
      </c>
      <c r="C36" s="58">
        <v>25065560</v>
      </c>
      <c r="D36" s="5"/>
      <c r="E36" s="73"/>
      <c r="F36" s="6"/>
      <c r="G36" s="4"/>
      <c r="H36" s="4"/>
      <c r="I36" s="4"/>
      <c r="J36" s="42"/>
      <c r="K36" s="42"/>
    </row>
    <row r="37" spans="1:11" ht="37.5" x14ac:dyDescent="0.25">
      <c r="A37" s="19" t="s">
        <v>308</v>
      </c>
      <c r="B37" s="20" t="s">
        <v>133</v>
      </c>
      <c r="C37" s="60">
        <f>C38+C39</f>
        <v>470000</v>
      </c>
      <c r="D37" s="5"/>
      <c r="E37" s="73"/>
      <c r="F37" s="6"/>
      <c r="G37" s="4"/>
      <c r="H37" s="4"/>
      <c r="I37" s="4"/>
      <c r="J37" s="42"/>
      <c r="K37" s="42"/>
    </row>
    <row r="38" spans="1:11" ht="37.5" x14ac:dyDescent="0.25">
      <c r="A38" s="36" t="s">
        <v>371</v>
      </c>
      <c r="B38" s="37" t="s">
        <v>344</v>
      </c>
      <c r="C38" s="56">
        <v>440000</v>
      </c>
      <c r="D38" s="5"/>
      <c r="E38" s="73"/>
      <c r="F38" s="6"/>
      <c r="G38" s="4"/>
      <c r="H38" s="4"/>
      <c r="I38" s="4"/>
      <c r="J38" s="42"/>
      <c r="K38" s="42"/>
    </row>
    <row r="39" spans="1:11" x14ac:dyDescent="0.25">
      <c r="A39" s="36" t="s">
        <v>205</v>
      </c>
      <c r="B39" s="37" t="s">
        <v>203</v>
      </c>
      <c r="C39" s="58">
        <v>30000</v>
      </c>
      <c r="D39" s="5"/>
      <c r="E39" s="73"/>
      <c r="F39" s="6"/>
      <c r="G39" s="4"/>
      <c r="H39" s="4"/>
      <c r="I39" s="4"/>
      <c r="J39" s="42"/>
      <c r="K39" s="42"/>
    </row>
    <row r="40" spans="1:11" ht="37.5" x14ac:dyDescent="0.25">
      <c r="A40" s="19" t="s">
        <v>372</v>
      </c>
      <c r="B40" s="20" t="s">
        <v>159</v>
      </c>
      <c r="C40" s="60">
        <f>C41+C42</f>
        <v>4917019.6500000004</v>
      </c>
      <c r="D40" s="5"/>
      <c r="E40" s="73"/>
      <c r="F40" s="6"/>
      <c r="G40" s="4"/>
      <c r="H40" s="4"/>
      <c r="I40" s="4"/>
      <c r="J40" s="42"/>
      <c r="K40" s="42"/>
    </row>
    <row r="41" spans="1:11" ht="37.5" x14ac:dyDescent="0.25">
      <c r="A41" s="36" t="s">
        <v>172</v>
      </c>
      <c r="B41" s="37" t="s">
        <v>190</v>
      </c>
      <c r="C41" s="58">
        <v>661000</v>
      </c>
      <c r="D41" s="5"/>
      <c r="E41" s="73"/>
      <c r="F41" s="6"/>
      <c r="G41" s="4"/>
      <c r="H41" s="4"/>
      <c r="I41" s="4"/>
      <c r="J41" s="42"/>
      <c r="K41" s="42"/>
    </row>
    <row r="42" spans="1:11" x14ac:dyDescent="0.25">
      <c r="A42" s="38" t="s">
        <v>256</v>
      </c>
      <c r="B42" s="37" t="s">
        <v>254</v>
      </c>
      <c r="C42" s="58">
        <v>4256019.6500000004</v>
      </c>
      <c r="D42" s="5"/>
      <c r="E42" s="73"/>
      <c r="F42" s="6"/>
      <c r="G42" s="4"/>
      <c r="H42" s="4"/>
      <c r="I42" s="4"/>
      <c r="J42" s="42"/>
      <c r="K42" s="42"/>
    </row>
    <row r="43" spans="1:11" ht="37.5" x14ac:dyDescent="0.25">
      <c r="A43" s="19" t="s">
        <v>323</v>
      </c>
      <c r="B43" s="20" t="s">
        <v>127</v>
      </c>
      <c r="C43" s="60">
        <f>C44</f>
        <v>200000</v>
      </c>
      <c r="D43" s="5"/>
      <c r="E43" s="73"/>
      <c r="F43" s="6"/>
      <c r="G43" s="4"/>
      <c r="H43" s="4"/>
      <c r="I43" s="4"/>
      <c r="J43" s="42"/>
      <c r="K43" s="42"/>
    </row>
    <row r="44" spans="1:11" ht="37.5" x14ac:dyDescent="0.25">
      <c r="A44" s="38" t="s">
        <v>373</v>
      </c>
      <c r="B44" s="37" t="s">
        <v>365</v>
      </c>
      <c r="C44" s="58">
        <v>200000</v>
      </c>
      <c r="D44" s="5"/>
      <c r="E44" s="73"/>
      <c r="F44" s="6"/>
      <c r="G44" s="4"/>
      <c r="H44" s="4"/>
      <c r="I44" s="4"/>
      <c r="J44" s="42"/>
      <c r="K44" s="42"/>
    </row>
    <row r="45" spans="1:11" ht="37.5" x14ac:dyDescent="0.25">
      <c r="A45" s="19" t="s">
        <v>374</v>
      </c>
      <c r="B45" s="20" t="s">
        <v>126</v>
      </c>
      <c r="C45" s="60">
        <f>C46+C47+C48</f>
        <v>25008255.09</v>
      </c>
      <c r="D45" s="5"/>
      <c r="E45" s="73"/>
      <c r="F45" s="6"/>
      <c r="G45" s="4"/>
      <c r="H45" s="4"/>
      <c r="I45" s="4"/>
      <c r="J45" s="42"/>
      <c r="K45" s="42"/>
    </row>
    <row r="46" spans="1:11" ht="37.5" x14ac:dyDescent="0.25">
      <c r="A46" s="38" t="s">
        <v>173</v>
      </c>
      <c r="B46" s="37" t="s">
        <v>266</v>
      </c>
      <c r="C46" s="58">
        <v>1003385</v>
      </c>
      <c r="D46" s="5"/>
      <c r="E46" s="73"/>
      <c r="F46" s="6"/>
      <c r="G46" s="4"/>
      <c r="H46" s="4"/>
      <c r="I46" s="4"/>
      <c r="J46" s="42"/>
      <c r="K46" s="42"/>
    </row>
    <row r="47" spans="1:11" ht="37.5" x14ac:dyDescent="0.25">
      <c r="A47" s="36" t="s">
        <v>175</v>
      </c>
      <c r="B47" s="37" t="s">
        <v>191</v>
      </c>
      <c r="C47" s="58">
        <v>20952310.09</v>
      </c>
      <c r="D47" s="5"/>
      <c r="E47" s="73"/>
      <c r="F47" s="6"/>
      <c r="G47" s="4"/>
      <c r="H47" s="4"/>
      <c r="I47" s="4"/>
      <c r="J47" s="42"/>
      <c r="K47" s="42"/>
    </row>
    <row r="48" spans="1:11" x14ac:dyDescent="0.25">
      <c r="A48" s="36" t="s">
        <v>533</v>
      </c>
      <c r="B48" s="37" t="s">
        <v>226</v>
      </c>
      <c r="C48" s="58">
        <v>3052560</v>
      </c>
      <c r="D48" s="5"/>
      <c r="E48" s="73"/>
      <c r="F48" s="6"/>
      <c r="G48" s="4"/>
      <c r="H48" s="4"/>
      <c r="I48" s="4"/>
      <c r="J48" s="42"/>
      <c r="K48" s="42"/>
    </row>
    <row r="49" spans="1:11" ht="39" customHeight="1" x14ac:dyDescent="0.25">
      <c r="A49" s="19" t="s">
        <v>375</v>
      </c>
      <c r="B49" s="20" t="s">
        <v>132</v>
      </c>
      <c r="C49" s="60">
        <f>C50+C51+C52</f>
        <v>198336081.63999999</v>
      </c>
      <c r="D49" s="5"/>
      <c r="E49" s="73"/>
      <c r="F49" s="6"/>
      <c r="G49" s="4"/>
      <c r="H49" s="4"/>
      <c r="I49" s="4"/>
      <c r="J49" s="42"/>
      <c r="K49" s="42"/>
    </row>
    <row r="50" spans="1:11" ht="37.5" x14ac:dyDescent="0.25">
      <c r="A50" s="36" t="s">
        <v>176</v>
      </c>
      <c r="B50" s="37" t="s">
        <v>300</v>
      </c>
      <c r="C50" s="58">
        <v>41792000</v>
      </c>
      <c r="D50" s="5"/>
      <c r="E50" s="73"/>
      <c r="F50" s="6"/>
      <c r="G50" s="4"/>
      <c r="H50" s="4"/>
      <c r="I50" s="4"/>
      <c r="J50" s="42"/>
      <c r="K50" s="42"/>
    </row>
    <row r="51" spans="1:11" x14ac:dyDescent="0.25">
      <c r="A51" s="40" t="s">
        <v>178</v>
      </c>
      <c r="B51" s="37" t="s">
        <v>192</v>
      </c>
      <c r="C51" s="58">
        <v>550000</v>
      </c>
      <c r="D51" s="5"/>
      <c r="E51" s="73"/>
      <c r="F51" s="6"/>
      <c r="G51" s="4"/>
      <c r="H51" s="4"/>
      <c r="I51" s="4"/>
      <c r="J51" s="42"/>
      <c r="K51" s="42"/>
    </row>
    <row r="52" spans="1:11" x14ac:dyDescent="0.25">
      <c r="A52" s="44" t="s">
        <v>395</v>
      </c>
      <c r="B52" s="37" t="s">
        <v>541</v>
      </c>
      <c r="C52" s="58">
        <f>143460299.73+12533781.91</f>
        <v>155994081.63999999</v>
      </c>
      <c r="D52" s="5"/>
      <c r="E52" s="73"/>
      <c r="F52" s="6"/>
      <c r="G52" s="4"/>
      <c r="H52" s="4"/>
      <c r="I52" s="4"/>
      <c r="J52" s="42"/>
      <c r="K52" s="42"/>
    </row>
    <row r="53" spans="1:11" ht="37.5" x14ac:dyDescent="0.3">
      <c r="A53" s="84" t="s">
        <v>382</v>
      </c>
      <c r="B53" s="20" t="s">
        <v>129</v>
      </c>
      <c r="C53" s="60">
        <f>C54</f>
        <v>89000</v>
      </c>
      <c r="D53" s="5"/>
      <c r="E53" s="73"/>
      <c r="F53" s="6"/>
      <c r="G53" s="4"/>
      <c r="H53" s="4"/>
      <c r="I53" s="4"/>
      <c r="J53" s="42"/>
      <c r="K53" s="42"/>
    </row>
    <row r="54" spans="1:11" x14ac:dyDescent="0.25">
      <c r="A54" s="40" t="s">
        <v>275</v>
      </c>
      <c r="B54" s="37" t="s">
        <v>193</v>
      </c>
      <c r="C54" s="58">
        <v>89000</v>
      </c>
      <c r="D54" s="5"/>
      <c r="E54" s="73"/>
      <c r="F54" s="6"/>
      <c r="G54" s="4"/>
      <c r="H54" s="4"/>
      <c r="I54" s="4"/>
      <c r="J54" s="42"/>
      <c r="K54" s="42"/>
    </row>
    <row r="55" spans="1:11" ht="56.25" x14ac:dyDescent="0.25">
      <c r="A55" s="19" t="s">
        <v>574</v>
      </c>
      <c r="B55" s="20" t="s">
        <v>575</v>
      </c>
      <c r="C55" s="60">
        <f>C56</f>
        <v>50000</v>
      </c>
      <c r="D55" s="5"/>
      <c r="E55" s="73"/>
      <c r="F55" s="6"/>
      <c r="G55" s="4"/>
      <c r="H55" s="4"/>
      <c r="I55" s="4"/>
      <c r="J55" s="42"/>
      <c r="K55" s="42"/>
    </row>
    <row r="56" spans="1:11" ht="37.5" x14ac:dyDescent="0.25">
      <c r="A56" s="50" t="s">
        <v>576</v>
      </c>
      <c r="B56" s="22" t="s">
        <v>577</v>
      </c>
      <c r="C56" s="58">
        <v>50000</v>
      </c>
      <c r="D56" s="5"/>
      <c r="E56" s="73"/>
      <c r="F56" s="6"/>
      <c r="G56" s="4"/>
      <c r="H56" s="4"/>
      <c r="I56" s="4"/>
      <c r="J56" s="42"/>
      <c r="K56" s="42"/>
    </row>
    <row r="57" spans="1:11" ht="37.5" x14ac:dyDescent="0.25">
      <c r="A57" s="19" t="s">
        <v>376</v>
      </c>
      <c r="B57" s="20" t="s">
        <v>326</v>
      </c>
      <c r="C57" s="60">
        <f>C58</f>
        <v>558600</v>
      </c>
      <c r="D57" s="5"/>
      <c r="E57" s="73"/>
      <c r="F57" s="6"/>
      <c r="G57" s="4"/>
      <c r="H57" s="4"/>
      <c r="I57" s="4"/>
      <c r="J57" s="42"/>
      <c r="K57" s="42"/>
    </row>
    <row r="58" spans="1:11" ht="37.5" x14ac:dyDescent="0.25">
      <c r="A58" s="85" t="s">
        <v>377</v>
      </c>
      <c r="B58" s="37" t="s">
        <v>327</v>
      </c>
      <c r="C58" s="58">
        <v>558600</v>
      </c>
      <c r="D58" s="5"/>
      <c r="E58" s="6"/>
      <c r="F58" s="6"/>
      <c r="G58" s="4"/>
      <c r="H58" s="4"/>
      <c r="I58" s="4"/>
      <c r="J58" s="42"/>
      <c r="K58" s="42"/>
    </row>
    <row r="59" spans="1:11" s="80" customFormat="1" ht="38.25" customHeight="1" x14ac:dyDescent="0.3">
      <c r="A59" s="84" t="s">
        <v>383</v>
      </c>
      <c r="B59" s="75" t="s">
        <v>268</v>
      </c>
      <c r="C59" s="76">
        <f>C60</f>
        <v>4968309</v>
      </c>
      <c r="D59" s="77"/>
      <c r="E59" s="78"/>
      <c r="F59" s="78"/>
      <c r="G59" s="78"/>
      <c r="H59" s="78"/>
      <c r="I59" s="78"/>
      <c r="J59" s="79"/>
      <c r="K59" s="79"/>
    </row>
    <row r="60" spans="1:11" ht="37.5" x14ac:dyDescent="0.25">
      <c r="A60" s="36" t="s">
        <v>206</v>
      </c>
      <c r="B60" s="37" t="s">
        <v>270</v>
      </c>
      <c r="C60" s="58">
        <v>4968309</v>
      </c>
      <c r="D60" s="5"/>
      <c r="E60" s="6"/>
      <c r="F60" s="6"/>
      <c r="G60" s="4"/>
      <c r="H60" s="4"/>
      <c r="I60" s="4"/>
      <c r="J60" s="42"/>
      <c r="K60" s="42"/>
    </row>
    <row r="61" spans="1:11" ht="56.25" x14ac:dyDescent="0.25">
      <c r="A61" s="72" t="s">
        <v>285</v>
      </c>
      <c r="B61" s="20" t="s">
        <v>286</v>
      </c>
      <c r="C61" s="60">
        <f>C62</f>
        <v>46731547.890000001</v>
      </c>
      <c r="D61" s="5"/>
      <c r="E61" s="73"/>
      <c r="F61" s="6"/>
      <c r="G61" s="4"/>
      <c r="H61" s="4"/>
      <c r="I61" s="4"/>
      <c r="J61" s="42"/>
      <c r="K61" s="42"/>
    </row>
    <row r="62" spans="1:11" ht="37.5" x14ac:dyDescent="0.25">
      <c r="A62" s="40" t="s">
        <v>177</v>
      </c>
      <c r="B62" s="37" t="s">
        <v>288</v>
      </c>
      <c r="C62" s="58">
        <v>46731547.890000001</v>
      </c>
      <c r="D62" s="5"/>
      <c r="E62" s="6"/>
      <c r="F62" s="6"/>
      <c r="G62" s="4"/>
      <c r="H62" s="4"/>
      <c r="I62" s="4"/>
      <c r="J62" s="42"/>
      <c r="K62" s="42"/>
    </row>
    <row r="63" spans="1:11" s="3" customFormat="1" ht="54" customHeight="1" x14ac:dyDescent="0.25">
      <c r="A63" s="19" t="s">
        <v>386</v>
      </c>
      <c r="B63" s="35" t="s">
        <v>313</v>
      </c>
      <c r="C63" s="68">
        <f>C64</f>
        <v>45000</v>
      </c>
      <c r="D63" s="66"/>
      <c r="E63" s="73"/>
      <c r="F63" s="73"/>
      <c r="G63" s="67"/>
      <c r="H63" s="67"/>
      <c r="I63" s="67"/>
      <c r="J63" s="74"/>
      <c r="K63" s="74"/>
    </row>
    <row r="64" spans="1:11" ht="21" customHeight="1" x14ac:dyDescent="0.25">
      <c r="A64" s="44" t="s">
        <v>171</v>
      </c>
      <c r="B64" s="37" t="s">
        <v>315</v>
      </c>
      <c r="C64" s="58">
        <v>45000</v>
      </c>
      <c r="D64" s="5"/>
      <c r="E64" s="6"/>
      <c r="F64" s="6"/>
      <c r="G64" s="4"/>
      <c r="H64" s="4"/>
      <c r="I64" s="4"/>
      <c r="J64" s="42"/>
      <c r="K64" s="42"/>
    </row>
    <row r="65" spans="1:11" ht="56.25" x14ac:dyDescent="0.25">
      <c r="A65" s="81" t="s">
        <v>341</v>
      </c>
      <c r="B65" s="20" t="s">
        <v>290</v>
      </c>
      <c r="C65" s="60">
        <f>C66+C67</f>
        <v>620000</v>
      </c>
      <c r="D65" s="5"/>
      <c r="E65" s="73"/>
      <c r="F65" s="6"/>
      <c r="G65" s="4"/>
      <c r="H65" s="4"/>
      <c r="I65" s="4"/>
      <c r="J65" s="42"/>
      <c r="K65" s="42"/>
    </row>
    <row r="66" spans="1:11" ht="22.5" customHeight="1" x14ac:dyDescent="0.25">
      <c r="A66" s="38" t="s">
        <v>378</v>
      </c>
      <c r="B66" s="37" t="s">
        <v>291</v>
      </c>
      <c r="C66" s="58">
        <v>300000</v>
      </c>
      <c r="D66" s="5"/>
      <c r="E66" s="73"/>
      <c r="F66" s="6"/>
      <c r="G66" s="4"/>
      <c r="H66" s="4"/>
      <c r="I66" s="4"/>
      <c r="J66" s="42"/>
      <c r="K66" s="42"/>
    </row>
    <row r="67" spans="1:11" ht="22.5" customHeight="1" x14ac:dyDescent="0.25">
      <c r="A67" s="38" t="s">
        <v>340</v>
      </c>
      <c r="B67" s="37" t="s">
        <v>339</v>
      </c>
      <c r="C67" s="58">
        <v>320000</v>
      </c>
      <c r="D67" s="5"/>
      <c r="E67" s="73"/>
      <c r="F67" s="6"/>
      <c r="G67" s="4"/>
      <c r="H67" s="4"/>
      <c r="I67" s="4"/>
      <c r="J67" s="42"/>
      <c r="K67" s="42"/>
    </row>
    <row r="68" spans="1:11" ht="37.5" x14ac:dyDescent="0.25">
      <c r="A68" s="81" t="s">
        <v>332</v>
      </c>
      <c r="B68" s="20" t="s">
        <v>282</v>
      </c>
      <c r="C68" s="60">
        <f>C69</f>
        <v>8786392.1600000001</v>
      </c>
      <c r="D68" s="5"/>
      <c r="E68" s="73"/>
      <c r="F68" s="6"/>
      <c r="G68" s="4"/>
      <c r="H68" s="4"/>
      <c r="I68" s="4"/>
      <c r="J68" s="42"/>
      <c r="K68" s="42"/>
    </row>
    <row r="69" spans="1:11" ht="37.5" x14ac:dyDescent="0.25">
      <c r="A69" s="36" t="s">
        <v>174</v>
      </c>
      <c r="B69" s="37" t="s">
        <v>283</v>
      </c>
      <c r="C69" s="58">
        <v>8786392.1600000001</v>
      </c>
      <c r="D69" s="5"/>
      <c r="E69" s="6"/>
      <c r="F69" s="6"/>
      <c r="G69" s="4"/>
      <c r="H69" s="4"/>
      <c r="I69" s="4"/>
      <c r="J69" s="42"/>
      <c r="K69" s="42"/>
    </row>
    <row r="70" spans="1:11" s="47" customFormat="1" ht="37.5" x14ac:dyDescent="0.25">
      <c r="A70" s="87" t="s">
        <v>400</v>
      </c>
      <c r="B70" s="20" t="s">
        <v>401</v>
      </c>
      <c r="C70" s="60">
        <f>C71</f>
        <v>50000</v>
      </c>
      <c r="D70" s="82"/>
      <c r="E70" s="83"/>
      <c r="F70" s="82"/>
    </row>
    <row r="71" spans="1:11" s="47" customFormat="1" x14ac:dyDescent="0.25">
      <c r="A71" s="88" t="s">
        <v>402</v>
      </c>
      <c r="B71" s="37" t="s">
        <v>403</v>
      </c>
      <c r="C71" s="58">
        <v>50000</v>
      </c>
      <c r="D71" s="82"/>
      <c r="E71" s="83"/>
      <c r="F71" s="82"/>
    </row>
    <row r="72" spans="1:11" s="3" customFormat="1" ht="37.5" x14ac:dyDescent="0.25">
      <c r="A72" s="19" t="s">
        <v>427</v>
      </c>
      <c r="B72" s="20" t="s">
        <v>428</v>
      </c>
      <c r="C72" s="60">
        <f>C73</f>
        <v>10960858.32</v>
      </c>
      <c r="D72" s="96"/>
      <c r="E72" s="66"/>
      <c r="F72" s="96"/>
    </row>
    <row r="73" spans="1:11" s="47" customFormat="1" ht="23.25" customHeight="1" x14ac:dyDescent="0.25">
      <c r="A73" s="50" t="s">
        <v>429</v>
      </c>
      <c r="B73" s="37">
        <v>1895800000</v>
      </c>
      <c r="C73" s="58">
        <v>10960858.32</v>
      </c>
      <c r="D73" s="82"/>
      <c r="E73" s="83"/>
      <c r="F73" s="82"/>
    </row>
    <row r="74" spans="1:11" s="3" customFormat="1" ht="37.5" customHeight="1" x14ac:dyDescent="0.25">
      <c r="A74" s="19" t="s">
        <v>437</v>
      </c>
      <c r="B74" s="20" t="s">
        <v>438</v>
      </c>
      <c r="C74" s="60">
        <f>C75+C77</f>
        <v>15910408.23</v>
      </c>
      <c r="D74" s="96"/>
      <c r="E74" s="66"/>
      <c r="F74" s="96"/>
    </row>
    <row r="75" spans="1:11" s="3" customFormat="1" ht="37.5" customHeight="1" x14ac:dyDescent="0.25">
      <c r="A75" s="98" t="s">
        <v>466</v>
      </c>
      <c r="B75" s="100">
        <v>1910000000</v>
      </c>
      <c r="C75" s="68">
        <f>C76</f>
        <v>8282327.9500000002</v>
      </c>
      <c r="D75" s="96"/>
      <c r="E75" s="66"/>
      <c r="F75" s="96"/>
    </row>
    <row r="76" spans="1:11" s="3" customFormat="1" ht="18.75" customHeight="1" x14ac:dyDescent="0.25">
      <c r="A76" s="99" t="s">
        <v>465</v>
      </c>
      <c r="B76" s="101" t="s">
        <v>468</v>
      </c>
      <c r="C76" s="58">
        <v>8282327.9500000002</v>
      </c>
      <c r="D76" s="96"/>
      <c r="E76" s="65"/>
      <c r="F76" s="96"/>
    </row>
    <row r="77" spans="1:11" s="3" customFormat="1" ht="37.5" customHeight="1" x14ac:dyDescent="0.25">
      <c r="A77" s="98" t="s">
        <v>470</v>
      </c>
      <c r="B77" s="100">
        <v>1920000000</v>
      </c>
      <c r="C77" s="68">
        <f>C78</f>
        <v>7628080.2800000003</v>
      </c>
      <c r="D77" s="96"/>
      <c r="E77" s="66"/>
      <c r="F77" s="96"/>
    </row>
    <row r="78" spans="1:11" ht="37.5" customHeight="1" x14ac:dyDescent="0.25">
      <c r="A78" s="36" t="s">
        <v>471</v>
      </c>
      <c r="B78" s="101">
        <v>1925900000</v>
      </c>
      <c r="C78" s="58">
        <v>7628080.2800000003</v>
      </c>
    </row>
    <row r="79" spans="1:11" x14ac:dyDescent="0.3">
      <c r="A79" s="177" t="s">
        <v>117</v>
      </c>
      <c r="B79" s="177"/>
      <c r="C79" s="69">
        <f>C13+C32+C37+C40+C43+C45+C49+C53+C57+C59+C61+C63+C65+C68+C70+C72+C74+C55</f>
        <v>953953581.82999992</v>
      </c>
      <c r="D79" s="5"/>
      <c r="F79" s="5"/>
      <c r="G79" s="4"/>
      <c r="H79" s="4"/>
      <c r="I79" s="4"/>
      <c r="J79" s="42"/>
      <c r="K79" s="42"/>
    </row>
    <row r="80" spans="1:11" x14ac:dyDescent="0.3">
      <c r="A80" s="27"/>
      <c r="B80" s="27"/>
      <c r="C80" s="27"/>
      <c r="E80" s="6"/>
      <c r="F80" s="6"/>
      <c r="G80" s="2"/>
      <c r="H80" s="2"/>
      <c r="I80" s="4"/>
      <c r="J80" s="2"/>
      <c r="K80" s="4"/>
    </row>
    <row r="81" spans="1:11" x14ac:dyDescent="0.3">
      <c r="A81" s="178"/>
      <c r="B81" s="178"/>
      <c r="C81" s="178"/>
      <c r="E81" s="6"/>
      <c r="F81" s="6"/>
      <c r="G81" s="2"/>
      <c r="H81" s="4"/>
      <c r="I81" s="2"/>
      <c r="J81" s="2"/>
      <c r="K81" s="4"/>
    </row>
    <row r="86" spans="1:11" x14ac:dyDescent="0.3">
      <c r="A86" s="29" t="s">
        <v>50</v>
      </c>
    </row>
  </sheetData>
  <mergeCells count="5">
    <mergeCell ref="A81:C81"/>
    <mergeCell ref="A9:C9"/>
    <mergeCell ref="A10:C10"/>
    <mergeCell ref="A79:B79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 1</vt:lpstr>
      <vt:lpstr>прил 7 </vt:lpstr>
      <vt:lpstr>прил 9 </vt:lpstr>
      <vt:lpstr>прил 11 </vt:lpstr>
      <vt:lpstr>прил 13 </vt:lpstr>
      <vt:lpstr>прил 15</vt:lpstr>
      <vt:lpstr>'прил 11 '!Область_печати</vt:lpstr>
      <vt:lpstr>'прил 13 '!Область_печати</vt:lpstr>
      <vt:lpstr>'прил 15'!Область_печати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2021-11-18T00:28:06Z</dcterms:modified>
</cp:coreProperties>
</file>