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570" windowHeight="11910" firstSheet="3" activeTab="9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. от 15.09,21" sheetId="9" r:id="rId9"/>
    <sheet name="18.10.2021" sheetId="10" r:id="rId10"/>
  </sheets>
  <definedNames>
    <definedName name="_xlnm.Print_Titles" localSheetId="9">'18.10.2021'!$13:$16</definedName>
    <definedName name="_xlnm.Print_Titles" localSheetId="8">'пр. от 15.09,21'!$13:$16</definedName>
    <definedName name="_xlnm.Print_Area" localSheetId="5">'1009-па'!$A$1:$M$26</definedName>
    <definedName name="_xlnm.Print_Area" localSheetId="6">'1427-па'!$A$1:$M$24</definedName>
    <definedName name="_xlnm.Print_Area" localSheetId="9">'18.10.2021'!$A$1:$L$33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'пр. от 15.09,21'!$A$1:$L$33</definedName>
  </definedNames>
  <calcPr fullCalcOnLoad="1"/>
</workbook>
</file>

<file path=xl/sharedStrings.xml><?xml version="1.0" encoding="utf-8"?>
<sst xmlns="http://schemas.openxmlformats.org/spreadsheetml/2006/main" count="677" uniqueCount="66">
  <si>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</si>
  <si>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</si>
  <si>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</si>
  <si>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</si>
  <si>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</si>
  <si>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</si>
  <si>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</si>
  <si>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</si>
  <si>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</si>
  <si>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</si>
  <si>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</si>
  <si>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</si>
  <si>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</si>
  <si>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</si>
  <si>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</si>
  <si>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</si>
  <si>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</si>
  <si>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</si>
  <si>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</si>
  <si>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</si>
  <si>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</si>
  <si>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</si>
  <si>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</si>
  <si>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</si>
  <si>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</si>
  <si>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</si>
  <si>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</si>
  <si>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</si>
  <si>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</si>
  <si>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</si>
  <si>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</si>
  <si>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</si>
  <si>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</si>
  <si>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</si>
  <si>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</si>
  <si>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</si>
  <si>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</si>
  <si>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</si>
  <si>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</si>
  <si>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</si>
  <si>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</si>
  <si>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</si>
  <si>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</si>
  <si>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</si>
  <si>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</si>
  <si>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</si>
  <si>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</si>
  <si>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</si>
  <si>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</si>
  <si>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</si>
  <si>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</si>
  <si>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Основное мероприятие: "Прочие расходы"</t>
  </si>
  <si>
    <t>Основное мероприятие: "Обеспечение деятельности муниципальных учреждений"</t>
  </si>
  <si>
    <t>Основное мероприятие: "Совершенствование деятельности муниципальной службы в Ханкайском муниципальном округе"</t>
  </si>
  <si>
    <t>0696570400</t>
  </si>
  <si>
    <t>3.1</t>
  </si>
  <si>
    <t>3.2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</si>
  <si>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</si>
  <si>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</si>
  <si>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</si>
  <si>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Расходы на содержание и приобретение имущества для нужд Администрации округа</t>
  </si>
  <si>
    <t>от ________ №________</t>
  </si>
  <si>
    <t>Основное мероприятие: «Совершенствование деятельности муниципальной службы в Ханкайском муниципальном округе»</t>
  </si>
  <si>
    <t>Основное мероприятие: «Обеспечение деятельности муниципальных учреждений»</t>
  </si>
  <si>
    <t>Основное мероприятие: «Прочие расходы»</t>
  </si>
  <si>
    <t>от 27.10.2021 № 1381-па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</si>
</sst>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 applyProtection="1">
      <alignment horizontal="center" vertical="center"/>
      <protection locked="0"/>
    </xf>
    <xf numFmtId="164" fontId="44" fillId="0" borderId="10" xfId="0" applyNumberFormat="1" applyFont="1" applyBorder="1" applyAlignment="1" applyProtection="1">
      <alignment horizontal="center" vertical="center"/>
      <protection locked="0"/>
    </xf>
    <xf numFmtId="3" fontId="44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44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/>
    </xf>
    <xf numFmtId="164" fontId="44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/>
    </xf>
    <xf numFmtId="164" fontId="45" fillId="33" borderId="10" xfId="0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/>
    </xf>
    <xf numFmtId="164" fontId="43" fillId="34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4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0" xfId="0" applyNumberFormat="1" applyFill="1" applyAlignment="1">
      <alignment/>
    </xf>
    <xf numFmtId="3" fontId="44" fillId="34" borderId="10" xfId="0" applyNumberFormat="1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 applyProtection="1">
      <alignment horizontal="center" vertical="center"/>
      <protection locked="0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49" fontId="43" fillId="34" borderId="13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>
      <alignment vertical="center" wrapText="1"/>
    </xf>
    <xf numFmtId="3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 applyProtection="1">
      <alignment horizontal="center" vertical="center"/>
      <protection locked="0"/>
    </xf>
    <xf numFmtId="3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164" fontId="44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164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42" fillId="0" borderId="13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 applyProtection="1">
      <alignment horizontal="center" vertical="center"/>
      <protection locked="0"/>
    </xf>
    <xf numFmtId="164" fontId="43" fillId="0" borderId="13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4" borderId="0" xfId="0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center" vertical="center"/>
    </xf>
    <xf numFmtId="164" fontId="46" fillId="34" borderId="0" xfId="0" applyNumberFormat="1" applyFont="1" applyFill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7" fillId="34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43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4" fillId="34" borderId="10" xfId="0" applyFont="1" applyFill="1" applyBorder="1" applyAlignment="1">
      <alignment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49" fontId="4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34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43" fillId="34" borderId="16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I11" sqref="I11:J11"/>
    </sheetView>
  </sheetViews>
  <sheetFormatPr defaultColWidth="9.140625" defaultRowHeight="15"/>
  <cols>
    <col min="2" max="2" width="37.421875" style="0" customWidth="1"/>
    <col min="3" max="3" width="12.421875" style="0" customWidth="1"/>
    <col min="8" max="8" width="13.28125" style="0" customWidth="1"/>
    <col min="9" max="9" width="13.421875" style="0" customWidth="1"/>
    <col min="10" max="10" width="12.7109375" style="0" customWidth="1"/>
    <col min="11" max="11" width="12.28125" style="0" customWidth="1"/>
    <col min="12" max="12" width="12.421875" style="0" customWidth="1"/>
    <col min="13" max="13" width="10.00390625" style="0" bestFit="1" customWidth="1"/>
  </cols>
  <sheetData>
    <row r="1" spans="1:12" ht="18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.7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2" ht="48" customHeight="1">
      <c r="A6" s="154" t="s">
        <v>4</v>
      </c>
      <c r="B6" s="154" t="s">
        <v>5</v>
      </c>
      <c r="C6" s="154" t="s">
        <v>6</v>
      </c>
      <c r="D6" s="154" t="s">
        <v>7</v>
      </c>
      <c r="E6" s="154"/>
      <c r="F6" s="154"/>
      <c r="G6" s="154"/>
      <c r="H6" s="154" t="s">
        <v>9</v>
      </c>
      <c r="I6" s="154"/>
      <c r="J6" s="154"/>
      <c r="K6" s="154"/>
      <c r="L6" s="154"/>
    </row>
    <row r="7" spans="1:12" ht="15.75">
      <c r="A7" s="154"/>
      <c r="B7" s="154"/>
      <c r="C7" s="154"/>
      <c r="D7" s="154" t="s">
        <v>8</v>
      </c>
      <c r="E7" s="154"/>
      <c r="F7" s="154"/>
      <c r="G7" s="154"/>
      <c r="H7" s="154" t="s">
        <v>10</v>
      </c>
      <c r="I7" s="154"/>
      <c r="J7" s="154"/>
      <c r="K7" s="154"/>
      <c r="L7" s="154"/>
    </row>
    <row r="8" spans="1:12" ht="15.75">
      <c r="A8" s="154"/>
      <c r="B8" s="154"/>
      <c r="C8" s="154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>
      <c r="A10" s="155"/>
      <c r="B10" s="16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>
        <f>H10+I10+J10+K10+L10</f>
        <v>70004.698</v>
      </c>
    </row>
    <row r="11" spans="1:12" ht="39.75" customHeight="1">
      <c r="A11" s="155"/>
      <c r="B11" s="157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</row>
    <row r="12" spans="1:12" ht="39.75" customHeight="1">
      <c r="A12" s="155"/>
      <c r="B12" s="157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55"/>
      <c r="B13" s="158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9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31.5">
      <c r="A15" s="149" t="s">
        <v>27</v>
      </c>
      <c r="B15" s="156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47.25">
      <c r="A16" s="149"/>
      <c r="B16" s="157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9"/>
      <c r="B17" s="158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9" t="s">
        <v>29</v>
      </c>
      <c r="B19" s="150" t="s">
        <v>19</v>
      </c>
      <c r="C19" s="151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>
      <c r="A20" s="149"/>
      <c r="B20" s="150"/>
      <c r="C20" s="152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27" customHeight="1">
      <c r="A21" s="149"/>
      <c r="B21" s="150"/>
      <c r="C21" s="153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H7:L7"/>
    <mergeCell ref="A10:A13"/>
    <mergeCell ref="B15:B17"/>
    <mergeCell ref="A14:L14"/>
    <mergeCell ref="A15:A17"/>
    <mergeCell ref="B10:B13"/>
    <mergeCell ref="A6:A8"/>
    <mergeCell ref="B6:B8"/>
    <mergeCell ref="C6:C8"/>
    <mergeCell ref="D6:G6"/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6:L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80" zoomScaleSheetLayoutView="80" zoomScalePageLayoutView="0" workbookViewId="0" topLeftCell="A1">
      <selection activeCell="A8" sqref="A8:L8"/>
    </sheetView>
  </sheetViews>
  <sheetFormatPr defaultColWidth="14.8515625" defaultRowHeight="15"/>
  <cols>
    <col min="1" max="1" width="6.28125" style="48" customWidth="1"/>
    <col min="2" max="2" width="33.57421875" style="48" customWidth="1"/>
    <col min="3" max="3" width="19.00390625" style="48" customWidth="1"/>
    <col min="4" max="4" width="7.57421875" style="48" customWidth="1"/>
    <col min="5" max="5" width="7.8515625" style="48" customWidth="1"/>
    <col min="6" max="7" width="14.8515625" style="48" customWidth="1"/>
    <col min="8" max="8" width="13.8515625" style="48" customWidth="1"/>
    <col min="9" max="9" width="14.00390625" style="48" customWidth="1"/>
    <col min="10" max="10" width="14.8515625" style="48" customWidth="1"/>
    <col min="11" max="11" width="14.57421875" style="48" customWidth="1"/>
    <col min="12" max="12" width="14.421875" style="48" customWidth="1"/>
    <col min="13" max="16384" width="14.8515625" style="48" customWidth="1"/>
  </cols>
  <sheetData>
    <row r="1" spans="10:12" ht="21.75" customHeight="1">
      <c r="J1" s="200" t="s">
        <v>41</v>
      </c>
      <c r="K1" s="201"/>
      <c r="L1" s="201"/>
    </row>
    <row r="2" spans="10:12" ht="21.75" customHeight="1">
      <c r="J2" s="200" t="s">
        <v>42</v>
      </c>
      <c r="K2" s="202"/>
      <c r="L2" s="202"/>
    </row>
    <row r="3" spans="10:12" ht="12.75" customHeight="1">
      <c r="J3" s="141"/>
      <c r="K3" s="142" t="s">
        <v>59</v>
      </c>
      <c r="L3" s="143"/>
    </row>
    <row r="4" spans="10:12" ht="21.75" customHeight="1">
      <c r="J4" s="200" t="s">
        <v>65</v>
      </c>
      <c r="K4" s="203"/>
      <c r="L4" s="203"/>
    </row>
    <row r="5" spans="10:12" ht="95.25" customHeight="1">
      <c r="J5" s="211" t="s">
        <v>43</v>
      </c>
      <c r="K5" s="212"/>
      <c r="L5" s="212"/>
    </row>
    <row r="8" spans="1:12" ht="18.75">
      <c r="A8" s="178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8.75">
      <c r="A9" s="178" t="s">
        <v>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8.75">
      <c r="A10" s="178" t="s">
        <v>44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ht="18.75">
      <c r="A11" s="178" t="s">
        <v>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15.75">
      <c r="A12" s="21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27" customHeight="1">
      <c r="A13" s="204" t="s">
        <v>4</v>
      </c>
      <c r="B13" s="204" t="s">
        <v>5</v>
      </c>
      <c r="C13" s="204" t="s">
        <v>58</v>
      </c>
      <c r="D13" s="204" t="s">
        <v>7</v>
      </c>
      <c r="E13" s="204"/>
      <c r="F13" s="204"/>
      <c r="G13" s="204"/>
      <c r="H13" s="204" t="s">
        <v>9</v>
      </c>
      <c r="I13" s="204"/>
      <c r="J13" s="204"/>
      <c r="K13" s="204"/>
      <c r="L13" s="204"/>
    </row>
    <row r="14" spans="1:12" ht="15.75">
      <c r="A14" s="170"/>
      <c r="B14" s="170"/>
      <c r="C14" s="170"/>
      <c r="D14" s="170" t="s">
        <v>8</v>
      </c>
      <c r="E14" s="170"/>
      <c r="F14" s="170"/>
      <c r="G14" s="170"/>
      <c r="H14" s="170" t="s">
        <v>10</v>
      </c>
      <c r="I14" s="170"/>
      <c r="J14" s="170"/>
      <c r="K14" s="170"/>
      <c r="L14" s="170"/>
    </row>
    <row r="15" spans="1:12" ht="15.75">
      <c r="A15" s="170"/>
      <c r="B15" s="170"/>
      <c r="C15" s="170"/>
      <c r="D15" s="50" t="s">
        <v>11</v>
      </c>
      <c r="E15" s="50" t="s">
        <v>12</v>
      </c>
      <c r="F15" s="50" t="s">
        <v>13</v>
      </c>
      <c r="G15" s="50" t="s">
        <v>14</v>
      </c>
      <c r="H15" s="134">
        <v>2020</v>
      </c>
      <c r="I15" s="134">
        <v>2021</v>
      </c>
      <c r="J15" s="134">
        <v>2022</v>
      </c>
      <c r="K15" s="134">
        <v>2023</v>
      </c>
      <c r="L15" s="134">
        <v>2024</v>
      </c>
    </row>
    <row r="16" spans="1:12" ht="1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>
      <c r="A17" s="188"/>
      <c r="B17" s="189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I21+I26+I31</f>
        <v>25008.255</v>
      </c>
      <c r="J17" s="88">
        <f>J21+J26+J31</f>
        <v>18462.025</v>
      </c>
      <c r="K17" s="88">
        <f>K21+K26+K31</f>
        <v>18462.025</v>
      </c>
      <c r="L17" s="88">
        <f>L21+L26+L31</f>
        <v>18462.025</v>
      </c>
      <c r="M17" s="55"/>
      <c r="N17" s="55"/>
    </row>
    <row r="18" spans="1:13" ht="86.25" customHeight="1">
      <c r="A18" s="188"/>
      <c r="B18" s="190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H22+H25+H27+H28+H30+H33+H31</f>
        <v>18155.68</v>
      </c>
      <c r="I18" s="88">
        <f>I22+I25+I26+I31</f>
        <v>24920.255</v>
      </c>
      <c r="J18" s="88">
        <f>J22+J25+J26+J31</f>
        <v>18411.025</v>
      </c>
      <c r="K18" s="88">
        <f>K22+K25+K26+K31</f>
        <v>18411.025</v>
      </c>
      <c r="L18" s="88">
        <f>L22+L25+L26+L31</f>
        <v>18411.025</v>
      </c>
      <c r="M18" s="55"/>
    </row>
    <row r="19" spans="1:12" ht="39.75" customHeight="1">
      <c r="A19" s="188"/>
      <c r="B19" s="190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aca="true" t="shared" si="0" ref="H19:K20">H23</f>
        <v>0</v>
      </c>
      <c r="I19" s="88">
        <f t="shared" si="0"/>
        <v>56</v>
      </c>
      <c r="J19" s="88">
        <f t="shared" si="0"/>
        <v>31</v>
      </c>
      <c r="K19" s="88">
        <f t="shared" si="0"/>
        <v>31</v>
      </c>
      <c r="L19" s="88">
        <f>L23</f>
        <v>31</v>
      </c>
    </row>
    <row r="20" spans="1:12" ht="15.75">
      <c r="A20" s="188"/>
      <c r="B20" s="191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8">
        <f t="shared" si="0"/>
        <v>0</v>
      </c>
      <c r="I20" s="88">
        <f t="shared" si="0"/>
        <v>32</v>
      </c>
      <c r="J20" s="88">
        <f t="shared" si="0"/>
        <v>20</v>
      </c>
      <c r="K20" s="88">
        <f t="shared" si="0"/>
        <v>20</v>
      </c>
      <c r="L20" s="88">
        <f>L24</f>
        <v>20</v>
      </c>
    </row>
    <row r="21" spans="1:12" ht="89.25" customHeight="1">
      <c r="A21" s="138" t="s">
        <v>46</v>
      </c>
      <c r="B21" s="138" t="s">
        <v>62</v>
      </c>
      <c r="C21" s="138"/>
      <c r="D21" s="137" t="s">
        <v>47</v>
      </c>
      <c r="E21" s="137" t="s">
        <v>47</v>
      </c>
      <c r="F21" s="137" t="s">
        <v>47</v>
      </c>
      <c r="G21" s="137" t="s">
        <v>47</v>
      </c>
      <c r="H21" s="92">
        <f>H22+H23+H24+H25</f>
        <v>127.3</v>
      </c>
      <c r="I21" s="92">
        <f>I22+I23+I24+I25</f>
        <v>1003.385</v>
      </c>
      <c r="J21" s="92">
        <f>J22+J23+J24+J25</f>
        <v>313.385</v>
      </c>
      <c r="K21" s="92">
        <f>K22+K23+K24+K25</f>
        <v>313.385</v>
      </c>
      <c r="L21" s="92">
        <f>L22+L23+L24+L25</f>
        <v>313.385</v>
      </c>
    </row>
    <row r="22" spans="1:12" ht="63">
      <c r="A22" s="193" t="s">
        <v>27</v>
      </c>
      <c r="B22" s="208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745.385</v>
      </c>
      <c r="J22" s="96">
        <v>212.385</v>
      </c>
      <c r="K22" s="96">
        <v>212.385</v>
      </c>
      <c r="L22" s="96">
        <v>212.385</v>
      </c>
    </row>
    <row r="23" spans="1:12" ht="31.5">
      <c r="A23" s="193"/>
      <c r="B23" s="209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2" ht="15.75">
      <c r="A24" s="193"/>
      <c r="B24" s="209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2" ht="63">
      <c r="A25" s="135" t="s">
        <v>28</v>
      </c>
      <c r="B25" s="140" t="s">
        <v>26</v>
      </c>
      <c r="C25" s="136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170</v>
      </c>
      <c r="J25" s="118">
        <v>50</v>
      </c>
      <c r="K25" s="118">
        <v>50</v>
      </c>
      <c r="L25" s="118">
        <v>50</v>
      </c>
    </row>
    <row r="26" spans="1:12" s="124" customFormat="1" ht="57.75" customHeight="1">
      <c r="A26" s="119" t="s">
        <v>48</v>
      </c>
      <c r="B26" s="123" t="s">
        <v>63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H27+H28+H30</f>
        <v>16528.38</v>
      </c>
      <c r="I26" s="126">
        <f>I27+I28+I29+I30</f>
        <v>20952.31</v>
      </c>
      <c r="J26" s="126">
        <f>J27+J28+J30</f>
        <v>18148.640000000003</v>
      </c>
      <c r="K26" s="126">
        <f>K27+K28+K30</f>
        <v>18148.640000000003</v>
      </c>
      <c r="L26" s="126">
        <f>L27+L28+L30</f>
        <v>18148.640000000003</v>
      </c>
    </row>
    <row r="27" spans="1:14" ht="31.5" customHeight="1">
      <c r="A27" s="193" t="s">
        <v>49</v>
      </c>
      <c r="B27" s="206" t="s">
        <v>19</v>
      </c>
      <c r="C27" s="195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</v>
      </c>
      <c r="I27" s="106">
        <f>10065.37+112</f>
        <v>10177.37</v>
      </c>
      <c r="J27" s="106">
        <v>9720.37</v>
      </c>
      <c r="K27" s="106">
        <v>9720.37</v>
      </c>
      <c r="L27" s="106">
        <v>9720.37</v>
      </c>
      <c r="N27" s="114"/>
    </row>
    <row r="28" spans="1:13" ht="30.75" customHeight="1">
      <c r="A28" s="205"/>
      <c r="B28" s="207"/>
      <c r="C28" s="196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3" ht="30.75" customHeight="1">
      <c r="A29" s="205"/>
      <c r="B29" s="207"/>
      <c r="C29" s="196"/>
      <c r="D29" s="103">
        <v>956</v>
      </c>
      <c r="E29" s="104" t="s">
        <v>33</v>
      </c>
      <c r="F29" s="105" t="s">
        <v>32</v>
      </c>
      <c r="G29" s="103">
        <v>320</v>
      </c>
      <c r="H29" s="106"/>
      <c r="I29" s="106">
        <v>4</v>
      </c>
      <c r="J29" s="106"/>
      <c r="K29" s="106"/>
      <c r="L29" s="106"/>
      <c r="M29" s="55"/>
    </row>
    <row r="30" spans="1:13" ht="32.25" customHeight="1">
      <c r="A30" s="205"/>
      <c r="B30" s="207"/>
      <c r="C30" s="197"/>
      <c r="D30" s="103">
        <v>956</v>
      </c>
      <c r="E30" s="104" t="s">
        <v>33</v>
      </c>
      <c r="F30" s="105" t="s">
        <v>32</v>
      </c>
      <c r="G30" s="103">
        <v>850</v>
      </c>
      <c r="H30" s="96">
        <f>726.17-77</f>
        <v>649.17</v>
      </c>
      <c r="I30" s="96">
        <v>771.27</v>
      </c>
      <c r="J30" s="96">
        <v>771.27</v>
      </c>
      <c r="K30" s="96">
        <v>771.27</v>
      </c>
      <c r="L30" s="96">
        <v>771.27</v>
      </c>
      <c r="M30" s="55"/>
    </row>
    <row r="31" spans="1:13" s="132" customFormat="1" ht="32.25" customHeight="1">
      <c r="A31" s="127" t="s">
        <v>50</v>
      </c>
      <c r="B31" s="128" t="s">
        <v>64</v>
      </c>
      <c r="C31" s="129"/>
      <c r="D31" s="125" t="s">
        <v>47</v>
      </c>
      <c r="E31" s="125" t="s">
        <v>47</v>
      </c>
      <c r="F31" s="125" t="s">
        <v>47</v>
      </c>
      <c r="G31" s="125" t="s">
        <v>47</v>
      </c>
      <c r="H31" s="130">
        <f>H32+H33</f>
        <v>1500</v>
      </c>
      <c r="I31" s="130">
        <f>I32+I33</f>
        <v>3052.56</v>
      </c>
      <c r="J31" s="130">
        <f>J32+J33</f>
        <v>0</v>
      </c>
      <c r="K31" s="130">
        <f>K32+K33</f>
        <v>0</v>
      </c>
      <c r="L31" s="130">
        <f>L32+L33</f>
        <v>0</v>
      </c>
      <c r="M31" s="131"/>
    </row>
    <row r="32" spans="1:13" ht="47.25" customHeight="1">
      <c r="A32" s="139" t="s">
        <v>55</v>
      </c>
      <c r="B32" s="107" t="s">
        <v>60</v>
      </c>
      <c r="C32" s="198" t="s">
        <v>45</v>
      </c>
      <c r="D32" s="103">
        <v>956</v>
      </c>
      <c r="E32" s="104" t="s">
        <v>33</v>
      </c>
      <c r="F32" s="105" t="s">
        <v>36</v>
      </c>
      <c r="G32" s="103">
        <v>240</v>
      </c>
      <c r="H32" s="96">
        <v>1500</v>
      </c>
      <c r="I32" s="96">
        <f>1492+109.46</f>
        <v>1601.46</v>
      </c>
      <c r="J32" s="96"/>
      <c r="K32" s="96"/>
      <c r="L32" s="96"/>
      <c r="M32" s="55"/>
    </row>
    <row r="33" spans="1:12" ht="63" customHeight="1">
      <c r="A33" s="139" t="s">
        <v>56</v>
      </c>
      <c r="B33" s="107" t="s">
        <v>57</v>
      </c>
      <c r="C33" s="199"/>
      <c r="D33" s="103">
        <v>956</v>
      </c>
      <c r="E33" s="104" t="s">
        <v>33</v>
      </c>
      <c r="F33" s="105" t="s">
        <v>54</v>
      </c>
      <c r="G33" s="103">
        <v>240</v>
      </c>
      <c r="H33" s="96">
        <v>0</v>
      </c>
      <c r="I33" s="96">
        <v>1451.1</v>
      </c>
      <c r="J33" s="96"/>
      <c r="K33" s="96"/>
      <c r="L33" s="96"/>
    </row>
    <row r="34" ht="15" customHeight="1">
      <c r="C34" s="133"/>
    </row>
  </sheetData>
  <sheetProtection/>
  <mergeCells count="24">
    <mergeCell ref="C27:C30"/>
    <mergeCell ref="C32:C33"/>
    <mergeCell ref="A17:A20"/>
    <mergeCell ref="B17:B20"/>
    <mergeCell ref="A22:A24"/>
    <mergeCell ref="B22:B24"/>
    <mergeCell ref="A27:A30"/>
    <mergeCell ref="B27:B30"/>
    <mergeCell ref="A10:L10"/>
    <mergeCell ref="A11:L11"/>
    <mergeCell ref="A12:L12"/>
    <mergeCell ref="A13:A15"/>
    <mergeCell ref="B13:B15"/>
    <mergeCell ref="C13:C15"/>
    <mergeCell ref="D13:G13"/>
    <mergeCell ref="H13:L13"/>
    <mergeCell ref="D14:G14"/>
    <mergeCell ref="H14:L14"/>
    <mergeCell ref="A9:L9"/>
    <mergeCell ref="J1:L1"/>
    <mergeCell ref="J2:L2"/>
    <mergeCell ref="J4:L4"/>
    <mergeCell ref="J5:L5"/>
    <mergeCell ref="A8:L8"/>
  </mergeCells>
  <printOptions/>
  <pageMargins left="0.7086614173228347" right="0" top="0.35433070866141736" bottom="0" header="0.31496062992125984" footer="0.31496062992125984"/>
  <pageSetup horizontalDpi="600" verticalDpi="600" orientation="landscape" paperSize="9" scale="7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M1" sqref="M1:M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</cols>
  <sheetData>
    <row r="1" spans="1:12" ht="18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.7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2" ht="48" customHeight="1">
      <c r="A6" s="154" t="s">
        <v>4</v>
      </c>
      <c r="B6" s="154" t="s">
        <v>5</v>
      </c>
      <c r="C6" s="154" t="s">
        <v>6</v>
      </c>
      <c r="D6" s="154" t="s">
        <v>7</v>
      </c>
      <c r="E6" s="154"/>
      <c r="F6" s="154"/>
      <c r="G6" s="154"/>
      <c r="H6" s="154" t="s">
        <v>9</v>
      </c>
      <c r="I6" s="154"/>
      <c r="J6" s="154"/>
      <c r="K6" s="154"/>
      <c r="L6" s="154"/>
    </row>
    <row r="7" spans="1:12" ht="15.75">
      <c r="A7" s="154"/>
      <c r="B7" s="154"/>
      <c r="C7" s="154"/>
      <c r="D7" s="154" t="s">
        <v>8</v>
      </c>
      <c r="E7" s="154"/>
      <c r="F7" s="154"/>
      <c r="G7" s="154"/>
      <c r="H7" s="154" t="s">
        <v>10</v>
      </c>
      <c r="I7" s="154"/>
      <c r="J7" s="154"/>
      <c r="K7" s="154"/>
      <c r="L7" s="154"/>
    </row>
    <row r="8" spans="1:12" ht="15.75">
      <c r="A8" s="154"/>
      <c r="B8" s="154"/>
      <c r="C8" s="154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>
      <c r="A10" s="155"/>
      <c r="B10" s="16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/>
    </row>
    <row r="11" spans="1:13" ht="39.75" customHeight="1">
      <c r="A11" s="155"/>
      <c r="B11" s="157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17"/>
    </row>
    <row r="12" spans="1:12" ht="39.75" customHeight="1">
      <c r="A12" s="155"/>
      <c r="B12" s="157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55"/>
      <c r="B13" s="158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9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31.5">
      <c r="A15" s="149" t="s">
        <v>27</v>
      </c>
      <c r="B15" s="156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31.5">
      <c r="A16" s="149"/>
      <c r="B16" s="157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9"/>
      <c r="B17" s="158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9" t="s">
        <v>29</v>
      </c>
      <c r="B19" s="150" t="s">
        <v>19</v>
      </c>
      <c r="C19" s="151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>
      <c r="A20" s="149"/>
      <c r="B20" s="150"/>
      <c r="C20" s="152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32.25" customHeight="1">
      <c r="A21" s="149"/>
      <c r="B21" s="150"/>
      <c r="C21" s="153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A1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.7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3" ht="48" customHeight="1">
      <c r="A6" s="154" t="s">
        <v>4</v>
      </c>
      <c r="B6" s="154" t="s">
        <v>5</v>
      </c>
      <c r="C6" s="154" t="s">
        <v>6</v>
      </c>
      <c r="D6" s="154" t="s">
        <v>7</v>
      </c>
      <c r="E6" s="154"/>
      <c r="F6" s="154"/>
      <c r="G6" s="154"/>
      <c r="H6" s="154" t="s">
        <v>9</v>
      </c>
      <c r="I6" s="154"/>
      <c r="J6" s="154"/>
      <c r="K6" s="154"/>
      <c r="L6" s="154"/>
      <c r="M6" s="28" t="s">
        <v>34</v>
      </c>
    </row>
    <row r="7" spans="1:13" ht="15.75">
      <c r="A7" s="154"/>
      <c r="B7" s="154"/>
      <c r="C7" s="154"/>
      <c r="D7" s="154" t="s">
        <v>8</v>
      </c>
      <c r="E7" s="154"/>
      <c r="F7" s="154"/>
      <c r="G7" s="154"/>
      <c r="H7" s="154" t="s">
        <v>10</v>
      </c>
      <c r="I7" s="154"/>
      <c r="J7" s="154"/>
      <c r="K7" s="154"/>
      <c r="L7" s="154"/>
      <c r="M7" s="28"/>
    </row>
    <row r="8" spans="1:13" ht="15.75">
      <c r="A8" s="154"/>
      <c r="B8" s="154"/>
      <c r="C8" s="154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55"/>
      <c r="B10" s="160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29">
        <f>H10+I10+J10+K10+L10</f>
        <v>71299.239</v>
      </c>
      <c r="N10" s="17"/>
    </row>
    <row r="11" spans="1:14" ht="39.75" customHeight="1">
      <c r="A11" s="155"/>
      <c r="B11" s="157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</v>
      </c>
      <c r="K11" s="11">
        <f>K15+K19+K20+K21+K22</f>
        <v>13809.923</v>
      </c>
      <c r="L11" s="11">
        <f>L15+L19+L20+L21+L22</f>
        <v>13809.923</v>
      </c>
      <c r="M11" s="29">
        <f aca="true" t="shared" si="0" ref="M11:M22">H11+I11+J11+K11+L11</f>
        <v>71054.239</v>
      </c>
      <c r="N11" s="17"/>
    </row>
    <row r="12" spans="1:13" ht="39.75" customHeight="1">
      <c r="A12" s="155"/>
      <c r="B12" s="157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55"/>
      <c r="B13" s="158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9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29">
        <f t="shared" si="0"/>
        <v>0</v>
      </c>
    </row>
    <row r="15" spans="1:13" ht="31.5">
      <c r="A15" s="149" t="s">
        <v>27</v>
      </c>
      <c r="B15" s="156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9"/>
      <c r="B16" s="157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9"/>
      <c r="B17" s="158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15.75">
      <c r="A18" s="23"/>
      <c r="B18" s="21" t="s">
        <v>35</v>
      </c>
      <c r="C18" s="22"/>
      <c r="D18" s="6"/>
      <c r="E18" s="15"/>
      <c r="F18" s="13"/>
      <c r="G18" s="6"/>
      <c r="H18" s="30">
        <f aca="true" t="shared" si="1" ref="H18:M18">H15+H16+H17</f>
        <v>261.385</v>
      </c>
      <c r="I18" s="30">
        <f t="shared" si="1"/>
        <v>261.385</v>
      </c>
      <c r="J18" s="30">
        <f t="shared" si="1"/>
        <v>261.385</v>
      </c>
      <c r="K18" s="30">
        <f t="shared" si="1"/>
        <v>261.385</v>
      </c>
      <c r="L18" s="30">
        <f t="shared" si="1"/>
        <v>261.385</v>
      </c>
      <c r="M18" s="30">
        <f t="shared" si="1"/>
        <v>1306.925</v>
      </c>
    </row>
    <row r="19" spans="1:13" ht="63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>
      <c r="A20" s="149" t="s">
        <v>29</v>
      </c>
      <c r="B20" s="150" t="s">
        <v>19</v>
      </c>
      <c r="C20" s="151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35252.287</v>
      </c>
    </row>
    <row r="21" spans="1:13" ht="30.75" customHeight="1">
      <c r="A21" s="149"/>
      <c r="B21" s="150"/>
      <c r="C21" s="152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</v>
      </c>
      <c r="I21" s="10">
        <v>5967.312</v>
      </c>
      <c r="J21" s="10">
        <v>5829.368</v>
      </c>
      <c r="K21" s="10">
        <v>5829.368</v>
      </c>
      <c r="L21" s="10">
        <v>5829.368</v>
      </c>
      <c r="M21" s="29">
        <f t="shared" si="0"/>
        <v>30859.177000000003</v>
      </c>
    </row>
    <row r="22" spans="1:13" ht="32.25" customHeight="1">
      <c r="A22" s="149"/>
      <c r="B22" s="150"/>
      <c r="C22" s="153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ht="15.75">
      <c r="A23" s="26"/>
      <c r="B23" s="26"/>
      <c r="C23" s="26"/>
      <c r="D23" s="26"/>
      <c r="E23" s="26"/>
      <c r="F23" s="26"/>
      <c r="G23" s="26"/>
      <c r="H23" s="31">
        <f aca="true" t="shared" si="2" ref="H23:M23">SUM(H20:H22)</f>
        <v>15414.218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</v>
      </c>
    </row>
  </sheetData>
  <sheetProtection/>
  <mergeCells count="20"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4">
      <selection activeCell="G49" sqref="G49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.7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3" ht="48" customHeight="1">
      <c r="A6" s="154" t="s">
        <v>4</v>
      </c>
      <c r="B6" s="154" t="s">
        <v>5</v>
      </c>
      <c r="C6" s="154" t="s">
        <v>6</v>
      </c>
      <c r="D6" s="154" t="s">
        <v>7</v>
      </c>
      <c r="E6" s="154"/>
      <c r="F6" s="154"/>
      <c r="G6" s="154"/>
      <c r="H6" s="154" t="s">
        <v>9</v>
      </c>
      <c r="I6" s="154"/>
      <c r="J6" s="154"/>
      <c r="K6" s="154"/>
      <c r="L6" s="154"/>
      <c r="M6" s="28" t="s">
        <v>34</v>
      </c>
    </row>
    <row r="7" spans="1:13" ht="15.75">
      <c r="A7" s="154"/>
      <c r="B7" s="154"/>
      <c r="C7" s="154"/>
      <c r="D7" s="154" t="s">
        <v>8</v>
      </c>
      <c r="E7" s="154"/>
      <c r="F7" s="154"/>
      <c r="G7" s="154"/>
      <c r="H7" s="154" t="s">
        <v>10</v>
      </c>
      <c r="I7" s="154"/>
      <c r="J7" s="154"/>
      <c r="K7" s="154"/>
      <c r="L7" s="154"/>
      <c r="M7" s="28"/>
    </row>
    <row r="8" spans="1:13" ht="15.75">
      <c r="A8" s="154"/>
      <c r="B8" s="154"/>
      <c r="C8" s="154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55"/>
      <c r="B10" s="160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71755.401</v>
      </c>
      <c r="N10" s="17"/>
    </row>
    <row r="11" spans="1:14" ht="39.75" customHeight="1">
      <c r="A11" s="155"/>
      <c r="B11" s="157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32">
        <f aca="true" t="shared" si="0" ref="M11:M21">H11+I11+J11+K11+L11</f>
        <v>71510.401</v>
      </c>
      <c r="N11" s="17"/>
    </row>
    <row r="12" spans="1:13" ht="39.75" customHeight="1">
      <c r="A12" s="155"/>
      <c r="B12" s="157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55"/>
      <c r="B13" s="158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9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29">
        <f t="shared" si="0"/>
        <v>0</v>
      </c>
    </row>
    <row r="15" spans="1:13" ht="31.5">
      <c r="A15" s="149" t="s">
        <v>27</v>
      </c>
      <c r="B15" s="156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9"/>
      <c r="B16" s="157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9"/>
      <c r="B17" s="158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>
      <c r="A19" s="149" t="s">
        <v>29</v>
      </c>
      <c r="B19" s="150" t="s">
        <v>19</v>
      </c>
      <c r="C19" s="151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35554.287</v>
      </c>
    </row>
    <row r="20" spans="1:13" ht="30.75" customHeight="1">
      <c r="A20" s="149"/>
      <c r="B20" s="150"/>
      <c r="C20" s="152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7557.923000000001</v>
      </c>
      <c r="I20" s="10">
        <v>5967.312</v>
      </c>
      <c r="J20" s="10">
        <v>5829.368</v>
      </c>
      <c r="K20" s="10">
        <v>5829.368</v>
      </c>
      <c r="L20" s="10">
        <v>5829.368</v>
      </c>
      <c r="M20" s="32">
        <f t="shared" si="0"/>
        <v>31013.339000000007</v>
      </c>
    </row>
    <row r="21" spans="1:13" ht="32.25" customHeight="1">
      <c r="A21" s="149"/>
      <c r="B21" s="150"/>
      <c r="C21" s="153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sheetProtection/>
  <mergeCells count="20"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7:L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0" zoomScaleSheetLayoutView="90" zoomScalePageLayoutView="0" workbookViewId="0" topLeftCell="A4">
      <selection activeCell="A4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.7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8.7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3" ht="48" customHeight="1">
      <c r="A6" s="154" t="s">
        <v>4</v>
      </c>
      <c r="B6" s="154" t="s">
        <v>5</v>
      </c>
      <c r="C6" s="154" t="s">
        <v>6</v>
      </c>
      <c r="D6" s="154" t="s">
        <v>7</v>
      </c>
      <c r="E6" s="154"/>
      <c r="F6" s="154"/>
      <c r="G6" s="154"/>
      <c r="H6" s="154" t="s">
        <v>9</v>
      </c>
      <c r="I6" s="154"/>
      <c r="J6" s="154"/>
      <c r="K6" s="154"/>
      <c r="L6" s="154"/>
      <c r="M6" s="28" t="s">
        <v>34</v>
      </c>
    </row>
    <row r="7" spans="1:13" ht="15.75">
      <c r="A7" s="154"/>
      <c r="B7" s="154"/>
      <c r="C7" s="154"/>
      <c r="D7" s="154" t="s">
        <v>8</v>
      </c>
      <c r="E7" s="154"/>
      <c r="F7" s="154"/>
      <c r="G7" s="154"/>
      <c r="H7" s="154" t="s">
        <v>10</v>
      </c>
      <c r="I7" s="154"/>
      <c r="J7" s="154"/>
      <c r="K7" s="154"/>
      <c r="L7" s="154"/>
      <c r="M7" s="28"/>
    </row>
    <row r="8" spans="1:13" ht="15.75">
      <c r="A8" s="154"/>
      <c r="B8" s="154"/>
      <c r="C8" s="154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55"/>
      <c r="B10" s="160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18781.765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74355.401</v>
      </c>
      <c r="N10" s="17"/>
    </row>
    <row r="11" spans="1:14" ht="39.75" customHeight="1">
      <c r="A11" s="155"/>
      <c r="B11" s="157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18732.765</v>
      </c>
      <c r="I11" s="11">
        <f>I16+I19+I21+I22+I23+I24</f>
        <v>13947.867</v>
      </c>
      <c r="J11" s="11">
        <f>J16+J19+J21+J22+J23+J24</f>
        <v>13809.923</v>
      </c>
      <c r="K11" s="11">
        <f>K16+K19+K21+K22+K23+K24</f>
        <v>13809.923</v>
      </c>
      <c r="L11" s="11">
        <f>L16+L19+L21+L22+L23+L24</f>
        <v>13809.923</v>
      </c>
      <c r="M11" s="32">
        <f aca="true" t="shared" si="0" ref="M11:M23">H11+I11+J11+K11+L11</f>
        <v>74110.401</v>
      </c>
      <c r="N11" s="17"/>
    </row>
    <row r="12" spans="1:13" ht="39.75" customHeight="1">
      <c r="A12" s="155"/>
      <c r="B12" s="157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55"/>
      <c r="B13" s="158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9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29">
        <f t="shared" si="0"/>
        <v>0</v>
      </c>
    </row>
    <row r="15" spans="1:13" ht="31.5" customHeight="1">
      <c r="A15" s="43"/>
      <c r="B15" s="44" t="s">
        <v>39</v>
      </c>
      <c r="C15" s="43"/>
      <c r="D15" s="43"/>
      <c r="E15" s="43"/>
      <c r="F15" s="43"/>
      <c r="G15" s="43"/>
      <c r="H15" s="46">
        <f aca="true" t="shared" si="1" ref="H15:M15">H16+H17+H18</f>
        <v>261.385</v>
      </c>
      <c r="I15" s="46">
        <f t="shared" si="1"/>
        <v>261.385</v>
      </c>
      <c r="J15" s="46">
        <f t="shared" si="1"/>
        <v>261.385</v>
      </c>
      <c r="K15" s="46">
        <f t="shared" si="1"/>
        <v>261.385</v>
      </c>
      <c r="L15" s="46">
        <f t="shared" si="1"/>
        <v>261.385</v>
      </c>
      <c r="M15" s="46">
        <f t="shared" si="1"/>
        <v>1306.925</v>
      </c>
    </row>
    <row r="16" spans="1:13" ht="31.5">
      <c r="A16" s="149" t="s">
        <v>27</v>
      </c>
      <c r="B16" s="156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212.385</v>
      </c>
      <c r="I16" s="9">
        <v>212.385</v>
      </c>
      <c r="J16" s="9">
        <v>212.385</v>
      </c>
      <c r="K16" s="9">
        <v>212.385</v>
      </c>
      <c r="L16" s="9">
        <v>212.385</v>
      </c>
      <c r="M16" s="29">
        <f t="shared" si="0"/>
        <v>1061.925</v>
      </c>
    </row>
    <row r="17" spans="1:13" ht="31.5">
      <c r="A17" s="149"/>
      <c r="B17" s="157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ht="15.75">
      <c r="A18" s="149"/>
      <c r="B18" s="158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15.75">
      <c r="A20" s="45"/>
      <c r="B20" s="42" t="s">
        <v>40</v>
      </c>
      <c r="C20" s="41"/>
      <c r="D20" s="6"/>
      <c r="E20" s="15"/>
      <c r="F20" s="13"/>
      <c r="G20" s="6"/>
      <c r="H20" s="30">
        <f aca="true" t="shared" si="2" ref="H20:M20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>
      <c r="A21" s="161" t="s">
        <v>29</v>
      </c>
      <c r="B21" s="163" t="s">
        <v>19</v>
      </c>
      <c r="C21" s="151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35554.287</v>
      </c>
    </row>
    <row r="22" spans="1:13" ht="30.75" customHeight="1">
      <c r="A22" s="162"/>
      <c r="B22" s="164"/>
      <c r="C22" s="162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32113.339000000007</v>
      </c>
    </row>
    <row r="23" spans="1:13" ht="32.25" customHeight="1">
      <c r="A23" s="162"/>
      <c r="B23" s="164"/>
      <c r="C23" s="162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ht="15.75">
      <c r="C25" s="40"/>
    </row>
    <row r="26" ht="15.75">
      <c r="C26" s="40"/>
    </row>
  </sheetData>
  <sheetProtection/>
  <mergeCells count="20">
    <mergeCell ref="A10:A13"/>
    <mergeCell ref="B10:B13"/>
    <mergeCell ref="A21:A23"/>
    <mergeCell ref="B21:B23"/>
    <mergeCell ref="C21:C23"/>
    <mergeCell ref="A6:A8"/>
    <mergeCell ref="B6:B8"/>
    <mergeCell ref="A14:L14"/>
    <mergeCell ref="A16:A18"/>
    <mergeCell ref="B16:B18"/>
    <mergeCell ref="A1:L1"/>
    <mergeCell ref="A2:L2"/>
    <mergeCell ref="A3:L3"/>
    <mergeCell ref="A4:L4"/>
    <mergeCell ref="A5:L5"/>
    <mergeCell ref="D7:G7"/>
    <mergeCell ref="H7:L7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4">
      <selection activeCell="A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8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8.75">
      <c r="A4" s="178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1:13" ht="48" customHeight="1">
      <c r="A6" s="170" t="s">
        <v>4</v>
      </c>
      <c r="B6" s="170" t="s">
        <v>5</v>
      </c>
      <c r="C6" s="170" t="s">
        <v>6</v>
      </c>
      <c r="D6" s="170" t="s">
        <v>7</v>
      </c>
      <c r="E6" s="170"/>
      <c r="F6" s="170"/>
      <c r="G6" s="170"/>
      <c r="H6" s="170" t="s">
        <v>9</v>
      </c>
      <c r="I6" s="170"/>
      <c r="J6" s="170"/>
      <c r="K6" s="170"/>
      <c r="L6" s="170"/>
      <c r="M6" s="49" t="s">
        <v>34</v>
      </c>
    </row>
    <row r="7" spans="1:13" ht="15.75">
      <c r="A7" s="170"/>
      <c r="B7" s="170"/>
      <c r="C7" s="170"/>
      <c r="D7" s="170" t="s">
        <v>8</v>
      </c>
      <c r="E7" s="170"/>
      <c r="F7" s="170"/>
      <c r="G7" s="170"/>
      <c r="H7" s="170" t="s">
        <v>10</v>
      </c>
      <c r="I7" s="170"/>
      <c r="J7" s="170"/>
      <c r="K7" s="170"/>
      <c r="L7" s="170"/>
      <c r="M7" s="49"/>
    </row>
    <row r="8" spans="1:13" ht="15.75">
      <c r="A8" s="170"/>
      <c r="B8" s="170"/>
      <c r="C8" s="170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>
      <c r="A10" s="171"/>
      <c r="B10" s="172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18826.765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74400.401</v>
      </c>
      <c r="N10" s="55"/>
    </row>
    <row r="11" spans="1:14" ht="39.75" customHeight="1">
      <c r="A11" s="171"/>
      <c r="B11" s="173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18777.765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74155.401</v>
      </c>
      <c r="N11" s="55"/>
    </row>
    <row r="12" spans="1:13" ht="39.75" customHeight="1">
      <c r="A12" s="171"/>
      <c r="B12" s="173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3" ht="15.75">
      <c r="A13" s="171"/>
      <c r="B13" s="174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3" ht="31.5" customHeight="1">
      <c r="A14" s="175" t="s">
        <v>18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29">
        <f t="shared" si="0"/>
        <v>0</v>
      </c>
    </row>
    <row r="15" spans="1:13" ht="31.5" customHeight="1">
      <c r="A15" s="57"/>
      <c r="B15" s="58" t="s">
        <v>39</v>
      </c>
      <c r="C15" s="57"/>
      <c r="D15" s="57"/>
      <c r="E15" s="57"/>
      <c r="F15" s="57"/>
      <c r="G15" s="57"/>
      <c r="H15" s="59">
        <f aca="true" t="shared" si="1" ref="H15:M15">H16+H17+H18</f>
        <v>261.385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59">
        <f t="shared" si="1"/>
        <v>1306.925</v>
      </c>
    </row>
    <row r="16" spans="1:13" ht="31.5">
      <c r="A16" s="176" t="s">
        <v>27</v>
      </c>
      <c r="B16" s="177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212.385</v>
      </c>
      <c r="I16" s="37">
        <v>212.385</v>
      </c>
      <c r="J16" s="37">
        <v>212.385</v>
      </c>
      <c r="K16" s="37">
        <v>212.385</v>
      </c>
      <c r="L16" s="37">
        <v>212.385</v>
      </c>
      <c r="M16" s="29">
        <f t="shared" si="0"/>
        <v>1061.925</v>
      </c>
    </row>
    <row r="17" spans="1:13" ht="31.5">
      <c r="A17" s="176"/>
      <c r="B17" s="173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ht="15.75">
      <c r="A18" s="176"/>
      <c r="B18" s="174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ht="15.75">
      <c r="A20" s="64"/>
      <c r="B20" s="65" t="s">
        <v>40</v>
      </c>
      <c r="C20" s="66"/>
      <c r="D20" s="52"/>
      <c r="E20" s="60"/>
      <c r="F20" s="61"/>
      <c r="G20" s="52"/>
      <c r="H20" s="73">
        <f aca="true" t="shared" si="2" ref="H20:M20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>
      <c r="A21" s="165" t="s">
        <v>29</v>
      </c>
      <c r="B21" s="167" t="s">
        <v>19</v>
      </c>
      <c r="C21" s="16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35599.287</v>
      </c>
    </row>
    <row r="22" spans="1:13" ht="30.75" customHeight="1">
      <c r="A22" s="166"/>
      <c r="B22" s="168"/>
      <c r="C22" s="166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29">
        <f t="shared" si="0"/>
        <v>32113.339000000007</v>
      </c>
    </row>
    <row r="23" spans="1:13" ht="32.25" customHeight="1">
      <c r="A23" s="166"/>
      <c r="B23" s="168"/>
      <c r="C23" s="166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2"/>
    </row>
    <row r="26" ht="15.75">
      <c r="C26" s="72"/>
    </row>
    <row r="30" ht="15.75">
      <c r="J30" s="55"/>
    </row>
  </sheetData>
  <sheetProtection/>
  <mergeCells count="20"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" right="0.7" top="0.75" bottom="0.75" header="0.3" footer="0.3"/>
  <pageSetup horizontalDpi="600" verticalDpi="600" orientation="landscape" paperSize="9" scale="7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SheetLayoutView="80" zoomScalePageLayoutView="0" workbookViewId="0" topLeftCell="D7">
      <selection activeCell="D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8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8.75">
      <c r="A4" s="178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1:13" ht="48" customHeight="1">
      <c r="A6" s="170" t="s">
        <v>4</v>
      </c>
      <c r="B6" s="170" t="s">
        <v>5</v>
      </c>
      <c r="C6" s="170" t="s">
        <v>6</v>
      </c>
      <c r="D6" s="170" t="s">
        <v>7</v>
      </c>
      <c r="E6" s="170"/>
      <c r="F6" s="170"/>
      <c r="G6" s="170"/>
      <c r="H6" s="170" t="s">
        <v>9</v>
      </c>
      <c r="I6" s="170"/>
      <c r="J6" s="170"/>
      <c r="K6" s="170"/>
      <c r="L6" s="170"/>
      <c r="M6" s="49" t="s">
        <v>34</v>
      </c>
    </row>
    <row r="7" spans="1:13" ht="15.75">
      <c r="A7" s="170"/>
      <c r="B7" s="170"/>
      <c r="C7" s="170"/>
      <c r="D7" s="170" t="s">
        <v>8</v>
      </c>
      <c r="E7" s="170"/>
      <c r="F7" s="170"/>
      <c r="G7" s="170"/>
      <c r="H7" s="170" t="s">
        <v>10</v>
      </c>
      <c r="I7" s="170"/>
      <c r="J7" s="170"/>
      <c r="K7" s="170"/>
      <c r="L7" s="170"/>
      <c r="M7" s="49"/>
    </row>
    <row r="8" spans="1:13" ht="15.75">
      <c r="A8" s="170"/>
      <c r="B8" s="170"/>
      <c r="C8" s="170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71"/>
      <c r="B10" s="172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73729.316</v>
      </c>
      <c r="N10" s="55">
        <f>'1009-па'!H10-'1427-па'!H10</f>
        <v>671.0849999999991</v>
      </c>
      <c r="O10" s="55">
        <f>M10-'1009-па'!M10</f>
        <v>-671.0849999999919</v>
      </c>
    </row>
    <row r="11" spans="1:14" ht="39.75" customHeight="1">
      <c r="A11" s="171"/>
      <c r="B11" s="173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73533.316</v>
      </c>
      <c r="N11" s="55"/>
    </row>
    <row r="12" spans="1:13" ht="39.75" customHeight="1">
      <c r="A12" s="171"/>
      <c r="B12" s="173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3" ht="15.75">
      <c r="A13" s="171"/>
      <c r="B13" s="174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3" ht="31.5" customHeight="1">
      <c r="A14" s="175" t="s">
        <v>18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29">
        <f t="shared" si="0"/>
        <v>0</v>
      </c>
    </row>
    <row r="15" spans="1:13" ht="31.5" customHeight="1">
      <c r="A15" s="79"/>
      <c r="B15" s="78" t="s">
        <v>39</v>
      </c>
      <c r="C15" s="79"/>
      <c r="D15" s="79"/>
      <c r="E15" s="79"/>
      <c r="F15" s="79"/>
      <c r="G15" s="79"/>
      <c r="H15" s="82">
        <f aca="true" t="shared" si="1" ref="H15:M15">H16+H17+H18</f>
        <v>0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82">
        <f t="shared" si="1"/>
        <v>1045.54</v>
      </c>
    </row>
    <row r="16" spans="1:13" ht="31.5">
      <c r="A16" s="176" t="s">
        <v>27</v>
      </c>
      <c r="B16" s="177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212.385</v>
      </c>
      <c r="J16" s="37">
        <v>212.385</v>
      </c>
      <c r="K16" s="37">
        <v>212.385</v>
      </c>
      <c r="L16" s="37">
        <v>212.385</v>
      </c>
      <c r="M16" s="32">
        <f t="shared" si="0"/>
        <v>849.54</v>
      </c>
    </row>
    <row r="17" spans="1:13" ht="31.5">
      <c r="A17" s="176"/>
      <c r="B17" s="173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3" ht="15.75">
      <c r="A18" s="176"/>
      <c r="B18" s="174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3" ht="63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3" ht="15.75">
      <c r="A20" s="75"/>
      <c r="B20" s="81" t="s">
        <v>40</v>
      </c>
      <c r="C20" s="77"/>
      <c r="D20" s="52"/>
      <c r="E20" s="60"/>
      <c r="F20" s="61"/>
      <c r="G20" s="52"/>
      <c r="H20" s="73">
        <f aca="true" t="shared" si="2" ref="H20:M20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3" ht="31.5" customHeight="1">
      <c r="A21" s="165" t="s">
        <v>29</v>
      </c>
      <c r="B21" s="167" t="s">
        <v>19</v>
      </c>
      <c r="C21" s="16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35439.287</v>
      </c>
    </row>
    <row r="22" spans="1:14" ht="30.75" customHeight="1">
      <c r="A22" s="166"/>
      <c r="B22" s="168"/>
      <c r="C22" s="166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31863.339000000007</v>
      </c>
      <c r="N22" s="55">
        <f>H22-'1009-па'!H22</f>
        <v>-250</v>
      </c>
    </row>
    <row r="23" spans="1:14" ht="32.25" customHeight="1">
      <c r="A23" s="166"/>
      <c r="B23" s="168"/>
      <c r="C23" s="166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649.17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3" ht="28.5" customHeight="1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6"/>
    </row>
    <row r="26" ht="15.75">
      <c r="C26" s="76"/>
    </row>
    <row r="27" ht="15.75">
      <c r="I27" s="48">
        <f>212.385+160+250+77+30+19-77.3</f>
        <v>671.085</v>
      </c>
    </row>
    <row r="30" ht="15.75">
      <c r="J30" s="55"/>
    </row>
  </sheetData>
  <sheetProtection/>
  <mergeCells count="20"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K12" sqref="K12:L13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8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8.75">
      <c r="A4" s="178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1:13" ht="48" customHeight="1">
      <c r="A6" s="170" t="s">
        <v>4</v>
      </c>
      <c r="B6" s="170" t="s">
        <v>5</v>
      </c>
      <c r="C6" s="170" t="s">
        <v>6</v>
      </c>
      <c r="D6" s="170" t="s">
        <v>7</v>
      </c>
      <c r="E6" s="170"/>
      <c r="F6" s="170"/>
      <c r="G6" s="170"/>
      <c r="H6" s="170" t="s">
        <v>9</v>
      </c>
      <c r="I6" s="170"/>
      <c r="J6" s="170"/>
      <c r="K6" s="170"/>
      <c r="L6" s="170"/>
      <c r="M6" s="49" t="s">
        <v>34</v>
      </c>
    </row>
    <row r="7" spans="1:13" ht="15.75">
      <c r="A7" s="170"/>
      <c r="B7" s="170"/>
      <c r="C7" s="170"/>
      <c r="D7" s="170" t="s">
        <v>8</v>
      </c>
      <c r="E7" s="170"/>
      <c r="F7" s="170"/>
      <c r="G7" s="170"/>
      <c r="H7" s="170" t="s">
        <v>10</v>
      </c>
      <c r="I7" s="170"/>
      <c r="J7" s="170"/>
      <c r="K7" s="170"/>
      <c r="L7" s="170"/>
      <c r="M7" s="49"/>
    </row>
    <row r="8" spans="1:13" ht="15.75">
      <c r="A8" s="170"/>
      <c r="B8" s="170"/>
      <c r="C8" s="170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88"/>
      <c r="B10" s="189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</v>
      </c>
      <c r="J10" s="88">
        <f>J11+J12+J13</f>
        <v>18462.025</v>
      </c>
      <c r="K10" s="88">
        <f>K11+K12+K13</f>
        <v>18462.025</v>
      </c>
      <c r="L10" s="88">
        <f>L11+L12+L13</f>
        <v>18462.025</v>
      </c>
      <c r="M10" s="29">
        <f>H10+I10+J10+K10+L10</f>
        <v>92003.78</v>
      </c>
      <c r="N10" s="55"/>
      <c r="O10" s="55"/>
    </row>
    <row r="11" spans="1:14" ht="39.75" customHeight="1">
      <c r="A11" s="188"/>
      <c r="B11" s="190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</v>
      </c>
      <c r="J11" s="88">
        <f>J16+J19+J21+J22+J23+J24</f>
        <v>18411.025</v>
      </c>
      <c r="K11" s="88">
        <f>K16+K19+K21+K22+K23+K24</f>
        <v>18411.025</v>
      </c>
      <c r="L11" s="88">
        <f>L16+L19+L21+L22+L23+L24</f>
        <v>18411.025</v>
      </c>
      <c r="M11" s="29">
        <f aca="true" t="shared" si="0" ref="M11:M23">H11+I11+J11+K11+L11</f>
        <v>91799.78</v>
      </c>
      <c r="N11" s="55"/>
    </row>
    <row r="12" spans="1:13" ht="39.75" customHeight="1">
      <c r="A12" s="188"/>
      <c r="B12" s="190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aca="true" t="shared" si="1" ref="H12:K13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3" ht="15.75">
      <c r="A13" s="188"/>
      <c r="B13" s="191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3" ht="31.5" customHeight="1">
      <c r="A14" s="192" t="s">
        <v>18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29">
        <f t="shared" si="0"/>
        <v>0</v>
      </c>
    </row>
    <row r="15" spans="1:13" ht="31.5" customHeight="1">
      <c r="A15" s="90"/>
      <c r="B15" s="91" t="s">
        <v>39</v>
      </c>
      <c r="C15" s="90"/>
      <c r="D15" s="90"/>
      <c r="E15" s="90"/>
      <c r="F15" s="90"/>
      <c r="G15" s="90"/>
      <c r="H15" s="92">
        <f aca="true" t="shared" si="2" ref="H15:M15">H16+H17+H18</f>
        <v>0</v>
      </c>
      <c r="I15" s="92">
        <f>I16+I17+I18</f>
        <v>263.385</v>
      </c>
      <c r="J15" s="92">
        <f t="shared" si="2"/>
        <v>263.385</v>
      </c>
      <c r="K15" s="92">
        <f t="shared" si="2"/>
        <v>263.385</v>
      </c>
      <c r="L15" s="92">
        <f t="shared" si="2"/>
        <v>263.385</v>
      </c>
      <c r="M15" s="59">
        <f t="shared" si="2"/>
        <v>1053.54</v>
      </c>
    </row>
    <row r="16" spans="1:13" ht="31.5">
      <c r="A16" s="193" t="s">
        <v>27</v>
      </c>
      <c r="B16" s="194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212.385</v>
      </c>
      <c r="J16" s="96">
        <v>212.385</v>
      </c>
      <c r="K16" s="96">
        <v>212.385</v>
      </c>
      <c r="L16" s="96">
        <v>212.385</v>
      </c>
      <c r="M16" s="29">
        <f t="shared" si="0"/>
        <v>849.54</v>
      </c>
    </row>
    <row r="17" spans="1:13" ht="31.5">
      <c r="A17" s="193"/>
      <c r="B17" s="190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3" ht="15.75">
      <c r="A18" s="193"/>
      <c r="B18" s="191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3" ht="63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3" ht="15.75">
      <c r="A20" s="99"/>
      <c r="B20" s="100" t="s">
        <v>40</v>
      </c>
      <c r="C20" s="101"/>
      <c r="D20" s="93"/>
      <c r="E20" s="94"/>
      <c r="F20" s="95"/>
      <c r="G20" s="93"/>
      <c r="H20" s="102">
        <f aca="true" t="shared" si="3" ref="H20:M20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3" ht="31.5" customHeight="1">
      <c r="A21" s="183" t="s">
        <v>29</v>
      </c>
      <c r="B21" s="185" t="s">
        <v>19</v>
      </c>
      <c r="C21" s="187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</v>
      </c>
      <c r="I21" s="106">
        <v>9720.37</v>
      </c>
      <c r="J21" s="106">
        <v>9720.37</v>
      </c>
      <c r="K21" s="106">
        <v>9720.37</v>
      </c>
      <c r="L21" s="106">
        <v>9720.37</v>
      </c>
      <c r="M21" s="29">
        <f t="shared" si="0"/>
        <v>46352.76700000001</v>
      </c>
    </row>
    <row r="22" spans="1:14" ht="30.75" customHeight="1">
      <c r="A22" s="184"/>
      <c r="B22" s="186"/>
      <c r="C22" s="184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</v>
      </c>
      <c r="N22" s="55"/>
    </row>
    <row r="23" spans="1:14" ht="32.25" customHeight="1">
      <c r="A23" s="184"/>
      <c r="B23" s="186"/>
      <c r="C23" s="184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649.17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3" ht="28.5" customHeight="1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ht="15.75">
      <c r="C25" s="84"/>
    </row>
    <row r="26" ht="15.75">
      <c r="C26" s="84"/>
    </row>
    <row r="30" ht="15.75">
      <c r="J30" s="55"/>
    </row>
  </sheetData>
  <sheetProtection/>
  <mergeCells count="20"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14.8515625" defaultRowHeight="15"/>
  <cols>
    <col min="1" max="1" width="6.28125" style="48" customWidth="1"/>
    <col min="2" max="2" width="33.57421875" style="48" customWidth="1"/>
    <col min="3" max="3" width="19.00390625" style="48" customWidth="1"/>
    <col min="4" max="4" width="7.57421875" style="48" customWidth="1"/>
    <col min="5" max="5" width="7.8515625" style="48" customWidth="1"/>
    <col min="6" max="7" width="14.8515625" style="48" customWidth="1"/>
    <col min="8" max="8" width="13.8515625" style="48" customWidth="1"/>
    <col min="9" max="9" width="14.00390625" style="48" customWidth="1"/>
    <col min="10" max="10" width="14.8515625" style="48" customWidth="1"/>
    <col min="11" max="11" width="14.57421875" style="48" customWidth="1"/>
    <col min="12" max="12" width="14.421875" style="48" customWidth="1"/>
    <col min="13" max="16384" width="14.8515625" style="48" customWidth="1"/>
  </cols>
  <sheetData>
    <row r="1" spans="10:12" ht="21.75" customHeight="1">
      <c r="J1" s="200" t="s">
        <v>41</v>
      </c>
      <c r="K1" s="201"/>
      <c r="L1" s="201"/>
    </row>
    <row r="2" spans="10:12" ht="21.75" customHeight="1">
      <c r="J2" s="200" t="s">
        <v>42</v>
      </c>
      <c r="K2" s="202"/>
      <c r="L2" s="202"/>
    </row>
    <row r="3" spans="10:12" ht="12.75" customHeight="1">
      <c r="J3" s="120"/>
      <c r="K3" s="121" t="s">
        <v>59</v>
      </c>
      <c r="L3" s="122"/>
    </row>
    <row r="4" spans="10:12" ht="21.75" customHeight="1">
      <c r="J4" s="200" t="s">
        <v>61</v>
      </c>
      <c r="K4" s="203"/>
      <c r="L4" s="203"/>
    </row>
    <row r="5" spans="10:12" ht="95.25" customHeight="1">
      <c r="J5" s="200" t="s">
        <v>43</v>
      </c>
      <c r="K5" s="201"/>
      <c r="L5" s="201"/>
    </row>
    <row r="8" spans="1:12" ht="18.75">
      <c r="A8" s="178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8.75">
      <c r="A9" s="178" t="s">
        <v>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8.75">
      <c r="A10" s="178" t="s">
        <v>44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ht="18.75">
      <c r="A11" s="178" t="s">
        <v>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15.75">
      <c r="A12" s="21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27" customHeight="1">
      <c r="A13" s="204" t="s">
        <v>4</v>
      </c>
      <c r="B13" s="204" t="s">
        <v>5</v>
      </c>
      <c r="C13" s="204" t="s">
        <v>58</v>
      </c>
      <c r="D13" s="204" t="s">
        <v>7</v>
      </c>
      <c r="E13" s="204"/>
      <c r="F13" s="204"/>
      <c r="G13" s="204"/>
      <c r="H13" s="204" t="s">
        <v>9</v>
      </c>
      <c r="I13" s="204"/>
      <c r="J13" s="204"/>
      <c r="K13" s="204"/>
      <c r="L13" s="204"/>
    </row>
    <row r="14" spans="1:12" ht="15.75">
      <c r="A14" s="170"/>
      <c r="B14" s="170"/>
      <c r="C14" s="170"/>
      <c r="D14" s="170" t="s">
        <v>8</v>
      </c>
      <c r="E14" s="170"/>
      <c r="F14" s="170"/>
      <c r="G14" s="170"/>
      <c r="H14" s="170" t="s">
        <v>10</v>
      </c>
      <c r="I14" s="170"/>
      <c r="J14" s="170"/>
      <c r="K14" s="170"/>
      <c r="L14" s="170"/>
    </row>
    <row r="15" spans="1:12" ht="15.75">
      <c r="A15" s="170"/>
      <c r="B15" s="170"/>
      <c r="C15" s="170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ht="1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>
      <c r="A17" s="188"/>
      <c r="B17" s="189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I21+I26+I31</f>
        <v>24888.255</v>
      </c>
      <c r="J17" s="88">
        <f>J21+J26+J31</f>
        <v>18462.025</v>
      </c>
      <c r="K17" s="88">
        <f>K21+K26+K31</f>
        <v>18462.025</v>
      </c>
      <c r="L17" s="88">
        <f>L21+L26+L31</f>
        <v>18462.025</v>
      </c>
      <c r="M17" s="55"/>
      <c r="N17" s="55"/>
    </row>
    <row r="18" spans="1:13" ht="86.25" customHeight="1">
      <c r="A18" s="188"/>
      <c r="B18" s="190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H22+H25+H27+H28+H30+H33+H31</f>
        <v>18155.68</v>
      </c>
      <c r="I18" s="88">
        <f>I22+I25+I26+I31</f>
        <v>24800.255</v>
      </c>
      <c r="J18" s="88">
        <f>J22+J25+J26+J31</f>
        <v>18411.025</v>
      </c>
      <c r="K18" s="88">
        <f>K22+K25+K26+K31</f>
        <v>18411.025</v>
      </c>
      <c r="L18" s="88">
        <f>L22+L25+L26+L31</f>
        <v>18411.025</v>
      </c>
      <c r="M18" s="55"/>
    </row>
    <row r="19" spans="1:12" ht="39.75" customHeight="1">
      <c r="A19" s="188"/>
      <c r="B19" s="190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aca="true" t="shared" si="0" ref="H19:K20">H23</f>
        <v>0</v>
      </c>
      <c r="I19" s="88">
        <f t="shared" si="0"/>
        <v>56</v>
      </c>
      <c r="J19" s="88">
        <f t="shared" si="0"/>
        <v>31</v>
      </c>
      <c r="K19" s="88">
        <f t="shared" si="0"/>
        <v>31</v>
      </c>
      <c r="L19" s="88">
        <f>L23</f>
        <v>31</v>
      </c>
    </row>
    <row r="20" spans="1:12" ht="15.75">
      <c r="A20" s="188"/>
      <c r="B20" s="191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8">
        <f t="shared" si="0"/>
        <v>0</v>
      </c>
      <c r="I20" s="88">
        <f t="shared" si="0"/>
        <v>32</v>
      </c>
      <c r="J20" s="88">
        <f t="shared" si="0"/>
        <v>20</v>
      </c>
      <c r="K20" s="88">
        <f t="shared" si="0"/>
        <v>20</v>
      </c>
      <c r="L20" s="88">
        <f>L24</f>
        <v>20</v>
      </c>
    </row>
    <row r="21" spans="1:12" ht="89.25" customHeight="1">
      <c r="A21" s="110" t="s">
        <v>46</v>
      </c>
      <c r="B21" s="110" t="s">
        <v>53</v>
      </c>
      <c r="C21" s="110"/>
      <c r="D21" s="112" t="s">
        <v>47</v>
      </c>
      <c r="E21" s="112" t="s">
        <v>47</v>
      </c>
      <c r="F21" s="112" t="s">
        <v>47</v>
      </c>
      <c r="G21" s="112" t="s">
        <v>47</v>
      </c>
      <c r="H21" s="92">
        <f>H22+H23+H24+H25</f>
        <v>127.3</v>
      </c>
      <c r="I21" s="92">
        <f>I22+I23+I24+I25</f>
        <v>883.385</v>
      </c>
      <c r="J21" s="92">
        <f>J22+J23+J24+J25</f>
        <v>313.385</v>
      </c>
      <c r="K21" s="92">
        <f>K22+K23+K24+K25</f>
        <v>313.385</v>
      </c>
      <c r="L21" s="92">
        <f>L22+L23+L24+L25</f>
        <v>313.385</v>
      </c>
    </row>
    <row r="22" spans="1:12" ht="63">
      <c r="A22" s="193" t="s">
        <v>27</v>
      </c>
      <c r="B22" s="208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745.385</v>
      </c>
      <c r="J22" s="96">
        <v>212.385</v>
      </c>
      <c r="K22" s="96">
        <v>212.385</v>
      </c>
      <c r="L22" s="96">
        <v>212.385</v>
      </c>
    </row>
    <row r="23" spans="1:12" ht="31.5">
      <c r="A23" s="193"/>
      <c r="B23" s="209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2" ht="15.75">
      <c r="A24" s="193"/>
      <c r="B24" s="209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2" ht="78.75">
      <c r="A25" s="108" t="s">
        <v>28</v>
      </c>
      <c r="B25" s="111" t="s">
        <v>26</v>
      </c>
      <c r="C25" s="109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50</v>
      </c>
      <c r="J25" s="118">
        <v>50</v>
      </c>
      <c r="K25" s="118">
        <v>50</v>
      </c>
      <c r="L25" s="118">
        <v>50</v>
      </c>
    </row>
    <row r="26" spans="1:12" s="124" customFormat="1" ht="57.75" customHeight="1">
      <c r="A26" s="119" t="s">
        <v>48</v>
      </c>
      <c r="B26" s="123" t="s">
        <v>52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H27+H28+H30</f>
        <v>16528.38</v>
      </c>
      <c r="I26" s="126">
        <f>I27+I28+I29+I30</f>
        <v>20952.31</v>
      </c>
      <c r="J26" s="126">
        <f>J27+J28+J30</f>
        <v>18148.640000000003</v>
      </c>
      <c r="K26" s="126">
        <f>K27+K28+K30</f>
        <v>18148.640000000003</v>
      </c>
      <c r="L26" s="126">
        <f>L27+L28+L30</f>
        <v>18148.640000000003</v>
      </c>
    </row>
    <row r="27" spans="1:14" ht="31.5" customHeight="1">
      <c r="A27" s="193" t="s">
        <v>49</v>
      </c>
      <c r="B27" s="206" t="s">
        <v>19</v>
      </c>
      <c r="C27" s="195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</v>
      </c>
      <c r="I27" s="106">
        <f>10065.37+112</f>
        <v>10177.37</v>
      </c>
      <c r="J27" s="106">
        <v>9720.37</v>
      </c>
      <c r="K27" s="106">
        <v>9720.37</v>
      </c>
      <c r="L27" s="106">
        <v>9720.37</v>
      </c>
      <c r="N27" s="114"/>
    </row>
    <row r="28" spans="1:13" ht="30.75" customHeight="1">
      <c r="A28" s="205"/>
      <c r="B28" s="207"/>
      <c r="C28" s="196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3" ht="30.75" customHeight="1">
      <c r="A29" s="205"/>
      <c r="B29" s="207"/>
      <c r="C29" s="196"/>
      <c r="D29" s="103">
        <v>956</v>
      </c>
      <c r="E29" s="104" t="s">
        <v>33</v>
      </c>
      <c r="F29" s="105" t="s">
        <v>32</v>
      </c>
      <c r="G29" s="103">
        <v>320</v>
      </c>
      <c r="H29" s="106"/>
      <c r="I29" s="106">
        <v>4</v>
      </c>
      <c r="J29" s="106"/>
      <c r="K29" s="106"/>
      <c r="L29" s="106"/>
      <c r="M29" s="55"/>
    </row>
    <row r="30" spans="1:13" ht="32.25" customHeight="1">
      <c r="A30" s="205"/>
      <c r="B30" s="207"/>
      <c r="C30" s="197"/>
      <c r="D30" s="103">
        <v>956</v>
      </c>
      <c r="E30" s="104" t="s">
        <v>33</v>
      </c>
      <c r="F30" s="105" t="s">
        <v>32</v>
      </c>
      <c r="G30" s="103">
        <v>850</v>
      </c>
      <c r="H30" s="96">
        <f>726.17-77</f>
        <v>649.17</v>
      </c>
      <c r="I30" s="96">
        <v>771.27</v>
      </c>
      <c r="J30" s="96">
        <v>771.27</v>
      </c>
      <c r="K30" s="96">
        <v>771.27</v>
      </c>
      <c r="L30" s="96">
        <v>771.27</v>
      </c>
      <c r="M30" s="55"/>
    </row>
    <row r="31" spans="1:13" s="132" customFormat="1" ht="32.25" customHeight="1">
      <c r="A31" s="127" t="s">
        <v>50</v>
      </c>
      <c r="B31" s="128" t="s">
        <v>51</v>
      </c>
      <c r="C31" s="129"/>
      <c r="D31" s="125" t="s">
        <v>47</v>
      </c>
      <c r="E31" s="125" t="s">
        <v>47</v>
      </c>
      <c r="F31" s="125" t="s">
        <v>47</v>
      </c>
      <c r="G31" s="125" t="s">
        <v>47</v>
      </c>
      <c r="H31" s="130">
        <f>H32+H33</f>
        <v>1500</v>
      </c>
      <c r="I31" s="130">
        <f>I32+I33</f>
        <v>3052.56</v>
      </c>
      <c r="J31" s="130">
        <f>J32+J33</f>
        <v>0</v>
      </c>
      <c r="K31" s="130">
        <f>K32+K33</f>
        <v>0</v>
      </c>
      <c r="L31" s="130">
        <f>L32+L33</f>
        <v>0</v>
      </c>
      <c r="M31" s="131"/>
    </row>
    <row r="32" spans="1:13" ht="47.25" customHeight="1">
      <c r="A32" s="113" t="s">
        <v>55</v>
      </c>
      <c r="B32" s="107" t="s">
        <v>60</v>
      </c>
      <c r="C32" s="198" t="s">
        <v>45</v>
      </c>
      <c r="D32" s="103">
        <v>956</v>
      </c>
      <c r="E32" s="104" t="s">
        <v>33</v>
      </c>
      <c r="F32" s="105" t="s">
        <v>36</v>
      </c>
      <c r="G32" s="103">
        <v>240</v>
      </c>
      <c r="H32" s="96">
        <v>1500</v>
      </c>
      <c r="I32" s="96">
        <f>1492+109.46</f>
        <v>1601.46</v>
      </c>
      <c r="J32" s="96"/>
      <c r="K32" s="96"/>
      <c r="L32" s="96"/>
      <c r="M32" s="55"/>
    </row>
    <row r="33" spans="1:12" ht="63" customHeight="1">
      <c r="A33" s="97" t="s">
        <v>56</v>
      </c>
      <c r="B33" s="107" t="s">
        <v>57</v>
      </c>
      <c r="C33" s="199"/>
      <c r="D33" s="103">
        <v>956</v>
      </c>
      <c r="E33" s="104" t="s">
        <v>33</v>
      </c>
      <c r="F33" s="105" t="s">
        <v>54</v>
      </c>
      <c r="G33" s="103">
        <v>240</v>
      </c>
      <c r="H33" s="96">
        <v>0</v>
      </c>
      <c r="I33" s="96">
        <v>1451.1</v>
      </c>
      <c r="J33" s="96"/>
      <c r="K33" s="96"/>
      <c r="L33" s="96"/>
    </row>
    <row r="34" ht="15" customHeight="1">
      <c r="C34" s="133"/>
    </row>
  </sheetData>
  <sheetProtection/>
  <mergeCells count="24">
    <mergeCell ref="A13:A15"/>
    <mergeCell ref="B13:B15"/>
    <mergeCell ref="C13:C15"/>
    <mergeCell ref="D13:G13"/>
    <mergeCell ref="A9:L9"/>
    <mergeCell ref="A10:L10"/>
    <mergeCell ref="A11:L11"/>
    <mergeCell ref="A12:L12"/>
    <mergeCell ref="A27:A30"/>
    <mergeCell ref="B27:B30"/>
    <mergeCell ref="A17:A20"/>
    <mergeCell ref="B17:B20"/>
    <mergeCell ref="A22:A24"/>
    <mergeCell ref="B22:B24"/>
    <mergeCell ref="C27:C30"/>
    <mergeCell ref="C32:C33"/>
    <mergeCell ref="J1:L1"/>
    <mergeCell ref="J5:L5"/>
    <mergeCell ref="J2:L2"/>
    <mergeCell ref="J4:L4"/>
    <mergeCell ref="D14:G14"/>
    <mergeCell ref="H14:L14"/>
    <mergeCell ref="H13:L13"/>
    <mergeCell ref="A8:L8"/>
  </mergeCells>
  <printOptions/>
  <pageMargins left="0.7086614173228347" right="0" top="0.35433070866141736" bottom="0" header="0.31496062992125984" footer="0.31496062992125984"/>
  <pageSetup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2021-10-28T02:20:11Z</cp:lastPrinted>
  <dcterms:created xsi:type="dcterms:W3CDTF">2020-01-23T00:28:14Z</dcterms:created>
  <dcterms:modified xsi:type="dcterms:W3CDTF">2021-10-28T02:20:28Z</dcterms:modified>
  <cp:category/>
  <cp:version/>
  <cp:contentType/>
  <cp:contentStatus/>
</cp:coreProperties>
</file>