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9465" windowHeight="10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9" i="1" l="1"/>
  <c r="S12" i="1" l="1"/>
  <c r="R12" i="1"/>
  <c r="N12" i="1"/>
  <c r="O12" i="1"/>
  <c r="J12" i="1"/>
  <c r="K12" i="1"/>
  <c r="H32" i="1"/>
  <c r="D32" i="1" s="1"/>
  <c r="G32" i="1"/>
  <c r="F32" i="1"/>
  <c r="E32" i="1"/>
  <c r="G31" i="1"/>
  <c r="F31" i="1"/>
  <c r="E31" i="1"/>
  <c r="D31" i="1"/>
  <c r="H31" i="1"/>
  <c r="H51" i="1" l="1"/>
  <c r="H50" i="1"/>
  <c r="H48" i="1"/>
  <c r="H53" i="1"/>
  <c r="P55" i="1" l="1"/>
  <c r="L55" i="1"/>
  <c r="N55" i="1" l="1"/>
  <c r="M55" i="1"/>
  <c r="O55" i="1"/>
  <c r="L84" i="1"/>
  <c r="E73" i="1" l="1"/>
  <c r="L73" i="1"/>
  <c r="P73" i="1"/>
  <c r="H72" i="1"/>
  <c r="J71" i="1"/>
  <c r="K71" i="1"/>
  <c r="P95" i="1" l="1"/>
  <c r="P119" i="1" l="1"/>
  <c r="L119" i="1"/>
  <c r="H119" i="1"/>
  <c r="G119" i="1"/>
  <c r="F119" i="1"/>
  <c r="P118" i="1"/>
  <c r="L118" i="1"/>
  <c r="H118" i="1"/>
  <c r="D118" i="1" s="1"/>
  <c r="G118" i="1"/>
  <c r="F118" i="1"/>
  <c r="L117" i="1"/>
  <c r="H117" i="1"/>
  <c r="G117" i="1"/>
  <c r="F117" i="1"/>
  <c r="L116" i="1"/>
  <c r="H116" i="1"/>
  <c r="G116" i="1"/>
  <c r="F116" i="1"/>
  <c r="L115" i="1"/>
  <c r="H115" i="1"/>
  <c r="G115" i="1"/>
  <c r="F115" i="1"/>
  <c r="L114" i="1"/>
  <c r="H114" i="1"/>
  <c r="G114" i="1"/>
  <c r="F114" i="1"/>
  <c r="L113" i="1"/>
  <c r="H113" i="1"/>
  <c r="G113" i="1"/>
  <c r="F113" i="1"/>
  <c r="L112" i="1"/>
  <c r="H112" i="1"/>
  <c r="G112" i="1"/>
  <c r="F112" i="1"/>
  <c r="L111" i="1"/>
  <c r="H111" i="1"/>
  <c r="G111" i="1"/>
  <c r="F111" i="1"/>
  <c r="L110" i="1"/>
  <c r="H110" i="1"/>
  <c r="G110" i="1"/>
  <c r="F110" i="1"/>
  <c r="L109" i="1"/>
  <c r="H109" i="1"/>
  <c r="G109" i="1"/>
  <c r="F109" i="1"/>
  <c r="L108" i="1"/>
  <c r="H108" i="1"/>
  <c r="G108" i="1"/>
  <c r="F108" i="1"/>
  <c r="L107" i="1"/>
  <c r="H107" i="1"/>
  <c r="G107" i="1"/>
  <c r="F107" i="1"/>
  <c r="L106" i="1"/>
  <c r="H106" i="1"/>
  <c r="G106" i="1"/>
  <c r="F106" i="1"/>
  <c r="E106" i="1"/>
  <c r="L105" i="1"/>
  <c r="H105" i="1"/>
  <c r="G105" i="1"/>
  <c r="F105" i="1"/>
  <c r="E105" i="1"/>
  <c r="L104" i="1"/>
  <c r="H104" i="1"/>
  <c r="G104" i="1"/>
  <c r="F104" i="1"/>
  <c r="E104" i="1"/>
  <c r="L103" i="1"/>
  <c r="H103" i="1"/>
  <c r="G103" i="1"/>
  <c r="F103" i="1"/>
  <c r="E103" i="1"/>
  <c r="L102" i="1"/>
  <c r="H102" i="1"/>
  <c r="L101" i="1"/>
  <c r="L100" i="1" s="1"/>
  <c r="H101" i="1"/>
  <c r="H100" i="1" s="1"/>
  <c r="K100" i="1"/>
  <c r="J100" i="1"/>
  <c r="J92" i="1" s="1"/>
  <c r="F100" i="1"/>
  <c r="E100" i="1"/>
  <c r="L99" i="1"/>
  <c r="H99" i="1"/>
  <c r="G99" i="1"/>
  <c r="F99" i="1"/>
  <c r="E99" i="1"/>
  <c r="H98" i="1"/>
  <c r="G98" i="1"/>
  <c r="F98" i="1"/>
  <c r="E98" i="1"/>
  <c r="H97" i="1"/>
  <c r="G97" i="1"/>
  <c r="F97" i="1"/>
  <c r="E97" i="1"/>
  <c r="L96" i="1"/>
  <c r="H96" i="1"/>
  <c r="G96" i="1"/>
  <c r="F96" i="1"/>
  <c r="E96" i="1"/>
  <c r="H95" i="1"/>
  <c r="G95" i="1"/>
  <c r="F95" i="1"/>
  <c r="E95" i="1"/>
  <c r="H94" i="1"/>
  <c r="D94" i="1" s="1"/>
  <c r="G94" i="1"/>
  <c r="F94" i="1"/>
  <c r="E94" i="1"/>
  <c r="L93" i="1"/>
  <c r="H93" i="1"/>
  <c r="G93" i="1"/>
  <c r="F93" i="1"/>
  <c r="E93" i="1"/>
  <c r="D119" i="1" l="1"/>
  <c r="D93" i="1"/>
  <c r="G100" i="1"/>
  <c r="K92" i="1"/>
  <c r="H92" i="1" s="1"/>
  <c r="L24" i="1"/>
  <c r="E14" i="1" l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D55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E72" i="1"/>
  <c r="F72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D81" i="1"/>
  <c r="E81" i="1"/>
  <c r="F81" i="1"/>
  <c r="G81" i="1"/>
  <c r="E82" i="1"/>
  <c r="F82" i="1"/>
  <c r="G82" i="1"/>
  <c r="E83" i="1"/>
  <c r="E84" i="1"/>
  <c r="F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E120" i="1"/>
  <c r="E12" i="1"/>
  <c r="E13" i="1"/>
  <c r="G13" i="1"/>
  <c r="F13" i="1"/>
  <c r="P117" i="1" l="1"/>
  <c r="D117" i="1" s="1"/>
  <c r="P116" i="1"/>
  <c r="D116" i="1" s="1"/>
  <c r="P115" i="1"/>
  <c r="D115" i="1" s="1"/>
  <c r="P114" i="1"/>
  <c r="D114" i="1" s="1"/>
  <c r="P113" i="1"/>
  <c r="D113" i="1" s="1"/>
  <c r="P112" i="1"/>
  <c r="D112" i="1" s="1"/>
  <c r="P111" i="1"/>
  <c r="D111" i="1" s="1"/>
  <c r="P110" i="1"/>
  <c r="D110" i="1" s="1"/>
  <c r="P109" i="1"/>
  <c r="D109" i="1" s="1"/>
  <c r="P108" i="1"/>
  <c r="D108" i="1" s="1"/>
  <c r="P107" i="1"/>
  <c r="D107" i="1" s="1"/>
  <c r="P106" i="1"/>
  <c r="D106" i="1" s="1"/>
  <c r="P105" i="1"/>
  <c r="D105" i="1" s="1"/>
  <c r="P104" i="1"/>
  <c r="D104" i="1" s="1"/>
  <c r="P103" i="1"/>
  <c r="D103" i="1" s="1"/>
  <c r="P102" i="1"/>
  <c r="D102" i="1" s="1"/>
  <c r="P101" i="1"/>
  <c r="D101" i="1" s="1"/>
  <c r="P100" i="1"/>
  <c r="D100" i="1" s="1"/>
  <c r="P99" i="1"/>
  <c r="D99" i="1" s="1"/>
  <c r="P98" i="1"/>
  <c r="D98" i="1" s="1"/>
  <c r="P97" i="1"/>
  <c r="D97" i="1" s="1"/>
  <c r="P96" i="1"/>
  <c r="D96" i="1" s="1"/>
  <c r="S92" i="1"/>
  <c r="R92" i="1"/>
  <c r="O92" i="1"/>
  <c r="N92" i="1"/>
  <c r="P91" i="1"/>
  <c r="D91" i="1" s="1"/>
  <c r="P90" i="1"/>
  <c r="D90" i="1" s="1"/>
  <c r="P89" i="1"/>
  <c r="L89" i="1"/>
  <c r="P88" i="1"/>
  <c r="L88" i="1"/>
  <c r="H88" i="1"/>
  <c r="P87" i="1"/>
  <c r="L87" i="1"/>
  <c r="H87" i="1"/>
  <c r="P86" i="1"/>
  <c r="L86" i="1"/>
  <c r="H86" i="1"/>
  <c r="D86" i="1" s="1"/>
  <c r="P85" i="1"/>
  <c r="L85" i="1"/>
  <c r="H85" i="1"/>
  <c r="H84" i="1"/>
  <c r="D84" i="1" s="1"/>
  <c r="S83" i="1"/>
  <c r="R83" i="1"/>
  <c r="O83" i="1"/>
  <c r="N83" i="1"/>
  <c r="K83" i="1"/>
  <c r="G83" i="1" s="1"/>
  <c r="G72" i="1" s="1"/>
  <c r="J83" i="1"/>
  <c r="P82" i="1"/>
  <c r="D82" i="1" s="1"/>
  <c r="P80" i="1"/>
  <c r="D80" i="1" s="1"/>
  <c r="P79" i="1"/>
  <c r="D79" i="1" s="1"/>
  <c r="P78" i="1"/>
  <c r="L78" i="1"/>
  <c r="H78" i="1"/>
  <c r="P77" i="1"/>
  <c r="L77" i="1"/>
  <c r="H77" i="1"/>
  <c r="P76" i="1"/>
  <c r="L76" i="1"/>
  <c r="H76" i="1"/>
  <c r="P75" i="1"/>
  <c r="L75" i="1"/>
  <c r="H75" i="1"/>
  <c r="P74" i="1"/>
  <c r="L74" i="1"/>
  <c r="H74" i="1"/>
  <c r="P72" i="1"/>
  <c r="S71" i="1"/>
  <c r="R71" i="1"/>
  <c r="P71" i="1"/>
  <c r="O71" i="1"/>
  <c r="N71" i="1"/>
  <c r="F71" i="1" s="1"/>
  <c r="P70" i="1"/>
  <c r="L70" i="1"/>
  <c r="P69" i="1"/>
  <c r="L69" i="1"/>
  <c r="P68" i="1"/>
  <c r="L68" i="1"/>
  <c r="P67" i="1"/>
  <c r="L67" i="1"/>
  <c r="P66" i="1"/>
  <c r="L66" i="1"/>
  <c r="P65" i="1"/>
  <c r="L65" i="1"/>
  <c r="P64" i="1"/>
  <c r="L64" i="1"/>
  <c r="S63" i="1"/>
  <c r="R63" i="1"/>
  <c r="O63" i="1"/>
  <c r="N63" i="1"/>
  <c r="K63" i="1"/>
  <c r="J63" i="1"/>
  <c r="H63" i="1"/>
  <c r="P62" i="1"/>
  <c r="D62" i="1" s="1"/>
  <c r="P61" i="1"/>
  <c r="D61" i="1" s="1"/>
  <c r="P60" i="1"/>
  <c r="L60" i="1"/>
  <c r="P59" i="1"/>
  <c r="L59" i="1"/>
  <c r="P58" i="1"/>
  <c r="L58" i="1"/>
  <c r="P57" i="1"/>
  <c r="L57" i="1"/>
  <c r="H57" i="1"/>
  <c r="P56" i="1"/>
  <c r="L56" i="1"/>
  <c r="H56" i="1"/>
  <c r="P54" i="1"/>
  <c r="D54" i="1" s="1"/>
  <c r="P53" i="1"/>
  <c r="D53" i="1" s="1"/>
  <c r="P52" i="1"/>
  <c r="D52" i="1" s="1"/>
  <c r="P51" i="1"/>
  <c r="L51" i="1"/>
  <c r="P50" i="1"/>
  <c r="L50" i="1"/>
  <c r="P49" i="1"/>
  <c r="L49" i="1"/>
  <c r="P48" i="1"/>
  <c r="L48" i="1"/>
  <c r="P47" i="1"/>
  <c r="L47" i="1"/>
  <c r="P46" i="1"/>
  <c r="L46" i="1"/>
  <c r="P45" i="1"/>
  <c r="H45" i="1"/>
  <c r="P44" i="1"/>
  <c r="H44" i="1"/>
  <c r="P43" i="1"/>
  <c r="H43" i="1"/>
  <c r="P42" i="1"/>
  <c r="H42" i="1"/>
  <c r="P41" i="1"/>
  <c r="H41" i="1"/>
  <c r="R40" i="1"/>
  <c r="O40" i="1"/>
  <c r="N40" i="1"/>
  <c r="K40" i="1"/>
  <c r="J40" i="1"/>
  <c r="P39" i="1"/>
  <c r="D39" i="1" s="1"/>
  <c r="P38" i="1"/>
  <c r="D38" i="1" s="1"/>
  <c r="P37" i="1"/>
  <c r="D37" i="1" s="1"/>
  <c r="P36" i="1"/>
  <c r="D36" i="1" s="1"/>
  <c r="P35" i="1"/>
  <c r="D35" i="1" s="1"/>
  <c r="P34" i="1"/>
  <c r="D34" i="1" s="1"/>
  <c r="P33" i="1"/>
  <c r="D33" i="1" s="1"/>
  <c r="P30" i="1"/>
  <c r="D30" i="1" s="1"/>
  <c r="P29" i="1"/>
  <c r="L29" i="1"/>
  <c r="P28" i="1"/>
  <c r="L28" i="1"/>
  <c r="P27" i="1"/>
  <c r="L27" i="1"/>
  <c r="P26" i="1"/>
  <c r="L26" i="1"/>
  <c r="P25" i="1"/>
  <c r="L25" i="1"/>
  <c r="P24" i="1"/>
  <c r="D24" i="1" s="1"/>
  <c r="H23" i="1"/>
  <c r="D23" i="1" s="1"/>
  <c r="H22" i="1"/>
  <c r="D22" i="1" s="1"/>
  <c r="P21" i="1"/>
  <c r="H21" i="1"/>
  <c r="P20" i="1"/>
  <c r="H20" i="1"/>
  <c r="P19" i="1"/>
  <c r="H19" i="1"/>
  <c r="P18" i="1"/>
  <c r="L18" i="1"/>
  <c r="H18" i="1"/>
  <c r="L17" i="1"/>
  <c r="H17" i="1"/>
  <c r="L16" i="1"/>
  <c r="H16" i="1"/>
  <c r="P15" i="1"/>
  <c r="L15" i="1"/>
  <c r="H15" i="1"/>
  <c r="P14" i="1"/>
  <c r="L14" i="1"/>
  <c r="H14" i="1"/>
  <c r="P13" i="1"/>
  <c r="L13" i="1"/>
  <c r="H13" i="1"/>
  <c r="H40" i="1" l="1"/>
  <c r="D78" i="1"/>
  <c r="D74" i="1"/>
  <c r="H71" i="1"/>
  <c r="D16" i="1"/>
  <c r="D18" i="1"/>
  <c r="D64" i="1"/>
  <c r="D65" i="1"/>
  <c r="D66" i="1"/>
  <c r="D67" i="1"/>
  <c r="D68" i="1"/>
  <c r="D69" i="1"/>
  <c r="D70" i="1"/>
  <c r="L92" i="1"/>
  <c r="P92" i="1"/>
  <c r="D95" i="1"/>
  <c r="D58" i="1"/>
  <c r="D60" i="1"/>
  <c r="D19" i="1"/>
  <c r="D20" i="1"/>
  <c r="D21" i="1"/>
  <c r="D25" i="1"/>
  <c r="D26" i="1"/>
  <c r="D27" i="1"/>
  <c r="D28" i="1"/>
  <c r="D29" i="1"/>
  <c r="D41" i="1"/>
  <c r="D42" i="1"/>
  <c r="D43" i="1"/>
  <c r="D44" i="1"/>
  <c r="D45" i="1"/>
  <c r="D47" i="1"/>
  <c r="D48" i="1"/>
  <c r="D49" i="1"/>
  <c r="D50" i="1"/>
  <c r="D51" i="1"/>
  <c r="L63" i="1"/>
  <c r="P63" i="1"/>
  <c r="G71" i="1"/>
  <c r="D77" i="1"/>
  <c r="D87" i="1"/>
  <c r="D89" i="1"/>
  <c r="H12" i="1"/>
  <c r="D13" i="1"/>
  <c r="L40" i="1"/>
  <c r="D46" i="1"/>
  <c r="F40" i="1"/>
  <c r="P12" i="1"/>
  <c r="D15" i="1"/>
  <c r="G40" i="1"/>
  <c r="D57" i="1"/>
  <c r="F63" i="1"/>
  <c r="L71" i="1"/>
  <c r="D76" i="1"/>
  <c r="H83" i="1"/>
  <c r="D85" i="1"/>
  <c r="F92" i="1"/>
  <c r="F12" i="1"/>
  <c r="G12" i="1"/>
  <c r="D14" i="1"/>
  <c r="D17" i="1"/>
  <c r="P40" i="1"/>
  <c r="D56" i="1"/>
  <c r="D59" i="1"/>
  <c r="G63" i="1"/>
  <c r="D72" i="1"/>
  <c r="D75" i="1"/>
  <c r="F83" i="1"/>
  <c r="D88" i="1"/>
  <c r="G92" i="1"/>
  <c r="R120" i="1"/>
  <c r="L12" i="1"/>
  <c r="P83" i="1"/>
  <c r="K120" i="1"/>
  <c r="S120" i="1"/>
  <c r="J120" i="1"/>
  <c r="O120" i="1"/>
  <c r="N120" i="1"/>
  <c r="L83" i="1"/>
  <c r="D40" i="1" l="1"/>
  <c r="D63" i="1"/>
  <c r="F120" i="1"/>
  <c r="H120" i="1"/>
  <c r="P120" i="1"/>
  <c r="G120" i="1"/>
  <c r="D83" i="1"/>
  <c r="L120" i="1"/>
  <c r="D71" i="1"/>
  <c r="D92" i="1"/>
  <c r="D12" i="1"/>
  <c r="B124" i="1"/>
  <c r="B126" i="1"/>
  <c r="B122" i="1" l="1"/>
  <c r="D120" i="1"/>
</calcChain>
</file>

<file path=xl/comments1.xml><?xml version="1.0" encoding="utf-8"?>
<comments xmlns="http://schemas.openxmlformats.org/spreadsheetml/2006/main">
  <authors>
    <author>Македонова Наталья Сергеевна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Македонова Наталья Сергеевна:</t>
        </r>
        <r>
          <rPr>
            <sz val="9"/>
            <color indexed="81"/>
            <rFont val="Tahoma"/>
            <family val="2"/>
            <charset val="204"/>
          </rPr>
          <t xml:space="preserve">
должно быть 288854,30</t>
        </r>
      </text>
    </comment>
  </commentList>
</comments>
</file>

<file path=xl/sharedStrings.xml><?xml version="1.0" encoding="utf-8"?>
<sst xmlns="http://schemas.openxmlformats.org/spreadsheetml/2006/main" count="219" uniqueCount="154">
  <si>
    <t xml:space="preserve">ПЕРСПЕКТИВНЫЙ ПЛАН РАЗВИТИЯ </t>
  </si>
  <si>
    <t>№ п/п</t>
  </si>
  <si>
    <t xml:space="preserve">Наименование мероприятия </t>
  </si>
  <si>
    <t>Объем финансирования, тыс. рублей</t>
  </si>
  <si>
    <t>Всего</t>
  </si>
  <si>
    <t>КБ</t>
  </si>
  <si>
    <t>МБ</t>
  </si>
  <si>
    <t>1.</t>
  </si>
  <si>
    <t>2.</t>
  </si>
  <si>
    <t>3.</t>
  </si>
  <si>
    <t>6.</t>
  </si>
  <si>
    <t>7.</t>
  </si>
  <si>
    <t>9.</t>
  </si>
  <si>
    <t>10.</t>
  </si>
  <si>
    <t>11.</t>
  </si>
  <si>
    <t>4.</t>
  </si>
  <si>
    <t>5.</t>
  </si>
  <si>
    <t>8.</t>
  </si>
  <si>
    <t xml:space="preserve">Государственная программа Приморского края "Развитие образования Приморского края" </t>
  </si>
  <si>
    <t>12.</t>
  </si>
  <si>
    <t xml:space="preserve"> Ханкайского муниципального округа</t>
  </si>
  <si>
    <t>Строительство детского сада на 200 мест в с. Камень-Рыболов</t>
  </si>
  <si>
    <t>Капитальный ремонт оконных блоков МБ ДОУ "Детский сад № 6" с. Ильинка</t>
  </si>
  <si>
    <t>Капитальный ремонт оконных блоков МБОУ СОШ № 8 с. Мельгуновка</t>
  </si>
  <si>
    <t>Капитальный ремонт оконных блоков МБОУ СОШ № 9 с. Комиссарово</t>
  </si>
  <si>
    <t>Капитальный ремонт оконных блоков МБОУ СОШ № 12 с. Первомайское</t>
  </si>
  <si>
    <t>Капитальный ремонт кровли МБОУ СОШ № 3 с. Камень-Рыболов</t>
  </si>
  <si>
    <t>Капитальный ремонт кровли МБ ДОУ "Детский сад № 2" с. Майское</t>
  </si>
  <si>
    <t>Капитальный ремонт спротивного зала МБОУ СОШ № 2 с. Камень-Рыболов</t>
  </si>
  <si>
    <t xml:space="preserve">Капитальный ремонт полов МБОУ СОШ № 6 с. Новоселище </t>
  </si>
  <si>
    <t>Капитальный ремонт кровли МБОУ СОШ № 6 с. Новоселище</t>
  </si>
  <si>
    <t>13.</t>
  </si>
  <si>
    <t>14.</t>
  </si>
  <si>
    <t>Капитальный ремонт оконных блоков МБОУ ООШ № 15 с. Турий Рог</t>
  </si>
  <si>
    <t>15.</t>
  </si>
  <si>
    <t>Капитальный ремонт оконных блоков МБ ДОУ "Детский сад № 12" с. Новоселище</t>
  </si>
  <si>
    <t>16.</t>
  </si>
  <si>
    <t>Капитальный ремонт спортивного зала МБОУ СОШ № 6 с. Новоселище</t>
  </si>
  <si>
    <t>17.</t>
  </si>
  <si>
    <t>Капитальный ремонт кровли МБОУ СОШ № 2 с. Камень-Рыболов</t>
  </si>
  <si>
    <t>18.</t>
  </si>
  <si>
    <t>Капитальный ремонт кровли МБОУ СОШ 3 с. Астраханка</t>
  </si>
  <si>
    <t>19.</t>
  </si>
  <si>
    <t>Капитальный ремонт кровли МБ ДОУ "Детский сад № 19" с. Мельгуновка</t>
  </si>
  <si>
    <t>20.</t>
  </si>
  <si>
    <t>Капитальный ремонт кровли МБ ДОУ ЦРР-детский сад № 9 с. Камень-Рыболов</t>
  </si>
  <si>
    <t>21.</t>
  </si>
  <si>
    <t>Капитальный ремонт кровли МБ ДОУ ЦРР "Детский сад № 23" с. Камень-Рыболов</t>
  </si>
  <si>
    <t>22.</t>
  </si>
  <si>
    <t>Капитальный ремонт спортивного зала МБОУ СОШ № 4 с. Октябрьское</t>
  </si>
  <si>
    <t>23.</t>
  </si>
  <si>
    <t>Капитальный ремонт кровли МБОУ СОШ № 4 с. Октябрьское</t>
  </si>
  <si>
    <t>Капитальный ремонт кровли МБОУ СОШ № 5 с. Ильинка</t>
  </si>
  <si>
    <t>Капитальный ремонт кровли МБОУ СОШ № 13 с. Владимиро-Петровка</t>
  </si>
  <si>
    <t>Капитальный ремонт кровли МБОУ СОШ № 8 с. Мельгуновка</t>
  </si>
  <si>
    <t xml:space="preserve"> </t>
  </si>
  <si>
    <t>Государственная программа Приморского края "Развитие транспортного комплекса Приморского края"</t>
  </si>
  <si>
    <t xml:space="preserve">  Ремонт участка автомобильной дороги с. Астраханка ул. Горная</t>
  </si>
  <si>
    <t xml:space="preserve">  Ремонт участка автомобильной дороги с. Астраханка ул. Березюка</t>
  </si>
  <si>
    <t>Ремонт участка автомобильной дороги с. Камень-Рыболов ул Решетникова</t>
  </si>
  <si>
    <t>Ремонт автомобильной дороги с. Камень-Рыболов ул. 60 Лет ВЛКСМ</t>
  </si>
  <si>
    <t>Ремонт автомобильной дороги с. Камень-Рыболов ул. Лазо</t>
  </si>
  <si>
    <t>Капитальный ремонт автомобильной дороги с. Камень-Рыболов ул. Мира</t>
  </si>
  <si>
    <t>Капитальный ремонт автомобильной дороги с. Камень-Рыболов ул. Северная</t>
  </si>
  <si>
    <t>Текущий ремонт автомобильной дороги с. Астраханка ул. Б-Хмельницкого</t>
  </si>
  <si>
    <t>Текущий ремонт автомобильной дороги с. Астраханка ул. Блюхера</t>
  </si>
  <si>
    <t>Текущий ремонт автомобильной дороги с. Камень-Рыболов ул. Почтовая</t>
  </si>
  <si>
    <t>Текущий ремонт автомобильной дороги с. Камень-Рыболов ул. Жукова</t>
  </si>
  <si>
    <t>Ремонт автомобильной дороги ул Мира с. Камень-Рыболов</t>
  </si>
  <si>
    <t>Ремонт автомобильной дороги с. Камень-Рыболов ул. Кирова</t>
  </si>
  <si>
    <t>Ремонт автомобильной дороги  с. Ильинка ул. Столетия</t>
  </si>
  <si>
    <t>Государственная программа Приморского края "Обеспечение доступным жильем и качественными услугами жилищно-коммунального хозяйства населения Приморского края"</t>
  </si>
  <si>
    <t>Ремонт водопроводной сети с. Камень-Рыболов ул. Трактовая</t>
  </si>
  <si>
    <t>Ремонт водопроводной сети с. К4амень-Рыболов ул. Вокзальная - ул. Лузанова</t>
  </si>
  <si>
    <t>Ремонт водопроводной сети с. Камень-Рыболов ул. Беговая</t>
  </si>
  <si>
    <t>Ремонт сетей водоснабжения с. Ильинка</t>
  </si>
  <si>
    <t>Строительство канализационных очистных сооружений мощность 3000 кум/м в сутки  с. Камень-Рыболов</t>
  </si>
  <si>
    <t>Ремонт сетей водоснабжения от НС 2 поъёма до НС 3 подъёма с. Камень-Рыболов</t>
  </si>
  <si>
    <t>Ремонт сетей водоснабжения от НС 3 до РЧВ с. Камень-Рыболов</t>
  </si>
  <si>
    <t>Государственная программа Приморского края "Энергоэффективность, развитие газоснабжения и энергетики в Приморском крае"</t>
  </si>
  <si>
    <t xml:space="preserve"> Ремонт тепловой сети котельная 5/4 с. Камень-Рыболов</t>
  </si>
  <si>
    <t>Капитальный ремонт котельного оборудования котельная 5/4 с. Камень-рыболов</t>
  </si>
  <si>
    <t>Ремонт тепловой сети котельная 5/3 с. Камень-Рыболов</t>
  </si>
  <si>
    <t>Ремонт  тепловых сетей котельная 5/2 с. Камень-Рыболов</t>
  </si>
  <si>
    <t>Ремонт тепловых сетей котельная 5/7 с. Комиссарово</t>
  </si>
  <si>
    <t>Замена дымовой трубы котельная 5/10 с. Новоселище</t>
  </si>
  <si>
    <t>Государственная программа "Развитие культуры Приморского края"</t>
  </si>
  <si>
    <t>Реконструкция стадиона "Урожай в с. Камень-Рыболов</t>
  </si>
  <si>
    <t>Установка плоскостного спортивного сооружения. Комбинированный спортивный комплекс (для игровых видов сорта и тренажорный сектор) с. Камень-Рыболов</t>
  </si>
  <si>
    <t>Установка  универсальной   площадка для игровых видов спорта в с.Новоселище</t>
  </si>
  <si>
    <t>Установка комбинированного спортивного  комплекса (для игровых видов сорта и тренажорный сектор) с. Астраханка</t>
  </si>
  <si>
    <t>Установка  универсальной   площадки для игровых видов спорта в с.Мельгуновка</t>
  </si>
  <si>
    <t>Установка  комбинированного спортивного комплекса (для игровых видов сорта и тренажорный сектор) с. Камень-Рыболов</t>
  </si>
  <si>
    <t>Установка  универсальной   площадки для игровых видов спорта в с.Ильинка</t>
  </si>
  <si>
    <t>Установка  универсальной   площадки для игровых видов спорта в с.Октябрьское</t>
  </si>
  <si>
    <t>Государственная программа "Развитие физической культуры и спорта в Приморском крае" Региональный проект "Спорт-норма жизни" национального проекта "Демография"</t>
  </si>
  <si>
    <t>Капитальный ремонт фасада здания , кровли   СДК с.Владимиро-Петровка, ул.Молодежная, д. 9</t>
  </si>
  <si>
    <t>Капитальный ремонт зала для спортивно-досуговых мероприятий СДК с.Мельгуновка , ул. Ленинская, д.30А</t>
  </si>
  <si>
    <t xml:space="preserve"> Капитальный ремонт ЦДК с. Камень-Рыболов , ул. Кирова 10 (капитальные ремонт кровли)</t>
  </si>
  <si>
    <t>село Камень-Рыболов улица 50 лет ВЛКСМ «Парк отдыха».</t>
  </si>
  <si>
    <t>село Астраханка улица Набережная «Пляж»</t>
  </si>
  <si>
    <t>село Камень-Рыболов улица Некрасова «Пешеходная зона».</t>
  </si>
  <si>
    <t>село Камень-Рыболов район улицы Лазо «Зеленый Пляж».</t>
  </si>
  <si>
    <t>село Камень-Рыболов улица Каменка «Исторический центр»</t>
  </si>
  <si>
    <t>село Камень-Рыболов ул. Гор-1 (около дома 338 «Сквер»)</t>
  </si>
  <si>
    <t>село Камень-Рыболов (от перекрестка улицы Пионерской до перекрестка улицы Трактовой)</t>
  </si>
  <si>
    <t>село Камень-Рыболов улица 50 лет ВЛКСМ (от перекрестка улицы Школьной до перекрестка улицы Трактовой)</t>
  </si>
  <si>
    <t>Капитальный ремонт    СДК с. Ильинка, ул.Столетия, д.1 (ремонт кровли,замена окон, отопление)</t>
  </si>
  <si>
    <t>Капитальный ремонт    СДК с. Троицкое, ул. Трактовая , д.1А (ремонт кровли,замена окон, отопление)</t>
  </si>
  <si>
    <t>Капитальный ремонт    СДК с. Октябрьское, ул. Советская (ремонт кровли,замена окон, отопление)</t>
  </si>
  <si>
    <t>Всего по Ханкайскому муниципальному округу:</t>
  </si>
  <si>
    <t>Капитальный ремонт кровли здания СДК с. Платоново-Александровское, ул. Ленина 2А</t>
  </si>
  <si>
    <t>Капитальный ремонт здания СДК  с. Новокачалинск, ул. Клубная 8А (замена кровли, окон, полов, ремонт внутренних стен, замена электоропроводки, установка системы отопления)</t>
  </si>
  <si>
    <t>Капитальный ремонт крыши и отопления в СДК с. Первомайское, ул. Ленина 33А</t>
  </si>
  <si>
    <t xml:space="preserve">Общественная территория около СДК в с. Платоново-Александровское, ул. Ленина 2А </t>
  </si>
  <si>
    <t>Общественная территория около СДК в с. Первомайское, ул. Ленина 33А</t>
  </si>
  <si>
    <t xml:space="preserve">Общественная территория около СДК в с. Новокачалинск, ул. Клубная 8А </t>
  </si>
  <si>
    <t xml:space="preserve"> Всего за 2021-2023:</t>
  </si>
  <si>
    <t xml:space="preserve"> в том числе из краевого бюджета:</t>
  </si>
  <si>
    <t>из местного бюджета:</t>
  </si>
  <si>
    <t>Капитальный ремонт полов МБОУ СОШ № 8 с. Мельгуновка</t>
  </si>
  <si>
    <t>Капитальный ремонт полов МБОУ СОШ № 13 с. Владимиро-Петровка</t>
  </si>
  <si>
    <t>24.</t>
  </si>
  <si>
    <t>25.</t>
  </si>
  <si>
    <t>2021 - 2023</t>
  </si>
  <si>
    <t>ФБ</t>
  </si>
  <si>
    <t xml:space="preserve"> на  2021 - 2023 ГОДЫ </t>
  </si>
  <si>
    <t>ГРБС название министерства</t>
  </si>
  <si>
    <t>село Камень-Рыболов улица Трактовая в том числе:</t>
  </si>
  <si>
    <t>от перекрестка ул.Жукова до СПТУ-57</t>
  </si>
  <si>
    <t>от перекрестка ул.Некрасова до перекрестка ул. 50 лет ВЛКСМ</t>
  </si>
  <si>
    <t>с.Камень-Рыболов,ул.Мичурина,70</t>
  </si>
  <si>
    <t>с.Камень-Рыболов,ул.Трактовая,д.30</t>
  </si>
  <si>
    <t>с.Камень-Рыболов,ул.Трактовая,д.30а</t>
  </si>
  <si>
    <t>село Камень-Рыболов улица Пионерская, 8</t>
  </si>
  <si>
    <t>село Камень-Рыболов, адрес (описание местоположения): установлено относительно ориентира, расположенного за пределами участка. Ориентир нежилое здание. Участок находится примерно в 39 м от ориентира по направлению на северо-запад. Почтовый адрес ориентира: Приморский край, Ханкайский район, село Камень-Рыболов улица Октябрьская дом 6. Категория земель - земли населенных пунктов, разрешенное использование - Элементы благоустройства. Площадь1817 кв.м. «Сквер».</t>
  </si>
  <si>
    <t xml:space="preserve">село Камень-Рыболов, адрес (описание местоположения): установлено относительно ориентира, расположенного за пределами участка. Ориентир жилой дом. Участок находится примерно в 38 м от ориентира по направлению на юго-запад. Почтовый адрес ориентира: Приморский край, Ханкайский район, село Камень-Рыболов улица Трактовая дом 90. Категория земель - земли населенных пунктов, разрешенное использование - Элементы благоустройства. Площадь 4620 кв.м. «Сквер».  </t>
  </si>
  <si>
    <t xml:space="preserve">Территория, прилегающая к  домам № 179, № 204, № 205 </t>
  </si>
  <si>
    <t xml:space="preserve">территория, прилегающая к  домам № 7, № 9, № 11 </t>
  </si>
  <si>
    <t>с.Камень-Рыболов ул.Гор-1, д.338</t>
  </si>
  <si>
    <t>с.Астраханка ул.Березюка, д.8</t>
  </si>
  <si>
    <t>с.Астраханка ул.Березюка, д.10</t>
  </si>
  <si>
    <t>Общественная территория, прилегающая с СДК с. Троицкое</t>
  </si>
  <si>
    <t>Общественная территория для отдыха и празднеств, в  с. Новониколаевка</t>
  </si>
  <si>
    <t xml:space="preserve">     </t>
  </si>
  <si>
    <t>Капитальный ремонт  кровли и актового зала здания ДШИ в с. Камень-рыболов</t>
  </si>
  <si>
    <t>Ремонт тепловой сети котельная 5/11 с. Владимиро-Петровка</t>
  </si>
  <si>
    <t>Капитальный ремонт спортивного зала  МБОУ СОШ № 2 в с. Какмень-Рыболов нацпроект "Успех каждого ребенка"</t>
  </si>
  <si>
    <t>Федеральный проект "Спорт- норма жизни" строительство площадки ГТО в с. Камень-Рыболов</t>
  </si>
  <si>
    <t xml:space="preserve">Государственная программа"Формирование  современной городской среды муниципальных образований Приморского края"                                                                                                 </t>
  </si>
  <si>
    <t>УТВЕРЖДЕН</t>
  </si>
  <si>
    <t>муниципального района</t>
  </si>
  <si>
    <t>постановление Администрации</t>
  </si>
  <si>
    <t>от 25.12.2020 № 1482-па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</si>
</sst>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wrapText="1" shrinkToFit="1"/>
    </xf>
    <xf numFmtId="0" fontId="7" fillId="2" borderId="1" xfId="0" applyFont="1" applyFill="1" applyBorder="1" applyAlignment="1">
      <alignment wrapText="1"/>
    </xf>
    <xf numFmtId="0" fontId="0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wrapText="1" shrinkToFit="1"/>
    </xf>
    <xf numFmtId="0" fontId="0" fillId="3" borderId="0" xfId="0" applyFont="1" applyFill="1" applyAlignment="1"/>
    <xf numFmtId="0" fontId="1" fillId="4" borderId="1" xfId="0" applyFont="1" applyFill="1" applyBorder="1" applyAlignment="1">
      <alignment horizontal="center"/>
    </xf>
    <xf numFmtId="0" fontId="0" fillId="2" borderId="0" xfId="0" applyFont="1" applyFill="1" applyAlignment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/>
    <xf numFmtId="0" fontId="0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/>
    <xf numFmtId="2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3" fillId="0" borderId="0" xfId="0" applyFont="1" applyAlignment="1"/>
    <xf numFmtId="0" fontId="1" fillId="2" borderId="1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8"/>
  <sheetViews>
    <sheetView tabSelected="1" view="pageBreakPreview" topLeftCell="A34" zoomScale="60" zoomScaleNormal="70" workbookViewId="0">
      <selection activeCell="I13" sqref="I13"/>
    </sheetView>
  </sheetViews>
  <sheetFormatPr defaultColWidth="14.42578125" defaultRowHeight="15" customHeight="1" x14ac:dyDescent="0.25"/>
  <cols>
    <col min="1" max="1" width="4.5703125" style="24" customWidth="1"/>
    <col min="2" max="2" width="29" style="24" customWidth="1"/>
    <col min="3" max="3" width="10.5703125" style="35" hidden="1" customWidth="1"/>
    <col min="4" max="4" width="13" style="24" customWidth="1"/>
    <col min="5" max="5" width="10.5703125" style="24" customWidth="1"/>
    <col min="6" max="6" width="11.5703125" style="24" customWidth="1"/>
    <col min="7" max="7" width="10.5703125" style="24" customWidth="1"/>
    <col min="8" max="8" width="12.5703125" style="42" customWidth="1"/>
    <col min="9" max="9" width="9.85546875" style="24" customWidth="1"/>
    <col min="10" max="10" width="11.7109375" style="42" customWidth="1"/>
    <col min="11" max="11" width="12.140625" style="24" customWidth="1"/>
    <col min="12" max="12" width="13.28515625" style="42" customWidth="1"/>
    <col min="13" max="13" width="11.7109375" style="24" customWidth="1"/>
    <col min="14" max="14" width="11.85546875" style="24" customWidth="1"/>
    <col min="15" max="15" width="9.140625" style="24" customWidth="1"/>
    <col min="16" max="16" width="10.5703125" style="42" customWidth="1"/>
    <col min="17" max="17" width="9.140625" style="24" customWidth="1"/>
    <col min="18" max="18" width="11.7109375" style="24" customWidth="1"/>
    <col min="19" max="19" width="9.140625" style="24" customWidth="1"/>
  </cols>
  <sheetData>
    <row r="1" spans="1:19" x14ac:dyDescent="0.25">
      <c r="A1" s="9"/>
      <c r="B1" s="10"/>
      <c r="C1" s="3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 t="s">
        <v>150</v>
      </c>
      <c r="S1" s="11"/>
    </row>
    <row r="2" spans="1:19" s="8" customFormat="1" x14ac:dyDescent="0.25">
      <c r="A2" s="9"/>
      <c r="B2" s="10"/>
      <c r="C2" s="3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 t="s">
        <v>152</v>
      </c>
      <c r="Q2" s="11"/>
      <c r="R2" s="11"/>
      <c r="S2" s="11"/>
    </row>
    <row r="3" spans="1:19" s="8" customFormat="1" x14ac:dyDescent="0.25">
      <c r="A3" s="9"/>
      <c r="B3" s="10"/>
      <c r="C3" s="3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 t="s">
        <v>151</v>
      </c>
      <c r="Q3" s="11"/>
      <c r="R3" s="11"/>
      <c r="S3" s="11"/>
    </row>
    <row r="4" spans="1:19" s="8" customFormat="1" x14ac:dyDescent="0.25">
      <c r="A4" s="9"/>
      <c r="B4" s="10"/>
      <c r="C4" s="3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153</v>
      </c>
      <c r="Q4" s="11"/>
      <c r="R4" s="11"/>
      <c r="S4" s="11"/>
    </row>
    <row r="5" spans="1:19" ht="18.75" x14ac:dyDescent="0.25">
      <c r="A5" s="57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8.75" x14ac:dyDescent="0.25">
      <c r="A6" s="59" t="s">
        <v>20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25.5" customHeight="1" x14ac:dyDescent="0.25">
      <c r="A7" s="57" t="s">
        <v>126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8.75" x14ac:dyDescent="0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20.25" customHeight="1" x14ac:dyDescent="0.25">
      <c r="A9" s="61" t="s">
        <v>1</v>
      </c>
      <c r="B9" s="61" t="s">
        <v>2</v>
      </c>
      <c r="C9" s="60" t="s">
        <v>127</v>
      </c>
      <c r="D9" s="61" t="s">
        <v>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34.5" customHeight="1" x14ac:dyDescent="0.25">
      <c r="A10" s="62"/>
      <c r="B10" s="62"/>
      <c r="C10" s="60"/>
      <c r="D10" s="63" t="s">
        <v>124</v>
      </c>
      <c r="E10" s="63"/>
      <c r="F10" s="64"/>
      <c r="G10" s="64"/>
      <c r="H10" s="61">
        <v>2021</v>
      </c>
      <c r="I10" s="61"/>
      <c r="J10" s="62"/>
      <c r="K10" s="62"/>
      <c r="L10" s="61">
        <v>2022</v>
      </c>
      <c r="M10" s="61"/>
      <c r="N10" s="62"/>
      <c r="O10" s="62"/>
      <c r="P10" s="61">
        <v>2023</v>
      </c>
      <c r="Q10" s="61"/>
      <c r="R10" s="62"/>
      <c r="S10" s="62"/>
    </row>
    <row r="11" spans="1:19" ht="26.25" customHeight="1" x14ac:dyDescent="0.25">
      <c r="A11" s="62"/>
      <c r="B11" s="62"/>
      <c r="C11" s="60"/>
      <c r="D11" s="25" t="s">
        <v>4</v>
      </c>
      <c r="E11" s="25" t="s">
        <v>125</v>
      </c>
      <c r="F11" s="25" t="s">
        <v>5</v>
      </c>
      <c r="G11" s="25" t="s">
        <v>6</v>
      </c>
      <c r="H11" s="43" t="s">
        <v>4</v>
      </c>
      <c r="I11" s="25" t="s">
        <v>125</v>
      </c>
      <c r="J11" s="43" t="s">
        <v>5</v>
      </c>
      <c r="K11" s="12" t="s">
        <v>6</v>
      </c>
      <c r="L11" s="43" t="s">
        <v>4</v>
      </c>
      <c r="M11" s="25" t="s">
        <v>125</v>
      </c>
      <c r="N11" s="12" t="s">
        <v>5</v>
      </c>
      <c r="O11" s="12" t="s">
        <v>6</v>
      </c>
      <c r="P11" s="43" t="s">
        <v>4</v>
      </c>
      <c r="Q11" s="25" t="s">
        <v>125</v>
      </c>
      <c r="R11" s="12" t="s">
        <v>5</v>
      </c>
      <c r="S11" s="12" t="s">
        <v>6</v>
      </c>
    </row>
    <row r="12" spans="1:19" ht="72" x14ac:dyDescent="0.25">
      <c r="A12" s="13"/>
      <c r="B12" s="38" t="s">
        <v>18</v>
      </c>
      <c r="C12" s="39"/>
      <c r="D12" s="40">
        <f t="shared" ref="D12:G13" si="0">H12+L12+P12</f>
        <v>434530.25200000004</v>
      </c>
      <c r="E12" s="40">
        <f t="shared" si="0"/>
        <v>0</v>
      </c>
      <c r="F12" s="40">
        <f t="shared" si="0"/>
        <v>434401.70700000005</v>
      </c>
      <c r="G12" s="40">
        <f t="shared" si="0"/>
        <v>6443.0569999999998</v>
      </c>
      <c r="H12" s="40">
        <f>H13+H14+H15+H16+H17+H18+H19+H20+H21+H22+H23+H24+H25+H26+H27+H28+H29+H30+H33+H34+H35+H36+H37+H38+H39</f>
        <v>40433.502</v>
      </c>
      <c r="I12" s="40"/>
      <c r="J12" s="40">
        <f>J13+J14+J15+J16+J17+J18+J19+J20+J21+J22+J23+J24+J25+J26+J27+J28+J29+J30+J31+J32+J33+J34+J35+J36+J37+J38+J39</f>
        <v>43961.292999999998</v>
      </c>
      <c r="K12" s="40">
        <f>K13+K14+K15+K16+K17+K18+K19+K20+K21+K22+K23+K24+K25+K26+K27+K28+K29+K30+K31+K32+K33+K34+K35+K36+K37+K38+K39</f>
        <v>2535.5569999999998</v>
      </c>
      <c r="L12" s="40">
        <f t="shared" ref="L12:P12" si="1">L13+L14+L15+L16+L17+L18+L19+L20+L21+L22+L23+L24+L25+L26+L27+L28+L29+L30+L33+L34+L35+L36+L37+L38+L39</f>
        <v>216679.41</v>
      </c>
      <c r="M12" s="40"/>
      <c r="N12" s="40">
        <f>N13+N14+N15+N16+N17+N18+N19+N20+N21+N22+N23+N24+N25+N26+N27+N28+N29+N30+N31+N32+N33+N34+N35+N36+N37+N38+N39</f>
        <v>214797.25600000002</v>
      </c>
      <c r="O12" s="40">
        <f>O13+O14+O15+O16+O17+O18+O19+O20+O21+O22+O23+O24+O25+O26+O27+O28+O29+O30+O31+O32+O33+O34+O35+O36+O37+O38+O39</f>
        <v>2133.3180000000002</v>
      </c>
      <c r="P12" s="40">
        <f t="shared" si="1"/>
        <v>177417.34000000003</v>
      </c>
      <c r="Q12" s="40"/>
      <c r="R12" s="40">
        <f t="shared" ref="R12:S12" si="2">R13+R14+R15+R16+R17+R18+R19+R20+R21+R22+R23+R24+R25+R26+R27+R28+R29+R30+R31+R32+R33+R34+R35+R36+R37+R38+R39</f>
        <v>175643.158</v>
      </c>
      <c r="S12" s="40">
        <f t="shared" si="2"/>
        <v>1774.182</v>
      </c>
    </row>
    <row r="13" spans="1:19" s="3" customFormat="1" ht="75.75" customHeight="1" x14ac:dyDescent="0.25">
      <c r="A13" s="14" t="s">
        <v>7</v>
      </c>
      <c r="B13" s="16" t="s">
        <v>21</v>
      </c>
      <c r="C13" s="14"/>
      <c r="D13" s="26">
        <f t="shared" si="0"/>
        <v>288854.30000000005</v>
      </c>
      <c r="E13" s="26">
        <f t="shared" si="0"/>
        <v>0</v>
      </c>
      <c r="F13" s="26">
        <f t="shared" si="0"/>
        <v>284683.48</v>
      </c>
      <c r="G13" s="26">
        <f t="shared" si="0"/>
        <v>4170.82</v>
      </c>
      <c r="H13" s="26">
        <f>J13+K13</f>
        <v>32174</v>
      </c>
      <c r="I13" s="26"/>
      <c r="J13" s="26">
        <v>30570</v>
      </c>
      <c r="K13" s="26">
        <v>1604</v>
      </c>
      <c r="L13" s="26">
        <f t="shared" ref="L13:L19" si="3">N13+O13</f>
        <v>128340.15000000001</v>
      </c>
      <c r="M13" s="26"/>
      <c r="N13" s="26">
        <v>127056.74</v>
      </c>
      <c r="O13" s="26">
        <v>1283.4100000000001</v>
      </c>
      <c r="P13" s="26">
        <f>R13+S13</f>
        <v>128340.15000000001</v>
      </c>
      <c r="Q13" s="26"/>
      <c r="R13" s="26">
        <v>127056.74</v>
      </c>
      <c r="S13" s="26">
        <v>1283.4100000000001</v>
      </c>
    </row>
    <row r="14" spans="1:19" s="3" customFormat="1" ht="75.75" customHeight="1" x14ac:dyDescent="0.25">
      <c r="A14" s="14" t="s">
        <v>8</v>
      </c>
      <c r="B14" s="16" t="s">
        <v>22</v>
      </c>
      <c r="C14" s="31"/>
      <c r="D14" s="26">
        <f t="shared" ref="D14:D79" si="4">H14+L14+P14</f>
        <v>411.34</v>
      </c>
      <c r="E14" s="26">
        <f t="shared" ref="E14:E79" si="5">I14+M14+Q14</f>
        <v>0</v>
      </c>
      <c r="F14" s="26">
        <f t="shared" ref="F14:F79" si="6">J14+N14+R14</f>
        <v>399</v>
      </c>
      <c r="G14" s="26">
        <f t="shared" ref="G14:G79" si="7">K14+O14+S14</f>
        <v>12.34</v>
      </c>
      <c r="H14" s="26">
        <f t="shared" ref="H14:H23" si="8">J14+K14</f>
        <v>411.34</v>
      </c>
      <c r="I14" s="26"/>
      <c r="J14" s="26">
        <v>399</v>
      </c>
      <c r="K14" s="26">
        <v>12.34</v>
      </c>
      <c r="L14" s="26">
        <f t="shared" si="3"/>
        <v>0</v>
      </c>
      <c r="M14" s="26"/>
      <c r="N14" s="26"/>
      <c r="O14" s="26"/>
      <c r="P14" s="26">
        <f>R14+S14</f>
        <v>0</v>
      </c>
      <c r="Q14" s="26"/>
      <c r="R14" s="27"/>
      <c r="S14" s="27"/>
    </row>
    <row r="15" spans="1:19" ht="45" x14ac:dyDescent="0.25">
      <c r="A15" s="13" t="s">
        <v>9</v>
      </c>
      <c r="B15" s="17" t="s">
        <v>23</v>
      </c>
      <c r="C15" s="32"/>
      <c r="D15" s="26">
        <f t="shared" si="4"/>
        <v>1765.8039999999999</v>
      </c>
      <c r="E15" s="26">
        <f t="shared" si="5"/>
        <v>0</v>
      </c>
      <c r="F15" s="26">
        <f t="shared" si="6"/>
        <v>1712.83</v>
      </c>
      <c r="G15" s="26">
        <f t="shared" si="7"/>
        <v>52.973999999999997</v>
      </c>
      <c r="H15" s="26">
        <f t="shared" si="8"/>
        <v>1765.8039999999999</v>
      </c>
      <c r="I15" s="26"/>
      <c r="J15" s="26">
        <v>1712.83</v>
      </c>
      <c r="K15" s="26">
        <v>52.973999999999997</v>
      </c>
      <c r="L15" s="26">
        <f t="shared" si="3"/>
        <v>0</v>
      </c>
      <c r="M15" s="26"/>
      <c r="N15" s="26"/>
      <c r="O15" s="26"/>
      <c r="P15" s="26">
        <f>R15+S15</f>
        <v>0</v>
      </c>
      <c r="Q15" s="26"/>
      <c r="R15" s="27"/>
      <c r="S15" s="27"/>
    </row>
    <row r="16" spans="1:19" ht="45" x14ac:dyDescent="0.25">
      <c r="A16" s="13" t="s">
        <v>15</v>
      </c>
      <c r="B16" s="17" t="s">
        <v>24</v>
      </c>
      <c r="C16" s="32"/>
      <c r="D16" s="26">
        <f t="shared" si="4"/>
        <v>3233.4610000000002</v>
      </c>
      <c r="E16" s="26">
        <f t="shared" si="5"/>
        <v>0</v>
      </c>
      <c r="F16" s="26">
        <f t="shared" si="6"/>
        <v>3166.5250000000001</v>
      </c>
      <c r="G16" s="26">
        <f t="shared" si="7"/>
        <v>66.936000000000007</v>
      </c>
      <c r="H16" s="26">
        <f t="shared" si="8"/>
        <v>3233.4610000000002</v>
      </c>
      <c r="I16" s="26"/>
      <c r="J16" s="26">
        <v>3166.5250000000001</v>
      </c>
      <c r="K16" s="26">
        <v>66.936000000000007</v>
      </c>
      <c r="L16" s="26">
        <f t="shared" si="3"/>
        <v>0</v>
      </c>
      <c r="M16" s="26"/>
      <c r="N16" s="26"/>
      <c r="O16" s="26"/>
      <c r="P16" s="27"/>
      <c r="Q16" s="27"/>
      <c r="R16" s="27"/>
      <c r="S16" s="27"/>
    </row>
    <row r="17" spans="1:19" s="1" customFormat="1" ht="45" x14ac:dyDescent="0.25">
      <c r="A17" s="13" t="s">
        <v>16</v>
      </c>
      <c r="B17" s="17" t="s">
        <v>25</v>
      </c>
      <c r="C17" s="32"/>
      <c r="D17" s="26">
        <f t="shared" si="4"/>
        <v>2848.8969999999999</v>
      </c>
      <c r="E17" s="26">
        <f t="shared" si="5"/>
        <v>0</v>
      </c>
      <c r="F17" s="26">
        <f t="shared" si="6"/>
        <v>2763.43</v>
      </c>
      <c r="G17" s="26">
        <f t="shared" si="7"/>
        <v>85.466999999999999</v>
      </c>
      <c r="H17" s="26">
        <f t="shared" si="8"/>
        <v>2848.8969999999999</v>
      </c>
      <c r="I17" s="26"/>
      <c r="J17" s="26">
        <v>2763.43</v>
      </c>
      <c r="K17" s="26">
        <v>85.466999999999999</v>
      </c>
      <c r="L17" s="26">
        <f t="shared" si="3"/>
        <v>0</v>
      </c>
      <c r="M17" s="26"/>
      <c r="N17" s="26"/>
      <c r="O17" s="26"/>
      <c r="P17" s="26"/>
      <c r="Q17" s="26"/>
      <c r="R17" s="27"/>
      <c r="S17" s="27"/>
    </row>
    <row r="18" spans="1:19" s="1" customFormat="1" ht="45" x14ac:dyDescent="0.25">
      <c r="A18" s="13" t="s">
        <v>10</v>
      </c>
      <c r="B18" s="17" t="s">
        <v>26</v>
      </c>
      <c r="C18" s="32"/>
      <c r="D18" s="26">
        <f t="shared" si="4"/>
        <v>15607.33</v>
      </c>
      <c r="E18" s="26">
        <f t="shared" si="5"/>
        <v>0</v>
      </c>
      <c r="F18" s="26">
        <f t="shared" si="6"/>
        <v>15451.255999999999</v>
      </c>
      <c r="G18" s="26">
        <f t="shared" si="7"/>
        <v>156.07400000000001</v>
      </c>
      <c r="H18" s="26">
        <f t="shared" si="8"/>
        <v>0</v>
      </c>
      <c r="I18" s="26"/>
      <c r="J18" s="26">
        <v>0</v>
      </c>
      <c r="K18" s="26">
        <v>0</v>
      </c>
      <c r="L18" s="26">
        <f t="shared" si="3"/>
        <v>15607.33</v>
      </c>
      <c r="M18" s="26"/>
      <c r="N18" s="26">
        <v>15451.255999999999</v>
      </c>
      <c r="O18" s="26">
        <v>156.07400000000001</v>
      </c>
      <c r="P18" s="26">
        <f t="shared" ref="P18:P39" si="9">R18+S18</f>
        <v>0</v>
      </c>
      <c r="Q18" s="26"/>
      <c r="R18" s="27"/>
      <c r="S18" s="27"/>
    </row>
    <row r="19" spans="1:19" s="1" customFormat="1" ht="45" x14ac:dyDescent="0.25">
      <c r="A19" s="13" t="s">
        <v>11</v>
      </c>
      <c r="B19" s="17" t="s">
        <v>27</v>
      </c>
      <c r="C19" s="32"/>
      <c r="D19" s="26">
        <f t="shared" si="4"/>
        <v>2839.41</v>
      </c>
      <c r="E19" s="26">
        <f t="shared" si="5"/>
        <v>0</v>
      </c>
      <c r="F19" s="26">
        <f t="shared" si="6"/>
        <v>2811.0149999999999</v>
      </c>
      <c r="G19" s="26">
        <f t="shared" si="7"/>
        <v>28.395</v>
      </c>
      <c r="H19" s="26">
        <f t="shared" si="8"/>
        <v>0</v>
      </c>
      <c r="I19" s="26"/>
      <c r="J19" s="26">
        <v>0</v>
      </c>
      <c r="K19" s="26">
        <v>0</v>
      </c>
      <c r="L19" s="26">
        <f t="shared" si="3"/>
        <v>2839.41</v>
      </c>
      <c r="M19" s="26"/>
      <c r="N19" s="26">
        <v>2811.0149999999999</v>
      </c>
      <c r="O19" s="26">
        <v>28.395</v>
      </c>
      <c r="P19" s="26">
        <f t="shared" si="9"/>
        <v>0</v>
      </c>
      <c r="Q19" s="26"/>
      <c r="R19" s="27"/>
      <c r="S19" s="27"/>
    </row>
    <row r="20" spans="1:19" s="1" customFormat="1" ht="60" x14ac:dyDescent="0.25">
      <c r="A20" s="13" t="s">
        <v>17</v>
      </c>
      <c r="B20" s="17" t="s">
        <v>28</v>
      </c>
      <c r="C20" s="32"/>
      <c r="D20" s="26">
        <f t="shared" si="4"/>
        <v>4036.4180000000001</v>
      </c>
      <c r="E20" s="26">
        <f t="shared" si="5"/>
        <v>40.771999999999998</v>
      </c>
      <c r="F20" s="26">
        <f t="shared" si="6"/>
        <v>4036.4180000000001</v>
      </c>
      <c r="G20" s="26">
        <f t="shared" si="7"/>
        <v>40.771999999999998</v>
      </c>
      <c r="H20" s="26">
        <f t="shared" si="8"/>
        <v>0</v>
      </c>
      <c r="I20" s="26"/>
      <c r="J20" s="26">
        <v>0</v>
      </c>
      <c r="K20" s="26">
        <v>0</v>
      </c>
      <c r="L20" s="26">
        <v>4036.4180000000001</v>
      </c>
      <c r="M20" s="26">
        <v>40.771999999999998</v>
      </c>
      <c r="N20" s="26">
        <v>4036.4180000000001</v>
      </c>
      <c r="O20" s="26">
        <v>40.771999999999998</v>
      </c>
      <c r="P20" s="26">
        <f t="shared" si="9"/>
        <v>0</v>
      </c>
      <c r="Q20" s="26"/>
      <c r="R20" s="27"/>
      <c r="S20" s="27"/>
    </row>
    <row r="21" spans="1:19" s="1" customFormat="1" ht="45" x14ac:dyDescent="0.25">
      <c r="A21" s="13" t="s">
        <v>12</v>
      </c>
      <c r="B21" s="17" t="s">
        <v>120</v>
      </c>
      <c r="C21" s="32"/>
      <c r="D21" s="26">
        <f t="shared" si="4"/>
        <v>6685.7070000000003</v>
      </c>
      <c r="E21" s="26">
        <f t="shared" si="5"/>
        <v>67.533000000000001</v>
      </c>
      <c r="F21" s="26">
        <f t="shared" si="6"/>
        <v>6685.7070000000003</v>
      </c>
      <c r="G21" s="26">
        <f t="shared" si="7"/>
        <v>67.533000000000001</v>
      </c>
      <c r="H21" s="26">
        <f t="shared" si="8"/>
        <v>0</v>
      </c>
      <c r="I21" s="26"/>
      <c r="J21" s="26">
        <v>0</v>
      </c>
      <c r="K21" s="26">
        <v>0</v>
      </c>
      <c r="L21" s="26">
        <v>6685.7070000000003</v>
      </c>
      <c r="M21" s="26">
        <v>67.533000000000001</v>
      </c>
      <c r="N21" s="26">
        <v>6685.7070000000003</v>
      </c>
      <c r="O21" s="26">
        <v>67.533000000000001</v>
      </c>
      <c r="P21" s="26">
        <f t="shared" si="9"/>
        <v>0</v>
      </c>
      <c r="Q21" s="26"/>
      <c r="R21" s="27"/>
      <c r="S21" s="27"/>
    </row>
    <row r="22" spans="1:19" s="8" customFormat="1" ht="43.5" customHeight="1" x14ac:dyDescent="0.25">
      <c r="A22" s="13" t="s">
        <v>13</v>
      </c>
      <c r="B22" s="17" t="s">
        <v>121</v>
      </c>
      <c r="C22" s="32"/>
      <c r="D22" s="26">
        <f t="shared" si="4"/>
        <v>7995.299</v>
      </c>
      <c r="E22" s="26">
        <f t="shared" si="5"/>
        <v>80.760999999999996</v>
      </c>
      <c r="F22" s="26">
        <f t="shared" si="6"/>
        <v>7995.299</v>
      </c>
      <c r="G22" s="26">
        <f t="shared" si="7"/>
        <v>80.760999999999996</v>
      </c>
      <c r="H22" s="26">
        <f t="shared" si="8"/>
        <v>0</v>
      </c>
      <c r="I22" s="26"/>
      <c r="J22" s="26">
        <v>0</v>
      </c>
      <c r="K22" s="26">
        <v>0</v>
      </c>
      <c r="L22" s="26">
        <v>7995.299</v>
      </c>
      <c r="M22" s="26">
        <v>80.760999999999996</v>
      </c>
      <c r="N22" s="26">
        <v>7995.299</v>
      </c>
      <c r="O22" s="26">
        <v>80.760999999999996</v>
      </c>
      <c r="P22" s="26"/>
      <c r="Q22" s="26"/>
      <c r="R22" s="27"/>
      <c r="S22" s="27"/>
    </row>
    <row r="23" spans="1:19" s="8" customFormat="1" ht="45.75" customHeight="1" x14ac:dyDescent="0.25">
      <c r="A23" s="13" t="s">
        <v>14</v>
      </c>
      <c r="B23" s="17" t="s">
        <v>29</v>
      </c>
      <c r="C23" s="32"/>
      <c r="D23" s="26">
        <f t="shared" si="4"/>
        <v>6147.6220000000003</v>
      </c>
      <c r="E23" s="26">
        <f t="shared" si="5"/>
        <v>62.097999999999999</v>
      </c>
      <c r="F23" s="26">
        <f t="shared" si="6"/>
        <v>6147.6220000000003</v>
      </c>
      <c r="G23" s="26">
        <f t="shared" si="7"/>
        <v>62.097999999999999</v>
      </c>
      <c r="H23" s="26">
        <f t="shared" si="8"/>
        <v>0</v>
      </c>
      <c r="I23" s="26"/>
      <c r="J23" s="26">
        <v>0</v>
      </c>
      <c r="K23" s="26">
        <v>0</v>
      </c>
      <c r="L23" s="26">
        <v>6147.6220000000003</v>
      </c>
      <c r="M23" s="26">
        <v>62.097999999999999</v>
      </c>
      <c r="N23" s="26">
        <v>6147.6220000000003</v>
      </c>
      <c r="O23" s="26">
        <v>62.097999999999999</v>
      </c>
      <c r="P23" s="26"/>
      <c r="Q23" s="26"/>
      <c r="R23" s="27"/>
      <c r="S23" s="27"/>
    </row>
    <row r="24" spans="1:19" s="1" customFormat="1" ht="45" x14ac:dyDescent="0.25">
      <c r="A24" s="13" t="s">
        <v>19</v>
      </c>
      <c r="B24" s="17" t="s">
        <v>30</v>
      </c>
      <c r="C24" s="32"/>
      <c r="D24" s="26">
        <f t="shared" si="4"/>
        <v>10000</v>
      </c>
      <c r="E24" s="26">
        <f t="shared" si="5"/>
        <v>0</v>
      </c>
      <c r="F24" s="26">
        <f t="shared" si="6"/>
        <v>9900</v>
      </c>
      <c r="G24" s="26">
        <f t="shared" si="7"/>
        <v>100</v>
      </c>
      <c r="H24" s="26"/>
      <c r="I24" s="26"/>
      <c r="J24" s="26"/>
      <c r="K24" s="26"/>
      <c r="L24" s="26">
        <f>O24+N24</f>
        <v>10000</v>
      </c>
      <c r="M24" s="26">
        <v>0</v>
      </c>
      <c r="N24" s="26">
        <v>9900</v>
      </c>
      <c r="O24" s="26">
        <v>100</v>
      </c>
      <c r="P24" s="26">
        <f t="shared" si="9"/>
        <v>0</v>
      </c>
      <c r="Q24" s="26"/>
      <c r="R24" s="27"/>
      <c r="S24" s="27"/>
    </row>
    <row r="25" spans="1:19" ht="45" x14ac:dyDescent="0.25">
      <c r="A25" s="13" t="s">
        <v>31</v>
      </c>
      <c r="B25" s="17" t="s">
        <v>33</v>
      </c>
      <c r="C25" s="32"/>
      <c r="D25" s="26">
        <f t="shared" si="4"/>
        <v>2000</v>
      </c>
      <c r="E25" s="26">
        <f t="shared" si="5"/>
        <v>0</v>
      </c>
      <c r="F25" s="26">
        <f t="shared" si="6"/>
        <v>1998</v>
      </c>
      <c r="G25" s="26">
        <f t="shared" si="7"/>
        <v>2</v>
      </c>
      <c r="H25" s="26"/>
      <c r="I25" s="26"/>
      <c r="J25" s="26"/>
      <c r="K25" s="26"/>
      <c r="L25" s="26">
        <f t="shared" ref="L25:L29" si="10">N25+O25</f>
        <v>2000</v>
      </c>
      <c r="M25" s="26"/>
      <c r="N25" s="26">
        <v>1998</v>
      </c>
      <c r="O25" s="26">
        <v>2</v>
      </c>
      <c r="P25" s="26">
        <f t="shared" si="9"/>
        <v>0</v>
      </c>
      <c r="Q25" s="26"/>
      <c r="R25" s="26"/>
      <c r="S25" s="26"/>
    </row>
    <row r="26" spans="1:19" s="1" customFormat="1" ht="45" x14ac:dyDescent="0.25">
      <c r="A26" s="13" t="s">
        <v>32</v>
      </c>
      <c r="B26" s="17" t="s">
        <v>35</v>
      </c>
      <c r="C26" s="32"/>
      <c r="D26" s="26">
        <f t="shared" si="4"/>
        <v>2000</v>
      </c>
      <c r="E26" s="26">
        <f t="shared" si="5"/>
        <v>0</v>
      </c>
      <c r="F26" s="26">
        <f t="shared" si="6"/>
        <v>1998</v>
      </c>
      <c r="G26" s="26">
        <f t="shared" si="7"/>
        <v>2</v>
      </c>
      <c r="H26" s="26"/>
      <c r="I26" s="26"/>
      <c r="J26" s="26"/>
      <c r="K26" s="26"/>
      <c r="L26" s="26">
        <f t="shared" si="10"/>
        <v>2000</v>
      </c>
      <c r="M26" s="26"/>
      <c r="N26" s="26">
        <v>1998</v>
      </c>
      <c r="O26" s="26">
        <v>2</v>
      </c>
      <c r="P26" s="26">
        <f t="shared" si="9"/>
        <v>0</v>
      </c>
      <c r="Q26" s="26"/>
      <c r="R26" s="26"/>
      <c r="S26" s="26"/>
    </row>
    <row r="27" spans="1:19" ht="45" x14ac:dyDescent="0.25">
      <c r="A27" s="13" t="s">
        <v>34</v>
      </c>
      <c r="B27" s="17" t="s">
        <v>37</v>
      </c>
      <c r="C27" s="32"/>
      <c r="D27" s="26">
        <f t="shared" si="4"/>
        <v>9527.4740000000002</v>
      </c>
      <c r="E27" s="26">
        <f t="shared" si="5"/>
        <v>0</v>
      </c>
      <c r="F27" s="26">
        <f t="shared" si="6"/>
        <v>9432.1990000000005</v>
      </c>
      <c r="G27" s="26">
        <f t="shared" si="7"/>
        <v>95.275000000000006</v>
      </c>
      <c r="H27" s="26"/>
      <c r="I27" s="26"/>
      <c r="J27" s="26"/>
      <c r="K27" s="26"/>
      <c r="L27" s="26">
        <f t="shared" si="10"/>
        <v>9527.4740000000002</v>
      </c>
      <c r="M27" s="26"/>
      <c r="N27" s="26">
        <v>9432.1990000000005</v>
      </c>
      <c r="O27" s="26">
        <v>95.275000000000006</v>
      </c>
      <c r="P27" s="26">
        <f t="shared" si="9"/>
        <v>0</v>
      </c>
      <c r="Q27" s="26"/>
      <c r="R27" s="26"/>
      <c r="S27" s="26"/>
    </row>
    <row r="28" spans="1:19" s="1" customFormat="1" ht="45" x14ac:dyDescent="0.25">
      <c r="A28" s="13" t="s">
        <v>36</v>
      </c>
      <c r="B28" s="17" t="s">
        <v>39</v>
      </c>
      <c r="C28" s="32"/>
      <c r="D28" s="26">
        <f t="shared" si="4"/>
        <v>10000</v>
      </c>
      <c r="E28" s="26">
        <f t="shared" si="5"/>
        <v>0</v>
      </c>
      <c r="F28" s="26">
        <f t="shared" si="6"/>
        <v>9900</v>
      </c>
      <c r="G28" s="26">
        <f t="shared" si="7"/>
        <v>100</v>
      </c>
      <c r="H28" s="26"/>
      <c r="I28" s="26"/>
      <c r="J28" s="26"/>
      <c r="K28" s="26"/>
      <c r="L28" s="26">
        <f t="shared" si="10"/>
        <v>10000</v>
      </c>
      <c r="M28" s="26"/>
      <c r="N28" s="26">
        <v>9900</v>
      </c>
      <c r="O28" s="26">
        <v>100</v>
      </c>
      <c r="P28" s="26">
        <f t="shared" si="9"/>
        <v>0</v>
      </c>
      <c r="Q28" s="26"/>
      <c r="R28" s="26"/>
      <c r="S28" s="26"/>
    </row>
    <row r="29" spans="1:19" s="1" customFormat="1" ht="30" x14ac:dyDescent="0.25">
      <c r="A29" s="13" t="s">
        <v>38</v>
      </c>
      <c r="B29" s="17" t="s">
        <v>41</v>
      </c>
      <c r="C29" s="32"/>
      <c r="D29" s="26">
        <f t="shared" si="4"/>
        <v>7500</v>
      </c>
      <c r="E29" s="26">
        <f t="shared" si="5"/>
        <v>0</v>
      </c>
      <c r="F29" s="26">
        <f t="shared" si="6"/>
        <v>7425</v>
      </c>
      <c r="G29" s="26">
        <f t="shared" si="7"/>
        <v>75</v>
      </c>
      <c r="H29" s="26"/>
      <c r="I29" s="26"/>
      <c r="J29" s="26"/>
      <c r="K29" s="26"/>
      <c r="L29" s="26">
        <f t="shared" si="10"/>
        <v>7500</v>
      </c>
      <c r="M29" s="26"/>
      <c r="N29" s="26">
        <v>7425</v>
      </c>
      <c r="O29" s="26">
        <v>75</v>
      </c>
      <c r="P29" s="26">
        <f t="shared" si="9"/>
        <v>0</v>
      </c>
      <c r="Q29" s="26"/>
      <c r="R29" s="26"/>
      <c r="S29" s="26"/>
    </row>
    <row r="30" spans="1:19" s="4" customFormat="1" ht="43.9" customHeight="1" x14ac:dyDescent="0.25">
      <c r="A30" s="13" t="s">
        <v>40</v>
      </c>
      <c r="B30" s="17" t="s">
        <v>43</v>
      </c>
      <c r="C30" s="33"/>
      <c r="D30" s="26">
        <f t="shared" si="4"/>
        <v>4000</v>
      </c>
      <c r="E30" s="26">
        <f t="shared" si="5"/>
        <v>0</v>
      </c>
      <c r="F30" s="26">
        <f t="shared" si="6"/>
        <v>3960</v>
      </c>
      <c r="G30" s="26">
        <f t="shared" si="7"/>
        <v>40</v>
      </c>
      <c r="H30" s="26"/>
      <c r="I30" s="26"/>
      <c r="J30" s="26"/>
      <c r="K30" s="26"/>
      <c r="L30" s="26">
        <v>4000</v>
      </c>
      <c r="M30" s="26"/>
      <c r="N30" s="26">
        <v>3960</v>
      </c>
      <c r="O30" s="26">
        <v>40</v>
      </c>
      <c r="P30" s="26">
        <f t="shared" si="9"/>
        <v>0</v>
      </c>
      <c r="Q30" s="26"/>
      <c r="R30" s="26"/>
      <c r="S30" s="26"/>
    </row>
    <row r="31" spans="1:19" s="8" customFormat="1" ht="61.5" customHeight="1" x14ac:dyDescent="0.25">
      <c r="A31" s="13"/>
      <c r="B31" s="17" t="s">
        <v>147</v>
      </c>
      <c r="C31" s="53"/>
      <c r="D31" s="26">
        <f t="shared" ref="D31:D32" si="11">H31+L31+P31</f>
        <v>2505.23</v>
      </c>
      <c r="E31" s="26">
        <f t="shared" ref="E31:E32" si="12">I31+M31+Q31</f>
        <v>0</v>
      </c>
      <c r="F31" s="26">
        <f t="shared" ref="F31:F32" si="13">J31+N31+R31</f>
        <v>2383.13</v>
      </c>
      <c r="G31" s="26">
        <f t="shared" ref="G31:G32" si="14">K31+O31+S31</f>
        <v>122.1</v>
      </c>
      <c r="H31" s="26">
        <f>J31+K31</f>
        <v>2505.23</v>
      </c>
      <c r="I31" s="26"/>
      <c r="J31" s="26">
        <v>2383.13</v>
      </c>
      <c r="K31" s="26">
        <v>122.1</v>
      </c>
      <c r="L31" s="26"/>
      <c r="M31" s="26"/>
      <c r="N31" s="26"/>
      <c r="O31" s="26"/>
      <c r="P31" s="26"/>
      <c r="Q31" s="26"/>
      <c r="R31" s="26"/>
      <c r="S31" s="26"/>
    </row>
    <row r="32" spans="1:19" s="8" customFormat="1" ht="43.9" customHeight="1" x14ac:dyDescent="0.25">
      <c r="A32" s="13"/>
      <c r="B32" s="17" t="s">
        <v>148</v>
      </c>
      <c r="C32" s="53"/>
      <c r="D32" s="26">
        <f t="shared" si="11"/>
        <v>3558.1180000000004</v>
      </c>
      <c r="E32" s="26">
        <f t="shared" si="12"/>
        <v>0</v>
      </c>
      <c r="F32" s="26">
        <f t="shared" si="13"/>
        <v>2966.3780000000002</v>
      </c>
      <c r="G32" s="26">
        <f t="shared" si="14"/>
        <v>591.74</v>
      </c>
      <c r="H32" s="26">
        <f>J32+K32</f>
        <v>3558.1180000000004</v>
      </c>
      <c r="I32" s="26"/>
      <c r="J32" s="26">
        <v>2966.3780000000002</v>
      </c>
      <c r="K32" s="26">
        <v>591.74</v>
      </c>
      <c r="L32" s="26"/>
      <c r="M32" s="26"/>
      <c r="N32" s="26"/>
      <c r="O32" s="26"/>
      <c r="P32" s="26"/>
      <c r="Q32" s="26"/>
      <c r="R32" s="26"/>
      <c r="S32" s="26"/>
    </row>
    <row r="33" spans="1:19" s="1" customFormat="1" ht="49.15" customHeight="1" x14ac:dyDescent="0.25">
      <c r="A33" s="13">
        <v>19</v>
      </c>
      <c r="B33" s="17" t="s">
        <v>45</v>
      </c>
      <c r="C33" s="32"/>
      <c r="D33" s="26">
        <f t="shared" si="4"/>
        <v>7500</v>
      </c>
      <c r="E33" s="26">
        <f t="shared" si="5"/>
        <v>0</v>
      </c>
      <c r="F33" s="26">
        <f t="shared" si="6"/>
        <v>7425</v>
      </c>
      <c r="G33" s="26">
        <f t="shared" si="7"/>
        <v>75</v>
      </c>
      <c r="H33" s="26"/>
      <c r="I33" s="26"/>
      <c r="J33" s="26"/>
      <c r="K33" s="26"/>
      <c r="L33" s="26"/>
      <c r="M33" s="26"/>
      <c r="N33" s="26"/>
      <c r="O33" s="26"/>
      <c r="P33" s="26">
        <f t="shared" si="9"/>
        <v>7500</v>
      </c>
      <c r="Q33" s="26"/>
      <c r="R33" s="26">
        <v>7425</v>
      </c>
      <c r="S33" s="26">
        <v>75</v>
      </c>
    </row>
    <row r="34" spans="1:19" s="1" customFormat="1" ht="45" x14ac:dyDescent="0.25">
      <c r="A34" s="13" t="s">
        <v>44</v>
      </c>
      <c r="B34" s="17" t="s">
        <v>47</v>
      </c>
      <c r="C34" s="32"/>
      <c r="D34" s="26">
        <f t="shared" si="4"/>
        <v>7500</v>
      </c>
      <c r="E34" s="26">
        <f t="shared" si="5"/>
        <v>0</v>
      </c>
      <c r="F34" s="26">
        <f t="shared" si="6"/>
        <v>7425</v>
      </c>
      <c r="G34" s="26">
        <f t="shared" si="7"/>
        <v>75</v>
      </c>
      <c r="H34" s="26"/>
      <c r="I34" s="26"/>
      <c r="J34" s="26"/>
      <c r="K34" s="26"/>
      <c r="L34" s="26"/>
      <c r="M34" s="26"/>
      <c r="N34" s="26"/>
      <c r="O34" s="26"/>
      <c r="P34" s="26">
        <f t="shared" si="9"/>
        <v>7500</v>
      </c>
      <c r="Q34" s="26"/>
      <c r="R34" s="26">
        <v>7425</v>
      </c>
      <c r="S34" s="26">
        <v>75</v>
      </c>
    </row>
    <row r="35" spans="1:19" ht="49.5" customHeight="1" x14ac:dyDescent="0.25">
      <c r="A35" s="19" t="s">
        <v>46</v>
      </c>
      <c r="B35" s="20" t="s">
        <v>49</v>
      </c>
      <c r="C35" s="32"/>
      <c r="D35" s="26">
        <f t="shared" si="4"/>
        <v>4077.19</v>
      </c>
      <c r="E35" s="26">
        <f t="shared" si="5"/>
        <v>0</v>
      </c>
      <c r="F35" s="26">
        <f t="shared" si="6"/>
        <v>4036.4180000000001</v>
      </c>
      <c r="G35" s="26">
        <f t="shared" si="7"/>
        <v>40.771999999999998</v>
      </c>
      <c r="H35" s="26"/>
      <c r="I35" s="26"/>
      <c r="J35" s="26"/>
      <c r="K35" s="26"/>
      <c r="L35" s="26"/>
      <c r="M35" s="26"/>
      <c r="N35" s="26"/>
      <c r="O35" s="26"/>
      <c r="P35" s="26">
        <f t="shared" si="9"/>
        <v>4077.19</v>
      </c>
      <c r="Q35" s="26"/>
      <c r="R35" s="26">
        <v>4036.4180000000001</v>
      </c>
      <c r="S35" s="26">
        <v>40.771999999999998</v>
      </c>
    </row>
    <row r="36" spans="1:19" s="2" customFormat="1" ht="45.75" customHeight="1" x14ac:dyDescent="0.25">
      <c r="A36" s="21" t="s">
        <v>48</v>
      </c>
      <c r="B36" s="22" t="s">
        <v>51</v>
      </c>
      <c r="C36" s="34"/>
      <c r="D36" s="26">
        <f t="shared" si="4"/>
        <v>7500</v>
      </c>
      <c r="E36" s="26">
        <f t="shared" si="5"/>
        <v>0</v>
      </c>
      <c r="F36" s="26">
        <f t="shared" si="6"/>
        <v>7425</v>
      </c>
      <c r="G36" s="26">
        <f t="shared" si="7"/>
        <v>75</v>
      </c>
      <c r="H36" s="28"/>
      <c r="I36" s="28"/>
      <c r="J36" s="28"/>
      <c r="K36" s="28"/>
      <c r="L36" s="28"/>
      <c r="M36" s="28"/>
      <c r="N36" s="28"/>
      <c r="O36" s="28"/>
      <c r="P36" s="26">
        <f t="shared" si="9"/>
        <v>7500</v>
      </c>
      <c r="Q36" s="26"/>
      <c r="R36" s="26">
        <v>7425</v>
      </c>
      <c r="S36" s="26">
        <v>75</v>
      </c>
    </row>
    <row r="37" spans="1:19" s="2" customFormat="1" ht="37.5" customHeight="1" x14ac:dyDescent="0.25">
      <c r="A37" s="21" t="s">
        <v>50</v>
      </c>
      <c r="B37" s="22" t="s">
        <v>52</v>
      </c>
      <c r="C37" s="34"/>
      <c r="D37" s="26">
        <f t="shared" si="4"/>
        <v>7500</v>
      </c>
      <c r="E37" s="26">
        <f t="shared" si="5"/>
        <v>0</v>
      </c>
      <c r="F37" s="26">
        <f t="shared" si="6"/>
        <v>7425</v>
      </c>
      <c r="G37" s="26">
        <f t="shared" si="7"/>
        <v>75</v>
      </c>
      <c r="H37" s="28"/>
      <c r="I37" s="28"/>
      <c r="J37" s="28"/>
      <c r="K37" s="28"/>
      <c r="L37" s="28"/>
      <c r="M37" s="28"/>
      <c r="N37" s="28"/>
      <c r="O37" s="28"/>
      <c r="P37" s="26">
        <f t="shared" si="9"/>
        <v>7500</v>
      </c>
      <c r="Q37" s="26"/>
      <c r="R37" s="26">
        <v>7425</v>
      </c>
      <c r="S37" s="26">
        <v>75</v>
      </c>
    </row>
    <row r="38" spans="1:19" s="2" customFormat="1" ht="50.25" customHeight="1" x14ac:dyDescent="0.25">
      <c r="A38" s="21" t="s">
        <v>122</v>
      </c>
      <c r="B38" s="22" t="s">
        <v>53</v>
      </c>
      <c r="C38" s="34"/>
      <c r="D38" s="26">
        <f t="shared" si="4"/>
        <v>7500</v>
      </c>
      <c r="E38" s="26">
        <f t="shared" si="5"/>
        <v>0</v>
      </c>
      <c r="F38" s="26">
        <f t="shared" si="6"/>
        <v>7425</v>
      </c>
      <c r="G38" s="26">
        <f t="shared" si="7"/>
        <v>75</v>
      </c>
      <c r="H38" s="28"/>
      <c r="I38" s="28"/>
      <c r="J38" s="28"/>
      <c r="K38" s="28"/>
      <c r="L38" s="28"/>
      <c r="M38" s="28"/>
      <c r="N38" s="28"/>
      <c r="O38" s="28"/>
      <c r="P38" s="26">
        <f t="shared" si="9"/>
        <v>7500</v>
      </c>
      <c r="Q38" s="26"/>
      <c r="R38" s="26">
        <v>7425</v>
      </c>
      <c r="S38" s="26">
        <v>75</v>
      </c>
    </row>
    <row r="39" spans="1:19" s="2" customFormat="1" ht="45" x14ac:dyDescent="0.25">
      <c r="A39" s="21" t="s">
        <v>123</v>
      </c>
      <c r="B39" s="22" t="s">
        <v>54</v>
      </c>
      <c r="C39" s="34"/>
      <c r="D39" s="26">
        <f t="shared" si="4"/>
        <v>7500</v>
      </c>
      <c r="E39" s="26">
        <f t="shared" si="5"/>
        <v>0</v>
      </c>
      <c r="F39" s="26">
        <f t="shared" si="6"/>
        <v>7425</v>
      </c>
      <c r="G39" s="26">
        <f t="shared" si="7"/>
        <v>75</v>
      </c>
      <c r="H39" s="28"/>
      <c r="I39" s="28"/>
      <c r="J39" s="28"/>
      <c r="K39" s="28"/>
      <c r="L39" s="28"/>
      <c r="M39" s="28"/>
      <c r="N39" s="28"/>
      <c r="O39" s="28"/>
      <c r="P39" s="26">
        <f t="shared" si="9"/>
        <v>7500</v>
      </c>
      <c r="Q39" s="26"/>
      <c r="R39" s="26">
        <v>7425</v>
      </c>
      <c r="S39" s="26">
        <v>75</v>
      </c>
    </row>
    <row r="40" spans="1:19" ht="71.25" customHeight="1" x14ac:dyDescent="0.25">
      <c r="A40" s="13"/>
      <c r="B40" s="38" t="s">
        <v>56</v>
      </c>
      <c r="C40" s="51"/>
      <c r="D40" s="50">
        <f t="shared" si="4"/>
        <v>65578.228000000003</v>
      </c>
      <c r="E40" s="50">
        <f t="shared" si="5"/>
        <v>0</v>
      </c>
      <c r="F40" s="50">
        <f t="shared" si="6"/>
        <v>64388.493000000002</v>
      </c>
      <c r="G40" s="50">
        <f t="shared" si="7"/>
        <v>1285.7350000000001</v>
      </c>
      <c r="H40" s="50">
        <f t="shared" ref="H40:R40" si="15">H41+H42+H43+H44+H45+H46+H47+H48+H49+H50+H51+H52+H53+H54</f>
        <v>26704.227999999999</v>
      </c>
      <c r="I40" s="50"/>
      <c r="J40" s="50">
        <f t="shared" si="15"/>
        <v>25903.192999999999</v>
      </c>
      <c r="K40" s="50">
        <f t="shared" si="15"/>
        <v>801.03500000000008</v>
      </c>
      <c r="L40" s="50">
        <f t="shared" si="15"/>
        <v>24874</v>
      </c>
      <c r="M40" s="50"/>
      <c r="N40" s="50">
        <f t="shared" si="15"/>
        <v>24625.3</v>
      </c>
      <c r="O40" s="50">
        <f t="shared" si="15"/>
        <v>248.7</v>
      </c>
      <c r="P40" s="50">
        <f t="shared" si="15"/>
        <v>14000</v>
      </c>
      <c r="Q40" s="50"/>
      <c r="R40" s="50">
        <f t="shared" si="15"/>
        <v>13860</v>
      </c>
      <c r="S40" s="50">
        <v>236</v>
      </c>
    </row>
    <row r="41" spans="1:19" ht="42" customHeight="1" x14ac:dyDescent="0.25">
      <c r="A41" s="13">
        <v>1</v>
      </c>
      <c r="B41" s="17" t="s">
        <v>57</v>
      </c>
      <c r="C41" s="32"/>
      <c r="D41" s="26">
        <f t="shared" si="4"/>
        <v>998.73400000000004</v>
      </c>
      <c r="E41" s="26">
        <f t="shared" si="5"/>
        <v>0</v>
      </c>
      <c r="F41" s="26">
        <f t="shared" si="6"/>
        <v>968.77200000000005</v>
      </c>
      <c r="G41" s="26">
        <f t="shared" si="7"/>
        <v>29.962</v>
      </c>
      <c r="H41" s="26">
        <f>J41+K41</f>
        <v>998.73400000000004</v>
      </c>
      <c r="I41" s="26"/>
      <c r="J41" s="26">
        <v>968.77200000000005</v>
      </c>
      <c r="K41" s="26">
        <v>29.962</v>
      </c>
      <c r="L41" s="26"/>
      <c r="M41" s="26"/>
      <c r="N41" s="26"/>
      <c r="O41" s="26"/>
      <c r="P41" s="26">
        <f t="shared" ref="P41:P53" si="16">R41+S41</f>
        <v>0</v>
      </c>
      <c r="Q41" s="26"/>
      <c r="R41" s="26"/>
      <c r="S41" s="26"/>
    </row>
    <row r="42" spans="1:19" ht="33" customHeight="1" x14ac:dyDescent="0.25">
      <c r="A42" s="13">
        <v>2</v>
      </c>
      <c r="B42" s="17" t="s">
        <v>58</v>
      </c>
      <c r="C42" s="32"/>
      <c r="D42" s="26">
        <f t="shared" si="4"/>
        <v>626.59100000000001</v>
      </c>
      <c r="E42" s="26">
        <f t="shared" si="5"/>
        <v>0</v>
      </c>
      <c r="F42" s="26">
        <f t="shared" si="6"/>
        <v>607.79399999999998</v>
      </c>
      <c r="G42" s="26">
        <f t="shared" si="7"/>
        <v>18.797000000000001</v>
      </c>
      <c r="H42" s="26">
        <f>J42+K42</f>
        <v>626.59100000000001</v>
      </c>
      <c r="I42" s="26"/>
      <c r="J42" s="26">
        <v>607.79399999999998</v>
      </c>
      <c r="K42" s="26">
        <v>18.797000000000001</v>
      </c>
      <c r="L42" s="26"/>
      <c r="M42" s="26"/>
      <c r="N42" s="26"/>
      <c r="O42" s="26"/>
      <c r="P42" s="26">
        <f t="shared" si="16"/>
        <v>0</v>
      </c>
      <c r="Q42" s="26"/>
      <c r="R42" s="26"/>
      <c r="S42" s="26"/>
    </row>
    <row r="43" spans="1:19" ht="62.25" customHeight="1" x14ac:dyDescent="0.25">
      <c r="A43" s="13">
        <v>3</v>
      </c>
      <c r="B43" s="17" t="s">
        <v>59</v>
      </c>
      <c r="C43" s="32"/>
      <c r="D43" s="26">
        <f t="shared" si="4"/>
        <v>1433.94</v>
      </c>
      <c r="E43" s="26">
        <f t="shared" si="5"/>
        <v>0</v>
      </c>
      <c r="F43" s="26">
        <f t="shared" si="6"/>
        <v>1390.92</v>
      </c>
      <c r="G43" s="26">
        <f t="shared" si="7"/>
        <v>43.02</v>
      </c>
      <c r="H43" s="26">
        <f>J43+K43</f>
        <v>1433.94</v>
      </c>
      <c r="I43" s="26"/>
      <c r="J43" s="26">
        <v>1390.92</v>
      </c>
      <c r="K43" s="26">
        <v>43.02</v>
      </c>
      <c r="L43" s="26"/>
      <c r="M43" s="26"/>
      <c r="N43" s="26"/>
      <c r="O43" s="26"/>
      <c r="P43" s="26">
        <f t="shared" si="16"/>
        <v>0</v>
      </c>
      <c r="Q43" s="26"/>
      <c r="R43" s="26"/>
      <c r="S43" s="26"/>
    </row>
    <row r="44" spans="1:19" ht="44.25" customHeight="1" x14ac:dyDescent="0.25">
      <c r="A44" s="13">
        <v>4</v>
      </c>
      <c r="B44" s="17" t="s">
        <v>60</v>
      </c>
      <c r="C44" s="32"/>
      <c r="D44" s="26">
        <f t="shared" si="4"/>
        <v>2399.0509999999999</v>
      </c>
      <c r="E44" s="26">
        <f t="shared" si="5"/>
        <v>0</v>
      </c>
      <c r="F44" s="26">
        <f t="shared" si="6"/>
        <v>2327.08</v>
      </c>
      <c r="G44" s="26">
        <f t="shared" si="7"/>
        <v>71.971000000000004</v>
      </c>
      <c r="H44" s="26">
        <f>J44+K44</f>
        <v>2399.0509999999999</v>
      </c>
      <c r="I44" s="26"/>
      <c r="J44" s="26">
        <v>2327.08</v>
      </c>
      <c r="K44" s="26">
        <v>71.971000000000004</v>
      </c>
      <c r="L44" s="26"/>
      <c r="M44" s="26"/>
      <c r="N44" s="26"/>
      <c r="O44" s="26"/>
      <c r="P44" s="26">
        <f t="shared" si="16"/>
        <v>0</v>
      </c>
      <c r="Q44" s="26"/>
      <c r="R44" s="26"/>
      <c r="S44" s="26"/>
    </row>
    <row r="45" spans="1:19" ht="46.5" customHeight="1" x14ac:dyDescent="0.25">
      <c r="A45" s="13">
        <v>5</v>
      </c>
      <c r="B45" s="17" t="s">
        <v>61</v>
      </c>
      <c r="C45" s="32"/>
      <c r="D45" s="26">
        <f t="shared" si="4"/>
        <v>1414.587</v>
      </c>
      <c r="E45" s="26">
        <f t="shared" si="5"/>
        <v>0</v>
      </c>
      <c r="F45" s="26">
        <f t="shared" si="6"/>
        <v>1372.15</v>
      </c>
      <c r="G45" s="26">
        <f t="shared" si="7"/>
        <v>42.436999999999998</v>
      </c>
      <c r="H45" s="26">
        <f>J45+K45</f>
        <v>1414.587</v>
      </c>
      <c r="I45" s="26"/>
      <c r="J45" s="26">
        <v>1372.15</v>
      </c>
      <c r="K45" s="26">
        <v>42.436999999999998</v>
      </c>
      <c r="L45" s="26"/>
      <c r="M45" s="26"/>
      <c r="N45" s="26"/>
      <c r="O45" s="26"/>
      <c r="P45" s="26">
        <f t="shared" si="16"/>
        <v>0</v>
      </c>
      <c r="Q45" s="26"/>
      <c r="R45" s="26"/>
      <c r="S45" s="26"/>
    </row>
    <row r="46" spans="1:19" ht="48" customHeight="1" x14ac:dyDescent="0.25">
      <c r="A46" s="13">
        <v>6</v>
      </c>
      <c r="B46" s="17" t="s">
        <v>62</v>
      </c>
      <c r="C46" s="32"/>
      <c r="D46" s="26">
        <f t="shared" si="4"/>
        <v>10000</v>
      </c>
      <c r="E46" s="26">
        <f t="shared" si="5"/>
        <v>0</v>
      </c>
      <c r="F46" s="26">
        <f t="shared" si="6"/>
        <v>9900</v>
      </c>
      <c r="G46" s="26">
        <f t="shared" si="7"/>
        <v>100</v>
      </c>
      <c r="H46" s="26"/>
      <c r="I46" s="26"/>
      <c r="J46" s="26"/>
      <c r="K46" s="26"/>
      <c r="L46" s="26">
        <f t="shared" ref="L46:L51" si="17">N46+O46</f>
        <v>10000</v>
      </c>
      <c r="M46" s="26"/>
      <c r="N46" s="26">
        <v>9900</v>
      </c>
      <c r="O46" s="26">
        <v>100</v>
      </c>
      <c r="P46" s="26">
        <f t="shared" si="16"/>
        <v>0</v>
      </c>
      <c r="Q46" s="26"/>
      <c r="R46" s="26"/>
      <c r="S46" s="26"/>
    </row>
    <row r="47" spans="1:19" ht="63.75" customHeight="1" x14ac:dyDescent="0.25">
      <c r="A47" s="13">
        <v>7</v>
      </c>
      <c r="B47" s="17" t="s">
        <v>63</v>
      </c>
      <c r="C47" s="32"/>
      <c r="D47" s="26">
        <f t="shared" si="4"/>
        <v>8000</v>
      </c>
      <c r="E47" s="26">
        <f t="shared" si="5"/>
        <v>0</v>
      </c>
      <c r="F47" s="26">
        <f t="shared" si="6"/>
        <v>7920</v>
      </c>
      <c r="G47" s="26">
        <f t="shared" si="7"/>
        <v>80</v>
      </c>
      <c r="H47" s="26"/>
      <c r="I47" s="26"/>
      <c r="J47" s="26"/>
      <c r="K47" s="26"/>
      <c r="L47" s="26">
        <f t="shared" si="17"/>
        <v>8000</v>
      </c>
      <c r="M47" s="26"/>
      <c r="N47" s="26">
        <v>7920</v>
      </c>
      <c r="O47" s="26">
        <v>80</v>
      </c>
      <c r="P47" s="26">
        <f t="shared" si="16"/>
        <v>0</v>
      </c>
      <c r="Q47" s="26"/>
      <c r="R47" s="26"/>
      <c r="S47" s="26"/>
    </row>
    <row r="48" spans="1:19" ht="68.25" customHeight="1" x14ac:dyDescent="0.25">
      <c r="A48" s="13">
        <v>8</v>
      </c>
      <c r="B48" s="17" t="s">
        <v>64</v>
      </c>
      <c r="C48" s="32"/>
      <c r="D48" s="26">
        <f t="shared" si="4"/>
        <v>3360.7069999999999</v>
      </c>
      <c r="E48" s="26">
        <f t="shared" si="5"/>
        <v>0</v>
      </c>
      <c r="F48" s="26">
        <f t="shared" si="6"/>
        <v>3259.886</v>
      </c>
      <c r="G48" s="26">
        <f t="shared" si="7"/>
        <v>100.821</v>
      </c>
      <c r="H48" s="26">
        <f>J48+K48</f>
        <v>3360.7069999999999</v>
      </c>
      <c r="I48" s="26"/>
      <c r="J48" s="26">
        <v>3259.886</v>
      </c>
      <c r="K48" s="26">
        <v>100.821</v>
      </c>
      <c r="L48" s="26">
        <f t="shared" si="17"/>
        <v>0</v>
      </c>
      <c r="M48" s="26"/>
      <c r="N48" s="26">
        <v>0</v>
      </c>
      <c r="O48" s="26">
        <v>0</v>
      </c>
      <c r="P48" s="26">
        <f t="shared" si="16"/>
        <v>0</v>
      </c>
      <c r="Q48" s="26"/>
      <c r="R48" s="26"/>
      <c r="S48" s="26"/>
    </row>
    <row r="49" spans="1:19" ht="51.75" customHeight="1" x14ac:dyDescent="0.25">
      <c r="A49" s="13">
        <v>9</v>
      </c>
      <c r="B49" s="17" t="s">
        <v>65</v>
      </c>
      <c r="C49" s="32"/>
      <c r="D49" s="26">
        <f t="shared" si="4"/>
        <v>5450</v>
      </c>
      <c r="E49" s="26">
        <f t="shared" si="5"/>
        <v>0</v>
      </c>
      <c r="F49" s="26">
        <f t="shared" si="6"/>
        <v>5395.5</v>
      </c>
      <c r="G49" s="26">
        <f t="shared" si="7"/>
        <v>54.5</v>
      </c>
      <c r="H49" s="26"/>
      <c r="I49" s="26"/>
      <c r="J49" s="26"/>
      <c r="K49" s="26"/>
      <c r="L49" s="26">
        <f t="shared" si="17"/>
        <v>5450</v>
      </c>
      <c r="M49" s="26"/>
      <c r="N49" s="26">
        <v>5395.5</v>
      </c>
      <c r="O49" s="26">
        <v>54.5</v>
      </c>
      <c r="P49" s="26">
        <f t="shared" si="16"/>
        <v>0</v>
      </c>
      <c r="Q49" s="26"/>
      <c r="R49" s="26"/>
      <c r="S49" s="26"/>
    </row>
    <row r="50" spans="1:19" ht="42" customHeight="1" x14ac:dyDescent="0.25">
      <c r="A50" s="13">
        <v>10</v>
      </c>
      <c r="B50" s="17" t="s">
        <v>66</v>
      </c>
      <c r="C50" s="32"/>
      <c r="D50" s="26">
        <f t="shared" si="4"/>
        <v>1424</v>
      </c>
      <c r="E50" s="26">
        <f t="shared" si="5"/>
        <v>0</v>
      </c>
      <c r="F50" s="26">
        <f t="shared" si="6"/>
        <v>1409.8</v>
      </c>
      <c r="G50" s="26">
        <f t="shared" si="7"/>
        <v>14.2</v>
      </c>
      <c r="H50" s="26">
        <f>J50+K50</f>
        <v>0</v>
      </c>
      <c r="I50" s="26"/>
      <c r="J50" s="26">
        <v>0</v>
      </c>
      <c r="K50" s="26">
        <v>0</v>
      </c>
      <c r="L50" s="26">
        <f t="shared" si="17"/>
        <v>1424</v>
      </c>
      <c r="M50" s="26"/>
      <c r="N50" s="26">
        <v>1409.8</v>
      </c>
      <c r="O50" s="26">
        <v>14.2</v>
      </c>
      <c r="P50" s="26">
        <f t="shared" si="16"/>
        <v>0</v>
      </c>
      <c r="Q50" s="26"/>
      <c r="R50" s="26"/>
      <c r="S50" s="26"/>
    </row>
    <row r="51" spans="1:19" ht="45" customHeight="1" x14ac:dyDescent="0.25">
      <c r="A51" s="13">
        <v>11</v>
      </c>
      <c r="B51" s="17" t="s">
        <v>67</v>
      </c>
      <c r="C51" s="32"/>
      <c r="D51" s="26">
        <f t="shared" si="4"/>
        <v>1254.7919999999999</v>
      </c>
      <c r="E51" s="26">
        <f t="shared" si="5"/>
        <v>0</v>
      </c>
      <c r="F51" s="26">
        <f t="shared" si="6"/>
        <v>1217.1489999999999</v>
      </c>
      <c r="G51" s="26">
        <f t="shared" si="7"/>
        <v>37.643000000000001</v>
      </c>
      <c r="H51" s="26">
        <f>J51+K51</f>
        <v>1254.7919999999999</v>
      </c>
      <c r="I51" s="26"/>
      <c r="J51" s="26">
        <v>1217.1489999999999</v>
      </c>
      <c r="K51" s="26">
        <v>37.643000000000001</v>
      </c>
      <c r="L51" s="26">
        <f t="shared" si="17"/>
        <v>0</v>
      </c>
      <c r="M51" s="26"/>
      <c r="N51" s="26">
        <v>0</v>
      </c>
      <c r="O51" s="26">
        <v>0</v>
      </c>
      <c r="P51" s="26">
        <f t="shared" si="16"/>
        <v>0</v>
      </c>
      <c r="Q51" s="26"/>
      <c r="R51" s="26"/>
      <c r="S51" s="26"/>
    </row>
    <row r="52" spans="1:19" ht="46.5" customHeight="1" x14ac:dyDescent="0.25">
      <c r="A52" s="13">
        <v>12</v>
      </c>
      <c r="B52" s="17" t="s">
        <v>68</v>
      </c>
      <c r="C52" s="32"/>
      <c r="D52" s="26">
        <f t="shared" si="4"/>
        <v>8400</v>
      </c>
      <c r="E52" s="26">
        <f t="shared" si="5"/>
        <v>0</v>
      </c>
      <c r="F52" s="26">
        <f t="shared" si="6"/>
        <v>8316</v>
      </c>
      <c r="G52" s="26">
        <f t="shared" si="7"/>
        <v>84</v>
      </c>
      <c r="H52" s="26"/>
      <c r="I52" s="26"/>
      <c r="J52" s="26"/>
      <c r="K52" s="26"/>
      <c r="L52" s="26"/>
      <c r="M52" s="26"/>
      <c r="N52" s="26"/>
      <c r="O52" s="26"/>
      <c r="P52" s="26">
        <f t="shared" si="16"/>
        <v>8400</v>
      </c>
      <c r="Q52" s="26"/>
      <c r="R52" s="26">
        <v>8316</v>
      </c>
      <c r="S52" s="26">
        <v>84</v>
      </c>
    </row>
    <row r="53" spans="1:19" ht="48" customHeight="1" x14ac:dyDescent="0.25">
      <c r="A53" s="13">
        <v>13</v>
      </c>
      <c r="B53" s="17" t="s">
        <v>69</v>
      </c>
      <c r="C53" s="32"/>
      <c r="D53" s="26">
        <f t="shared" si="4"/>
        <v>15215.825999999999</v>
      </c>
      <c r="E53" s="26">
        <f t="shared" si="5"/>
        <v>0</v>
      </c>
      <c r="F53" s="26">
        <f t="shared" si="6"/>
        <v>14759.441999999999</v>
      </c>
      <c r="G53" s="26">
        <f t="shared" si="7"/>
        <v>456.38400000000001</v>
      </c>
      <c r="H53" s="26">
        <f>K53+J53</f>
        <v>15215.825999999999</v>
      </c>
      <c r="I53" s="26"/>
      <c r="J53" s="26">
        <v>14759.441999999999</v>
      </c>
      <c r="K53" s="26">
        <v>456.38400000000001</v>
      </c>
      <c r="L53" s="26"/>
      <c r="M53" s="26"/>
      <c r="N53" s="26"/>
      <c r="O53" s="26"/>
      <c r="P53" s="26">
        <f t="shared" si="16"/>
        <v>0</v>
      </c>
      <c r="Q53" s="26"/>
      <c r="R53" s="26">
        <v>0</v>
      </c>
      <c r="S53" s="26">
        <v>0</v>
      </c>
    </row>
    <row r="54" spans="1:19" ht="56.25" customHeight="1" x14ac:dyDescent="0.25">
      <c r="A54" s="13">
        <v>14</v>
      </c>
      <c r="B54" s="17" t="s">
        <v>70</v>
      </c>
      <c r="C54" s="32"/>
      <c r="D54" s="26">
        <f t="shared" si="4"/>
        <v>5600</v>
      </c>
      <c r="E54" s="26">
        <f t="shared" si="5"/>
        <v>0</v>
      </c>
      <c r="F54" s="26">
        <f t="shared" si="6"/>
        <v>5544</v>
      </c>
      <c r="G54" s="26">
        <f t="shared" si="7"/>
        <v>56</v>
      </c>
      <c r="H54" s="26"/>
      <c r="I54" s="26"/>
      <c r="J54" s="26"/>
      <c r="K54" s="26"/>
      <c r="L54" s="26"/>
      <c r="M54" s="26"/>
      <c r="N54" s="26"/>
      <c r="O54" s="26"/>
      <c r="P54" s="26">
        <f>R54+S54</f>
        <v>5600</v>
      </c>
      <c r="Q54" s="26"/>
      <c r="R54" s="26">
        <v>5544</v>
      </c>
      <c r="S54" s="26">
        <v>56</v>
      </c>
    </row>
    <row r="55" spans="1:19" ht="116.25" customHeight="1" x14ac:dyDescent="0.25">
      <c r="A55" s="13"/>
      <c r="B55" s="38" t="s">
        <v>71</v>
      </c>
      <c r="C55" s="39"/>
      <c r="D55" s="50">
        <f t="shared" si="4"/>
        <v>292623.71999999997</v>
      </c>
      <c r="E55" s="50">
        <f t="shared" si="5"/>
        <v>0</v>
      </c>
      <c r="F55" s="50">
        <f t="shared" si="6"/>
        <v>289697.48</v>
      </c>
      <c r="G55" s="50">
        <f t="shared" si="7"/>
        <v>2926.2400000000002</v>
      </c>
      <c r="H55" s="50">
        <v>0</v>
      </c>
      <c r="I55" s="50"/>
      <c r="J55" s="50">
        <v>0</v>
      </c>
      <c r="K55" s="50">
        <v>0</v>
      </c>
      <c r="L55" s="50">
        <f>O55+N55</f>
        <v>282521.82999999996</v>
      </c>
      <c r="M55" s="50">
        <f t="shared" ref="M55:N55" si="18">M56+M57+M58+M59+M60+M61+M62</f>
        <v>0</v>
      </c>
      <c r="N55" s="50">
        <f t="shared" si="18"/>
        <v>279696.61</v>
      </c>
      <c r="O55" s="50">
        <f>O56+O57+O58+O59+O60+O61+O62</f>
        <v>2825.2200000000003</v>
      </c>
      <c r="P55" s="50">
        <f>S55+R55</f>
        <v>10101.890000000001</v>
      </c>
      <c r="Q55" s="50"/>
      <c r="R55" s="50">
        <v>10000.870000000001</v>
      </c>
      <c r="S55" s="50">
        <v>101.02</v>
      </c>
    </row>
    <row r="56" spans="1:19" ht="43.5" customHeight="1" x14ac:dyDescent="0.25">
      <c r="A56" s="13" t="s">
        <v>7</v>
      </c>
      <c r="B56" s="17" t="s">
        <v>72</v>
      </c>
      <c r="C56" s="32"/>
      <c r="D56" s="26">
        <f t="shared" si="4"/>
        <v>2650.9</v>
      </c>
      <c r="E56" s="26">
        <f t="shared" si="5"/>
        <v>0</v>
      </c>
      <c r="F56" s="26">
        <f t="shared" si="6"/>
        <v>2624.39</v>
      </c>
      <c r="G56" s="26">
        <f t="shared" si="7"/>
        <v>26.51</v>
      </c>
      <c r="H56" s="26">
        <f>J56+K56</f>
        <v>0</v>
      </c>
      <c r="I56" s="26"/>
      <c r="J56" s="26">
        <v>0</v>
      </c>
      <c r="K56" s="26">
        <v>0</v>
      </c>
      <c r="L56" s="26">
        <f>N56+O56</f>
        <v>2650.9</v>
      </c>
      <c r="M56" s="26"/>
      <c r="N56" s="26">
        <v>2624.39</v>
      </c>
      <c r="O56" s="26">
        <v>26.51</v>
      </c>
      <c r="P56" s="26">
        <f t="shared" ref="P56:P62" si="19">R56+S56</f>
        <v>0</v>
      </c>
      <c r="Q56" s="26"/>
      <c r="R56" s="26"/>
      <c r="S56" s="26"/>
    </row>
    <row r="57" spans="1:19" ht="45" customHeight="1" x14ac:dyDescent="0.25">
      <c r="A57" s="13">
        <v>2</v>
      </c>
      <c r="B57" s="17" t="s">
        <v>73</v>
      </c>
      <c r="C57" s="32"/>
      <c r="D57" s="26">
        <f t="shared" si="4"/>
        <v>4561.8999999999996</v>
      </c>
      <c r="E57" s="26">
        <f t="shared" si="5"/>
        <v>0</v>
      </c>
      <c r="F57" s="26">
        <f t="shared" si="6"/>
        <v>4516.28</v>
      </c>
      <c r="G57" s="26">
        <f t="shared" si="7"/>
        <v>45.62</v>
      </c>
      <c r="H57" s="26">
        <f>J57+K57</f>
        <v>0</v>
      </c>
      <c r="I57" s="26"/>
      <c r="J57" s="26">
        <v>0</v>
      </c>
      <c r="K57" s="26">
        <v>0</v>
      </c>
      <c r="L57" s="26">
        <f>N57+O57</f>
        <v>4561.8999999999996</v>
      </c>
      <c r="M57" s="26"/>
      <c r="N57" s="26">
        <v>4516.28</v>
      </c>
      <c r="O57" s="26">
        <v>45.62</v>
      </c>
      <c r="P57" s="26">
        <f t="shared" si="19"/>
        <v>0</v>
      </c>
      <c r="Q57" s="26"/>
      <c r="R57" s="26"/>
      <c r="S57" s="26"/>
    </row>
    <row r="58" spans="1:19" ht="48" customHeight="1" x14ac:dyDescent="0.25">
      <c r="A58" s="13">
        <v>3</v>
      </c>
      <c r="B58" s="17" t="s">
        <v>74</v>
      </c>
      <c r="C58" s="32"/>
      <c r="D58" s="26">
        <f t="shared" si="4"/>
        <v>1600</v>
      </c>
      <c r="E58" s="26">
        <f t="shared" si="5"/>
        <v>0</v>
      </c>
      <c r="F58" s="26">
        <f t="shared" si="6"/>
        <v>1584</v>
      </c>
      <c r="G58" s="26">
        <f t="shared" si="7"/>
        <v>16</v>
      </c>
      <c r="H58" s="26"/>
      <c r="I58" s="26"/>
      <c r="J58" s="26"/>
      <c r="K58" s="26"/>
      <c r="L58" s="26">
        <f>N58+O58</f>
        <v>1600</v>
      </c>
      <c r="M58" s="26"/>
      <c r="N58" s="26">
        <v>1584</v>
      </c>
      <c r="O58" s="26">
        <v>16</v>
      </c>
      <c r="P58" s="26">
        <f t="shared" si="19"/>
        <v>0</v>
      </c>
      <c r="Q58" s="26"/>
      <c r="R58" s="26"/>
      <c r="S58" s="26"/>
    </row>
    <row r="59" spans="1:19" ht="27" customHeight="1" x14ac:dyDescent="0.25">
      <c r="A59" s="13">
        <v>4</v>
      </c>
      <c r="B59" s="17" t="s">
        <v>75</v>
      </c>
      <c r="C59" s="32"/>
      <c r="D59" s="26">
        <f t="shared" si="4"/>
        <v>1650</v>
      </c>
      <c r="E59" s="26">
        <f t="shared" si="5"/>
        <v>0</v>
      </c>
      <c r="F59" s="26">
        <f t="shared" si="6"/>
        <v>1633.5</v>
      </c>
      <c r="G59" s="26">
        <f t="shared" si="7"/>
        <v>16.5</v>
      </c>
      <c r="H59" s="26"/>
      <c r="I59" s="26"/>
      <c r="J59" s="26"/>
      <c r="K59" s="26"/>
      <c r="L59" s="26">
        <f>N59+O59</f>
        <v>1650</v>
      </c>
      <c r="M59" s="26"/>
      <c r="N59" s="26">
        <v>1633.5</v>
      </c>
      <c r="O59" s="26">
        <v>16.5</v>
      </c>
      <c r="P59" s="26">
        <f t="shared" si="19"/>
        <v>0</v>
      </c>
      <c r="Q59" s="26"/>
      <c r="R59" s="26"/>
      <c r="S59" s="26"/>
    </row>
    <row r="60" spans="1:19" ht="73.5" customHeight="1" x14ac:dyDescent="0.25">
      <c r="A60" s="13">
        <v>5</v>
      </c>
      <c r="B60" s="17" t="s">
        <v>76</v>
      </c>
      <c r="C60" s="32"/>
      <c r="D60" s="26">
        <f t="shared" si="4"/>
        <v>260000</v>
      </c>
      <c r="E60" s="26">
        <f t="shared" si="5"/>
        <v>0</v>
      </c>
      <c r="F60" s="26">
        <f t="shared" si="6"/>
        <v>257400</v>
      </c>
      <c r="G60" s="26">
        <f t="shared" si="7"/>
        <v>2600</v>
      </c>
      <c r="H60" s="26">
        <v>0</v>
      </c>
      <c r="I60" s="26"/>
      <c r="J60" s="26">
        <v>0</v>
      </c>
      <c r="K60" s="26">
        <v>0</v>
      </c>
      <c r="L60" s="26">
        <f>N60+O60</f>
        <v>260000</v>
      </c>
      <c r="M60" s="26"/>
      <c r="N60" s="26">
        <v>257400</v>
      </c>
      <c r="O60" s="26">
        <v>2600</v>
      </c>
      <c r="P60" s="26">
        <f t="shared" si="19"/>
        <v>0</v>
      </c>
      <c r="Q60" s="26"/>
      <c r="R60" s="26"/>
      <c r="S60" s="26"/>
    </row>
    <row r="61" spans="1:19" ht="43.5" customHeight="1" x14ac:dyDescent="0.25">
      <c r="A61" s="13">
        <v>6</v>
      </c>
      <c r="B61" s="17" t="s">
        <v>77</v>
      </c>
      <c r="C61" s="32"/>
      <c r="D61" s="26">
        <f t="shared" si="4"/>
        <v>12059.03</v>
      </c>
      <c r="E61" s="26">
        <f t="shared" si="5"/>
        <v>0</v>
      </c>
      <c r="F61" s="26">
        <f t="shared" si="6"/>
        <v>11938.44</v>
      </c>
      <c r="G61" s="26">
        <f t="shared" si="7"/>
        <v>120.59</v>
      </c>
      <c r="H61" s="26"/>
      <c r="I61" s="26"/>
      <c r="J61" s="26"/>
      <c r="K61" s="26"/>
      <c r="L61" s="26">
        <v>12059.03</v>
      </c>
      <c r="M61" s="26"/>
      <c r="N61" s="26">
        <v>11938.44</v>
      </c>
      <c r="O61" s="26">
        <v>120.59</v>
      </c>
      <c r="P61" s="26">
        <f t="shared" si="19"/>
        <v>0</v>
      </c>
      <c r="Q61" s="26"/>
      <c r="R61" s="26"/>
      <c r="S61" s="26"/>
    </row>
    <row r="62" spans="1:19" ht="45.75" customHeight="1" x14ac:dyDescent="0.25">
      <c r="A62" s="13">
        <v>7</v>
      </c>
      <c r="B62" s="17" t="s">
        <v>78</v>
      </c>
      <c r="C62" s="32"/>
      <c r="D62" s="26">
        <f t="shared" si="4"/>
        <v>10101.890000000001</v>
      </c>
      <c r="E62" s="26">
        <f t="shared" si="5"/>
        <v>0</v>
      </c>
      <c r="F62" s="26">
        <f t="shared" si="6"/>
        <v>10000.870000000001</v>
      </c>
      <c r="G62" s="26">
        <f t="shared" si="7"/>
        <v>101.02</v>
      </c>
      <c r="H62" s="26"/>
      <c r="I62" s="26"/>
      <c r="J62" s="26"/>
      <c r="K62" s="26"/>
      <c r="L62" s="26"/>
      <c r="M62" s="26"/>
      <c r="N62" s="26"/>
      <c r="O62" s="26"/>
      <c r="P62" s="26">
        <f t="shared" si="19"/>
        <v>10101.890000000001</v>
      </c>
      <c r="Q62" s="26"/>
      <c r="R62" s="26">
        <v>10000.870000000001</v>
      </c>
      <c r="S62" s="26">
        <v>101.02</v>
      </c>
    </row>
    <row r="63" spans="1:19" ht="97.5" customHeight="1" x14ac:dyDescent="0.25">
      <c r="A63" s="13"/>
      <c r="B63" s="38" t="s">
        <v>79</v>
      </c>
      <c r="C63" s="39"/>
      <c r="D63" s="50">
        <f t="shared" si="4"/>
        <v>24618.39</v>
      </c>
      <c r="E63" s="50">
        <f t="shared" si="5"/>
        <v>0</v>
      </c>
      <c r="F63" s="50">
        <f t="shared" si="6"/>
        <v>24372.21</v>
      </c>
      <c r="G63" s="50">
        <f t="shared" si="7"/>
        <v>246.18</v>
      </c>
      <c r="H63" s="50">
        <f>H64+H65+H66+H67+H68+H69+H70</f>
        <v>0</v>
      </c>
      <c r="I63" s="50"/>
      <c r="J63" s="50">
        <f>J64+J65+J66+J67+J68+J69+J70</f>
        <v>0</v>
      </c>
      <c r="K63" s="50">
        <f>K64+K65+K66+K67+K68+K69+K70</f>
        <v>0</v>
      </c>
      <c r="L63" s="50">
        <f t="shared" ref="L63:S63" si="20">L64+L65+L66+L67+L68+L69+L70</f>
        <v>17232.989999999998</v>
      </c>
      <c r="M63" s="50"/>
      <c r="N63" s="50">
        <f t="shared" si="20"/>
        <v>17060.66</v>
      </c>
      <c r="O63" s="50">
        <f t="shared" si="20"/>
        <v>172.33</v>
      </c>
      <c r="P63" s="50">
        <f t="shared" si="20"/>
        <v>7385.4</v>
      </c>
      <c r="Q63" s="50"/>
      <c r="R63" s="50">
        <f t="shared" si="20"/>
        <v>7311.55</v>
      </c>
      <c r="S63" s="50">
        <f t="shared" si="20"/>
        <v>73.849999999999994</v>
      </c>
    </row>
    <row r="64" spans="1:19" ht="46.5" customHeight="1" x14ac:dyDescent="0.25">
      <c r="A64" s="13" t="s">
        <v>7</v>
      </c>
      <c r="B64" s="17" t="s">
        <v>80</v>
      </c>
      <c r="C64" s="32"/>
      <c r="D64" s="26">
        <f t="shared" si="4"/>
        <v>4033.21</v>
      </c>
      <c r="E64" s="26">
        <f t="shared" si="5"/>
        <v>0</v>
      </c>
      <c r="F64" s="26">
        <f t="shared" si="6"/>
        <v>3992.88</v>
      </c>
      <c r="G64" s="26">
        <f t="shared" si="7"/>
        <v>40.33</v>
      </c>
      <c r="H64" s="26">
        <v>0</v>
      </c>
      <c r="I64" s="26"/>
      <c r="J64" s="26">
        <v>0</v>
      </c>
      <c r="K64" s="26">
        <v>0</v>
      </c>
      <c r="L64" s="26">
        <f t="shared" ref="L64:L70" si="21">N64+O64</f>
        <v>4033.21</v>
      </c>
      <c r="M64" s="26"/>
      <c r="N64" s="26">
        <v>3992.88</v>
      </c>
      <c r="O64" s="26">
        <v>40.33</v>
      </c>
      <c r="P64" s="26">
        <f t="shared" ref="P64:P70" si="22">R64+S64</f>
        <v>0</v>
      </c>
      <c r="Q64" s="26"/>
      <c r="R64" s="26"/>
      <c r="S64" s="26"/>
    </row>
    <row r="65" spans="1:19" ht="63" customHeight="1" x14ac:dyDescent="0.25">
      <c r="A65" s="13" t="s">
        <v>8</v>
      </c>
      <c r="B65" s="17" t="s">
        <v>81</v>
      </c>
      <c r="C65" s="32"/>
      <c r="D65" s="26">
        <f t="shared" si="4"/>
        <v>7500</v>
      </c>
      <c r="E65" s="26">
        <f t="shared" si="5"/>
        <v>0</v>
      </c>
      <c r="F65" s="26">
        <f t="shared" si="6"/>
        <v>7425</v>
      </c>
      <c r="G65" s="26">
        <f t="shared" si="7"/>
        <v>75</v>
      </c>
      <c r="H65" s="26"/>
      <c r="I65" s="26"/>
      <c r="J65" s="26"/>
      <c r="K65" s="26"/>
      <c r="L65" s="26">
        <f t="shared" si="21"/>
        <v>7500</v>
      </c>
      <c r="M65" s="26"/>
      <c r="N65" s="26">
        <v>7425</v>
      </c>
      <c r="O65" s="26">
        <v>75</v>
      </c>
      <c r="P65" s="26">
        <f t="shared" si="22"/>
        <v>0</v>
      </c>
      <c r="Q65" s="26"/>
      <c r="R65" s="26"/>
      <c r="S65" s="26"/>
    </row>
    <row r="66" spans="1:19" ht="51" customHeight="1" x14ac:dyDescent="0.25">
      <c r="A66" s="13" t="s">
        <v>9</v>
      </c>
      <c r="B66" s="17" t="s">
        <v>82</v>
      </c>
      <c r="C66" s="32"/>
      <c r="D66" s="26">
        <f t="shared" si="4"/>
        <v>1284.8</v>
      </c>
      <c r="E66" s="26">
        <f t="shared" si="5"/>
        <v>0</v>
      </c>
      <c r="F66" s="26">
        <f t="shared" si="6"/>
        <v>1271.95</v>
      </c>
      <c r="G66" s="26">
        <f t="shared" si="7"/>
        <v>12.85</v>
      </c>
      <c r="H66" s="26"/>
      <c r="I66" s="26"/>
      <c r="J66" s="26"/>
      <c r="K66" s="26"/>
      <c r="L66" s="26">
        <f t="shared" si="21"/>
        <v>1284.8</v>
      </c>
      <c r="M66" s="26"/>
      <c r="N66" s="26">
        <v>1271.95</v>
      </c>
      <c r="O66" s="26">
        <v>12.85</v>
      </c>
      <c r="P66" s="26">
        <f t="shared" si="22"/>
        <v>0</v>
      </c>
      <c r="Q66" s="26"/>
      <c r="R66" s="26"/>
      <c r="S66" s="26"/>
    </row>
    <row r="67" spans="1:19" ht="42.75" customHeight="1" x14ac:dyDescent="0.25">
      <c r="A67" s="13" t="s">
        <v>15</v>
      </c>
      <c r="B67" s="17" t="s">
        <v>83</v>
      </c>
      <c r="C67" s="32"/>
      <c r="D67" s="26">
        <f t="shared" si="4"/>
        <v>5740.15</v>
      </c>
      <c r="E67" s="26">
        <f t="shared" si="5"/>
        <v>0</v>
      </c>
      <c r="F67" s="26">
        <f t="shared" si="6"/>
        <v>5682.75</v>
      </c>
      <c r="G67" s="26">
        <f t="shared" si="7"/>
        <v>57.4</v>
      </c>
      <c r="H67" s="26"/>
      <c r="I67" s="26"/>
      <c r="J67" s="26"/>
      <c r="K67" s="26"/>
      <c r="L67" s="26">
        <f t="shared" si="21"/>
        <v>0</v>
      </c>
      <c r="M67" s="26"/>
      <c r="N67" s="26"/>
      <c r="O67" s="26"/>
      <c r="P67" s="26">
        <f t="shared" si="22"/>
        <v>5740.15</v>
      </c>
      <c r="Q67" s="26"/>
      <c r="R67" s="26">
        <v>5682.75</v>
      </c>
      <c r="S67" s="26">
        <v>57.4</v>
      </c>
    </row>
    <row r="68" spans="1:19" ht="34.5" customHeight="1" x14ac:dyDescent="0.25">
      <c r="A68" s="13" t="s">
        <v>16</v>
      </c>
      <c r="B68" s="17" t="s">
        <v>84</v>
      </c>
      <c r="C68" s="32"/>
      <c r="D68" s="26">
        <f t="shared" si="4"/>
        <v>3585</v>
      </c>
      <c r="E68" s="26">
        <f t="shared" si="5"/>
        <v>0</v>
      </c>
      <c r="F68" s="26">
        <f t="shared" si="6"/>
        <v>3549.15</v>
      </c>
      <c r="G68" s="26">
        <f t="shared" si="7"/>
        <v>35.85</v>
      </c>
      <c r="H68" s="26"/>
      <c r="I68" s="26"/>
      <c r="J68" s="26"/>
      <c r="K68" s="26"/>
      <c r="L68" s="26">
        <f t="shared" si="21"/>
        <v>3585</v>
      </c>
      <c r="M68" s="26"/>
      <c r="N68" s="26">
        <v>3549.15</v>
      </c>
      <c r="O68" s="26">
        <v>35.85</v>
      </c>
      <c r="P68" s="26">
        <f t="shared" si="22"/>
        <v>0</v>
      </c>
      <c r="Q68" s="26"/>
      <c r="R68" s="26"/>
      <c r="S68" s="26"/>
    </row>
    <row r="69" spans="1:19" ht="54" customHeight="1" x14ac:dyDescent="0.25">
      <c r="A69" s="13" t="s">
        <v>10</v>
      </c>
      <c r="B69" s="17" t="s">
        <v>85</v>
      </c>
      <c r="C69" s="32"/>
      <c r="D69" s="26">
        <f t="shared" si="4"/>
        <v>829.9799999999999</v>
      </c>
      <c r="E69" s="26">
        <f t="shared" si="5"/>
        <v>0</v>
      </c>
      <c r="F69" s="26">
        <f t="shared" si="6"/>
        <v>821.68</v>
      </c>
      <c r="G69" s="26">
        <f t="shared" si="7"/>
        <v>8.3000000000000007</v>
      </c>
      <c r="H69" s="26"/>
      <c r="I69" s="26"/>
      <c r="J69" s="26"/>
      <c r="K69" s="26"/>
      <c r="L69" s="26">
        <f t="shared" si="21"/>
        <v>829.9799999999999</v>
      </c>
      <c r="M69" s="26"/>
      <c r="N69" s="26">
        <v>821.68</v>
      </c>
      <c r="O69" s="26">
        <v>8.3000000000000007</v>
      </c>
      <c r="P69" s="26">
        <f t="shared" si="22"/>
        <v>0</v>
      </c>
      <c r="Q69" s="26"/>
      <c r="R69" s="26"/>
      <c r="S69" s="26"/>
    </row>
    <row r="70" spans="1:19" ht="50.25" customHeight="1" x14ac:dyDescent="0.25">
      <c r="A70" s="13" t="s">
        <v>11</v>
      </c>
      <c r="B70" s="17" t="s">
        <v>146</v>
      </c>
      <c r="C70" s="32"/>
      <c r="D70" s="26">
        <f t="shared" si="4"/>
        <v>1645.25</v>
      </c>
      <c r="E70" s="26">
        <f t="shared" si="5"/>
        <v>0</v>
      </c>
      <c r="F70" s="26">
        <f t="shared" si="6"/>
        <v>1628.8</v>
      </c>
      <c r="G70" s="26">
        <f t="shared" si="7"/>
        <v>16.45</v>
      </c>
      <c r="H70" s="26"/>
      <c r="I70" s="26"/>
      <c r="J70" s="26"/>
      <c r="K70" s="26"/>
      <c r="L70" s="26">
        <f t="shared" si="21"/>
        <v>0</v>
      </c>
      <c r="M70" s="26"/>
      <c r="N70" s="26"/>
      <c r="O70" s="26"/>
      <c r="P70" s="26">
        <f t="shared" si="22"/>
        <v>1645.25</v>
      </c>
      <c r="Q70" s="26"/>
      <c r="R70" s="26">
        <v>1628.8</v>
      </c>
      <c r="S70" s="26">
        <v>16.45</v>
      </c>
    </row>
    <row r="71" spans="1:19" ht="43.5" customHeight="1" x14ac:dyDescent="0.25">
      <c r="A71" s="13"/>
      <c r="B71" s="38" t="s">
        <v>86</v>
      </c>
      <c r="C71" s="39"/>
      <c r="D71" s="40">
        <f t="shared" si="4"/>
        <v>27222.217820000002</v>
      </c>
      <c r="E71" s="40">
        <f t="shared" si="5"/>
        <v>0</v>
      </c>
      <c r="F71" s="40">
        <f t="shared" si="6"/>
        <v>26991.309819999999</v>
      </c>
      <c r="G71" s="40">
        <f t="shared" si="7"/>
        <v>230.90800000000002</v>
      </c>
      <c r="H71" s="40">
        <f>H72+H74+H75+H76+H77+H78+H79+H80+H81+H82</f>
        <v>3500.8178199999998</v>
      </c>
      <c r="I71" s="40"/>
      <c r="J71" s="40">
        <f>J72+J74+J75+J76+J77+J78+J79+J81+J82</f>
        <v>3465.8098199999999</v>
      </c>
      <c r="K71" s="40">
        <f>K72+K74+K75+K76+K77+K78+K79+K81+K82</f>
        <v>35.008000000000003</v>
      </c>
      <c r="L71" s="40">
        <f>L72+L73+L74+L75+L76+L77+L78+L79+L81+L82</f>
        <v>15941.400000000001</v>
      </c>
      <c r="M71" s="40"/>
      <c r="N71" s="40">
        <f>N72+N73+N74+N75+N76+N77+N78+N79+N81+N82</f>
        <v>15823.3</v>
      </c>
      <c r="O71" s="40">
        <f>O72+O73+O74+O75+O76+O77+O78+O79+O81+O82</f>
        <v>118.1</v>
      </c>
      <c r="P71" s="40">
        <f>P72+P73+P74+P75+P76+P77+P78+P79+P81+P82</f>
        <v>7780</v>
      </c>
      <c r="Q71" s="40"/>
      <c r="R71" s="40">
        <f>R72+R73+R74+R75+R76+R77+R78+R79+R81+R82</f>
        <v>7702.2</v>
      </c>
      <c r="S71" s="40">
        <f>S72+S73+S74+S75+S76+S77+S78+S79+S81+S82</f>
        <v>77.8</v>
      </c>
    </row>
    <row r="72" spans="1:19" ht="46.5" customHeight="1" x14ac:dyDescent="0.25">
      <c r="A72" s="13" t="s">
        <v>7</v>
      </c>
      <c r="B72" s="17" t="s">
        <v>145</v>
      </c>
      <c r="C72" s="32"/>
      <c r="D72" s="26">
        <f t="shared" si="4"/>
        <v>3500.8178199999998</v>
      </c>
      <c r="E72" s="26">
        <f t="shared" si="5"/>
        <v>0</v>
      </c>
      <c r="F72" s="49">
        <f t="shared" si="6"/>
        <v>3465.8098199999999</v>
      </c>
      <c r="G72" s="26">
        <f>G75+G76+G77+G78+G79+G80+G82+G83</f>
        <v>1162.326</v>
      </c>
      <c r="H72" s="26">
        <f t="shared" ref="H72:H78" si="23">J72+K72</f>
        <v>3500.8178199999998</v>
      </c>
      <c r="I72" s="26"/>
      <c r="J72" s="49">
        <v>3465.8098199999999</v>
      </c>
      <c r="K72" s="49">
        <v>35.008000000000003</v>
      </c>
      <c r="L72" s="26">
        <v>0</v>
      </c>
      <c r="M72" s="26"/>
      <c r="N72" s="26"/>
      <c r="O72" s="26"/>
      <c r="P72" s="26">
        <f t="shared" ref="P72:P80" si="24">R72+S72</f>
        <v>0</v>
      </c>
      <c r="Q72" s="26"/>
      <c r="R72" s="26"/>
      <c r="S72" s="26"/>
    </row>
    <row r="73" spans="1:19" ht="1.5" customHeight="1" x14ac:dyDescent="0.25">
      <c r="A73" s="13" t="s">
        <v>8</v>
      </c>
      <c r="B73" s="17" t="s">
        <v>55</v>
      </c>
      <c r="C73" s="32"/>
      <c r="D73" s="26" t="s">
        <v>55</v>
      </c>
      <c r="E73" s="26">
        <f t="shared" si="5"/>
        <v>0</v>
      </c>
      <c r="F73" s="26" t="s">
        <v>55</v>
      </c>
      <c r="G73" s="26" t="s">
        <v>55</v>
      </c>
      <c r="H73" s="26" t="s">
        <v>55</v>
      </c>
      <c r="I73" s="26"/>
      <c r="J73" s="26" t="s">
        <v>55</v>
      </c>
      <c r="K73" s="26" t="s">
        <v>55</v>
      </c>
      <c r="L73" s="26">
        <f t="shared" ref="L73:L78" si="25">N73+O73</f>
        <v>0</v>
      </c>
      <c r="M73" s="26"/>
      <c r="N73" s="26"/>
      <c r="O73" s="26"/>
      <c r="P73" s="26">
        <f t="shared" si="24"/>
        <v>0</v>
      </c>
      <c r="Q73" s="26"/>
      <c r="R73" s="26"/>
      <c r="S73" s="26"/>
    </row>
    <row r="74" spans="1:19" ht="62.25" customHeight="1" x14ac:dyDescent="0.25">
      <c r="A74" s="13" t="s">
        <v>9</v>
      </c>
      <c r="B74" s="17" t="s">
        <v>108</v>
      </c>
      <c r="C74" s="32"/>
      <c r="D74" s="26">
        <f t="shared" si="4"/>
        <v>3000</v>
      </c>
      <c r="E74" s="26">
        <f t="shared" si="5"/>
        <v>0</v>
      </c>
      <c r="F74" s="26">
        <f t="shared" si="6"/>
        <v>2970</v>
      </c>
      <c r="G74" s="26">
        <f t="shared" si="7"/>
        <v>30</v>
      </c>
      <c r="H74" s="26">
        <f t="shared" si="23"/>
        <v>0</v>
      </c>
      <c r="I74" s="26"/>
      <c r="J74" s="26">
        <v>0</v>
      </c>
      <c r="K74" s="26"/>
      <c r="L74" s="26">
        <f t="shared" si="25"/>
        <v>3000</v>
      </c>
      <c r="M74" s="26"/>
      <c r="N74" s="26">
        <v>2970</v>
      </c>
      <c r="O74" s="26">
        <v>30</v>
      </c>
      <c r="P74" s="26">
        <f t="shared" si="24"/>
        <v>0</v>
      </c>
      <c r="Q74" s="26"/>
      <c r="R74" s="26"/>
      <c r="S74" s="26"/>
    </row>
    <row r="75" spans="1:19" s="5" customFormat="1" ht="60.75" customHeight="1" x14ac:dyDescent="0.25">
      <c r="A75" s="13" t="s">
        <v>15</v>
      </c>
      <c r="B75" s="17" t="s">
        <v>111</v>
      </c>
      <c r="C75" s="32"/>
      <c r="D75" s="26">
        <f t="shared" si="4"/>
        <v>500</v>
      </c>
      <c r="E75" s="26">
        <f t="shared" si="5"/>
        <v>0</v>
      </c>
      <c r="F75" s="26">
        <f t="shared" si="6"/>
        <v>495</v>
      </c>
      <c r="G75" s="26">
        <f t="shared" si="7"/>
        <v>5</v>
      </c>
      <c r="H75" s="26">
        <f t="shared" si="23"/>
        <v>0</v>
      </c>
      <c r="I75" s="26"/>
      <c r="J75" s="26">
        <v>0</v>
      </c>
      <c r="K75" s="26">
        <v>0</v>
      </c>
      <c r="L75" s="26">
        <f t="shared" si="25"/>
        <v>500</v>
      </c>
      <c r="M75" s="26"/>
      <c r="N75" s="26">
        <v>495</v>
      </c>
      <c r="O75" s="26">
        <v>5</v>
      </c>
      <c r="P75" s="26">
        <f t="shared" si="24"/>
        <v>0</v>
      </c>
      <c r="Q75" s="26"/>
      <c r="R75" s="26"/>
      <c r="S75" s="26"/>
    </row>
    <row r="76" spans="1:19" ht="87" customHeight="1" x14ac:dyDescent="0.25">
      <c r="A76" s="13" t="s">
        <v>16</v>
      </c>
      <c r="B76" s="17" t="s">
        <v>112</v>
      </c>
      <c r="C76" s="32"/>
      <c r="D76" s="26">
        <f t="shared" si="4"/>
        <v>3000</v>
      </c>
      <c r="E76" s="26">
        <f t="shared" si="5"/>
        <v>0</v>
      </c>
      <c r="F76" s="26">
        <f t="shared" si="6"/>
        <v>2970</v>
      </c>
      <c r="G76" s="26">
        <f t="shared" si="7"/>
        <v>30</v>
      </c>
      <c r="H76" s="26">
        <f t="shared" si="23"/>
        <v>0</v>
      </c>
      <c r="I76" s="26"/>
      <c r="J76" s="26">
        <v>0</v>
      </c>
      <c r="K76" s="26"/>
      <c r="L76" s="26">
        <f t="shared" si="25"/>
        <v>3000</v>
      </c>
      <c r="M76" s="26"/>
      <c r="N76" s="26">
        <v>2970</v>
      </c>
      <c r="O76" s="26">
        <v>30</v>
      </c>
      <c r="P76" s="26">
        <f t="shared" si="24"/>
        <v>0</v>
      </c>
      <c r="Q76" s="26"/>
      <c r="R76" s="26"/>
      <c r="S76" s="26"/>
    </row>
    <row r="77" spans="1:19" ht="45.75" customHeight="1" x14ac:dyDescent="0.25">
      <c r="A77" s="13" t="s">
        <v>10</v>
      </c>
      <c r="B77" s="17" t="s">
        <v>113</v>
      </c>
      <c r="C77" s="32"/>
      <c r="D77" s="26">
        <f t="shared" si="4"/>
        <v>1000</v>
      </c>
      <c r="E77" s="26">
        <f t="shared" si="5"/>
        <v>0</v>
      </c>
      <c r="F77" s="26">
        <f t="shared" si="6"/>
        <v>990</v>
      </c>
      <c r="G77" s="26">
        <f t="shared" si="7"/>
        <v>10</v>
      </c>
      <c r="H77" s="26">
        <f t="shared" si="23"/>
        <v>0</v>
      </c>
      <c r="I77" s="26"/>
      <c r="J77" s="26">
        <v>0</v>
      </c>
      <c r="K77" s="26"/>
      <c r="L77" s="26">
        <f t="shared" si="25"/>
        <v>0</v>
      </c>
      <c r="M77" s="26"/>
      <c r="N77" s="26"/>
      <c r="O77" s="26"/>
      <c r="P77" s="26">
        <f t="shared" si="24"/>
        <v>1000</v>
      </c>
      <c r="Q77" s="26"/>
      <c r="R77" s="26">
        <v>990</v>
      </c>
      <c r="S77" s="26">
        <v>10</v>
      </c>
    </row>
    <row r="78" spans="1:19" ht="54.75" customHeight="1" x14ac:dyDescent="0.25">
      <c r="A78" s="13" t="s">
        <v>11</v>
      </c>
      <c r="B78" s="17" t="s">
        <v>98</v>
      </c>
      <c r="C78" s="18"/>
      <c r="D78" s="26">
        <f t="shared" si="4"/>
        <v>4141.4000000000005</v>
      </c>
      <c r="E78" s="26">
        <f t="shared" si="5"/>
        <v>0</v>
      </c>
      <c r="F78" s="26">
        <f t="shared" si="6"/>
        <v>4141.3</v>
      </c>
      <c r="G78" s="26">
        <f t="shared" si="7"/>
        <v>0.1</v>
      </c>
      <c r="H78" s="26">
        <f t="shared" si="23"/>
        <v>0</v>
      </c>
      <c r="I78" s="26"/>
      <c r="J78" s="26">
        <v>0</v>
      </c>
      <c r="K78" s="26">
        <v>0</v>
      </c>
      <c r="L78" s="26">
        <f t="shared" si="25"/>
        <v>4141.4000000000005</v>
      </c>
      <c r="M78" s="26"/>
      <c r="N78" s="26">
        <v>4141.3</v>
      </c>
      <c r="O78" s="26">
        <v>0.1</v>
      </c>
      <c r="P78" s="26">
        <f t="shared" si="24"/>
        <v>0</v>
      </c>
      <c r="Q78" s="26"/>
      <c r="R78" s="26"/>
      <c r="S78" s="26"/>
    </row>
    <row r="79" spans="1:19" ht="57.75" customHeight="1" x14ac:dyDescent="0.25">
      <c r="A79" s="13" t="s">
        <v>17</v>
      </c>
      <c r="B79" s="17" t="s">
        <v>107</v>
      </c>
      <c r="C79" s="32"/>
      <c r="D79" s="26">
        <f t="shared" si="4"/>
        <v>3500</v>
      </c>
      <c r="E79" s="26">
        <f t="shared" si="5"/>
        <v>0</v>
      </c>
      <c r="F79" s="26">
        <f t="shared" si="6"/>
        <v>3465</v>
      </c>
      <c r="G79" s="26">
        <f t="shared" si="7"/>
        <v>35</v>
      </c>
      <c r="H79" s="26">
        <v>0</v>
      </c>
      <c r="I79" s="26"/>
      <c r="J79" s="26">
        <v>0</v>
      </c>
      <c r="K79" s="26">
        <v>0</v>
      </c>
      <c r="L79" s="26">
        <v>3500</v>
      </c>
      <c r="M79" s="26"/>
      <c r="N79" s="26">
        <v>3465</v>
      </c>
      <c r="O79" s="26">
        <v>35</v>
      </c>
      <c r="P79" s="26">
        <f t="shared" si="24"/>
        <v>0</v>
      </c>
      <c r="Q79" s="26"/>
      <c r="R79" s="26"/>
      <c r="S79" s="26"/>
    </row>
    <row r="80" spans="1:19" s="7" customFormat="1" ht="59.25" customHeight="1" x14ac:dyDescent="0.25">
      <c r="A80" s="13">
        <v>9</v>
      </c>
      <c r="B80" s="17" t="s">
        <v>109</v>
      </c>
      <c r="C80" s="32"/>
      <c r="D80" s="26">
        <f t="shared" ref="D80:D120" si="26">H80+L80+P80</f>
        <v>4000</v>
      </c>
      <c r="E80" s="26">
        <f t="shared" ref="E80:E120" si="27">I80+M80+Q80</f>
        <v>0</v>
      </c>
      <c r="F80" s="26">
        <f t="shared" ref="F80:F120" si="28">J80+N80+R80</f>
        <v>3960</v>
      </c>
      <c r="G80" s="26">
        <f t="shared" ref="G80:G120" si="29">K80+O80+S80</f>
        <v>40</v>
      </c>
      <c r="H80" s="26">
        <v>0</v>
      </c>
      <c r="I80" s="26"/>
      <c r="J80" s="26"/>
      <c r="K80" s="26"/>
      <c r="L80" s="26">
        <v>0</v>
      </c>
      <c r="M80" s="26"/>
      <c r="N80" s="26"/>
      <c r="O80" s="26"/>
      <c r="P80" s="26">
        <f t="shared" si="24"/>
        <v>4000</v>
      </c>
      <c r="Q80" s="26"/>
      <c r="R80" s="26">
        <v>3960</v>
      </c>
      <c r="S80" s="26">
        <v>40</v>
      </c>
    </row>
    <row r="81" spans="1:20" s="6" customFormat="1" ht="75" customHeight="1" x14ac:dyDescent="0.25">
      <c r="A81" s="13">
        <v>10</v>
      </c>
      <c r="B81" s="17" t="s">
        <v>97</v>
      </c>
      <c r="C81" s="32"/>
      <c r="D81" s="26">
        <f t="shared" si="26"/>
        <v>1800</v>
      </c>
      <c r="E81" s="26">
        <f t="shared" si="27"/>
        <v>0</v>
      </c>
      <c r="F81" s="26">
        <f t="shared" si="28"/>
        <v>1782</v>
      </c>
      <c r="G81" s="26">
        <f t="shared" si="29"/>
        <v>18</v>
      </c>
      <c r="H81" s="26">
        <v>0</v>
      </c>
      <c r="I81" s="26"/>
      <c r="J81" s="26">
        <v>0</v>
      </c>
      <c r="K81" s="26"/>
      <c r="L81" s="26">
        <v>1800</v>
      </c>
      <c r="M81" s="26"/>
      <c r="N81" s="26">
        <v>1782</v>
      </c>
      <c r="O81" s="26">
        <v>18</v>
      </c>
      <c r="P81" s="26"/>
      <c r="Q81" s="26"/>
      <c r="R81" s="26"/>
      <c r="S81" s="26"/>
    </row>
    <row r="82" spans="1:20" ht="58.5" customHeight="1" x14ac:dyDescent="0.25">
      <c r="A82" s="13">
        <v>11</v>
      </c>
      <c r="B82" s="17" t="s">
        <v>96</v>
      </c>
      <c r="C82" s="32"/>
      <c r="D82" s="26">
        <f t="shared" si="26"/>
        <v>6780</v>
      </c>
      <c r="E82" s="26">
        <f t="shared" si="27"/>
        <v>0</v>
      </c>
      <c r="F82" s="26">
        <f t="shared" si="28"/>
        <v>6712.2</v>
      </c>
      <c r="G82" s="26">
        <f t="shared" si="29"/>
        <v>67.8</v>
      </c>
      <c r="H82" s="26">
        <v>0</v>
      </c>
      <c r="I82" s="26"/>
      <c r="J82" s="26">
        <v>0</v>
      </c>
      <c r="K82" s="26"/>
      <c r="L82" s="26">
        <v>0</v>
      </c>
      <c r="M82" s="26"/>
      <c r="N82" s="26">
        <v>0</v>
      </c>
      <c r="O82" s="26">
        <v>0</v>
      </c>
      <c r="P82" s="26">
        <f>R82+S82</f>
        <v>6780</v>
      </c>
      <c r="Q82" s="26"/>
      <c r="R82" s="26">
        <v>6712.2</v>
      </c>
      <c r="S82" s="26">
        <v>67.8</v>
      </c>
    </row>
    <row r="83" spans="1:20" ht="125.25" customHeight="1" x14ac:dyDescent="0.25">
      <c r="A83" s="13"/>
      <c r="B83" s="38" t="s">
        <v>95</v>
      </c>
      <c r="C83" s="51"/>
      <c r="D83" s="50">
        <f t="shared" si="26"/>
        <v>157828.25</v>
      </c>
      <c r="E83" s="50">
        <f t="shared" si="27"/>
        <v>0</v>
      </c>
      <c r="F83" s="50">
        <f t="shared" si="28"/>
        <v>156853.82399999999</v>
      </c>
      <c r="G83" s="50">
        <f t="shared" si="29"/>
        <v>974.42600000000004</v>
      </c>
      <c r="H83" s="50">
        <f>H84+H85+H86+H87+H88+H89+H90+H91</f>
        <v>0</v>
      </c>
      <c r="I83" s="50"/>
      <c r="J83" s="50">
        <f t="shared" ref="J83:S83" si="30">J84+J85+J86+J87+J88+J89+J90+J91</f>
        <v>0</v>
      </c>
      <c r="K83" s="50">
        <f t="shared" si="30"/>
        <v>0</v>
      </c>
      <c r="L83" s="50">
        <f t="shared" si="30"/>
        <v>149228.25</v>
      </c>
      <c r="M83" s="50"/>
      <c r="N83" s="50">
        <f t="shared" si="30"/>
        <v>148339.82399999999</v>
      </c>
      <c r="O83" s="50">
        <f t="shared" si="30"/>
        <v>888.42600000000004</v>
      </c>
      <c r="P83" s="50">
        <f t="shared" si="30"/>
        <v>8600</v>
      </c>
      <c r="Q83" s="50"/>
      <c r="R83" s="50">
        <f t="shared" si="30"/>
        <v>8514</v>
      </c>
      <c r="S83" s="50">
        <f t="shared" si="30"/>
        <v>86</v>
      </c>
    </row>
    <row r="84" spans="1:20" ht="39" customHeight="1" x14ac:dyDescent="0.25">
      <c r="A84" s="13" t="s">
        <v>7</v>
      </c>
      <c r="B84" s="17" t="s">
        <v>87</v>
      </c>
      <c r="C84" s="32"/>
      <c r="D84" s="26">
        <f t="shared" si="26"/>
        <v>120751.34299999999</v>
      </c>
      <c r="E84" s="26">
        <f t="shared" si="27"/>
        <v>0</v>
      </c>
      <c r="F84" s="26">
        <f t="shared" si="28"/>
        <v>120147.583</v>
      </c>
      <c r="G84" s="26">
        <v>603.76</v>
      </c>
      <c r="H84" s="26">
        <f>J84+K84</f>
        <v>0</v>
      </c>
      <c r="I84" s="26"/>
      <c r="J84" s="26">
        <v>0</v>
      </c>
      <c r="K84" s="26">
        <v>0</v>
      </c>
      <c r="L84" s="26">
        <f t="shared" ref="L84:L89" si="31">N84+O84</f>
        <v>120751.34299999999</v>
      </c>
      <c r="M84" s="26"/>
      <c r="N84" s="26">
        <v>120147.583</v>
      </c>
      <c r="O84" s="26">
        <v>603.76</v>
      </c>
      <c r="P84" s="26"/>
      <c r="Q84" s="26"/>
      <c r="R84" s="26"/>
      <c r="S84" s="26"/>
    </row>
    <row r="85" spans="1:20" ht="49.5" customHeight="1" x14ac:dyDescent="0.25">
      <c r="A85" s="13" t="s">
        <v>8</v>
      </c>
      <c r="B85" s="17" t="s">
        <v>89</v>
      </c>
      <c r="C85" s="32"/>
      <c r="D85" s="26">
        <f t="shared" si="26"/>
        <v>4310.2650000000003</v>
      </c>
      <c r="E85" s="26">
        <f t="shared" si="27"/>
        <v>0</v>
      </c>
      <c r="F85" s="26">
        <f t="shared" si="28"/>
        <v>4267.2650000000003</v>
      </c>
      <c r="G85" s="26">
        <f t="shared" si="29"/>
        <v>43</v>
      </c>
      <c r="H85" s="26">
        <f>J85+K85</f>
        <v>0</v>
      </c>
      <c r="I85" s="26"/>
      <c r="J85" s="26">
        <v>0</v>
      </c>
      <c r="K85" s="26">
        <v>0</v>
      </c>
      <c r="L85" s="26">
        <f t="shared" si="31"/>
        <v>4310.2650000000003</v>
      </c>
      <c r="M85" s="26"/>
      <c r="N85" s="26">
        <v>4267.2650000000003</v>
      </c>
      <c r="O85" s="26">
        <v>43</v>
      </c>
      <c r="P85" s="26">
        <f t="shared" ref="P85:P91" si="32">R85+S85</f>
        <v>0</v>
      </c>
      <c r="Q85" s="26"/>
      <c r="R85" s="26"/>
      <c r="S85" s="26"/>
    </row>
    <row r="86" spans="1:20" ht="89.25" customHeight="1" x14ac:dyDescent="0.25">
      <c r="A86" s="13" t="s">
        <v>9</v>
      </c>
      <c r="B86" s="17" t="s">
        <v>90</v>
      </c>
      <c r="C86" s="32"/>
      <c r="D86" s="26">
        <f t="shared" si="26"/>
        <v>6456.2730000000001</v>
      </c>
      <c r="E86" s="26">
        <f t="shared" si="27"/>
        <v>0</v>
      </c>
      <c r="F86" s="26">
        <f t="shared" si="28"/>
        <v>6391.7110000000002</v>
      </c>
      <c r="G86" s="26">
        <f t="shared" si="29"/>
        <v>64.561999999999998</v>
      </c>
      <c r="H86" s="26">
        <f>J86+K86</f>
        <v>0</v>
      </c>
      <c r="I86" s="26"/>
      <c r="J86" s="26">
        <v>0</v>
      </c>
      <c r="K86" s="26">
        <v>0</v>
      </c>
      <c r="L86" s="26">
        <f t="shared" si="31"/>
        <v>6456.2730000000001</v>
      </c>
      <c r="M86" s="26"/>
      <c r="N86" s="26">
        <v>6391.7110000000002</v>
      </c>
      <c r="O86" s="26">
        <v>64.561999999999998</v>
      </c>
      <c r="P86" s="26">
        <f t="shared" si="32"/>
        <v>0</v>
      </c>
      <c r="Q86" s="26"/>
      <c r="R86" s="26"/>
      <c r="S86" s="26"/>
    </row>
    <row r="87" spans="1:20" ht="52.5" customHeight="1" x14ac:dyDescent="0.25">
      <c r="A87" s="13" t="s">
        <v>15</v>
      </c>
      <c r="B87" s="17" t="s">
        <v>91</v>
      </c>
      <c r="C87" s="32"/>
      <c r="D87" s="26">
        <f t="shared" si="26"/>
        <v>4310.3690000000006</v>
      </c>
      <c r="E87" s="26">
        <f t="shared" si="27"/>
        <v>0</v>
      </c>
      <c r="F87" s="26">
        <f t="shared" si="28"/>
        <v>4267.2650000000003</v>
      </c>
      <c r="G87" s="26">
        <f t="shared" si="29"/>
        <v>43.103999999999999</v>
      </c>
      <c r="H87" s="26">
        <f>J87+K87</f>
        <v>0</v>
      </c>
      <c r="I87" s="26"/>
      <c r="J87" s="26">
        <v>0</v>
      </c>
      <c r="K87" s="26">
        <v>0</v>
      </c>
      <c r="L87" s="26">
        <f t="shared" si="31"/>
        <v>4310.3690000000006</v>
      </c>
      <c r="M87" s="26"/>
      <c r="N87" s="26">
        <v>4267.2650000000003</v>
      </c>
      <c r="O87" s="26">
        <v>43.103999999999999</v>
      </c>
      <c r="P87" s="26">
        <f t="shared" si="32"/>
        <v>0</v>
      </c>
      <c r="Q87" s="26"/>
      <c r="R87" s="26"/>
      <c r="S87" s="26"/>
    </row>
    <row r="88" spans="1:20" ht="79.5" customHeight="1" x14ac:dyDescent="0.25">
      <c r="A88" s="13" t="s">
        <v>16</v>
      </c>
      <c r="B88" s="17" t="s">
        <v>92</v>
      </c>
      <c r="C88" s="32"/>
      <c r="D88" s="26">
        <f t="shared" si="26"/>
        <v>6700</v>
      </c>
      <c r="E88" s="26">
        <f t="shared" si="27"/>
        <v>0</v>
      </c>
      <c r="F88" s="26">
        <f t="shared" si="28"/>
        <v>6633</v>
      </c>
      <c r="G88" s="26">
        <f t="shared" si="29"/>
        <v>67</v>
      </c>
      <c r="H88" s="26">
        <f>J88+K88</f>
        <v>0</v>
      </c>
      <c r="I88" s="26"/>
      <c r="J88" s="26"/>
      <c r="K88" s="26"/>
      <c r="L88" s="26">
        <f t="shared" si="31"/>
        <v>6700</v>
      </c>
      <c r="M88" s="26"/>
      <c r="N88" s="26">
        <v>6633</v>
      </c>
      <c r="O88" s="26">
        <v>67</v>
      </c>
      <c r="P88" s="26">
        <f t="shared" si="32"/>
        <v>0</v>
      </c>
      <c r="Q88" s="26"/>
      <c r="R88" s="26"/>
      <c r="S88" s="26"/>
    </row>
    <row r="89" spans="1:20" ht="88.5" customHeight="1" x14ac:dyDescent="0.25">
      <c r="A89" s="13" t="s">
        <v>10</v>
      </c>
      <c r="B89" s="17" t="s">
        <v>88</v>
      </c>
      <c r="C89" s="32"/>
      <c r="D89" s="26">
        <f t="shared" si="26"/>
        <v>6700</v>
      </c>
      <c r="E89" s="26">
        <f t="shared" si="27"/>
        <v>0</v>
      </c>
      <c r="F89" s="26">
        <f t="shared" si="28"/>
        <v>6633</v>
      </c>
      <c r="G89" s="26">
        <f t="shared" si="29"/>
        <v>67</v>
      </c>
      <c r="H89" s="26"/>
      <c r="I89" s="26"/>
      <c r="J89" s="26"/>
      <c r="K89" s="26"/>
      <c r="L89" s="26">
        <f t="shared" si="31"/>
        <v>6700</v>
      </c>
      <c r="M89" s="26"/>
      <c r="N89" s="26">
        <v>6633</v>
      </c>
      <c r="O89" s="26">
        <v>67</v>
      </c>
      <c r="P89" s="26">
        <f t="shared" si="32"/>
        <v>0</v>
      </c>
      <c r="Q89" s="26"/>
      <c r="R89" s="26"/>
      <c r="S89" s="26"/>
    </row>
    <row r="90" spans="1:20" ht="51.75" customHeight="1" x14ac:dyDescent="0.25">
      <c r="A90" s="13" t="s">
        <v>11</v>
      </c>
      <c r="B90" s="17" t="s">
        <v>93</v>
      </c>
      <c r="C90" s="32"/>
      <c r="D90" s="26">
        <f t="shared" si="26"/>
        <v>4300</v>
      </c>
      <c r="E90" s="26">
        <f t="shared" si="27"/>
        <v>0</v>
      </c>
      <c r="F90" s="26">
        <f t="shared" si="28"/>
        <v>4257</v>
      </c>
      <c r="G90" s="26">
        <f t="shared" si="29"/>
        <v>43</v>
      </c>
      <c r="H90" s="26"/>
      <c r="I90" s="26"/>
      <c r="J90" s="26"/>
      <c r="K90" s="26"/>
      <c r="L90" s="26"/>
      <c r="M90" s="26"/>
      <c r="N90" s="26"/>
      <c r="O90" s="26"/>
      <c r="P90" s="26">
        <f t="shared" si="32"/>
        <v>4300</v>
      </c>
      <c r="Q90" s="26"/>
      <c r="R90" s="26">
        <v>4257</v>
      </c>
      <c r="S90" s="26">
        <v>43</v>
      </c>
    </row>
    <row r="91" spans="1:20" ht="54" customHeight="1" x14ac:dyDescent="0.25">
      <c r="A91" s="13" t="s">
        <v>17</v>
      </c>
      <c r="B91" s="17" t="s">
        <v>94</v>
      </c>
      <c r="C91" s="32"/>
      <c r="D91" s="26">
        <f t="shared" si="26"/>
        <v>4300</v>
      </c>
      <c r="E91" s="26">
        <f t="shared" si="27"/>
        <v>0</v>
      </c>
      <c r="F91" s="26">
        <f t="shared" si="28"/>
        <v>4257</v>
      </c>
      <c r="G91" s="26">
        <f t="shared" si="29"/>
        <v>43</v>
      </c>
      <c r="H91" s="26"/>
      <c r="I91" s="26"/>
      <c r="J91" s="26"/>
      <c r="K91" s="26"/>
      <c r="L91" s="26"/>
      <c r="M91" s="26"/>
      <c r="N91" s="26"/>
      <c r="O91" s="26"/>
      <c r="P91" s="26">
        <f t="shared" si="32"/>
        <v>4300</v>
      </c>
      <c r="Q91" s="26"/>
      <c r="R91" s="26">
        <v>4257</v>
      </c>
      <c r="S91" s="26">
        <v>43</v>
      </c>
    </row>
    <row r="92" spans="1:20" ht="88.5" customHeight="1" x14ac:dyDescent="0.25">
      <c r="A92" s="36"/>
      <c r="B92" s="38" t="s">
        <v>149</v>
      </c>
      <c r="C92" s="39"/>
      <c r="D92" s="40">
        <f t="shared" si="26"/>
        <v>89277.2</v>
      </c>
      <c r="E92" s="40">
        <f t="shared" si="27"/>
        <v>0</v>
      </c>
      <c r="F92" s="40">
        <f t="shared" si="28"/>
        <v>86667.33</v>
      </c>
      <c r="G92" s="40">
        <f t="shared" si="29"/>
        <v>2609.87</v>
      </c>
      <c r="H92" s="40">
        <f>J92+K92</f>
        <v>13917.199999999999</v>
      </c>
      <c r="I92" s="40"/>
      <c r="J92" s="40">
        <f>J93+J94+J95+J96+J97+J98+J99+J100+J103+J104+J105+J106+J107+J108+J109+J110+J111+J112+J113+J114+J115+J116+J117+J118+J119</f>
        <v>13499.529999999999</v>
      </c>
      <c r="K92" s="40">
        <f>K93+K94+K95+K96+K97+K98+K99+K100++K103+K104+K105+K106+K107+K108+K109+K110+K111+K112+K113+K114+K115+K116+K117+K118+K119</f>
        <v>417.67</v>
      </c>
      <c r="L92" s="40">
        <f>N92+O92</f>
        <v>35740</v>
      </c>
      <c r="M92" s="40"/>
      <c r="N92" s="40">
        <f t="shared" ref="N92:S92" si="33">N94+N95+N96+N97+N98+N99+N100+N101+N102+N103+N104+N105+N106+N107+N108+N109+N110+N111+N112+N113+N114+N115+N116+N117</f>
        <v>34667.800000000003</v>
      </c>
      <c r="O92" s="40">
        <f t="shared" si="33"/>
        <v>1072.1999999999998</v>
      </c>
      <c r="P92" s="40">
        <f t="shared" si="33"/>
        <v>39620</v>
      </c>
      <c r="Q92" s="40"/>
      <c r="R92" s="40">
        <f t="shared" si="33"/>
        <v>38500</v>
      </c>
      <c r="S92" s="40">
        <f t="shared" si="33"/>
        <v>1120</v>
      </c>
    </row>
    <row r="93" spans="1:20" ht="46.5" customHeight="1" x14ac:dyDescent="0.25">
      <c r="A93" s="44" t="s">
        <v>7</v>
      </c>
      <c r="B93" s="45" t="s">
        <v>116</v>
      </c>
      <c r="C93" s="46"/>
      <c r="D93" s="47">
        <f t="shared" si="26"/>
        <v>1500</v>
      </c>
      <c r="E93" s="47">
        <f t="shared" si="27"/>
        <v>0</v>
      </c>
      <c r="F93" s="47">
        <f t="shared" si="28"/>
        <v>1455</v>
      </c>
      <c r="G93" s="47">
        <f t="shared" si="29"/>
        <v>45</v>
      </c>
      <c r="H93" s="26">
        <f>I93+J93+K93</f>
        <v>0</v>
      </c>
      <c r="I93" s="47"/>
      <c r="J93" s="26">
        <v>0</v>
      </c>
      <c r="K93" s="47">
        <v>0</v>
      </c>
      <c r="L93" s="26">
        <f t="shared" ref="L93:L96" si="34">N93+O93</f>
        <v>1500</v>
      </c>
      <c r="M93" s="47"/>
      <c r="N93" s="26">
        <v>1455</v>
      </c>
      <c r="O93" s="47">
        <v>45</v>
      </c>
      <c r="P93" s="26">
        <v>0</v>
      </c>
      <c r="Q93" s="47"/>
      <c r="R93" s="47"/>
      <c r="S93" s="47"/>
      <c r="T93" s="52" t="s">
        <v>55</v>
      </c>
    </row>
    <row r="94" spans="1:20" ht="57" customHeight="1" x14ac:dyDescent="0.25">
      <c r="A94" s="44" t="s">
        <v>8</v>
      </c>
      <c r="B94" s="45" t="s">
        <v>114</v>
      </c>
      <c r="C94" s="46"/>
      <c r="D94" s="47">
        <f t="shared" si="26"/>
        <v>1200</v>
      </c>
      <c r="E94" s="47">
        <f t="shared" si="27"/>
        <v>0</v>
      </c>
      <c r="F94" s="47">
        <f t="shared" si="28"/>
        <v>1164</v>
      </c>
      <c r="G94" s="47">
        <f t="shared" si="29"/>
        <v>36</v>
      </c>
      <c r="H94" s="26">
        <f t="shared" ref="H94:H119" si="35">I94+J94+K94</f>
        <v>1200</v>
      </c>
      <c r="I94" s="47"/>
      <c r="J94" s="26">
        <v>1164</v>
      </c>
      <c r="K94" s="47">
        <v>36</v>
      </c>
      <c r="L94" s="26">
        <v>0</v>
      </c>
      <c r="M94" s="47"/>
      <c r="N94" s="26"/>
      <c r="O94" s="26"/>
      <c r="P94" s="26">
        <v>0</v>
      </c>
      <c r="Q94" s="26"/>
      <c r="R94" s="26"/>
      <c r="S94" s="26"/>
    </row>
    <row r="95" spans="1:20" ht="45" customHeight="1" x14ac:dyDescent="0.25">
      <c r="A95" s="44" t="s">
        <v>9</v>
      </c>
      <c r="B95" s="45" t="s">
        <v>115</v>
      </c>
      <c r="C95" s="46"/>
      <c r="D95" s="47">
        <f t="shared" si="26"/>
        <v>1700</v>
      </c>
      <c r="E95" s="47">
        <f t="shared" si="27"/>
        <v>0</v>
      </c>
      <c r="F95" s="47">
        <f t="shared" si="28"/>
        <v>1649</v>
      </c>
      <c r="G95" s="47">
        <f t="shared" si="29"/>
        <v>51</v>
      </c>
      <c r="H95" s="26">
        <f t="shared" si="35"/>
        <v>0</v>
      </c>
      <c r="I95" s="47"/>
      <c r="J95" s="26"/>
      <c r="K95" s="47"/>
      <c r="L95" s="26">
        <v>0</v>
      </c>
      <c r="M95" s="47"/>
      <c r="N95" s="26"/>
      <c r="O95" s="26"/>
      <c r="P95" s="26">
        <f t="shared" ref="P95:P119" si="36">R95+S95</f>
        <v>1700</v>
      </c>
      <c r="Q95" s="26"/>
      <c r="R95" s="26">
        <v>1649</v>
      </c>
      <c r="S95" s="26">
        <v>51</v>
      </c>
    </row>
    <row r="96" spans="1:20" ht="51" customHeight="1" x14ac:dyDescent="0.25">
      <c r="A96" s="44" t="s">
        <v>15</v>
      </c>
      <c r="B96" s="45" t="s">
        <v>99</v>
      </c>
      <c r="C96" s="46"/>
      <c r="D96" s="47">
        <f t="shared" si="26"/>
        <v>4500</v>
      </c>
      <c r="E96" s="47">
        <f t="shared" si="27"/>
        <v>0</v>
      </c>
      <c r="F96" s="47">
        <f t="shared" si="28"/>
        <v>4365</v>
      </c>
      <c r="G96" s="47">
        <f t="shared" si="29"/>
        <v>135</v>
      </c>
      <c r="H96" s="26">
        <f t="shared" si="35"/>
        <v>0</v>
      </c>
      <c r="I96" s="47"/>
      <c r="J96" s="26"/>
      <c r="K96" s="47"/>
      <c r="L96" s="26">
        <f t="shared" si="34"/>
        <v>0</v>
      </c>
      <c r="M96" s="47"/>
      <c r="N96" s="26"/>
      <c r="O96" s="26"/>
      <c r="P96" s="26">
        <f t="shared" si="36"/>
        <v>4500</v>
      </c>
      <c r="Q96" s="26"/>
      <c r="R96" s="26">
        <v>4365</v>
      </c>
      <c r="S96" s="26">
        <v>135</v>
      </c>
    </row>
    <row r="97" spans="1:23" ht="39.75" customHeight="1" x14ac:dyDescent="0.25">
      <c r="A97" s="44" t="s">
        <v>16</v>
      </c>
      <c r="B97" s="45" t="s">
        <v>100</v>
      </c>
      <c r="C97" s="46"/>
      <c r="D97" s="47">
        <f t="shared" si="26"/>
        <v>3430</v>
      </c>
      <c r="E97" s="47">
        <f t="shared" si="27"/>
        <v>0</v>
      </c>
      <c r="F97" s="47">
        <f t="shared" si="28"/>
        <v>3395.7</v>
      </c>
      <c r="G97" s="47">
        <f t="shared" si="29"/>
        <v>34.299999999999997</v>
      </c>
      <c r="H97" s="26">
        <f t="shared" si="35"/>
        <v>0</v>
      </c>
      <c r="I97" s="47"/>
      <c r="J97" s="26"/>
      <c r="K97" s="47"/>
      <c r="L97" s="26"/>
      <c r="M97" s="47"/>
      <c r="N97" s="26"/>
      <c r="O97" s="26"/>
      <c r="P97" s="26">
        <f t="shared" si="36"/>
        <v>3430</v>
      </c>
      <c r="Q97" s="26"/>
      <c r="R97" s="26">
        <v>3395.7</v>
      </c>
      <c r="S97" s="26">
        <v>34.299999999999997</v>
      </c>
    </row>
    <row r="98" spans="1:23" ht="51.75" customHeight="1" x14ac:dyDescent="0.25">
      <c r="A98" s="44">
        <v>6</v>
      </c>
      <c r="B98" s="45" t="s">
        <v>101</v>
      </c>
      <c r="C98" s="46"/>
      <c r="D98" s="47">
        <f t="shared" si="26"/>
        <v>6200</v>
      </c>
      <c r="E98" s="47">
        <f t="shared" si="27"/>
        <v>0</v>
      </c>
      <c r="F98" s="47">
        <f t="shared" si="28"/>
        <v>6014</v>
      </c>
      <c r="G98" s="47">
        <f t="shared" si="29"/>
        <v>186</v>
      </c>
      <c r="H98" s="26">
        <f t="shared" si="35"/>
        <v>0</v>
      </c>
      <c r="I98" s="47"/>
      <c r="J98" s="26"/>
      <c r="K98" s="47"/>
      <c r="L98" s="26"/>
      <c r="M98" s="47"/>
      <c r="N98" s="26"/>
      <c r="O98" s="26"/>
      <c r="P98" s="26">
        <f t="shared" si="36"/>
        <v>6200</v>
      </c>
      <c r="Q98" s="26"/>
      <c r="R98" s="26">
        <v>6014</v>
      </c>
      <c r="S98" s="26">
        <v>186</v>
      </c>
    </row>
    <row r="99" spans="1:23" ht="47.25" customHeight="1" x14ac:dyDescent="0.25">
      <c r="A99" s="44">
        <v>7</v>
      </c>
      <c r="B99" s="45" t="s">
        <v>102</v>
      </c>
      <c r="C99" s="46"/>
      <c r="D99" s="47">
        <f>H99+L99+P99</f>
        <v>8790</v>
      </c>
      <c r="E99" s="47">
        <f t="shared" si="27"/>
        <v>0</v>
      </c>
      <c r="F99" s="47">
        <f t="shared" si="28"/>
        <v>8526.2999999999993</v>
      </c>
      <c r="G99" s="47">
        <f t="shared" si="29"/>
        <v>263.7</v>
      </c>
      <c r="H99" s="26">
        <f t="shared" si="35"/>
        <v>0</v>
      </c>
      <c r="I99" s="47"/>
      <c r="J99" s="26"/>
      <c r="K99" s="47"/>
      <c r="L99" s="26">
        <f t="shared" ref="L99:L119" si="37">N99+O99</f>
        <v>0</v>
      </c>
      <c r="M99" s="47"/>
      <c r="N99" s="26"/>
      <c r="O99" s="26"/>
      <c r="P99" s="26">
        <f t="shared" si="36"/>
        <v>8790</v>
      </c>
      <c r="Q99" s="26"/>
      <c r="R99" s="26">
        <v>8526.2999999999993</v>
      </c>
      <c r="S99" s="26">
        <v>263.7</v>
      </c>
    </row>
    <row r="100" spans="1:23" ht="45.75" customHeight="1" x14ac:dyDescent="0.25">
      <c r="A100" s="54">
        <v>8</v>
      </c>
      <c r="B100" s="45" t="s">
        <v>128</v>
      </c>
      <c r="C100" s="46"/>
      <c r="D100" s="47">
        <f t="shared" si="26"/>
        <v>14028.9</v>
      </c>
      <c r="E100" s="47">
        <f t="shared" si="27"/>
        <v>0</v>
      </c>
      <c r="F100" s="47">
        <f t="shared" si="28"/>
        <v>6818.03</v>
      </c>
      <c r="G100" s="47">
        <f t="shared" si="29"/>
        <v>210.87</v>
      </c>
      <c r="H100" s="26">
        <f>H101+H102</f>
        <v>7028.9</v>
      </c>
      <c r="I100" s="47"/>
      <c r="J100" s="26">
        <f>J101+J102</f>
        <v>6818.03</v>
      </c>
      <c r="K100" s="47">
        <f>K101+K102</f>
        <v>210.87</v>
      </c>
      <c r="L100" s="26">
        <f>L101+L102</f>
        <v>7000</v>
      </c>
      <c r="M100" s="47"/>
      <c r="N100" s="26"/>
      <c r="O100" s="26"/>
      <c r="P100" s="26">
        <f t="shared" si="36"/>
        <v>0</v>
      </c>
      <c r="Q100" s="26"/>
      <c r="R100" s="26"/>
      <c r="S100" s="26"/>
    </row>
    <row r="101" spans="1:23" ht="39.75" customHeight="1" x14ac:dyDescent="0.25">
      <c r="A101" s="55"/>
      <c r="B101" s="45" t="s">
        <v>129</v>
      </c>
      <c r="C101" s="46"/>
      <c r="D101" s="47">
        <f t="shared" si="26"/>
        <v>7028.9</v>
      </c>
      <c r="E101" s="47"/>
      <c r="F101" s="47"/>
      <c r="G101" s="47"/>
      <c r="H101" s="26">
        <f t="shared" si="35"/>
        <v>7028.9</v>
      </c>
      <c r="I101" s="47"/>
      <c r="J101" s="26">
        <v>6818.03</v>
      </c>
      <c r="K101" s="47">
        <v>210.87</v>
      </c>
      <c r="L101" s="26">
        <f t="shared" si="37"/>
        <v>0</v>
      </c>
      <c r="M101" s="47"/>
      <c r="N101" s="26"/>
      <c r="O101" s="26"/>
      <c r="P101" s="26">
        <f t="shared" si="36"/>
        <v>0</v>
      </c>
      <c r="Q101" s="26"/>
      <c r="R101" s="26"/>
      <c r="S101" s="26"/>
    </row>
    <row r="102" spans="1:23" ht="38.25" customHeight="1" x14ac:dyDescent="0.25">
      <c r="A102" s="56"/>
      <c r="B102" s="45" t="s">
        <v>130</v>
      </c>
      <c r="C102" s="46"/>
      <c r="D102" s="47">
        <f t="shared" si="26"/>
        <v>7000</v>
      </c>
      <c r="E102" s="47"/>
      <c r="F102" s="47"/>
      <c r="G102" s="47"/>
      <c r="H102" s="26">
        <f t="shared" si="35"/>
        <v>0</v>
      </c>
      <c r="I102" s="47"/>
      <c r="J102" s="26"/>
      <c r="K102" s="47"/>
      <c r="L102" s="26">
        <f t="shared" si="37"/>
        <v>7000</v>
      </c>
      <c r="M102" s="47"/>
      <c r="N102" s="26">
        <v>6790</v>
      </c>
      <c r="O102" s="26">
        <v>210</v>
      </c>
      <c r="P102" s="26">
        <f t="shared" si="36"/>
        <v>0</v>
      </c>
      <c r="Q102" s="26"/>
      <c r="R102" s="26"/>
      <c r="S102" s="26"/>
    </row>
    <row r="103" spans="1:23" ht="45" customHeight="1" x14ac:dyDescent="0.25">
      <c r="A103" s="44" t="s">
        <v>12</v>
      </c>
      <c r="B103" s="45" t="s">
        <v>103</v>
      </c>
      <c r="C103" s="46"/>
      <c r="D103" s="47">
        <f t="shared" si="26"/>
        <v>5930</v>
      </c>
      <c r="E103" s="47">
        <f t="shared" si="27"/>
        <v>0</v>
      </c>
      <c r="F103" s="47">
        <f t="shared" si="28"/>
        <v>5752.1</v>
      </c>
      <c r="G103" s="47">
        <f t="shared" si="29"/>
        <v>177.9</v>
      </c>
      <c r="H103" s="26">
        <f t="shared" si="35"/>
        <v>0</v>
      </c>
      <c r="I103" s="47"/>
      <c r="J103" s="26"/>
      <c r="K103" s="47"/>
      <c r="L103" s="26">
        <f t="shared" si="37"/>
        <v>5930</v>
      </c>
      <c r="M103" s="47"/>
      <c r="N103" s="26">
        <v>5752.1</v>
      </c>
      <c r="O103" s="26">
        <v>177.9</v>
      </c>
      <c r="P103" s="26">
        <f t="shared" si="36"/>
        <v>0</v>
      </c>
      <c r="Q103" s="26"/>
      <c r="R103" s="26"/>
      <c r="S103" s="26"/>
    </row>
    <row r="104" spans="1:23" ht="30.75" customHeight="1" x14ac:dyDescent="0.25">
      <c r="A104" s="44" t="s">
        <v>13</v>
      </c>
      <c r="B104" s="45" t="s">
        <v>104</v>
      </c>
      <c r="C104" s="46"/>
      <c r="D104" s="47">
        <f t="shared" si="26"/>
        <v>3250</v>
      </c>
      <c r="E104" s="47">
        <f t="shared" si="27"/>
        <v>0</v>
      </c>
      <c r="F104" s="47">
        <f t="shared" si="28"/>
        <v>3152.5</v>
      </c>
      <c r="G104" s="47">
        <f t="shared" si="29"/>
        <v>97.5</v>
      </c>
      <c r="H104" s="26">
        <f t="shared" si="35"/>
        <v>0</v>
      </c>
      <c r="I104" s="47"/>
      <c r="J104" s="26"/>
      <c r="K104" s="47"/>
      <c r="L104" s="26">
        <f t="shared" si="37"/>
        <v>3250</v>
      </c>
      <c r="M104" s="47"/>
      <c r="N104" s="26">
        <v>3152.5</v>
      </c>
      <c r="O104" s="26">
        <v>97.5</v>
      </c>
      <c r="P104" s="26">
        <f t="shared" si="36"/>
        <v>0</v>
      </c>
      <c r="Q104" s="26"/>
      <c r="R104" s="26"/>
      <c r="S104" s="26"/>
    </row>
    <row r="105" spans="1:23" ht="60.75" customHeight="1" x14ac:dyDescent="0.25">
      <c r="A105" s="44" t="s">
        <v>14</v>
      </c>
      <c r="B105" s="45" t="s">
        <v>105</v>
      </c>
      <c r="C105" s="46"/>
      <c r="D105" s="47">
        <f t="shared" si="26"/>
        <v>3860</v>
      </c>
      <c r="E105" s="47">
        <f t="shared" si="27"/>
        <v>0</v>
      </c>
      <c r="F105" s="47">
        <f t="shared" si="28"/>
        <v>3744.2</v>
      </c>
      <c r="G105" s="47">
        <f t="shared" si="29"/>
        <v>115.8</v>
      </c>
      <c r="H105" s="26">
        <f t="shared" si="35"/>
        <v>0</v>
      </c>
      <c r="I105" s="47"/>
      <c r="J105" s="26"/>
      <c r="K105" s="47"/>
      <c r="L105" s="26">
        <f t="shared" si="37"/>
        <v>3860</v>
      </c>
      <c r="M105" s="47"/>
      <c r="N105" s="26">
        <v>3744.2</v>
      </c>
      <c r="O105" s="26">
        <v>115.8</v>
      </c>
      <c r="P105" s="26">
        <f t="shared" si="36"/>
        <v>0</v>
      </c>
      <c r="Q105" s="26"/>
      <c r="R105" s="26"/>
      <c r="S105" s="26"/>
    </row>
    <row r="106" spans="1:23" ht="62.25" customHeight="1" x14ac:dyDescent="0.25">
      <c r="A106" s="44" t="s">
        <v>19</v>
      </c>
      <c r="B106" s="45" t="s">
        <v>106</v>
      </c>
      <c r="C106" s="46"/>
      <c r="D106" s="47">
        <f t="shared" si="26"/>
        <v>7800</v>
      </c>
      <c r="E106" s="47">
        <f t="shared" si="27"/>
        <v>0</v>
      </c>
      <c r="F106" s="47">
        <f t="shared" si="28"/>
        <v>7566</v>
      </c>
      <c r="G106" s="47">
        <f t="shared" si="29"/>
        <v>234</v>
      </c>
      <c r="H106" s="26">
        <f t="shared" si="35"/>
        <v>0</v>
      </c>
      <c r="I106" s="47"/>
      <c r="J106" s="26"/>
      <c r="K106" s="47"/>
      <c r="L106" s="26">
        <f t="shared" si="37"/>
        <v>0</v>
      </c>
      <c r="M106" s="47"/>
      <c r="N106" s="26"/>
      <c r="O106" s="26"/>
      <c r="P106" s="26">
        <f t="shared" si="36"/>
        <v>7800</v>
      </c>
      <c r="Q106" s="26"/>
      <c r="R106" s="26">
        <v>7566</v>
      </c>
      <c r="S106" s="26">
        <v>234</v>
      </c>
    </row>
    <row r="107" spans="1:23" ht="33" customHeight="1" x14ac:dyDescent="0.25">
      <c r="A107" s="44" t="s">
        <v>31</v>
      </c>
      <c r="B107" s="45" t="s">
        <v>131</v>
      </c>
      <c r="C107" s="46"/>
      <c r="D107" s="47">
        <f t="shared" si="26"/>
        <v>454.2</v>
      </c>
      <c r="E107" s="47"/>
      <c r="F107" s="47">
        <f t="shared" si="28"/>
        <v>440.5</v>
      </c>
      <c r="G107" s="47">
        <f t="shared" si="29"/>
        <v>13.7</v>
      </c>
      <c r="H107" s="26">
        <f t="shared" si="35"/>
        <v>454.2</v>
      </c>
      <c r="I107" s="47"/>
      <c r="J107" s="26">
        <v>440.5</v>
      </c>
      <c r="K107" s="47">
        <v>13.7</v>
      </c>
      <c r="L107" s="26">
        <f t="shared" si="37"/>
        <v>0</v>
      </c>
      <c r="M107" s="47"/>
      <c r="N107" s="26"/>
      <c r="O107" s="26"/>
      <c r="P107" s="26">
        <f t="shared" si="36"/>
        <v>0</v>
      </c>
      <c r="Q107" s="26"/>
      <c r="R107" s="26"/>
      <c r="S107" s="26"/>
    </row>
    <row r="108" spans="1:23" ht="35.25" customHeight="1" x14ac:dyDescent="0.25">
      <c r="A108" s="44" t="s">
        <v>32</v>
      </c>
      <c r="B108" s="45" t="s">
        <v>132</v>
      </c>
      <c r="C108" s="46"/>
      <c r="D108" s="47">
        <f t="shared" si="26"/>
        <v>808.69999999999993</v>
      </c>
      <c r="E108" s="47"/>
      <c r="F108" s="47">
        <f t="shared" si="28"/>
        <v>784.4</v>
      </c>
      <c r="G108" s="47">
        <f t="shared" si="29"/>
        <v>24.3</v>
      </c>
      <c r="H108" s="26">
        <f t="shared" si="35"/>
        <v>808.69999999999993</v>
      </c>
      <c r="I108" s="47"/>
      <c r="J108" s="26">
        <v>784.4</v>
      </c>
      <c r="K108" s="47">
        <v>24.3</v>
      </c>
      <c r="L108" s="26">
        <f t="shared" si="37"/>
        <v>0</v>
      </c>
      <c r="M108" s="47"/>
      <c r="N108" s="26"/>
      <c r="O108" s="26"/>
      <c r="P108" s="26">
        <f t="shared" si="36"/>
        <v>0</v>
      </c>
      <c r="Q108" s="26"/>
      <c r="R108" s="26"/>
      <c r="S108" s="26"/>
    </row>
    <row r="109" spans="1:23" ht="33" customHeight="1" x14ac:dyDescent="0.25">
      <c r="A109" s="44" t="s">
        <v>34</v>
      </c>
      <c r="B109" s="45" t="s">
        <v>133</v>
      </c>
      <c r="C109" s="46"/>
      <c r="D109" s="47">
        <f t="shared" si="26"/>
        <v>637</v>
      </c>
      <c r="E109" s="47"/>
      <c r="F109" s="47">
        <f t="shared" si="28"/>
        <v>617.9</v>
      </c>
      <c r="G109" s="47">
        <f t="shared" si="29"/>
        <v>19.100000000000001</v>
      </c>
      <c r="H109" s="26">
        <f t="shared" si="35"/>
        <v>637</v>
      </c>
      <c r="I109" s="47"/>
      <c r="J109" s="26">
        <v>617.9</v>
      </c>
      <c r="K109" s="47">
        <v>19.100000000000001</v>
      </c>
      <c r="L109" s="26">
        <f t="shared" si="37"/>
        <v>0</v>
      </c>
      <c r="M109" s="47"/>
      <c r="N109" s="26"/>
      <c r="O109" s="26"/>
      <c r="P109" s="26">
        <f t="shared" si="36"/>
        <v>0</v>
      </c>
      <c r="Q109" s="26"/>
      <c r="R109" s="26"/>
      <c r="S109" s="26"/>
    </row>
    <row r="110" spans="1:23" ht="31.5" customHeight="1" x14ac:dyDescent="0.25">
      <c r="A110" s="44" t="s">
        <v>36</v>
      </c>
      <c r="B110" s="45" t="s">
        <v>134</v>
      </c>
      <c r="C110" s="46"/>
      <c r="D110" s="47">
        <f t="shared" si="26"/>
        <v>7000</v>
      </c>
      <c r="E110" s="47"/>
      <c r="F110" s="47">
        <f t="shared" si="28"/>
        <v>6790</v>
      </c>
      <c r="G110" s="47">
        <f t="shared" si="29"/>
        <v>210</v>
      </c>
      <c r="H110" s="26">
        <f t="shared" si="35"/>
        <v>0</v>
      </c>
      <c r="I110" s="47"/>
      <c r="J110" s="26"/>
      <c r="K110" s="47"/>
      <c r="L110" s="26">
        <f t="shared" si="37"/>
        <v>7000</v>
      </c>
      <c r="M110" s="47"/>
      <c r="N110" s="26">
        <v>6790</v>
      </c>
      <c r="O110" s="26">
        <v>210</v>
      </c>
      <c r="P110" s="26">
        <f t="shared" si="36"/>
        <v>0</v>
      </c>
      <c r="Q110" s="26"/>
      <c r="R110" s="26"/>
      <c r="S110" s="26"/>
    </row>
    <row r="111" spans="1:23" ht="32.25" customHeight="1" x14ac:dyDescent="0.25">
      <c r="A111" s="44" t="s">
        <v>38</v>
      </c>
      <c r="B111" s="45" t="s">
        <v>135</v>
      </c>
      <c r="C111" s="46"/>
      <c r="D111" s="47">
        <f t="shared" si="26"/>
        <v>3000</v>
      </c>
      <c r="E111" s="47"/>
      <c r="F111" s="47">
        <f t="shared" si="28"/>
        <v>2910</v>
      </c>
      <c r="G111" s="47">
        <f t="shared" si="29"/>
        <v>90</v>
      </c>
      <c r="H111" s="26">
        <f t="shared" si="35"/>
        <v>0</v>
      </c>
      <c r="I111" s="47"/>
      <c r="J111" s="26"/>
      <c r="K111" s="47"/>
      <c r="L111" s="26">
        <f t="shared" si="37"/>
        <v>0</v>
      </c>
      <c r="M111" s="47"/>
      <c r="N111" s="26"/>
      <c r="O111" s="26"/>
      <c r="P111" s="26">
        <f t="shared" si="36"/>
        <v>3000</v>
      </c>
      <c r="Q111" s="26"/>
      <c r="R111" s="26">
        <v>2910</v>
      </c>
      <c r="S111" s="26">
        <v>90</v>
      </c>
    </row>
    <row r="112" spans="1:23" ht="44.25" customHeight="1" x14ac:dyDescent="0.25">
      <c r="A112" s="44" t="s">
        <v>40</v>
      </c>
      <c r="B112" s="45" t="s">
        <v>136</v>
      </c>
      <c r="C112" s="46"/>
      <c r="D112" s="47">
        <f t="shared" si="26"/>
        <v>7000</v>
      </c>
      <c r="E112" s="47"/>
      <c r="F112" s="47">
        <f t="shared" si="28"/>
        <v>6790</v>
      </c>
      <c r="G112" s="47">
        <f t="shared" si="29"/>
        <v>210</v>
      </c>
      <c r="H112" s="26">
        <f t="shared" si="35"/>
        <v>0</v>
      </c>
      <c r="I112" s="47"/>
      <c r="J112" s="26"/>
      <c r="K112" s="47"/>
      <c r="L112" s="26">
        <f t="shared" si="37"/>
        <v>7000</v>
      </c>
      <c r="M112" s="47"/>
      <c r="N112" s="26">
        <v>6790</v>
      </c>
      <c r="O112" s="26">
        <v>210</v>
      </c>
      <c r="P112" s="26">
        <f t="shared" si="36"/>
        <v>0</v>
      </c>
      <c r="Q112" s="26"/>
      <c r="R112" s="26"/>
      <c r="S112" s="26"/>
      <c r="W112" t="s">
        <v>144</v>
      </c>
    </row>
    <row r="113" spans="1:32" ht="41.25" customHeight="1" x14ac:dyDescent="0.25">
      <c r="A113" s="44" t="s">
        <v>42</v>
      </c>
      <c r="B113" s="45" t="s">
        <v>137</v>
      </c>
      <c r="C113" s="46"/>
      <c r="D113" s="47">
        <f t="shared" si="26"/>
        <v>1700</v>
      </c>
      <c r="E113" s="47"/>
      <c r="F113" s="47">
        <f t="shared" si="28"/>
        <v>1649</v>
      </c>
      <c r="G113" s="47">
        <f t="shared" si="29"/>
        <v>51</v>
      </c>
      <c r="H113" s="26">
        <f t="shared" si="35"/>
        <v>0</v>
      </c>
      <c r="I113" s="47"/>
      <c r="J113" s="26"/>
      <c r="K113" s="47"/>
      <c r="L113" s="26">
        <f t="shared" si="37"/>
        <v>1700</v>
      </c>
      <c r="M113" s="47"/>
      <c r="N113" s="26">
        <v>1649</v>
      </c>
      <c r="O113" s="26">
        <v>51</v>
      </c>
      <c r="P113" s="26">
        <f t="shared" si="36"/>
        <v>0</v>
      </c>
      <c r="Q113" s="26"/>
      <c r="R113" s="26"/>
      <c r="S113" s="26"/>
    </row>
    <row r="114" spans="1:32" s="41" customFormat="1" ht="37.5" customHeight="1" x14ac:dyDescent="0.25">
      <c r="A114" s="44" t="s">
        <v>44</v>
      </c>
      <c r="B114" s="45" t="s">
        <v>138</v>
      </c>
      <c r="C114" s="46"/>
      <c r="D114" s="47">
        <f t="shared" si="26"/>
        <v>1700</v>
      </c>
      <c r="E114" s="47"/>
      <c r="F114" s="47">
        <f t="shared" si="28"/>
        <v>1649</v>
      </c>
      <c r="G114" s="47">
        <f t="shared" si="29"/>
        <v>51</v>
      </c>
      <c r="H114" s="26">
        <f t="shared" si="35"/>
        <v>0</v>
      </c>
      <c r="I114" s="47"/>
      <c r="J114" s="26"/>
      <c r="K114" s="47"/>
      <c r="L114" s="26">
        <f t="shared" si="37"/>
        <v>0</v>
      </c>
      <c r="M114" s="47"/>
      <c r="N114" s="26"/>
      <c r="O114" s="26"/>
      <c r="P114" s="26">
        <f t="shared" si="36"/>
        <v>1700</v>
      </c>
      <c r="Q114" s="26"/>
      <c r="R114" s="26">
        <v>1649</v>
      </c>
      <c r="S114" s="26">
        <v>51</v>
      </c>
      <c r="T114" s="37"/>
      <c r="U114" s="37"/>
      <c r="V114" s="37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</row>
    <row r="115" spans="1:32" ht="44.25" customHeight="1" x14ac:dyDescent="0.25">
      <c r="A115" s="44" t="s">
        <v>46</v>
      </c>
      <c r="B115" s="45" t="s">
        <v>139</v>
      </c>
      <c r="C115" s="46"/>
      <c r="D115" s="47">
        <f t="shared" si="26"/>
        <v>2500</v>
      </c>
      <c r="E115" s="47"/>
      <c r="F115" s="47">
        <f t="shared" si="28"/>
        <v>2425</v>
      </c>
      <c r="G115" s="47">
        <f t="shared" si="29"/>
        <v>75</v>
      </c>
      <c r="H115" s="26">
        <f t="shared" si="35"/>
        <v>0</v>
      </c>
      <c r="I115" s="47"/>
      <c r="J115" s="26"/>
      <c r="K115" s="47"/>
      <c r="L115" s="26">
        <f t="shared" si="37"/>
        <v>0</v>
      </c>
      <c r="M115" s="47"/>
      <c r="N115" s="26"/>
      <c r="O115" s="26"/>
      <c r="P115" s="26">
        <f t="shared" si="36"/>
        <v>2500</v>
      </c>
      <c r="Q115" s="26"/>
      <c r="R115" s="26">
        <v>2425</v>
      </c>
      <c r="S115" s="26">
        <v>75</v>
      </c>
    </row>
    <row r="116" spans="1:32" ht="44.25" customHeight="1" x14ac:dyDescent="0.25">
      <c r="A116" s="44" t="s">
        <v>48</v>
      </c>
      <c r="B116" s="45" t="s">
        <v>140</v>
      </c>
      <c r="C116" s="46"/>
      <c r="D116" s="47">
        <f t="shared" si="26"/>
        <v>1300</v>
      </c>
      <c r="E116" s="47"/>
      <c r="F116" s="47">
        <f t="shared" si="28"/>
        <v>1261</v>
      </c>
      <c r="G116" s="47">
        <f t="shared" si="29"/>
        <v>39</v>
      </c>
      <c r="H116" s="26">
        <f t="shared" si="35"/>
        <v>1300</v>
      </c>
      <c r="I116" s="47"/>
      <c r="J116" s="26">
        <v>1261</v>
      </c>
      <c r="K116" s="47">
        <v>39</v>
      </c>
      <c r="L116" s="26">
        <f t="shared" si="37"/>
        <v>0</v>
      </c>
      <c r="M116" s="47"/>
      <c r="N116" s="26">
        <v>0</v>
      </c>
      <c r="O116" s="26">
        <v>0</v>
      </c>
      <c r="P116" s="26">
        <f t="shared" si="36"/>
        <v>0</v>
      </c>
      <c r="Q116" s="26"/>
      <c r="R116" s="26"/>
      <c r="S116" s="26"/>
    </row>
    <row r="117" spans="1:32" ht="30" customHeight="1" x14ac:dyDescent="0.25">
      <c r="A117" s="44" t="s">
        <v>50</v>
      </c>
      <c r="B117" s="45" t="s">
        <v>141</v>
      </c>
      <c r="C117" s="46"/>
      <c r="D117" s="47">
        <f t="shared" si="26"/>
        <v>1300</v>
      </c>
      <c r="E117" s="47"/>
      <c r="F117" s="47">
        <f t="shared" si="28"/>
        <v>1261</v>
      </c>
      <c r="G117" s="47">
        <f t="shared" si="29"/>
        <v>39</v>
      </c>
      <c r="H117" s="26">
        <f t="shared" si="35"/>
        <v>1300</v>
      </c>
      <c r="I117" s="47"/>
      <c r="J117" s="26">
        <v>1261</v>
      </c>
      <c r="K117" s="47">
        <v>39</v>
      </c>
      <c r="L117" s="26">
        <f t="shared" si="37"/>
        <v>0</v>
      </c>
      <c r="M117" s="47"/>
      <c r="N117" s="26"/>
      <c r="O117" s="26"/>
      <c r="P117" s="26">
        <f t="shared" si="36"/>
        <v>0</v>
      </c>
      <c r="Q117" s="26"/>
      <c r="R117" s="26"/>
      <c r="S117" s="26"/>
    </row>
    <row r="118" spans="1:32" ht="46.5" customHeight="1" x14ac:dyDescent="0.25">
      <c r="A118" s="44" t="s">
        <v>122</v>
      </c>
      <c r="B118" s="45" t="s">
        <v>142</v>
      </c>
      <c r="C118" s="46"/>
      <c r="D118" s="47">
        <f t="shared" si="26"/>
        <v>3000</v>
      </c>
      <c r="E118" s="47"/>
      <c r="F118" s="47">
        <f t="shared" si="28"/>
        <v>2910</v>
      </c>
      <c r="G118" s="47">
        <f t="shared" si="29"/>
        <v>90</v>
      </c>
      <c r="H118" s="26">
        <f t="shared" si="35"/>
        <v>0</v>
      </c>
      <c r="I118" s="47">
        <v>0</v>
      </c>
      <c r="J118" s="26">
        <v>0</v>
      </c>
      <c r="K118" s="47">
        <v>0</v>
      </c>
      <c r="L118" s="26">
        <f t="shared" si="37"/>
        <v>3000</v>
      </c>
      <c r="M118" s="47"/>
      <c r="N118" s="26">
        <v>2910</v>
      </c>
      <c r="O118" s="47">
        <v>90</v>
      </c>
      <c r="P118" s="26">
        <f t="shared" si="36"/>
        <v>0</v>
      </c>
      <c r="Q118" s="47"/>
      <c r="R118" s="47"/>
      <c r="S118" s="47"/>
    </row>
    <row r="119" spans="1:32" ht="48.75" customHeight="1" x14ac:dyDescent="0.25">
      <c r="A119" s="44" t="s">
        <v>123</v>
      </c>
      <c r="B119" s="45" t="s">
        <v>143</v>
      </c>
      <c r="C119" s="46"/>
      <c r="D119" s="47">
        <f t="shared" si="26"/>
        <v>1188.4000000000001</v>
      </c>
      <c r="E119" s="47"/>
      <c r="F119" s="47">
        <f t="shared" si="28"/>
        <v>1152.7</v>
      </c>
      <c r="G119" s="47">
        <f t="shared" si="29"/>
        <v>35.700000000000003</v>
      </c>
      <c r="H119" s="26">
        <f t="shared" si="35"/>
        <v>1188.4000000000001</v>
      </c>
      <c r="I119" s="47"/>
      <c r="J119" s="26">
        <v>1152.7</v>
      </c>
      <c r="K119" s="47">
        <v>35.700000000000003</v>
      </c>
      <c r="L119" s="26">
        <f t="shared" si="37"/>
        <v>0</v>
      </c>
      <c r="M119" s="47"/>
      <c r="N119" s="47">
        <v>0</v>
      </c>
      <c r="O119" s="47">
        <v>0</v>
      </c>
      <c r="P119" s="26">
        <f t="shared" si="36"/>
        <v>0</v>
      </c>
      <c r="Q119" s="47"/>
      <c r="R119" s="47"/>
      <c r="S119" s="47"/>
    </row>
    <row r="120" spans="1:32" ht="30.75" customHeight="1" x14ac:dyDescent="0.25">
      <c r="A120" s="13"/>
      <c r="B120" s="38" t="s">
        <v>110</v>
      </c>
      <c r="C120" s="39"/>
      <c r="D120" s="40">
        <f t="shared" si="26"/>
        <v>1091678.2578199999</v>
      </c>
      <c r="E120" s="40">
        <f t="shared" si="27"/>
        <v>0</v>
      </c>
      <c r="F120" s="40">
        <f t="shared" si="28"/>
        <v>1083372.3538200001</v>
      </c>
      <c r="G120" s="40">
        <f t="shared" si="29"/>
        <v>14716.416000000001</v>
      </c>
      <c r="H120" s="40">
        <f>H12+H40+H55+H63+H71+H83+H92</f>
        <v>84555.74781999999</v>
      </c>
      <c r="I120" s="40"/>
      <c r="J120" s="40">
        <f>J12+J40+J55+J63+J71+J83+J92</f>
        <v>86829.825819999998</v>
      </c>
      <c r="K120" s="40">
        <f>K12+K40+K55+K63+K71+K83+K92</f>
        <v>3789.2699999999995</v>
      </c>
      <c r="L120" s="40">
        <f>L12+L40+L55+L63+L71+L83+L92</f>
        <v>742217.88</v>
      </c>
      <c r="M120" s="40"/>
      <c r="N120" s="40">
        <f>N12+N40+N55+N63+N71+N83+N92</f>
        <v>735010.75000000012</v>
      </c>
      <c r="O120" s="40">
        <f>O12+O40+O55+O63+O71+O83+O92</f>
        <v>7458.2940000000008</v>
      </c>
      <c r="P120" s="40">
        <f>P12+P40+P55+P63+P71+P83+P92</f>
        <v>264904.63</v>
      </c>
      <c r="Q120" s="40"/>
      <c r="R120" s="40">
        <f>R12+R40+R55+R63+R71+R83+R92</f>
        <v>261531.77799999999</v>
      </c>
      <c r="S120" s="40">
        <f>S12+S40+S55+S63+S71+S83+S92</f>
        <v>3468.8520000000003</v>
      </c>
    </row>
    <row r="121" spans="1:32" ht="15" customHeight="1" x14ac:dyDescent="0.25">
      <c r="A121" s="13"/>
      <c r="B121" s="17" t="s">
        <v>117</v>
      </c>
      <c r="C121" s="32"/>
      <c r="D121" s="29"/>
      <c r="E121" s="29"/>
      <c r="F121" s="29"/>
      <c r="G121" s="29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32" ht="15" customHeight="1" x14ac:dyDescent="0.25">
      <c r="A122" s="13"/>
      <c r="B122" s="17">
        <f>H120+L120+P120</f>
        <v>1091678.2578199999</v>
      </c>
      <c r="C122" s="32"/>
      <c r="D122" s="29"/>
      <c r="E122" s="29"/>
      <c r="F122" s="29"/>
      <c r="G122" s="29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32" ht="15" customHeight="1" x14ac:dyDescent="0.25">
      <c r="A123" s="13"/>
      <c r="B123" s="23" t="s">
        <v>118</v>
      </c>
      <c r="C123" s="32"/>
      <c r="D123" s="29"/>
      <c r="E123" s="29"/>
      <c r="F123" s="29"/>
      <c r="G123" s="29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32" ht="15" customHeight="1" x14ac:dyDescent="0.25">
      <c r="A124" s="13"/>
      <c r="B124" s="17">
        <f>J120+N120+R120</f>
        <v>1083372.3538200001</v>
      </c>
      <c r="C124" s="32"/>
      <c r="D124" s="29"/>
      <c r="E124" s="29"/>
      <c r="F124" s="29"/>
      <c r="G124" s="29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:32" ht="15" customHeight="1" x14ac:dyDescent="0.25">
      <c r="A125" s="13"/>
      <c r="B125" s="17" t="s">
        <v>119</v>
      </c>
      <c r="C125" s="32"/>
      <c r="D125" s="29"/>
      <c r="E125" s="29"/>
      <c r="F125" s="29"/>
      <c r="G125" s="29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:32" ht="15" customHeight="1" x14ac:dyDescent="0.25">
      <c r="A126" s="13"/>
      <c r="B126" s="17">
        <f>K120+O120+S120</f>
        <v>14716.416000000001</v>
      </c>
      <c r="C126" s="32"/>
      <c r="D126" s="29"/>
      <c r="E126" s="29"/>
      <c r="F126" s="29"/>
      <c r="G126" s="29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</row>
    <row r="127" spans="1:32" ht="15" customHeight="1" x14ac:dyDescent="0.25">
      <c r="A127" s="13"/>
      <c r="B127" s="17" t="s">
        <v>55</v>
      </c>
      <c r="C127" s="32"/>
      <c r="D127" s="29"/>
      <c r="E127" s="29"/>
      <c r="F127" s="29"/>
      <c r="G127" s="29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</row>
    <row r="128" spans="1:32" ht="15" customHeight="1" x14ac:dyDescent="0.25">
      <c r="A128" s="13"/>
      <c r="B128" s="17"/>
      <c r="C128" s="32"/>
      <c r="D128" s="18"/>
      <c r="E128" s="18"/>
      <c r="F128" s="18"/>
      <c r="G128" s="18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</sheetData>
  <mergeCells count="13">
    <mergeCell ref="A100:A102"/>
    <mergeCell ref="A5:S5"/>
    <mergeCell ref="A6:S6"/>
    <mergeCell ref="A7:S7"/>
    <mergeCell ref="A8:S8"/>
    <mergeCell ref="C9:C11"/>
    <mergeCell ref="A9:A11"/>
    <mergeCell ref="B9:B11"/>
    <mergeCell ref="P10:S10"/>
    <mergeCell ref="H10:K10"/>
    <mergeCell ref="L10:O10"/>
    <mergeCell ref="D10:G10"/>
    <mergeCell ref="D9:S9"/>
  </mergeCells>
  <pageMargins left="0.70866141732283472" right="0.70866141732283472" top="0.74803149606299213" bottom="0.74803149606299213" header="0" footer="0"/>
  <pageSetup paperSize="9"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Сизарева Ольга Владимировна</dc:creator>
  <cp:lastModifiedBy>Решетова Людмила Николаевна</cp:lastModifiedBy>
  <cp:lastPrinted>2020-12-28T04:12:04Z</cp:lastPrinted>
  <dcterms:created xsi:type="dcterms:W3CDTF">2020-03-13T10:26:55Z</dcterms:created>
  <dcterms:modified xsi:type="dcterms:W3CDTF">2020-12-28T23:59:37Z</dcterms:modified>
</cp:coreProperties>
</file>