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5570" windowHeight="11910" firstSheet="1" activeTab="4"/>
  </bookViews>
  <sheets>
    <sheet name="без учета счетов бюджета" sheetId="2" r:id="rId1"/>
    <sheet name="прил 4 май" sheetId="8" r:id="rId2"/>
    <sheet name="прил 4сенть" sheetId="9" r:id="rId3"/>
    <sheet name="Прил 5 май" sheetId="5" r:id="rId4"/>
    <sheet name="Прил 5 сент" sheetId="10" r:id="rId5"/>
    <sheet name="прил 3 май" sheetId="6" r:id="rId6"/>
    <sheet name="Лист1" sheetId="7" r:id="rId7"/>
  </sheets>
  <definedNames>
    <definedName name="_xlnm.Print_Titles" localSheetId="0">'без учета счетов бюджета'!$6:$7</definedName>
    <definedName name="_xlnm.Print_Titles" localSheetId="3">'Прил 5 май'!$12:$12</definedName>
    <definedName name="_xlnm.Print_Titles" localSheetId="4">'Прил 5 сент'!$12:$12</definedName>
    <definedName name="_xlnm.Print_Area" localSheetId="3">'Прил 5 май'!$A$1:$H$99</definedName>
    <definedName name="_xlnm.Print_Area" localSheetId="4">'Прил 5 сент'!$A$1:$H$99</definedName>
  </definedNames>
  <calcPr calcId="145621"/>
</workbook>
</file>

<file path=xl/calcChain.xml><?xml version="1.0" encoding="utf-8"?>
<calcChain xmlns="http://schemas.openxmlformats.org/spreadsheetml/2006/main">
  <c r="E83" i="10" l="1"/>
  <c r="E61" i="10"/>
  <c r="E58" i="10" s="1"/>
  <c r="E51" i="10"/>
  <c r="E26" i="10"/>
  <c r="I14" i="9"/>
  <c r="I13" i="9" s="1"/>
  <c r="I25" i="9"/>
  <c r="M25" i="9" s="1"/>
  <c r="M24" i="9" s="1"/>
  <c r="I21" i="9"/>
  <c r="I20" i="9" s="1"/>
  <c r="I19" i="9"/>
  <c r="I16" i="9" s="1"/>
  <c r="H98" i="10"/>
  <c r="H95" i="10" s="1"/>
  <c r="G98" i="10"/>
  <c r="G95" i="10" s="1"/>
  <c r="F98" i="10"/>
  <c r="F95" i="10" s="1"/>
  <c r="E98" i="10"/>
  <c r="E95" i="10" s="1"/>
  <c r="D98" i="10"/>
  <c r="D95" i="10"/>
  <c r="H93" i="10"/>
  <c r="G93" i="10"/>
  <c r="G90" i="10" s="1"/>
  <c r="F93" i="10"/>
  <c r="F90" i="10" s="1"/>
  <c r="E93" i="10"/>
  <c r="E90" i="10" s="1"/>
  <c r="D93" i="10"/>
  <c r="D90" i="10" s="1"/>
  <c r="H90" i="10"/>
  <c r="H88" i="10"/>
  <c r="H85" i="10" s="1"/>
  <c r="G88" i="10"/>
  <c r="G85" i="10" s="1"/>
  <c r="F88" i="10"/>
  <c r="F85" i="10" s="1"/>
  <c r="E88" i="10"/>
  <c r="D88" i="10"/>
  <c r="D85" i="10" s="1"/>
  <c r="E85" i="10"/>
  <c r="H83" i="10"/>
  <c r="G83" i="10"/>
  <c r="G80" i="10" s="1"/>
  <c r="F83" i="10"/>
  <c r="F80" i="10" s="1"/>
  <c r="H80" i="10"/>
  <c r="E80" i="10"/>
  <c r="D80" i="10"/>
  <c r="H79" i="10"/>
  <c r="G79" i="10"/>
  <c r="F79" i="10"/>
  <c r="E79" i="10"/>
  <c r="D79" i="10"/>
  <c r="F78" i="10"/>
  <c r="H77" i="10"/>
  <c r="G77" i="10"/>
  <c r="F77" i="10"/>
  <c r="E77" i="10"/>
  <c r="D77" i="10"/>
  <c r="H76" i="10"/>
  <c r="G76" i="10"/>
  <c r="F76" i="10"/>
  <c r="F75" i="10" s="1"/>
  <c r="E76" i="10"/>
  <c r="D76" i="10"/>
  <c r="H74" i="10"/>
  <c r="H73" i="10"/>
  <c r="H71" i="10" s="1"/>
  <c r="H55" i="10" s="1"/>
  <c r="H15" i="10" s="1"/>
  <c r="G71" i="10"/>
  <c r="F71" i="10"/>
  <c r="E71" i="10"/>
  <c r="E55" i="10" s="1"/>
  <c r="E15" i="10" s="1"/>
  <c r="D71" i="10"/>
  <c r="D55" i="10" s="1"/>
  <c r="G69" i="10"/>
  <c r="F69" i="10"/>
  <c r="F67" i="10" s="1"/>
  <c r="E69" i="10"/>
  <c r="G67" i="10"/>
  <c r="E67" i="10"/>
  <c r="D67" i="10"/>
  <c r="H66" i="10"/>
  <c r="H57" i="10" s="1"/>
  <c r="G66" i="10"/>
  <c r="G63" i="10" s="1"/>
  <c r="F66" i="10"/>
  <c r="F57" i="10" s="1"/>
  <c r="F17" i="10" s="1"/>
  <c r="D63" i="10"/>
  <c r="H61" i="10"/>
  <c r="H58" i="10" s="1"/>
  <c r="G61" i="10"/>
  <c r="G58" i="10" s="1"/>
  <c r="F61" i="10"/>
  <c r="F58" i="10"/>
  <c r="E57" i="10"/>
  <c r="D57" i="10"/>
  <c r="F56" i="10"/>
  <c r="G55" i="10"/>
  <c r="G15" i="10" s="1"/>
  <c r="F55" i="10"/>
  <c r="F15" i="10" s="1"/>
  <c r="H54" i="10"/>
  <c r="G54" i="10"/>
  <c r="F54" i="10"/>
  <c r="E54" i="10"/>
  <c r="D54" i="10"/>
  <c r="E48" i="10"/>
  <c r="E43" i="10"/>
  <c r="D41" i="10"/>
  <c r="D38" i="10" s="1"/>
  <c r="H38" i="10"/>
  <c r="G38" i="10"/>
  <c r="F38" i="10"/>
  <c r="E38" i="10"/>
  <c r="H36" i="10"/>
  <c r="H33" i="10" s="1"/>
  <c r="G36" i="10"/>
  <c r="G33" i="10" s="1"/>
  <c r="F36" i="10"/>
  <c r="F33" i="10"/>
  <c r="D33" i="10"/>
  <c r="H31" i="10"/>
  <c r="G31" i="10"/>
  <c r="G28" i="10" s="1"/>
  <c r="F31" i="10"/>
  <c r="E31" i="10"/>
  <c r="E28" i="10" s="1"/>
  <c r="F28" i="10"/>
  <c r="D28" i="10"/>
  <c r="H26" i="10"/>
  <c r="H21" i="10" s="1"/>
  <c r="G26" i="10"/>
  <c r="G23" i="10" s="1"/>
  <c r="D26" i="10"/>
  <c r="D23" i="10" s="1"/>
  <c r="H22" i="10"/>
  <c r="G22" i="10"/>
  <c r="F22" i="10"/>
  <c r="E22" i="10"/>
  <c r="D22" i="10"/>
  <c r="D17" i="10" s="1"/>
  <c r="D21" i="10"/>
  <c r="H20" i="10"/>
  <c r="G20" i="10"/>
  <c r="F20" i="10"/>
  <c r="E20" i="10"/>
  <c r="D20" i="10"/>
  <c r="H19" i="10"/>
  <c r="G19" i="10"/>
  <c r="F19" i="10"/>
  <c r="E19" i="10"/>
  <c r="D19" i="10"/>
  <c r="D18" i="10" s="1"/>
  <c r="E17" i="10"/>
  <c r="H14" i="10"/>
  <c r="G14" i="10"/>
  <c r="M28" i="9"/>
  <c r="M27" i="9"/>
  <c r="M26" i="9"/>
  <c r="L24" i="9"/>
  <c r="K24" i="9"/>
  <c r="J24" i="9"/>
  <c r="I24" i="9"/>
  <c r="H24" i="9"/>
  <c r="M23" i="9"/>
  <c r="I22" i="9"/>
  <c r="M22" i="9" s="1"/>
  <c r="H21" i="9"/>
  <c r="L20" i="9"/>
  <c r="L12" i="9" s="1"/>
  <c r="K20" i="9"/>
  <c r="J20" i="9"/>
  <c r="M19" i="9"/>
  <c r="M18" i="9"/>
  <c r="M17" i="9"/>
  <c r="L16" i="9"/>
  <c r="K16" i="9"/>
  <c r="J16" i="9"/>
  <c r="H16" i="9"/>
  <c r="M15" i="9"/>
  <c r="J14" i="9"/>
  <c r="L13" i="9"/>
  <c r="K13" i="9"/>
  <c r="K12" i="9" s="1"/>
  <c r="J13" i="9"/>
  <c r="J12" i="9" s="1"/>
  <c r="H13" i="9"/>
  <c r="H69" i="10" l="1"/>
  <c r="H67" i="10" s="1"/>
  <c r="H17" i="10"/>
  <c r="M21" i="9"/>
  <c r="M20" i="9" s="1"/>
  <c r="H18" i="10"/>
  <c r="D15" i="10"/>
  <c r="G56" i="10"/>
  <c r="G53" i="10" s="1"/>
  <c r="H78" i="10"/>
  <c r="H75" i="10" s="1"/>
  <c r="H20" i="9"/>
  <c r="H12" i="9" s="1"/>
  <c r="D14" i="10"/>
  <c r="I12" i="9"/>
  <c r="E14" i="10"/>
  <c r="G21" i="10"/>
  <c r="G57" i="10"/>
  <c r="G17" i="10" s="1"/>
  <c r="F63" i="10"/>
  <c r="D78" i="10"/>
  <c r="D75" i="10" s="1"/>
  <c r="H23" i="10"/>
  <c r="E36" i="10"/>
  <c r="E33" i="10" s="1"/>
  <c r="F14" i="10"/>
  <c r="E78" i="10"/>
  <c r="E75" i="10" s="1"/>
  <c r="F53" i="10"/>
  <c r="G78" i="10"/>
  <c r="G75" i="10" s="1"/>
  <c r="M16" i="9"/>
  <c r="M14" i="9"/>
  <c r="M13" i="9" s="1"/>
  <c r="I14" i="8"/>
  <c r="J14" i="8"/>
  <c r="F26" i="10" s="1"/>
  <c r="G16" i="10" l="1"/>
  <c r="G13" i="10" s="1"/>
  <c r="E23" i="10"/>
  <c r="E21" i="10"/>
  <c r="H16" i="10"/>
  <c r="H13" i="10" s="1"/>
  <c r="G18" i="10"/>
  <c r="F21" i="10"/>
  <c r="F23" i="10"/>
  <c r="M12" i="9"/>
  <c r="E31" i="5"/>
  <c r="I22" i="8"/>
  <c r="E65" i="10" s="1"/>
  <c r="E63" i="10" l="1"/>
  <c r="E56" i="10"/>
  <c r="E53" i="10" s="1"/>
  <c r="H65" i="10"/>
  <c r="H63" i="10" s="1"/>
  <c r="E18" i="10"/>
  <c r="F18" i="10"/>
  <c r="F16" i="10"/>
  <c r="F13" i="10" s="1"/>
  <c r="H16" i="8"/>
  <c r="F69" i="5"/>
  <c r="E69" i="5"/>
  <c r="E65" i="5"/>
  <c r="E16" i="10" l="1"/>
  <c r="E13" i="10" s="1"/>
  <c r="E36" i="5"/>
  <c r="E33" i="5" s="1"/>
  <c r="E38" i="5"/>
  <c r="E43" i="5"/>
  <c r="E48" i="5"/>
  <c r="H13" i="6" l="1"/>
  <c r="D26" i="5"/>
  <c r="F36" i="5"/>
  <c r="F33" i="5" s="1"/>
  <c r="G36" i="5"/>
  <c r="G33" i="5" s="1"/>
  <c r="H36" i="5"/>
  <c r="H33" i="5" s="1"/>
  <c r="H88" i="5"/>
  <c r="H98" i="5"/>
  <c r="H93" i="5"/>
  <c r="H83" i="5"/>
  <c r="D63" i="5"/>
  <c r="F66" i="5"/>
  <c r="F63" i="5" s="1"/>
  <c r="G66" i="5"/>
  <c r="G63" i="5" s="1"/>
  <c r="H66" i="5"/>
  <c r="H58" i="5"/>
  <c r="H61" i="5"/>
  <c r="D57" i="5"/>
  <c r="F57" i="5" l="1"/>
  <c r="G57" i="5"/>
  <c r="H57" i="5"/>
  <c r="G31" i="5"/>
  <c r="H31" i="5"/>
  <c r="F31" i="5"/>
  <c r="E61" i="5"/>
  <c r="E58" i="5" s="1"/>
  <c r="F61" i="5"/>
  <c r="F58" i="5" s="1"/>
  <c r="G61" i="5"/>
  <c r="G58" i="5" s="1"/>
  <c r="E63" i="5"/>
  <c r="H65" i="5"/>
  <c r="H63" i="5" s="1"/>
  <c r="G69" i="5"/>
  <c r="H69" i="5" s="1"/>
  <c r="G83" i="5"/>
  <c r="F83" i="5"/>
  <c r="E88" i="5"/>
  <c r="F88" i="5"/>
  <c r="G88" i="5"/>
  <c r="E93" i="5"/>
  <c r="F93" i="5"/>
  <c r="G93" i="5"/>
  <c r="D88" i="5"/>
  <c r="D93" i="5"/>
  <c r="E98" i="5"/>
  <c r="F98" i="5"/>
  <c r="G98" i="5"/>
  <c r="D98" i="5"/>
  <c r="M18" i="8"/>
  <c r="M19" i="8"/>
  <c r="M17" i="8"/>
  <c r="J16" i="8"/>
  <c r="K16" i="8"/>
  <c r="L16" i="8"/>
  <c r="I16" i="8"/>
  <c r="E57" i="5" l="1"/>
  <c r="M16" i="8"/>
  <c r="D33" i="5"/>
  <c r="F38" i="5"/>
  <c r="G38" i="5"/>
  <c r="H38" i="5"/>
  <c r="F26" i="5" l="1"/>
  <c r="G26" i="5"/>
  <c r="H26" i="5"/>
  <c r="H21" i="5" s="1"/>
  <c r="E26" i="5"/>
  <c r="E21" i="5" s="1"/>
  <c r="D41" i="5"/>
  <c r="I13" i="8"/>
  <c r="J13" i="8"/>
  <c r="K13" i="8"/>
  <c r="L13" i="8"/>
  <c r="I24" i="8"/>
  <c r="J24" i="8"/>
  <c r="K24" i="8"/>
  <c r="L24" i="8"/>
  <c r="I20" i="8"/>
  <c r="J20" i="8"/>
  <c r="K20" i="8"/>
  <c r="L20" i="8"/>
  <c r="K12" i="8" l="1"/>
  <c r="I12" i="8"/>
  <c r="L12" i="8"/>
  <c r="J12" i="8"/>
  <c r="M28" i="8"/>
  <c r="M27" i="8"/>
  <c r="M26" i="8"/>
  <c r="M25" i="8"/>
  <c r="H24" i="8"/>
  <c r="M23" i="8"/>
  <c r="M22" i="8"/>
  <c r="H21" i="8"/>
  <c r="D61" i="10" s="1"/>
  <c r="M15" i="8"/>
  <c r="M14" i="8"/>
  <c r="H13" i="8"/>
  <c r="D56" i="10" l="1"/>
  <c r="D58" i="10"/>
  <c r="M21" i="8"/>
  <c r="M20" i="8" s="1"/>
  <c r="D61" i="5"/>
  <c r="D58" i="5" s="1"/>
  <c r="H20" i="8"/>
  <c r="H12" i="8" s="1"/>
  <c r="M13" i="8"/>
  <c r="M24" i="8"/>
  <c r="D54" i="5"/>
  <c r="E54" i="5"/>
  <c r="F54" i="5"/>
  <c r="G54" i="5"/>
  <c r="H54" i="5"/>
  <c r="D16" i="10" l="1"/>
  <c r="D13" i="10" s="1"/>
  <c r="D53" i="10"/>
  <c r="M12" i="8"/>
  <c r="E20" i="5" l="1"/>
  <c r="H73" i="5" l="1"/>
  <c r="H74" i="5"/>
  <c r="E71" i="5"/>
  <c r="E55" i="5" s="1"/>
  <c r="F71" i="5"/>
  <c r="F55" i="5" s="1"/>
  <c r="G71" i="5"/>
  <c r="G55" i="5" s="1"/>
  <c r="D71" i="5"/>
  <c r="D55" i="5" s="1"/>
  <c r="D38" i="5"/>
  <c r="D20" i="5"/>
  <c r="F20" i="5"/>
  <c r="G20" i="5"/>
  <c r="H20" i="5"/>
  <c r="D22" i="5"/>
  <c r="E22" i="5"/>
  <c r="F22" i="5"/>
  <c r="G22" i="5"/>
  <c r="H22" i="5"/>
  <c r="E19" i="5"/>
  <c r="F19" i="5"/>
  <c r="G19" i="5"/>
  <c r="H19" i="5"/>
  <c r="D19" i="5"/>
  <c r="D77" i="5"/>
  <c r="E77" i="5"/>
  <c r="F77" i="5"/>
  <c r="G77" i="5"/>
  <c r="H77" i="5"/>
  <c r="D79" i="5"/>
  <c r="E79" i="5"/>
  <c r="F79" i="5"/>
  <c r="G79" i="5"/>
  <c r="H79" i="5"/>
  <c r="E76" i="5"/>
  <c r="F76" i="5"/>
  <c r="G76" i="5"/>
  <c r="H76" i="5"/>
  <c r="D76" i="5"/>
  <c r="D95" i="5"/>
  <c r="E95" i="5"/>
  <c r="F95" i="5"/>
  <c r="G95" i="5"/>
  <c r="H95" i="5"/>
  <c r="E90" i="5"/>
  <c r="F90" i="5"/>
  <c r="G90" i="5"/>
  <c r="H90" i="5"/>
  <c r="D90" i="5"/>
  <c r="E85" i="5"/>
  <c r="F85" i="5"/>
  <c r="G85" i="5"/>
  <c r="H85" i="5"/>
  <c r="E80" i="5"/>
  <c r="F80" i="5"/>
  <c r="G80" i="5"/>
  <c r="H80" i="5"/>
  <c r="D80" i="5"/>
  <c r="E67" i="5"/>
  <c r="F67" i="5"/>
  <c r="G67" i="5"/>
  <c r="H67" i="5"/>
  <c r="D67" i="5"/>
  <c r="E28" i="5"/>
  <c r="D28" i="5"/>
  <c r="G23" i="5"/>
  <c r="H23" i="5"/>
  <c r="D21" i="5"/>
  <c r="D17" i="5"/>
  <c r="E14" i="5" l="1"/>
  <c r="F15" i="5"/>
  <c r="E15" i="5"/>
  <c r="G15" i="5"/>
  <c r="D15" i="5"/>
  <c r="G28" i="5"/>
  <c r="G21" i="5"/>
  <c r="D14" i="5"/>
  <c r="D18" i="5"/>
  <c r="F28" i="5"/>
  <c r="F21" i="5"/>
  <c r="F18" i="5" s="1"/>
  <c r="G14" i="5"/>
  <c r="E18" i="5"/>
  <c r="H14" i="5"/>
  <c r="H18" i="5"/>
  <c r="F14" i="5"/>
  <c r="H71" i="5"/>
  <c r="H55" i="5" s="1"/>
  <c r="H15" i="5" s="1"/>
  <c r="E56" i="5"/>
  <c r="G56" i="5"/>
  <c r="G53" i="5" s="1"/>
  <c r="F56" i="5"/>
  <c r="F53" i="5" s="1"/>
  <c r="H17" i="5"/>
  <c r="H78" i="5"/>
  <c r="H16" i="5" s="1"/>
  <c r="D78" i="5"/>
  <c r="D75" i="5" s="1"/>
  <c r="G78" i="5"/>
  <c r="G75" i="5" s="1"/>
  <c r="D85" i="5"/>
  <c r="E23" i="5"/>
  <c r="D23" i="5"/>
  <c r="E78" i="5"/>
  <c r="E75" i="5" s="1"/>
  <c r="E17" i="5"/>
  <c r="F17" i="5"/>
  <c r="G17" i="5"/>
  <c r="F78" i="5"/>
  <c r="F75" i="5" s="1"/>
  <c r="F23" i="5"/>
  <c r="E16" i="5" l="1"/>
  <c r="H75" i="5"/>
  <c r="H13" i="5"/>
  <c r="F16" i="5"/>
  <c r="F13" i="5" s="1"/>
  <c r="G16" i="5"/>
  <c r="G13" i="5" s="1"/>
  <c r="G18" i="5"/>
  <c r="E53" i="5"/>
  <c r="E13" i="5"/>
  <c r="D56" i="5"/>
  <c r="D53" i="5" l="1"/>
  <c r="D16" i="5"/>
  <c r="D13" i="5" s="1"/>
</calcChain>
</file>

<file path=xl/sharedStrings.xml><?xml version="1.0" encoding="utf-8"?>
<sst xmlns="http://schemas.openxmlformats.org/spreadsheetml/2006/main" count="615" uniqueCount="148">
  <si>
    <t>Финансовое управление Администрации Ханкайского муниципального района Приморского края</t>
  </si>
  <si>
    <t>Исполнение бюджета</t>
  </si>
  <si>
    <t>за период с 01.01.2020г. по 22.09.2020г.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</si>
  <si>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</si>
  <si>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</si>
  <si>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</si>
  <si>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</si>
  <si>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</si>
  <si>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</si>
  <si>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</si>
  <si>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Уточненная роспись/план</t>
  </si>
  <si>
    <t>Касс. расход</t>
  </si>
  <si>
    <t>952</t>
  </si>
  <si>
    <t>0000000000</t>
  </si>
  <si>
    <t>000</t>
  </si>
  <si>
    <t xml:space="preserve">        Культура</t>
  </si>
  <si>
    <t>0801</t>
  </si>
  <si>
    <t xml:space="preserve">          Расходы на обеспечение деятельности (оказание услуг, выполнение работ) муниципальных бюджетных учреждений</t>
  </si>
  <si>
    <t>0292170080</t>
  </si>
  <si>
    <t xml:space="preserve">            Субсидии бюджетным учреждениям</t>
  </si>
  <si>
    <t>610</t>
  </si>
  <si>
    <t xml:space="preserve">          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</si>
  <si>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0292192540</t>
  </si>
  <si>
    <t xml:space="preserve">          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</si>
  <si>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</si>
  <si>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 xml:space="preserve">          Организация и проведение культурных мероприятий</t>
  </si>
  <si>
    <t>0292320080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</si>
  <si>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</si>
  <si>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</si>
  <si>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>ВСЕГО РАСХОДОВ:</t>
  </si>
  <si>
    <t>№ п/п</t>
  </si>
  <si>
    <t xml:space="preserve">Наименование </t>
  </si>
  <si>
    <t xml:space="preserve">муниципальной </t>
  </si>
  <si>
    <t>программы</t>
  </si>
  <si>
    <t>Ответственный исполнитель</t>
  </si>
  <si>
    <t>Код бюджетной  классификации</t>
  </si>
  <si>
    <t>Расходы (тыс. руб.), годы</t>
  </si>
  <si>
    <t>ГРБС</t>
  </si>
  <si>
    <t>РзПр</t>
  </si>
  <si>
    <t>ЦСР</t>
  </si>
  <si>
    <t>ВР</t>
  </si>
  <si>
    <t>ВСЕГО</t>
  </si>
  <si>
    <t>Муниципальная программа «Развитие культуры и туризма в  Ханкайском муниципальном районе» на 2020-2024 годы</t>
  </si>
  <si>
    <t>1.</t>
  </si>
  <si>
    <t>1.1.</t>
  </si>
  <si>
    <t>1.2.</t>
  </si>
  <si>
    <t>Расходы по софинансированию на комплектование книжных фондов и обеспечение информационно-техническим оборудованием библиотек</t>
  </si>
  <si>
    <t>2.</t>
  </si>
  <si>
    <t>Основное мероприятие: Обеспечение деятельности учреждений дополнительного образования</t>
  </si>
  <si>
    <t>Субсидия на финансовое обеспечение выполнения муниципального задания по оказанию муниципальных услуг по эстетическому воспитанию учащихся школы искусств</t>
  </si>
  <si>
    <t>Ремонт помещения актового зала школы искусств</t>
  </si>
  <si>
    <t>3.</t>
  </si>
  <si>
    <t>Субсидия районному обществу инвалидов</t>
  </si>
  <si>
    <t>Субсидия районному совету ветеранов</t>
  </si>
  <si>
    <t xml:space="preserve">    Администрация Ханкайского муниципального района Приморского края</t>
  </si>
  <si>
    <t>0000</t>
  </si>
  <si>
    <t xml:space="preserve">      ОБРАЗОВАНИЕ</t>
  </si>
  <si>
    <t>0700</t>
  </si>
  <si>
    <t xml:space="preserve">        Дополнительное образование детей</t>
  </si>
  <si>
    <t>0703</t>
  </si>
  <si>
    <t xml:space="preserve">          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</si>
  <si>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</si>
  <si>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 xml:space="preserve">      КУЛЬТУРА, КИНЕМАТОГРАФИЯ</t>
  </si>
  <si>
    <t>0800</t>
  </si>
  <si>
    <t>№№</t>
  </si>
  <si>
    <t>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</si>
  <si>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</si>
  <si>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</si>
  <si>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</si>
  <si>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</t>
  </si>
  <si>
    <t>всего</t>
  </si>
  <si>
    <t>краевой бюджет</t>
  </si>
  <si>
    <t>местный бюджет</t>
  </si>
  <si>
    <t>иные внебюджетные источники</t>
  </si>
  <si>
    <t>Основное мероприятие:</t>
  </si>
  <si>
    <t>Обеспечение деятельности по библиотечно-музейному обслуживанию</t>
  </si>
  <si>
    <t>Субсидия на финансовое обеспечение выполнения муниципального задания по оказанию муниципальных услуг по библиотечно- музейному обслуживанию населения</t>
  </si>
  <si>
    <t>федеральный бюджет</t>
  </si>
  <si>
    <t>Обеспечение деятельности учреждений дополнительного образования</t>
  </si>
  <si>
    <t>Организация культурно-массовых мероприятий</t>
  </si>
  <si>
    <t>Перезахоронение братской могилы воинов пограничников и курсантов ОКДВА, погибших при защите советской границы в боях с японскими самураями с территории брошенного  бывшего гарнизона</t>
  </si>
  <si>
    <t>02923S4030</t>
  </si>
  <si>
    <t>№</t>
  </si>
  <si>
    <t>Наименование</t>
  </si>
  <si>
    <t>муниципальной</t>
  </si>
  <si>
    <t>услуги (работы), показателя</t>
  </si>
  <si>
    <t>объема услуги (работы)</t>
  </si>
  <si>
    <t>Значение показателя объема</t>
  </si>
  <si>
    <t>муниципальной услуги (работы)</t>
  </si>
  <si>
    <t>Расходы  бюджета Ханкайского муниципального района на   оказание муниципальной  услуги (выполнение работы), тыс. руб.</t>
  </si>
  <si>
    <t>Реализация основных общеобразовательных программ по дополнительному образованию в сфере искусства</t>
  </si>
  <si>
    <t>Показатель объема муниципальной услуги (работы)</t>
  </si>
  <si>
    <t>Численность учащихся, человек</t>
  </si>
  <si>
    <t>Муниципальное бюджетное учреждение «Библиотечно-музейный центр»</t>
  </si>
  <si>
    <t>Объем бюджетных субсидий (тыс.руб.)</t>
  </si>
  <si>
    <t xml:space="preserve"> Субсидия на финансовое обеспечение выполнения муниципального задания по оказанию муниципальных услуг по библиотечно-музейному и культурному обслуживанию населения </t>
  </si>
  <si>
    <t>отдел социальной и молодежной политики</t>
  </si>
  <si>
    <t>Основное мероприятие: Обеспечение деятельности по библиотечно-музейному  и культурному обслуживанию</t>
  </si>
  <si>
    <t>Библиотечно-музейное и культурное обслуживание (чел.)</t>
  </si>
  <si>
    <t>Ремонт  школы искусств</t>
  </si>
  <si>
    <t>Ремонт школы искусств</t>
  </si>
  <si>
    <t xml:space="preserve">к муниципальной программе «Развитие культуры  и туризма в Ханкайском муниципальном районе» на 2020-2024 годы             </t>
  </si>
  <si>
    <t xml:space="preserve">Приложение № 3    </t>
  </si>
  <si>
    <t>Приложение № 1</t>
  </si>
  <si>
    <t>к постновлению Администрации от _______________ №</t>
  </si>
  <si>
    <t>Приложение № 2</t>
  </si>
  <si>
    <t xml:space="preserve">Приложение № 4    </t>
  </si>
  <si>
    <t>Приложение № 5</t>
  </si>
  <si>
    <t>ПРОГНОЗ сводных показателей муниципальных заданий на оказание муниципальных услуг (выполнение работ) муниципальтными бюджетными, автономными и казенными учреждениями по муниципальной программе "Развитие культурны  и туризма в Ханкайском муниципальном округе" на 2020-2024 годы</t>
  </si>
  <si>
    <t>к постновлению Администрации Ханкайского муниципального района  от 31.10.2019  №922-па</t>
  </si>
  <si>
    <t xml:space="preserve">к муниципальной программе «Развитие культуры  и туризма в Ханкайском муниципальном округе» на 2020-2024 годы             </t>
  </si>
  <si>
    <r>
      <rPr>
        <sz val="12"/>
        <rFont val="Times New Roman"/>
        <family val="1"/>
        <charset val="204"/>
      </rPr>
      <t>РЕСУРСНОЕ ОБЕСПЕЧЕНИЕ
реализации муниципальной программы  за счет средств местного бюджета (тыс. руб.)
«Развитие культуры и туризма в  Ханкайском муниципальном округе» на 2020-2024 годы</t>
    </r>
    <r>
      <rPr>
        <sz val="11"/>
        <rFont val="Calibri"/>
        <family val="2"/>
        <scheme val="minor"/>
      </rPr>
      <t xml:space="preserve">
</t>
    </r>
  </si>
  <si>
    <t xml:space="preserve">ИНФОРМАЦИЯ
о ресурсном обеспечении муниципальной программы «Развитие культуры и туризма в Ханкайском муниципальном округе» на 2020-2024 годы за счет средств местного бюджета и прогнозная оценка привлекаемых на ее реализацию целей средств краевого и федерального бюджетов, бюджетов государственных внебюджетных фондов, иных внебюджетных источников
</t>
  </si>
  <si>
    <t>Основное мероприятие. Обеспечение деятельности учреждений культуры.</t>
  </si>
  <si>
    <t>2.1</t>
  </si>
  <si>
    <t>2.2</t>
  </si>
  <si>
    <t>Расходы на софинансирование строительство, реконструкцию, ремонт объектов культуры (в том числе проектно-изыскательские работы)</t>
  </si>
  <si>
    <t>Субсидия на финансовое обеспечение выполнения муниципального задания по оказанию муниципальтных услуг по культурному обслуживанию населения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</si>
  <si>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</si>
  <si>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</si>
  <si>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</si>
  <si>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</si>
  <si>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</si>
  <si>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</si>
  <si>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</si>
  <si>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</si>
  <si>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</si>
  <si>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отдел социальной и молдежной политики</t>
  </si>
  <si>
    <t>Расходы на софинансирование строительства, реконструкцию, ремонт объектов культуры (в том числе проектно-изыскательские работв)</t>
  </si>
  <si>
    <t>4.1.</t>
  </si>
  <si>
    <t>4.4.</t>
  </si>
  <si>
    <t>Основное мероприятие: Обеспечение деятельности учреждений культуры</t>
  </si>
  <si>
    <t>Основное мероприятие: Прочие мероприятия в области культуры</t>
  </si>
  <si>
    <t>Субсидия бюджетным учреждениям на иные цели, не связанные с выполнением муниципального задания</t>
  </si>
  <si>
    <t>Х</t>
  </si>
  <si>
    <t>Субсидия на финансовое обеспечеение выполнения муниципального задания по оказанию муниципальных услуг по культурному обслуживанию населения</t>
  </si>
  <si>
    <t>0292470080</t>
  </si>
  <si>
    <t>02923S2050</t>
  </si>
  <si>
    <t>02923L3060</t>
  </si>
  <si>
    <t>0804</t>
  </si>
  <si>
    <t>2.3</t>
  </si>
  <si>
    <t>Ремонт СДК округа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</si>
  <si>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музыкальных училищ) музыкальными инструментами, оборудованием и учебными материалами</t>
  </si>
  <si>
    <t>Субсидия на иные цели, не связанные  с выполнением муниципального задания</t>
  </si>
  <si>
    <t>Муниципальная программа «Развитие культуры и туризма в Ханкайском муниципальном округе» на 2020-2024 годы</t>
  </si>
  <si>
    <t>к постановлению Администрации  Ханкайского муниципального округа                                                   от  28.09.2021 № 1239-па</t>
  </si>
  <si>
    <t>к постановлению Администрации Ханкайского муниципального округа                                     от  28.09.2021 № 1239-па</t>
  </si>
  <si>
    <t>к постновлению Администрации Ханкайского  муниципального округа                 от 28.09.2021 № 1239-па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</si>
</sst>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b/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0"/>
      <name val="Calibri"/>
      <family val="2"/>
      <charset val="204"/>
      <scheme val="minor"/>
    </font>
    <font>
      <sz val="12"/>
      <color rgb="FF000000"/>
      <name val="Arial Cy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2" borderId="0"/>
    <xf numFmtId="0" fontId="4" fillId="0" borderId="8">
      <alignment horizontal="center" vertical="center" wrapText="1"/>
    </xf>
    <xf numFmtId="1" fontId="4" fillId="0" borderId="8">
      <alignment horizontal="left" vertical="top" wrapText="1" indent="2"/>
    </xf>
    <xf numFmtId="0" fontId="4" fillId="0" borderId="0"/>
    <xf numFmtId="0" fontId="4" fillId="0" borderId="8">
      <alignment horizontal="center" vertical="center" wrapText="1"/>
    </xf>
    <xf numFmtId="1" fontId="4" fillId="0" borderId="8">
      <alignment horizontal="center" vertical="top" shrinkToFi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2" borderId="0">
      <alignment shrinkToFi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5" fillId="0" borderId="8">
      <alignment horizontal="left"/>
    </xf>
    <xf numFmtId="0" fontId="4" fillId="0" borderId="8">
      <alignment horizontal="center" vertical="center" wrapText="1"/>
    </xf>
    <xf numFmtId="4" fontId="4" fillId="0" borderId="8">
      <alignment horizontal="right" vertical="top" shrinkToFit="1"/>
    </xf>
    <xf numFmtId="4" fontId="5" fillId="3" borderId="8">
      <alignment horizontal="right" vertical="top" shrinkToFit="1"/>
    </xf>
    <xf numFmtId="0" fontId="4" fillId="0" borderId="0">
      <alignment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8">
      <alignment horizontal="center" vertical="center" wrapText="1"/>
    </xf>
    <xf numFmtId="0" fontId="4" fillId="0" borderId="0">
      <alignment horizontal="left" wrapText="1"/>
    </xf>
    <xf numFmtId="10" fontId="4" fillId="0" borderId="8">
      <alignment horizontal="right" vertical="top" shrinkToFit="1"/>
    </xf>
    <xf numFmtId="10" fontId="5" fillId="3" borderId="8">
      <alignment horizontal="right" vertical="top" shrinkToFit="1"/>
    </xf>
    <xf numFmtId="0" fontId="6" fillId="0" borderId="0">
      <alignment horizontal="center" wrapText="1"/>
    </xf>
    <xf numFmtId="0" fontId="6" fillId="0" borderId="0">
      <alignment horizontal="center"/>
    </xf>
    <xf numFmtId="0" fontId="4" fillId="0" borderId="0">
      <alignment horizontal="right"/>
    </xf>
    <xf numFmtId="0" fontId="4" fillId="0" borderId="0">
      <alignment vertical="top"/>
    </xf>
    <xf numFmtId="0" fontId="5" fillId="0" borderId="8">
      <alignment vertical="top" wrapText="1"/>
    </xf>
    <xf numFmtId="0" fontId="4" fillId="2" borderId="0">
      <alignment horizontal="center"/>
    </xf>
    <xf numFmtId="0" fontId="4" fillId="2" borderId="0">
      <alignment horizontal="left"/>
    </xf>
    <xf numFmtId="4" fontId="5" fillId="4" borderId="8">
      <alignment horizontal="right" vertical="top" shrinkToFit="1"/>
    </xf>
    <xf numFmtId="10" fontId="5" fillId="4" borderId="8">
      <alignment horizontal="right" vertical="top" shrinkToFit="1"/>
    </xf>
  </cellStyleXfs>
  <cellXfs count="1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5" borderId="0" xfId="9" applyNumberFormat="1" applyFont="1" applyFill="1" applyProtection="1"/>
    <xf numFmtId="0" fontId="7" fillId="5" borderId="0" xfId="0" applyFont="1" applyFill="1" applyProtection="1">
      <protection locked="0"/>
    </xf>
    <xf numFmtId="0" fontId="5" fillId="5" borderId="8" xfId="46" applyNumberFormat="1" applyFont="1" applyFill="1" applyProtection="1">
      <alignment vertical="top" wrapText="1"/>
    </xf>
    <xf numFmtId="1" fontId="5" fillId="5" borderId="8" xfId="11" applyNumberFormat="1" applyFont="1" applyFill="1" applyProtection="1">
      <alignment horizontal="center" vertical="top" shrinkToFit="1"/>
    </xf>
    <xf numFmtId="4" fontId="5" fillId="5" borderId="8" xfId="49" applyNumberFormat="1" applyFont="1" applyFill="1" applyProtection="1">
      <alignment horizontal="right" vertical="top" shrinkToFit="1"/>
    </xf>
    <xf numFmtId="0" fontId="4" fillId="5" borderId="0" xfId="9" applyNumberFormat="1" applyFont="1" applyFill="1" applyProtection="1"/>
    <xf numFmtId="0" fontId="0" fillId="5" borderId="0" xfId="0" applyFont="1" applyFill="1" applyProtection="1">
      <protection locked="0"/>
    </xf>
    <xf numFmtId="0" fontId="4" fillId="5" borderId="8" xfId="46" applyNumberFormat="1" applyFont="1" applyFill="1" applyProtection="1">
      <alignment vertical="top" wrapText="1"/>
    </xf>
    <xf numFmtId="1" fontId="4" fillId="5" borderId="8" xfId="11" applyNumberFormat="1" applyFont="1" applyFill="1" applyProtection="1">
      <alignment horizontal="center" vertical="top" shrinkToFit="1"/>
    </xf>
    <xf numFmtId="4" fontId="4" fillId="5" borderId="8" xfId="49" applyNumberFormat="1" applyFont="1" applyFill="1" applyProtection="1">
      <alignment horizontal="right" vertical="top" shrinkToFit="1"/>
    </xf>
    <xf numFmtId="4" fontId="4" fillId="5" borderId="8" xfId="26" applyNumberFormat="1" applyFont="1" applyFill="1" applyProtection="1">
      <alignment horizontal="right" vertical="top" shrinkToFit="1"/>
    </xf>
    <xf numFmtId="4" fontId="8" fillId="5" borderId="8" xfId="49" applyNumberFormat="1" applyFont="1" applyFill="1" applyProtection="1">
      <alignment horizontal="right" vertical="top" shrinkToFit="1"/>
    </xf>
    <xf numFmtId="4" fontId="9" fillId="5" borderId="8" xfId="49" applyNumberFormat="1" applyFont="1" applyFill="1" applyProtection="1">
      <alignment horizontal="right" vertical="top" shrinkToFit="1"/>
    </xf>
    <xf numFmtId="1" fontId="8" fillId="5" borderId="8" xfId="11" applyNumberFormat="1" applyFont="1" applyFill="1" applyProtection="1">
      <alignment horizontal="center" vertical="top" shrinkToFi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0" fillId="0" borderId="0" xfId="0" applyNumberFormat="1" applyFill="1"/>
    <xf numFmtId="0" fontId="0" fillId="0" borderId="0" xfId="0" applyFill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0" fillId="0" borderId="0" xfId="0" applyAlignment="1"/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5" borderId="0" xfId="27" applyNumberFormat="1" applyFont="1" applyFill="1" applyProtection="1">
      <alignment wrapText="1"/>
    </xf>
    <xf numFmtId="0" fontId="4" fillId="5" borderId="0" xfId="27" applyFont="1" applyFill="1">
      <alignment wrapText="1"/>
    </xf>
    <xf numFmtId="0" fontId="4" fillId="5" borderId="8" xfId="10" applyNumberFormat="1" applyFont="1" applyFill="1" applyProtection="1">
      <alignment horizontal="center" vertical="center" wrapText="1"/>
    </xf>
    <xf numFmtId="0" fontId="4" fillId="5" borderId="8" xfId="10" applyFont="1" applyFill="1">
      <alignment horizontal="center" vertical="center" wrapText="1"/>
    </xf>
    <xf numFmtId="0" fontId="4" fillId="5" borderId="8" xfId="12" applyNumberFormat="1" applyFont="1" applyFill="1" applyProtection="1">
      <alignment horizontal="center" vertical="center" wrapText="1"/>
    </xf>
    <xf numFmtId="0" fontId="4" fillId="5" borderId="8" xfId="12" applyFont="1" applyFill="1">
      <alignment horizontal="center" vertical="center" wrapText="1"/>
    </xf>
    <xf numFmtId="0" fontId="4" fillId="5" borderId="8" xfId="38" applyNumberFormat="1" applyFont="1" applyFill="1" applyProtection="1">
      <alignment horizontal="center" vertical="center" wrapText="1"/>
    </xf>
    <xf numFmtId="0" fontId="4" fillId="5" borderId="8" xfId="38" applyFont="1" applyFill="1">
      <alignment horizontal="center" vertical="center" wrapText="1"/>
    </xf>
    <xf numFmtId="0" fontId="4" fillId="5" borderId="8" xfId="23" applyNumberFormat="1" applyFont="1" applyFill="1" applyProtection="1">
      <alignment horizontal="left"/>
    </xf>
    <xf numFmtId="0" fontId="4" fillId="5" borderId="8" xfId="23" applyFont="1" applyFill="1">
      <alignment horizontal="left"/>
    </xf>
    <xf numFmtId="0" fontId="11" fillId="5" borderId="0" xfId="42" applyNumberFormat="1" applyFont="1" applyFill="1" applyProtection="1">
      <alignment horizontal="center" wrapText="1"/>
    </xf>
    <xf numFmtId="0" fontId="11" fillId="5" borderId="0" xfId="42" applyFont="1" applyFill="1">
      <alignment horizontal="center" wrapText="1"/>
    </xf>
    <xf numFmtId="0" fontId="11" fillId="5" borderId="0" xfId="43" applyNumberFormat="1" applyFont="1" applyFill="1" applyProtection="1">
      <alignment horizontal="center"/>
    </xf>
    <xf numFmtId="0" fontId="11" fillId="5" borderId="0" xfId="43" applyFont="1" applyFill="1">
      <alignment horizontal="center"/>
    </xf>
    <xf numFmtId="0" fontId="4" fillId="5" borderId="0" xfId="44" applyNumberFormat="1" applyFont="1" applyFill="1" applyProtection="1">
      <alignment horizontal="right"/>
    </xf>
    <xf numFmtId="0" fontId="4" fillId="5" borderId="0" xfId="44" applyFont="1" applyFill="1">
      <alignment horizontal="right"/>
    </xf>
    <xf numFmtId="0" fontId="4" fillId="5" borderId="8" xfId="28" applyNumberFormat="1" applyFont="1" applyFill="1" applyProtection="1">
      <alignment horizontal="center" vertical="center" wrapText="1"/>
    </xf>
    <xf numFmtId="0" fontId="4" fillId="5" borderId="8" xfId="28" applyFont="1" applyFill="1">
      <alignment horizontal="center" vertical="center" wrapText="1"/>
    </xf>
    <xf numFmtId="0" fontId="4" fillId="5" borderId="8" xfId="7" applyNumberFormat="1" applyFont="1" applyFill="1" applyProtection="1">
      <alignment horizontal="center" vertical="center" wrapText="1"/>
    </xf>
    <xf numFmtId="0" fontId="4" fillId="5" borderId="8" xfId="7" applyFont="1" applyFill="1">
      <alignment horizontal="center" vertical="center" wrapText="1"/>
    </xf>
    <xf numFmtId="0" fontId="4" fillId="5" borderId="8" xfId="13" applyNumberFormat="1" applyFont="1" applyFill="1" applyProtection="1">
      <alignment horizontal="center" vertical="center" wrapText="1"/>
    </xf>
    <xf numFmtId="0" fontId="4" fillId="5" borderId="8" xfId="13" applyFont="1" applyFill="1">
      <alignment horizontal="center" vertical="center" wrapText="1"/>
    </xf>
    <xf numFmtId="0" fontId="4" fillId="5" borderId="8" xfId="14" applyNumberFormat="1" applyFont="1" applyFill="1" applyProtection="1">
      <alignment horizontal="center" vertical="center" wrapText="1"/>
    </xf>
    <xf numFmtId="0" fontId="4" fillId="5" borderId="8" xfId="14" applyFont="1" applyFill="1">
      <alignment horizontal="center" vertical="center" wrapText="1"/>
    </xf>
    <xf numFmtId="0" fontId="4" fillId="5" borderId="8" xfId="15" applyNumberFormat="1" applyFont="1" applyFill="1" applyProtection="1">
      <alignment horizontal="center" vertical="center" wrapText="1"/>
    </xf>
    <xf numFmtId="0" fontId="4" fillId="5" borderId="8" xfId="15" applyFont="1" applyFill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/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2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</cellXfs>
  <cellStyles count="51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xl65" xfId="5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zoomScaleNormal="100" zoomScaleSheetLayoutView="100" workbookViewId="0">
      <pane ySplit="7" topLeftCell="A14" activePane="bottomLeft" state="frozen"/>
      <selection pane="bottomLeft" activeCell="D18" sqref="D18:G18"/>
    </sheetView>
  </sheetViews>
  <sheetFormatPr defaultColWidth="9.140625" defaultRowHeight="15" outlineLevelRow="4" x14ac:dyDescent="0.25"/>
  <cols>
    <col min="1" max="1" width="40" style="10" customWidth="1"/>
    <col min="2" max="3" width="7.7109375" style="10" customWidth="1"/>
    <col min="4" max="4" width="10.7109375" style="10" customWidth="1"/>
    <col min="5" max="5" width="7.7109375" style="10" customWidth="1"/>
    <col min="6" max="6" width="9.140625" style="10"/>
    <col min="7" max="7" width="14.7109375" style="10" customWidth="1"/>
    <col min="8" max="8" width="15.7109375" style="10" customWidth="1"/>
    <col min="9" max="9" width="9.140625" style="10" customWidth="1"/>
    <col min="10" max="16384" width="9.140625" style="10"/>
  </cols>
  <sheetData>
    <row r="1" spans="1:9" x14ac:dyDescent="0.25">
      <c r="A1" s="60"/>
      <c r="B1" s="61"/>
      <c r="C1" s="61"/>
      <c r="D1" s="61"/>
      <c r="E1" s="61"/>
      <c r="F1" s="61"/>
      <c r="G1" s="61"/>
      <c r="H1" s="9"/>
      <c r="I1" s="9"/>
    </row>
    <row r="2" spans="1:9" ht="15.2" customHeight="1" x14ac:dyDescent="0.25">
      <c r="A2" s="60" t="s">
        <v>0</v>
      </c>
      <c r="B2" s="61"/>
      <c r="C2" s="61"/>
      <c r="D2" s="61"/>
      <c r="E2" s="61"/>
      <c r="F2" s="61"/>
      <c r="G2" s="61"/>
      <c r="H2" s="9"/>
      <c r="I2" s="9"/>
    </row>
    <row r="3" spans="1:9" ht="15.95" customHeight="1" x14ac:dyDescent="0.25">
      <c r="A3" s="70" t="s">
        <v>1</v>
      </c>
      <c r="B3" s="71"/>
      <c r="C3" s="71"/>
      <c r="D3" s="71"/>
      <c r="E3" s="71"/>
      <c r="F3" s="71"/>
      <c r="G3" s="71"/>
      <c r="H3" s="71"/>
      <c r="I3" s="9"/>
    </row>
    <row r="4" spans="1:9" ht="15.75" customHeight="1" x14ac:dyDescent="0.25">
      <c r="A4" s="72" t="s">
        <v>2</v>
      </c>
      <c r="B4" s="73"/>
      <c r="C4" s="73"/>
      <c r="D4" s="73"/>
      <c r="E4" s="73"/>
      <c r="F4" s="73"/>
      <c r="G4" s="73"/>
      <c r="H4" s="73"/>
      <c r="I4" s="9"/>
    </row>
    <row r="5" spans="1:9" ht="12.75" customHeight="1" x14ac:dyDescent="0.25">
      <c r="A5" s="74" t="s">
        <v>3</v>
      </c>
      <c r="B5" s="75"/>
      <c r="C5" s="75"/>
      <c r="D5" s="75"/>
      <c r="E5" s="75"/>
      <c r="F5" s="75"/>
      <c r="G5" s="75"/>
      <c r="H5" s="75"/>
      <c r="I5" s="9"/>
    </row>
    <row r="6" spans="1:9" ht="26.25" customHeight="1" x14ac:dyDescent="0.25">
      <c r="A6" s="78" t="s">
        <v>4</v>
      </c>
      <c r="B6" s="62" t="s">
        <v>5</v>
      </c>
      <c r="C6" s="64" t="s">
        <v>6</v>
      </c>
      <c r="D6" s="80" t="s">
        <v>7</v>
      </c>
      <c r="E6" s="82" t="s">
        <v>8</v>
      </c>
      <c r="F6" s="84" t="s">
        <v>9</v>
      </c>
      <c r="G6" s="76" t="s">
        <v>10</v>
      </c>
      <c r="H6" s="66" t="s">
        <v>11</v>
      </c>
      <c r="I6" s="9"/>
    </row>
    <row r="7" spans="1:9" x14ac:dyDescent="0.25">
      <c r="A7" s="79"/>
      <c r="B7" s="63"/>
      <c r="C7" s="65"/>
      <c r="D7" s="81"/>
      <c r="E7" s="83"/>
      <c r="F7" s="85"/>
      <c r="G7" s="77"/>
      <c r="H7" s="67"/>
      <c r="I7" s="9"/>
    </row>
    <row r="8" spans="1:9" s="5" customFormat="1" ht="38.25" x14ac:dyDescent="0.25">
      <c r="A8" s="6" t="s">
        <v>54</v>
      </c>
      <c r="B8" s="7" t="s">
        <v>12</v>
      </c>
      <c r="C8" s="7" t="s">
        <v>55</v>
      </c>
      <c r="D8" s="7" t="s">
        <v>13</v>
      </c>
      <c r="E8" s="7" t="s">
        <v>14</v>
      </c>
      <c r="F8" s="7" t="s">
        <v>14</v>
      </c>
      <c r="G8" s="8">
        <v>24764190.449999999</v>
      </c>
      <c r="H8" s="8">
        <v>16657245.189999999</v>
      </c>
      <c r="I8" s="4"/>
    </row>
    <row r="9" spans="1:9" outlineLevel="1" x14ac:dyDescent="0.25">
      <c r="A9" s="11" t="s">
        <v>56</v>
      </c>
      <c r="B9" s="12" t="s">
        <v>12</v>
      </c>
      <c r="C9" s="12" t="s">
        <v>57</v>
      </c>
      <c r="D9" s="12" t="s">
        <v>13</v>
      </c>
      <c r="E9" s="12" t="s">
        <v>14</v>
      </c>
      <c r="F9" s="12" t="s">
        <v>14</v>
      </c>
      <c r="G9" s="13">
        <v>15411913</v>
      </c>
      <c r="H9" s="13">
        <v>10589622.619999999</v>
      </c>
      <c r="I9" s="9"/>
    </row>
    <row r="10" spans="1:9" outlineLevel="2" x14ac:dyDescent="0.25">
      <c r="A10" s="11" t="s">
        <v>58</v>
      </c>
      <c r="B10" s="12" t="s">
        <v>12</v>
      </c>
      <c r="C10" s="12" t="s">
        <v>59</v>
      </c>
      <c r="D10" s="12" t="s">
        <v>13</v>
      </c>
      <c r="E10" s="12" t="s">
        <v>14</v>
      </c>
      <c r="F10" s="12" t="s">
        <v>14</v>
      </c>
      <c r="G10" s="13">
        <v>15411913</v>
      </c>
      <c r="H10" s="13">
        <v>10589622.619999999</v>
      </c>
      <c r="I10" s="9"/>
    </row>
    <row r="11" spans="1:9" ht="51" outlineLevel="3" x14ac:dyDescent="0.25">
      <c r="A11" s="11" t="s">
        <v>60</v>
      </c>
      <c r="B11" s="12" t="s">
        <v>12</v>
      </c>
      <c r="C11" s="12" t="s">
        <v>59</v>
      </c>
      <c r="D11" s="12" t="s">
        <v>61</v>
      </c>
      <c r="E11" s="12" t="s">
        <v>14</v>
      </c>
      <c r="F11" s="12" t="s">
        <v>14</v>
      </c>
      <c r="G11" s="16">
        <v>15411913</v>
      </c>
      <c r="H11" s="13">
        <v>10589622.619999999</v>
      </c>
      <c r="I11" s="9"/>
    </row>
    <row r="12" spans="1:9" ht="25.5" outlineLevel="4" x14ac:dyDescent="0.25">
      <c r="A12" s="11" t="s">
        <v>19</v>
      </c>
      <c r="B12" s="12" t="s">
        <v>12</v>
      </c>
      <c r="C12" s="12" t="s">
        <v>59</v>
      </c>
      <c r="D12" s="17" t="s">
        <v>61</v>
      </c>
      <c r="E12" s="17" t="s">
        <v>20</v>
      </c>
      <c r="F12" s="17" t="s">
        <v>14</v>
      </c>
      <c r="G12" s="15">
        <v>15411913</v>
      </c>
      <c r="H12" s="13">
        <v>10589622.619999999</v>
      </c>
      <c r="I12" s="9"/>
    </row>
    <row r="13" spans="1:9" outlineLevel="1" x14ac:dyDescent="0.25">
      <c r="A13" s="11" t="s">
        <v>62</v>
      </c>
      <c r="B13" s="12" t="s">
        <v>12</v>
      </c>
      <c r="C13" s="12" t="s">
        <v>63</v>
      </c>
      <c r="D13" s="12" t="s">
        <v>13</v>
      </c>
      <c r="E13" s="12" t="s">
        <v>14</v>
      </c>
      <c r="F13" s="12" t="s">
        <v>14</v>
      </c>
      <c r="G13" s="13">
        <v>9352277.4499999993</v>
      </c>
      <c r="H13" s="13">
        <v>6067622.5700000003</v>
      </c>
      <c r="I13" s="9"/>
    </row>
    <row r="14" spans="1:9" outlineLevel="2" x14ac:dyDescent="0.25">
      <c r="A14" s="11" t="s">
        <v>15</v>
      </c>
      <c r="B14" s="12" t="s">
        <v>12</v>
      </c>
      <c r="C14" s="12" t="s">
        <v>16</v>
      </c>
      <c r="D14" s="12" t="s">
        <v>13</v>
      </c>
      <c r="E14" s="12" t="s">
        <v>14</v>
      </c>
      <c r="F14" s="12" t="s">
        <v>14</v>
      </c>
      <c r="G14" s="13">
        <v>9352277.4499999993</v>
      </c>
      <c r="H14" s="13">
        <v>6067622.5700000003</v>
      </c>
      <c r="I14" s="9"/>
    </row>
    <row r="15" spans="1:9" ht="51" outlineLevel="3" x14ac:dyDescent="0.25">
      <c r="A15" s="11" t="s">
        <v>17</v>
      </c>
      <c r="B15" s="12" t="s">
        <v>12</v>
      </c>
      <c r="C15" s="12" t="s">
        <v>16</v>
      </c>
      <c r="D15" s="12" t="s">
        <v>18</v>
      </c>
      <c r="E15" s="12" t="s">
        <v>14</v>
      </c>
      <c r="F15" s="12" t="s">
        <v>14</v>
      </c>
      <c r="G15" s="16">
        <v>7740500</v>
      </c>
      <c r="H15" s="13">
        <v>5263582.57</v>
      </c>
      <c r="I15" s="9"/>
    </row>
    <row r="16" spans="1:9" ht="25.5" outlineLevel="4" x14ac:dyDescent="0.25">
      <c r="A16" s="11" t="s">
        <v>19</v>
      </c>
      <c r="B16" s="12" t="s">
        <v>12</v>
      </c>
      <c r="C16" s="12" t="s">
        <v>16</v>
      </c>
      <c r="D16" s="12" t="s">
        <v>18</v>
      </c>
      <c r="E16" s="17" t="s">
        <v>20</v>
      </c>
      <c r="F16" s="17" t="s">
        <v>14</v>
      </c>
      <c r="G16" s="15">
        <v>7740500</v>
      </c>
      <c r="H16" s="13">
        <v>5263582.57</v>
      </c>
      <c r="I16" s="9"/>
    </row>
    <row r="17" spans="1:9" ht="76.5" outlineLevel="3" x14ac:dyDescent="0.25">
      <c r="A17" s="11" t="s">
        <v>21</v>
      </c>
      <c r="B17" s="12" t="s">
        <v>12</v>
      </c>
      <c r="C17" s="12" t="s">
        <v>16</v>
      </c>
      <c r="D17" s="12" t="s">
        <v>22</v>
      </c>
      <c r="E17" s="12" t="s">
        <v>14</v>
      </c>
      <c r="F17" s="12" t="s">
        <v>14</v>
      </c>
      <c r="G17" s="13">
        <v>149247.45000000001</v>
      </c>
      <c r="H17" s="13">
        <v>149247.45000000001</v>
      </c>
      <c r="I17" s="9"/>
    </row>
    <row r="18" spans="1:9" ht="25.5" outlineLevel="4" x14ac:dyDescent="0.25">
      <c r="A18" s="11" t="s">
        <v>19</v>
      </c>
      <c r="B18" s="12" t="s">
        <v>12</v>
      </c>
      <c r="C18" s="12" t="s">
        <v>16</v>
      </c>
      <c r="D18" s="17" t="s">
        <v>22</v>
      </c>
      <c r="E18" s="17" t="s">
        <v>20</v>
      </c>
      <c r="F18" s="17" t="s">
        <v>14</v>
      </c>
      <c r="G18" s="15">
        <v>149247.45000000001</v>
      </c>
      <c r="H18" s="13">
        <v>149247.45000000001</v>
      </c>
      <c r="I18" s="9"/>
    </row>
    <row r="19" spans="1:9" ht="63.75" outlineLevel="3" x14ac:dyDescent="0.25">
      <c r="A19" s="11" t="s">
        <v>23</v>
      </c>
      <c r="B19" s="12" t="s">
        <v>12</v>
      </c>
      <c r="C19" s="12" t="s">
        <v>16</v>
      </c>
      <c r="D19" s="12" t="s">
        <v>24</v>
      </c>
      <c r="E19" s="12" t="s">
        <v>14</v>
      </c>
      <c r="F19" s="12" t="s">
        <v>14</v>
      </c>
      <c r="G19" s="13">
        <v>1530</v>
      </c>
      <c r="H19" s="13">
        <v>1507.55</v>
      </c>
      <c r="I19" s="9"/>
    </row>
    <row r="20" spans="1:9" ht="25.5" outlineLevel="4" x14ac:dyDescent="0.25">
      <c r="A20" s="11" t="s">
        <v>19</v>
      </c>
      <c r="B20" s="12" t="s">
        <v>12</v>
      </c>
      <c r="C20" s="12" t="s">
        <v>16</v>
      </c>
      <c r="D20" s="12" t="s">
        <v>24</v>
      </c>
      <c r="E20" s="12" t="s">
        <v>20</v>
      </c>
      <c r="F20" s="12" t="s">
        <v>14</v>
      </c>
      <c r="G20" s="13">
        <v>1530</v>
      </c>
      <c r="H20" s="13">
        <v>1507.55</v>
      </c>
      <c r="I20" s="9"/>
    </row>
    <row r="21" spans="1:9" ht="25.5" outlineLevel="3" x14ac:dyDescent="0.25">
      <c r="A21" s="11" t="s">
        <v>25</v>
      </c>
      <c r="B21" s="12" t="s">
        <v>12</v>
      </c>
      <c r="C21" s="12" t="s">
        <v>16</v>
      </c>
      <c r="D21" s="12" t="s">
        <v>26</v>
      </c>
      <c r="E21" s="12" t="s">
        <v>14</v>
      </c>
      <c r="F21" s="12" t="s">
        <v>14</v>
      </c>
      <c r="G21" s="13">
        <v>1461000</v>
      </c>
      <c r="H21" s="13">
        <v>653285</v>
      </c>
      <c r="I21" s="9"/>
    </row>
    <row r="22" spans="1:9" ht="25.5" outlineLevel="4" x14ac:dyDescent="0.25">
      <c r="A22" s="11" t="s">
        <v>19</v>
      </c>
      <c r="B22" s="12" t="s">
        <v>12</v>
      </c>
      <c r="C22" s="12" t="s">
        <v>16</v>
      </c>
      <c r="D22" s="12" t="s">
        <v>26</v>
      </c>
      <c r="E22" s="12" t="s">
        <v>20</v>
      </c>
      <c r="F22" s="12" t="s">
        <v>14</v>
      </c>
      <c r="G22" s="13">
        <v>1347000</v>
      </c>
      <c r="H22" s="13">
        <v>580285</v>
      </c>
      <c r="I22" s="9"/>
    </row>
    <row r="23" spans="1:9" ht="51" outlineLevel="4" x14ac:dyDescent="0.25">
      <c r="A23" s="11" t="s">
        <v>27</v>
      </c>
      <c r="B23" s="12" t="s">
        <v>12</v>
      </c>
      <c r="C23" s="12" t="s">
        <v>16</v>
      </c>
      <c r="D23" s="12" t="s">
        <v>26</v>
      </c>
      <c r="E23" s="12" t="s">
        <v>28</v>
      </c>
      <c r="F23" s="12" t="s">
        <v>14</v>
      </c>
      <c r="G23" s="13">
        <v>114000</v>
      </c>
      <c r="H23" s="13">
        <v>73000</v>
      </c>
      <c r="I23" s="9"/>
    </row>
    <row r="24" spans="1:9" ht="12.75" customHeight="1" x14ac:dyDescent="0.25">
      <c r="A24" s="68" t="s">
        <v>29</v>
      </c>
      <c r="B24" s="69"/>
      <c r="C24" s="69"/>
      <c r="D24" s="69"/>
      <c r="E24" s="69"/>
      <c r="F24" s="69"/>
      <c r="G24" s="14">
        <v>24764190.449999999</v>
      </c>
      <c r="H24" s="14">
        <v>16657245.189999999</v>
      </c>
      <c r="I24" s="9"/>
    </row>
    <row r="25" spans="1:9" ht="12.75" customHeight="1" x14ac:dyDescent="0.25">
      <c r="A25" s="9"/>
      <c r="B25" s="9"/>
      <c r="C25" s="9"/>
      <c r="D25" s="9"/>
      <c r="E25" s="9"/>
      <c r="F25" s="9"/>
      <c r="G25" s="9"/>
      <c r="H25" s="9"/>
      <c r="I25" s="9"/>
    </row>
  </sheetData>
  <mergeCells count="14">
    <mergeCell ref="A24:F24"/>
    <mergeCell ref="A3:H3"/>
    <mergeCell ref="A4:H4"/>
    <mergeCell ref="A5:H5"/>
    <mergeCell ref="G6:G7"/>
    <mergeCell ref="A6:A7"/>
    <mergeCell ref="D6:D7"/>
    <mergeCell ref="E6:E7"/>
    <mergeCell ref="F6:F7"/>
    <mergeCell ref="A1:G1"/>
    <mergeCell ref="A2:G2"/>
    <mergeCell ref="B6:B7"/>
    <mergeCell ref="C6:C7"/>
    <mergeCell ref="H6:H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C1" zoomScaleNormal="100" zoomScaleSheetLayoutView="100" workbookViewId="0">
      <selection activeCell="L6" sqref="L6"/>
    </sheetView>
  </sheetViews>
  <sheetFormatPr defaultColWidth="9.140625" defaultRowHeight="15" x14ac:dyDescent="0.25"/>
  <cols>
    <col min="1" max="1" width="9.140625" style="23"/>
    <col min="2" max="2" width="42.28515625" style="32" customWidth="1"/>
    <col min="3" max="3" width="19.42578125" style="23" customWidth="1"/>
    <col min="4" max="4" width="6.7109375" style="23" customWidth="1"/>
    <col min="5" max="5" width="7.7109375" style="23" customWidth="1"/>
    <col min="6" max="6" width="12.28515625" style="23" customWidth="1"/>
    <col min="7" max="7" width="9.140625" style="23"/>
    <col min="8" max="8" width="13.42578125" style="23" customWidth="1"/>
    <col min="9" max="9" width="12.85546875" style="23" customWidth="1"/>
    <col min="10" max="10" width="12.5703125" style="23" customWidth="1"/>
    <col min="11" max="11" width="13" style="23" customWidth="1"/>
    <col min="12" max="13" width="14.5703125" style="23" customWidth="1"/>
    <col min="14" max="16384" width="9.140625" style="23"/>
  </cols>
  <sheetData>
    <row r="1" spans="1:13" customFormat="1" ht="34.5" customHeight="1" x14ac:dyDescent="0.25">
      <c r="J1" s="87" t="s">
        <v>103</v>
      </c>
      <c r="K1" s="87"/>
      <c r="L1" s="87"/>
    </row>
    <row r="2" spans="1:13" customFormat="1" ht="52.5" customHeight="1" x14ac:dyDescent="0.25">
      <c r="J2" s="87" t="s">
        <v>146</v>
      </c>
      <c r="K2" s="87"/>
      <c r="L2" s="87"/>
    </row>
    <row r="3" spans="1:13" customFormat="1" ht="15.75" customHeight="1" x14ac:dyDescent="0.25">
      <c r="J3" s="45"/>
      <c r="K3" s="45"/>
      <c r="L3" s="45"/>
    </row>
    <row r="4" spans="1:13" customFormat="1" ht="22.5" customHeight="1" x14ac:dyDescent="0.25">
      <c r="J4" s="88" t="s">
        <v>106</v>
      </c>
      <c r="K4" s="89"/>
      <c r="L4" s="89"/>
    </row>
    <row r="5" spans="1:13" customFormat="1" ht="45.75" customHeight="1" x14ac:dyDescent="0.25">
      <c r="I5" s="87" t="s">
        <v>110</v>
      </c>
      <c r="J5" s="87"/>
      <c r="K5" s="87"/>
      <c r="L5" s="87"/>
    </row>
    <row r="6" spans="1:13" customFormat="1" ht="31.5" customHeight="1" x14ac:dyDescent="0.25">
      <c r="J6" s="47"/>
      <c r="K6" s="46"/>
      <c r="L6" s="46"/>
    </row>
    <row r="7" spans="1:13" customFormat="1" ht="88.5" customHeight="1" x14ac:dyDescent="0.25">
      <c r="A7" s="90" t="s">
        <v>111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x14ac:dyDescent="0.25">
      <c r="A8" s="86" t="s">
        <v>30</v>
      </c>
      <c r="B8" s="44" t="s">
        <v>31</v>
      </c>
      <c r="C8" s="86" t="s">
        <v>34</v>
      </c>
      <c r="D8" s="86" t="s">
        <v>35</v>
      </c>
      <c r="E8" s="86"/>
      <c r="F8" s="86"/>
      <c r="G8" s="86"/>
      <c r="H8" s="86" t="s">
        <v>36</v>
      </c>
      <c r="I8" s="86"/>
      <c r="J8" s="86"/>
      <c r="K8" s="86"/>
      <c r="L8" s="86"/>
      <c r="M8" s="86"/>
    </row>
    <row r="9" spans="1:13" x14ac:dyDescent="0.25">
      <c r="A9" s="86"/>
      <c r="B9" s="44" t="s">
        <v>32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x14ac:dyDescent="0.25">
      <c r="A10" s="86"/>
      <c r="B10" s="44" t="s">
        <v>33</v>
      </c>
      <c r="C10" s="86"/>
      <c r="D10" s="44" t="s">
        <v>37</v>
      </c>
      <c r="E10" s="44" t="s">
        <v>38</v>
      </c>
      <c r="F10" s="44" t="s">
        <v>39</v>
      </c>
      <c r="G10" s="44" t="s">
        <v>40</v>
      </c>
      <c r="H10" s="44">
        <v>2020</v>
      </c>
      <c r="I10" s="44">
        <v>2021</v>
      </c>
      <c r="J10" s="44">
        <v>2022</v>
      </c>
      <c r="K10" s="44">
        <v>2023</v>
      </c>
      <c r="L10" s="44">
        <v>2024</v>
      </c>
      <c r="M10" s="44" t="s">
        <v>41</v>
      </c>
    </row>
    <row r="11" spans="1:13" x14ac:dyDescent="0.25">
      <c r="A11" s="44">
        <v>1</v>
      </c>
      <c r="B11" s="4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44">
        <v>13</v>
      </c>
    </row>
    <row r="12" spans="1:13" ht="71.25" customHeight="1" x14ac:dyDescent="0.25">
      <c r="A12" s="44"/>
      <c r="B12" s="25" t="s">
        <v>42</v>
      </c>
      <c r="C12" s="44" t="s">
        <v>96</v>
      </c>
      <c r="D12" s="24" t="s">
        <v>134</v>
      </c>
      <c r="E12" s="24" t="s">
        <v>134</v>
      </c>
      <c r="F12" s="33" t="s">
        <v>134</v>
      </c>
      <c r="G12" s="24" t="s">
        <v>134</v>
      </c>
      <c r="H12" s="26">
        <f t="shared" ref="H12:M12" si="0">H13+H16+H20+H24</f>
        <v>24184.673999999999</v>
      </c>
      <c r="I12" s="26">
        <f t="shared" si="0"/>
        <v>51641.5844</v>
      </c>
      <c r="J12" s="26">
        <f t="shared" si="0"/>
        <v>38308.025999999998</v>
      </c>
      <c r="K12" s="26">
        <f t="shared" si="0"/>
        <v>38660.116000000002</v>
      </c>
      <c r="L12" s="26">
        <f t="shared" si="0"/>
        <v>35576.112000000001</v>
      </c>
      <c r="M12" s="26">
        <f t="shared" si="0"/>
        <v>188370.51239999998</v>
      </c>
    </row>
    <row r="13" spans="1:13" ht="45" x14ac:dyDescent="0.25">
      <c r="A13" s="44" t="s">
        <v>43</v>
      </c>
      <c r="B13" s="27" t="s">
        <v>97</v>
      </c>
      <c r="C13" s="44" t="s">
        <v>96</v>
      </c>
      <c r="D13" s="24">
        <v>956</v>
      </c>
      <c r="E13" s="33" t="s">
        <v>16</v>
      </c>
      <c r="F13" s="33" t="s">
        <v>134</v>
      </c>
      <c r="G13" s="24" t="s">
        <v>134</v>
      </c>
      <c r="H13" s="26">
        <f>H14+H15</f>
        <v>7742.0079999999998</v>
      </c>
      <c r="I13" s="26">
        <f t="shared" ref="I13:M13" si="1">I14+I15</f>
        <v>8380.5</v>
      </c>
      <c r="J13" s="26">
        <f t="shared" si="1"/>
        <v>7745</v>
      </c>
      <c r="K13" s="26">
        <f t="shared" si="1"/>
        <v>7745</v>
      </c>
      <c r="L13" s="26">
        <f t="shared" si="1"/>
        <v>6365.63</v>
      </c>
      <c r="M13" s="26">
        <f t="shared" si="1"/>
        <v>37978.137999999999</v>
      </c>
    </row>
    <row r="14" spans="1:13" ht="75" x14ac:dyDescent="0.25">
      <c r="A14" s="44" t="s">
        <v>44</v>
      </c>
      <c r="B14" s="27" t="s">
        <v>95</v>
      </c>
      <c r="C14" s="44" t="s">
        <v>96</v>
      </c>
      <c r="D14" s="24">
        <v>956</v>
      </c>
      <c r="E14" s="33" t="s">
        <v>16</v>
      </c>
      <c r="F14" s="33" t="s">
        <v>18</v>
      </c>
      <c r="G14" s="24">
        <v>610</v>
      </c>
      <c r="H14" s="41">
        <v>7740.5</v>
      </c>
      <c r="I14" s="41">
        <f>7740.5+633</f>
        <v>8373.5</v>
      </c>
      <c r="J14" s="41">
        <f>7740.5</f>
        <v>7740.5</v>
      </c>
      <c r="K14" s="41">
        <v>7740.5</v>
      </c>
      <c r="L14" s="41">
        <v>6364.13</v>
      </c>
      <c r="M14" s="42">
        <f t="shared" ref="M14:M28" si="2">H14+I14+J14+K14+L14</f>
        <v>37959.129999999997</v>
      </c>
    </row>
    <row r="15" spans="1:13" ht="60" x14ac:dyDescent="0.25">
      <c r="A15" s="44" t="s">
        <v>45</v>
      </c>
      <c r="B15" s="27" t="s">
        <v>46</v>
      </c>
      <c r="C15" s="44" t="s">
        <v>96</v>
      </c>
      <c r="D15" s="24">
        <v>956</v>
      </c>
      <c r="E15" s="33" t="s">
        <v>16</v>
      </c>
      <c r="F15" s="33" t="s">
        <v>24</v>
      </c>
      <c r="G15" s="24">
        <v>610</v>
      </c>
      <c r="H15" s="41">
        <v>1.508</v>
      </c>
      <c r="I15" s="41">
        <v>7</v>
      </c>
      <c r="J15" s="41">
        <v>4.5</v>
      </c>
      <c r="K15" s="41">
        <v>4.5</v>
      </c>
      <c r="L15" s="41">
        <v>1.5</v>
      </c>
      <c r="M15" s="42">
        <f t="shared" si="2"/>
        <v>19.007999999999999</v>
      </c>
    </row>
    <row r="16" spans="1:13" ht="45" x14ac:dyDescent="0.25">
      <c r="A16" s="29" t="s">
        <v>47</v>
      </c>
      <c r="B16" s="27" t="s">
        <v>131</v>
      </c>
      <c r="C16" s="44" t="s">
        <v>127</v>
      </c>
      <c r="D16" s="24">
        <v>956</v>
      </c>
      <c r="E16" s="33" t="s">
        <v>16</v>
      </c>
      <c r="F16" s="33" t="s">
        <v>134</v>
      </c>
      <c r="G16" s="24" t="s">
        <v>134</v>
      </c>
      <c r="H16" s="41">
        <f>H17+H18+H19</f>
        <v>0</v>
      </c>
      <c r="I16" s="41">
        <f>I17+I18+I19</f>
        <v>25185.56</v>
      </c>
      <c r="J16" s="41">
        <f t="shared" ref="J16:L16" si="3">J17+J18+J19</f>
        <v>16949.237000000001</v>
      </c>
      <c r="K16" s="41">
        <f t="shared" si="3"/>
        <v>17088.286</v>
      </c>
      <c r="L16" s="41">
        <f t="shared" si="3"/>
        <v>18495.751</v>
      </c>
      <c r="M16" s="41">
        <f>M17+M18+M19</f>
        <v>77718.833999999988</v>
      </c>
    </row>
    <row r="17" spans="1:14" ht="60" x14ac:dyDescent="0.25">
      <c r="A17" s="29" t="s">
        <v>114</v>
      </c>
      <c r="B17" s="27" t="s">
        <v>135</v>
      </c>
      <c r="C17" s="44" t="s">
        <v>96</v>
      </c>
      <c r="D17" s="24">
        <v>956</v>
      </c>
      <c r="E17" s="33" t="s">
        <v>16</v>
      </c>
      <c r="F17" s="33" t="s">
        <v>136</v>
      </c>
      <c r="G17" s="24">
        <v>610</v>
      </c>
      <c r="H17" s="41">
        <v>0</v>
      </c>
      <c r="I17" s="41">
        <v>22493.86</v>
      </c>
      <c r="J17" s="41">
        <v>16747.09</v>
      </c>
      <c r="K17" s="41">
        <v>17088.286</v>
      </c>
      <c r="L17" s="41">
        <v>18495.751</v>
      </c>
      <c r="M17" s="42">
        <f>SUM(H17:L17)</f>
        <v>74824.986999999994</v>
      </c>
    </row>
    <row r="18" spans="1:14" ht="60" x14ac:dyDescent="0.25">
      <c r="A18" s="29" t="s">
        <v>115</v>
      </c>
      <c r="B18" s="27" t="s">
        <v>128</v>
      </c>
      <c r="C18" s="44" t="s">
        <v>96</v>
      </c>
      <c r="D18" s="24">
        <v>956</v>
      </c>
      <c r="E18" s="33" t="s">
        <v>139</v>
      </c>
      <c r="F18" s="33" t="s">
        <v>137</v>
      </c>
      <c r="G18" s="24">
        <v>610</v>
      </c>
      <c r="H18" s="41">
        <v>0</v>
      </c>
      <c r="I18" s="41">
        <v>180</v>
      </c>
      <c r="J18" s="41">
        <v>202.14699999999999</v>
      </c>
      <c r="K18" s="41">
        <v>0</v>
      </c>
      <c r="L18" s="41">
        <v>0</v>
      </c>
      <c r="M18" s="42">
        <f t="shared" ref="M18:M19" si="4">SUM(H18:L18)</f>
        <v>382.14699999999999</v>
      </c>
    </row>
    <row r="19" spans="1:14" ht="45" x14ac:dyDescent="0.25">
      <c r="A19" s="29" t="s">
        <v>140</v>
      </c>
      <c r="B19" s="27" t="s">
        <v>141</v>
      </c>
      <c r="C19" s="54" t="s">
        <v>96</v>
      </c>
      <c r="D19" s="24">
        <v>956</v>
      </c>
      <c r="E19" s="33" t="s">
        <v>139</v>
      </c>
      <c r="F19" s="33" t="s">
        <v>137</v>
      </c>
      <c r="G19" s="24">
        <v>610</v>
      </c>
      <c r="H19" s="41">
        <v>0</v>
      </c>
      <c r="I19" s="41">
        <v>2511.6999999999998</v>
      </c>
      <c r="J19" s="41">
        <v>0</v>
      </c>
      <c r="K19" s="41">
        <v>0</v>
      </c>
      <c r="L19" s="41">
        <v>0</v>
      </c>
      <c r="M19" s="42">
        <f t="shared" si="4"/>
        <v>2511.6999999999998</v>
      </c>
    </row>
    <row r="20" spans="1:14" ht="45" x14ac:dyDescent="0.25">
      <c r="A20" s="29" t="s">
        <v>51</v>
      </c>
      <c r="B20" s="27" t="s">
        <v>48</v>
      </c>
      <c r="C20" s="44" t="s">
        <v>96</v>
      </c>
      <c r="D20" s="24">
        <v>956</v>
      </c>
      <c r="E20" s="33" t="s">
        <v>59</v>
      </c>
      <c r="F20" s="33" t="s">
        <v>134</v>
      </c>
      <c r="G20" s="24" t="s">
        <v>134</v>
      </c>
      <c r="H20" s="41">
        <f>H21+H22+H23</f>
        <v>15437.005000000001</v>
      </c>
      <c r="I20" s="41">
        <f t="shared" ref="I20:M20" si="5">I21+I22+I23</f>
        <v>16105.0244</v>
      </c>
      <c r="J20" s="41">
        <f t="shared" si="5"/>
        <v>12942.789000000001</v>
      </c>
      <c r="K20" s="41">
        <f t="shared" si="5"/>
        <v>13155.83</v>
      </c>
      <c r="L20" s="41">
        <f t="shared" si="5"/>
        <v>10043.731</v>
      </c>
      <c r="M20" s="41">
        <f t="shared" si="5"/>
        <v>67684.379399999991</v>
      </c>
    </row>
    <row r="21" spans="1:14" ht="75" x14ac:dyDescent="0.25">
      <c r="A21" s="29" t="s">
        <v>118</v>
      </c>
      <c r="B21" s="27" t="s">
        <v>49</v>
      </c>
      <c r="C21" s="44" t="s">
        <v>96</v>
      </c>
      <c r="D21" s="24">
        <v>956</v>
      </c>
      <c r="E21" s="33" t="s">
        <v>59</v>
      </c>
      <c r="F21" s="33" t="s">
        <v>61</v>
      </c>
      <c r="G21" s="24">
        <v>610</v>
      </c>
      <c r="H21" s="41">
        <f>15411.913+25.092</f>
        <v>15437.005000000001</v>
      </c>
      <c r="I21" s="41">
        <v>16000</v>
      </c>
      <c r="J21" s="41">
        <v>12844.429</v>
      </c>
      <c r="K21" s="41">
        <v>13155.83</v>
      </c>
      <c r="L21" s="41">
        <v>10043.731</v>
      </c>
      <c r="M21" s="42">
        <f t="shared" si="2"/>
        <v>67480.994999999995</v>
      </c>
    </row>
    <row r="22" spans="1:14" ht="45.6" customHeight="1" x14ac:dyDescent="0.25">
      <c r="A22" s="29" t="s">
        <v>119</v>
      </c>
      <c r="B22" s="27" t="s">
        <v>50</v>
      </c>
      <c r="C22" s="44" t="s">
        <v>96</v>
      </c>
      <c r="D22" s="24">
        <v>956</v>
      </c>
      <c r="E22" s="33" t="s">
        <v>59</v>
      </c>
      <c r="F22" s="33" t="s">
        <v>138</v>
      </c>
      <c r="G22" s="24">
        <v>610</v>
      </c>
      <c r="H22" s="41">
        <v>0</v>
      </c>
      <c r="I22" s="41">
        <f>7.298-0.0006</f>
        <v>7.2973999999999997</v>
      </c>
      <c r="J22" s="41">
        <v>0</v>
      </c>
      <c r="K22" s="41">
        <v>0</v>
      </c>
      <c r="L22" s="41">
        <v>0</v>
      </c>
      <c r="M22" s="42">
        <f t="shared" si="2"/>
        <v>7.2973999999999997</v>
      </c>
    </row>
    <row r="23" spans="1:14" ht="45" x14ac:dyDescent="0.25">
      <c r="A23" s="29" t="s">
        <v>121</v>
      </c>
      <c r="B23" s="27" t="s">
        <v>99</v>
      </c>
      <c r="C23" s="44" t="s">
        <v>96</v>
      </c>
      <c r="D23" s="24">
        <v>956</v>
      </c>
      <c r="E23" s="33" t="s">
        <v>59</v>
      </c>
      <c r="F23" s="33" t="s">
        <v>138</v>
      </c>
      <c r="G23" s="24">
        <v>610</v>
      </c>
      <c r="H23" s="41">
        <v>0</v>
      </c>
      <c r="I23" s="41">
        <v>97.727000000000004</v>
      </c>
      <c r="J23" s="41">
        <v>98.36</v>
      </c>
      <c r="K23" s="41">
        <v>0</v>
      </c>
      <c r="L23" s="41">
        <v>0</v>
      </c>
      <c r="M23" s="42">
        <f t="shared" si="2"/>
        <v>196.08699999999999</v>
      </c>
    </row>
    <row r="24" spans="1:14" ht="45" x14ac:dyDescent="0.25">
      <c r="A24" s="29" t="s">
        <v>122</v>
      </c>
      <c r="B24" s="27" t="s">
        <v>132</v>
      </c>
      <c r="C24" s="44" t="s">
        <v>96</v>
      </c>
      <c r="D24" s="24">
        <v>956</v>
      </c>
      <c r="E24" s="33" t="s">
        <v>16</v>
      </c>
      <c r="F24" s="33" t="s">
        <v>134</v>
      </c>
      <c r="G24" s="24" t="s">
        <v>134</v>
      </c>
      <c r="H24" s="41">
        <f>H25+H26+H27+H28</f>
        <v>1005.6609999999999</v>
      </c>
      <c r="I24" s="41">
        <f t="shared" ref="I24:M24" si="6">I25+I26+I27+I28</f>
        <v>1970.5</v>
      </c>
      <c r="J24" s="41">
        <f t="shared" si="6"/>
        <v>671</v>
      </c>
      <c r="K24" s="41">
        <f t="shared" si="6"/>
        <v>671</v>
      </c>
      <c r="L24" s="41">
        <f t="shared" si="6"/>
        <v>671</v>
      </c>
      <c r="M24" s="41">
        <f t="shared" si="6"/>
        <v>4989.1610000000001</v>
      </c>
    </row>
    <row r="25" spans="1:14" ht="45" x14ac:dyDescent="0.25">
      <c r="A25" s="29" t="s">
        <v>129</v>
      </c>
      <c r="B25" s="27" t="s">
        <v>133</v>
      </c>
      <c r="C25" s="44" t="s">
        <v>96</v>
      </c>
      <c r="D25" s="24">
        <v>956</v>
      </c>
      <c r="E25" s="33" t="s">
        <v>16</v>
      </c>
      <c r="F25" s="33" t="s">
        <v>26</v>
      </c>
      <c r="G25" s="24">
        <v>610</v>
      </c>
      <c r="H25" s="41">
        <v>886.66099999999994</v>
      </c>
      <c r="I25" s="41">
        <v>1856.5</v>
      </c>
      <c r="J25" s="41">
        <v>557</v>
      </c>
      <c r="K25" s="41">
        <v>557</v>
      </c>
      <c r="L25" s="41">
        <v>557</v>
      </c>
      <c r="M25" s="42">
        <f t="shared" si="2"/>
        <v>4414.1610000000001</v>
      </c>
    </row>
    <row r="26" spans="1:14" ht="48.6" customHeight="1" x14ac:dyDescent="0.25">
      <c r="A26" s="29" t="s">
        <v>124</v>
      </c>
      <c r="B26" s="27" t="s">
        <v>53</v>
      </c>
      <c r="C26" s="44" t="s">
        <v>96</v>
      </c>
      <c r="D26" s="24">
        <v>956</v>
      </c>
      <c r="E26" s="33" t="s">
        <v>16</v>
      </c>
      <c r="F26" s="33" t="s">
        <v>26</v>
      </c>
      <c r="G26" s="24">
        <v>630</v>
      </c>
      <c r="H26" s="41">
        <v>84</v>
      </c>
      <c r="I26" s="41">
        <v>84</v>
      </c>
      <c r="J26" s="41">
        <v>84</v>
      </c>
      <c r="K26" s="41">
        <v>84</v>
      </c>
      <c r="L26" s="41">
        <v>84</v>
      </c>
      <c r="M26" s="42">
        <f t="shared" si="2"/>
        <v>420</v>
      </c>
    </row>
    <row r="27" spans="1:14" ht="45" x14ac:dyDescent="0.25">
      <c r="A27" s="29" t="s">
        <v>125</v>
      </c>
      <c r="B27" s="27" t="s">
        <v>52</v>
      </c>
      <c r="C27" s="44" t="s">
        <v>96</v>
      </c>
      <c r="D27" s="24">
        <v>956</v>
      </c>
      <c r="E27" s="33" t="s">
        <v>16</v>
      </c>
      <c r="F27" s="33" t="s">
        <v>26</v>
      </c>
      <c r="G27" s="24">
        <v>630</v>
      </c>
      <c r="H27" s="41">
        <v>30</v>
      </c>
      <c r="I27" s="41">
        <v>30</v>
      </c>
      <c r="J27" s="41">
        <v>30</v>
      </c>
      <c r="K27" s="41">
        <v>30</v>
      </c>
      <c r="L27" s="41">
        <v>30</v>
      </c>
      <c r="M27" s="42">
        <f t="shared" si="2"/>
        <v>150</v>
      </c>
    </row>
    <row r="28" spans="1:14" ht="75" x14ac:dyDescent="0.25">
      <c r="A28" s="29" t="s">
        <v>130</v>
      </c>
      <c r="B28" s="30" t="s">
        <v>80</v>
      </c>
      <c r="C28" s="44" t="s">
        <v>96</v>
      </c>
      <c r="D28" s="24">
        <v>956</v>
      </c>
      <c r="E28" s="33" t="s">
        <v>16</v>
      </c>
      <c r="F28" s="33" t="s">
        <v>81</v>
      </c>
      <c r="G28" s="24">
        <v>810</v>
      </c>
      <c r="H28" s="43">
        <v>5</v>
      </c>
      <c r="I28" s="43">
        <v>0</v>
      </c>
      <c r="J28" s="43">
        <v>0</v>
      </c>
      <c r="K28" s="43">
        <v>0</v>
      </c>
      <c r="L28" s="43">
        <v>0</v>
      </c>
      <c r="M28" s="42">
        <f t="shared" si="2"/>
        <v>5</v>
      </c>
      <c r="N28" s="31"/>
    </row>
    <row r="29" spans="1:14" x14ac:dyDescent="0.25">
      <c r="K29" s="37"/>
    </row>
  </sheetData>
  <mergeCells count="10">
    <mergeCell ref="J1:L1"/>
    <mergeCell ref="J2:L2"/>
    <mergeCell ref="J4:L4"/>
    <mergeCell ref="A7:M7"/>
    <mergeCell ref="I5:L5"/>
    <mergeCell ref="A8:A10"/>
    <mergeCell ref="C8:C10"/>
    <mergeCell ref="D8:G9"/>
    <mergeCell ref="H8:L9"/>
    <mergeCell ref="M8:M9"/>
  </mergeCells>
  <pageMargins left="0.70866141732283472" right="0" top="0.74803149606299213" bottom="0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activeCell="A7" sqref="A7:M7"/>
    </sheetView>
  </sheetViews>
  <sheetFormatPr defaultColWidth="9.140625" defaultRowHeight="15" x14ac:dyDescent="0.25"/>
  <cols>
    <col min="1" max="1" width="9.140625" style="23"/>
    <col min="2" max="2" width="42.28515625" style="32" customWidth="1"/>
    <col min="3" max="3" width="19.42578125" style="23" customWidth="1"/>
    <col min="4" max="4" width="6.7109375" style="23" customWidth="1"/>
    <col min="5" max="5" width="7.7109375" style="23" customWidth="1"/>
    <col min="6" max="6" width="12.28515625" style="23" customWidth="1"/>
    <col min="7" max="7" width="9.140625" style="23"/>
    <col min="8" max="8" width="13.42578125" style="23" customWidth="1"/>
    <col min="9" max="9" width="12.85546875" style="23" customWidth="1"/>
    <col min="10" max="10" width="12.5703125" style="23" customWidth="1"/>
    <col min="11" max="11" width="13" style="23" customWidth="1"/>
    <col min="12" max="13" width="14.5703125" style="23" customWidth="1"/>
    <col min="14" max="16384" width="9.140625" style="23"/>
  </cols>
  <sheetData>
    <row r="1" spans="1:13" customFormat="1" ht="15.75" customHeight="1" x14ac:dyDescent="0.25">
      <c r="J1" s="91" t="s">
        <v>103</v>
      </c>
      <c r="K1" s="91"/>
      <c r="L1" s="91"/>
    </row>
    <row r="2" spans="1:13" customFormat="1" ht="48" customHeight="1" x14ac:dyDescent="0.25">
      <c r="J2" s="87" t="s">
        <v>146</v>
      </c>
      <c r="K2" s="87"/>
      <c r="L2" s="87"/>
    </row>
    <row r="3" spans="1:13" customFormat="1" ht="12.75" customHeight="1" x14ac:dyDescent="0.25">
      <c r="J3" s="56"/>
      <c r="K3" s="56"/>
      <c r="L3" s="56"/>
    </row>
    <row r="4" spans="1:13" customFormat="1" ht="30" customHeight="1" x14ac:dyDescent="0.25">
      <c r="J4" s="88" t="s">
        <v>106</v>
      </c>
      <c r="K4" s="89"/>
      <c r="L4" s="89"/>
    </row>
    <row r="5" spans="1:13" customFormat="1" ht="47.25" customHeight="1" x14ac:dyDescent="0.25">
      <c r="I5" s="87" t="s">
        <v>110</v>
      </c>
      <c r="J5" s="87"/>
      <c r="K5" s="87"/>
      <c r="L5" s="87"/>
    </row>
    <row r="6" spans="1:13" customFormat="1" ht="12.75" customHeight="1" x14ac:dyDescent="0.25">
      <c r="J6" s="58"/>
      <c r="K6" s="57"/>
      <c r="L6" s="57"/>
    </row>
    <row r="7" spans="1:13" customFormat="1" ht="88.5" customHeight="1" x14ac:dyDescent="0.25">
      <c r="A7" s="90" t="s">
        <v>111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x14ac:dyDescent="0.25">
      <c r="A8" s="86" t="s">
        <v>30</v>
      </c>
      <c r="B8" s="55" t="s">
        <v>31</v>
      </c>
      <c r="C8" s="86" t="s">
        <v>34</v>
      </c>
      <c r="D8" s="86" t="s">
        <v>35</v>
      </c>
      <c r="E8" s="86"/>
      <c r="F8" s="86"/>
      <c r="G8" s="86"/>
      <c r="H8" s="86" t="s">
        <v>36</v>
      </c>
      <c r="I8" s="86"/>
      <c r="J8" s="86"/>
      <c r="K8" s="86"/>
      <c r="L8" s="86"/>
      <c r="M8" s="86"/>
    </row>
    <row r="9" spans="1:13" x14ac:dyDescent="0.25">
      <c r="A9" s="86"/>
      <c r="B9" s="55" t="s">
        <v>32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x14ac:dyDescent="0.25">
      <c r="A10" s="86"/>
      <c r="B10" s="55" t="s">
        <v>33</v>
      </c>
      <c r="C10" s="86"/>
      <c r="D10" s="55" t="s">
        <v>37</v>
      </c>
      <c r="E10" s="55" t="s">
        <v>38</v>
      </c>
      <c r="F10" s="55" t="s">
        <v>39</v>
      </c>
      <c r="G10" s="55" t="s">
        <v>40</v>
      </c>
      <c r="H10" s="55">
        <v>2020</v>
      </c>
      <c r="I10" s="55">
        <v>2021</v>
      </c>
      <c r="J10" s="55">
        <v>2022</v>
      </c>
      <c r="K10" s="55">
        <v>2023</v>
      </c>
      <c r="L10" s="55">
        <v>2024</v>
      </c>
      <c r="M10" s="55" t="s">
        <v>41</v>
      </c>
    </row>
    <row r="11" spans="1:13" x14ac:dyDescent="0.25">
      <c r="A11" s="55">
        <v>1</v>
      </c>
      <c r="B11" s="55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55">
        <v>13</v>
      </c>
    </row>
    <row r="12" spans="1:13" ht="71.25" customHeight="1" x14ac:dyDescent="0.25">
      <c r="A12" s="55"/>
      <c r="B12" s="25" t="s">
        <v>42</v>
      </c>
      <c r="C12" s="55" t="s">
        <v>96</v>
      </c>
      <c r="D12" s="24" t="s">
        <v>134</v>
      </c>
      <c r="E12" s="24" t="s">
        <v>134</v>
      </c>
      <c r="F12" s="33" t="s">
        <v>134</v>
      </c>
      <c r="G12" s="24" t="s">
        <v>134</v>
      </c>
      <c r="H12" s="26">
        <f t="shared" ref="H12:M12" si="0">H13+H16+H20+H24</f>
        <v>24184.673999999999</v>
      </c>
      <c r="I12" s="26">
        <f t="shared" si="0"/>
        <v>52745.172399999996</v>
      </c>
      <c r="J12" s="26">
        <f t="shared" si="0"/>
        <v>38308.025999999998</v>
      </c>
      <c r="K12" s="26">
        <f t="shared" si="0"/>
        <v>38660.116000000002</v>
      </c>
      <c r="L12" s="26">
        <f t="shared" si="0"/>
        <v>35576.112000000001</v>
      </c>
      <c r="M12" s="26">
        <f t="shared" si="0"/>
        <v>189474.10039999997</v>
      </c>
    </row>
    <row r="13" spans="1:13" ht="45" x14ac:dyDescent="0.25">
      <c r="A13" s="55" t="s">
        <v>43</v>
      </c>
      <c r="B13" s="27" t="s">
        <v>97</v>
      </c>
      <c r="C13" s="55" t="s">
        <v>96</v>
      </c>
      <c r="D13" s="24">
        <v>956</v>
      </c>
      <c r="E13" s="33" t="s">
        <v>16</v>
      </c>
      <c r="F13" s="33" t="s">
        <v>134</v>
      </c>
      <c r="G13" s="24" t="s">
        <v>134</v>
      </c>
      <c r="H13" s="26">
        <f>H14+H15</f>
        <v>7742.0079999999998</v>
      </c>
      <c r="I13" s="26">
        <f t="shared" ref="I13:M13" si="1">I14+I15</f>
        <v>8696.1680000000015</v>
      </c>
      <c r="J13" s="26">
        <f t="shared" si="1"/>
        <v>7745</v>
      </c>
      <c r="K13" s="26">
        <f t="shared" si="1"/>
        <v>7745</v>
      </c>
      <c r="L13" s="26">
        <f t="shared" si="1"/>
        <v>6365.63</v>
      </c>
      <c r="M13" s="26">
        <f t="shared" si="1"/>
        <v>38293.805999999997</v>
      </c>
    </row>
    <row r="14" spans="1:13" ht="75" x14ac:dyDescent="0.25">
      <c r="A14" s="55" t="s">
        <v>44</v>
      </c>
      <c r="B14" s="27" t="s">
        <v>95</v>
      </c>
      <c r="C14" s="55" t="s">
        <v>96</v>
      </c>
      <c r="D14" s="24">
        <v>956</v>
      </c>
      <c r="E14" s="33" t="s">
        <v>16</v>
      </c>
      <c r="F14" s="33" t="s">
        <v>18</v>
      </c>
      <c r="G14" s="24">
        <v>610</v>
      </c>
      <c r="H14" s="41">
        <v>7740.5</v>
      </c>
      <c r="I14" s="41">
        <f>7740.5+633+315.665</f>
        <v>8689.1650000000009</v>
      </c>
      <c r="J14" s="41">
        <f>7740.5</f>
        <v>7740.5</v>
      </c>
      <c r="K14" s="41">
        <v>7740.5</v>
      </c>
      <c r="L14" s="41">
        <v>6364.13</v>
      </c>
      <c r="M14" s="42">
        <f t="shared" ref="M14:M28" si="2">H14+I14+J14+K14+L14</f>
        <v>38274.794999999998</v>
      </c>
    </row>
    <row r="15" spans="1:13" ht="60" x14ac:dyDescent="0.25">
      <c r="A15" s="55" t="s">
        <v>45</v>
      </c>
      <c r="B15" s="27" t="s">
        <v>46</v>
      </c>
      <c r="C15" s="55" t="s">
        <v>96</v>
      </c>
      <c r="D15" s="24">
        <v>956</v>
      </c>
      <c r="E15" s="33" t="s">
        <v>16</v>
      </c>
      <c r="F15" s="33" t="s">
        <v>24</v>
      </c>
      <c r="G15" s="24">
        <v>610</v>
      </c>
      <c r="H15" s="41">
        <v>1.508</v>
      </c>
      <c r="I15" s="41">
        <v>7.0030000000000001</v>
      </c>
      <c r="J15" s="41">
        <v>4.5</v>
      </c>
      <c r="K15" s="41">
        <v>4.5</v>
      </c>
      <c r="L15" s="41">
        <v>1.5</v>
      </c>
      <c r="M15" s="42">
        <f t="shared" si="2"/>
        <v>19.010999999999999</v>
      </c>
    </row>
    <row r="16" spans="1:13" ht="45" x14ac:dyDescent="0.25">
      <c r="A16" s="29" t="s">
        <v>47</v>
      </c>
      <c r="B16" s="27" t="s">
        <v>131</v>
      </c>
      <c r="C16" s="55" t="s">
        <v>127</v>
      </c>
      <c r="D16" s="24">
        <v>956</v>
      </c>
      <c r="E16" s="33" t="s">
        <v>16</v>
      </c>
      <c r="F16" s="33" t="s">
        <v>134</v>
      </c>
      <c r="G16" s="24" t="s">
        <v>134</v>
      </c>
      <c r="H16" s="41">
        <f>H17+H18+H19</f>
        <v>0</v>
      </c>
      <c r="I16" s="41">
        <f>I17+I18+I19</f>
        <v>25245.56</v>
      </c>
      <c r="J16" s="41">
        <f t="shared" ref="J16:L16" si="3">J17+J18+J19</f>
        <v>16949.237000000001</v>
      </c>
      <c r="K16" s="41">
        <f t="shared" si="3"/>
        <v>17088.286</v>
      </c>
      <c r="L16" s="41">
        <f t="shared" si="3"/>
        <v>18495.751</v>
      </c>
      <c r="M16" s="41">
        <f>M17+M18+M19</f>
        <v>77778.833999999988</v>
      </c>
    </row>
    <row r="17" spans="1:14" ht="60" x14ac:dyDescent="0.25">
      <c r="A17" s="29" t="s">
        <v>114</v>
      </c>
      <c r="B17" s="27" t="s">
        <v>135</v>
      </c>
      <c r="C17" s="55" t="s">
        <v>96</v>
      </c>
      <c r="D17" s="24">
        <v>956</v>
      </c>
      <c r="E17" s="33" t="s">
        <v>16</v>
      </c>
      <c r="F17" s="33" t="s">
        <v>136</v>
      </c>
      <c r="G17" s="24">
        <v>610</v>
      </c>
      <c r="H17" s="41">
        <v>0</v>
      </c>
      <c r="I17" s="41">
        <v>22493.86</v>
      </c>
      <c r="J17" s="41">
        <v>16747.09</v>
      </c>
      <c r="K17" s="41">
        <v>17088.286</v>
      </c>
      <c r="L17" s="41">
        <v>18495.751</v>
      </c>
      <c r="M17" s="42">
        <f>SUM(H17:L17)</f>
        <v>74824.986999999994</v>
      </c>
    </row>
    <row r="18" spans="1:14" ht="60" x14ac:dyDescent="0.25">
      <c r="A18" s="29" t="s">
        <v>115</v>
      </c>
      <c r="B18" s="27" t="s">
        <v>128</v>
      </c>
      <c r="C18" s="55" t="s">
        <v>96</v>
      </c>
      <c r="D18" s="24">
        <v>956</v>
      </c>
      <c r="E18" s="33" t="s">
        <v>139</v>
      </c>
      <c r="F18" s="33" t="s">
        <v>137</v>
      </c>
      <c r="G18" s="24">
        <v>610</v>
      </c>
      <c r="H18" s="41">
        <v>0</v>
      </c>
      <c r="I18" s="41">
        <v>180</v>
      </c>
      <c r="J18" s="41">
        <v>202.14699999999999</v>
      </c>
      <c r="K18" s="41">
        <v>0</v>
      </c>
      <c r="L18" s="41">
        <v>0</v>
      </c>
      <c r="M18" s="42">
        <f t="shared" ref="M18:M19" si="4">SUM(H18:L18)</f>
        <v>382.14699999999999</v>
      </c>
    </row>
    <row r="19" spans="1:14" ht="45" x14ac:dyDescent="0.25">
      <c r="A19" s="29" t="s">
        <v>140</v>
      </c>
      <c r="B19" s="27" t="s">
        <v>141</v>
      </c>
      <c r="C19" s="55" t="s">
        <v>96</v>
      </c>
      <c r="D19" s="24">
        <v>956</v>
      </c>
      <c r="E19" s="33" t="s">
        <v>139</v>
      </c>
      <c r="F19" s="33" t="s">
        <v>137</v>
      </c>
      <c r="G19" s="24">
        <v>610</v>
      </c>
      <c r="H19" s="41">
        <v>0</v>
      </c>
      <c r="I19" s="41">
        <f>359.2+2152.5+60</f>
        <v>2571.6999999999998</v>
      </c>
      <c r="J19" s="41">
        <v>0</v>
      </c>
      <c r="K19" s="41">
        <v>0</v>
      </c>
      <c r="L19" s="41">
        <v>0</v>
      </c>
      <c r="M19" s="42">
        <f t="shared" si="4"/>
        <v>2571.6999999999998</v>
      </c>
    </row>
    <row r="20" spans="1:14" ht="45" x14ac:dyDescent="0.25">
      <c r="A20" s="29" t="s">
        <v>51</v>
      </c>
      <c r="B20" s="27" t="s">
        <v>48</v>
      </c>
      <c r="C20" s="55" t="s">
        <v>96</v>
      </c>
      <c r="D20" s="24">
        <v>956</v>
      </c>
      <c r="E20" s="33" t="s">
        <v>59</v>
      </c>
      <c r="F20" s="33" t="s">
        <v>134</v>
      </c>
      <c r="G20" s="24" t="s">
        <v>134</v>
      </c>
      <c r="H20" s="41">
        <f>H21+H22+H23</f>
        <v>15437.005000000001</v>
      </c>
      <c r="I20" s="41">
        <f t="shared" ref="I20:M20" si="5">I21+I22+I23</f>
        <v>16581.944399999997</v>
      </c>
      <c r="J20" s="41">
        <f t="shared" si="5"/>
        <v>12942.789000000001</v>
      </c>
      <c r="K20" s="41">
        <f t="shared" si="5"/>
        <v>13155.83</v>
      </c>
      <c r="L20" s="41">
        <f t="shared" si="5"/>
        <v>10043.731</v>
      </c>
      <c r="M20" s="41">
        <f t="shared" si="5"/>
        <v>68161.299400000004</v>
      </c>
    </row>
    <row r="21" spans="1:14" ht="75" x14ac:dyDescent="0.25">
      <c r="A21" s="29" t="s">
        <v>118</v>
      </c>
      <c r="B21" s="27" t="s">
        <v>49</v>
      </c>
      <c r="C21" s="55" t="s">
        <v>96</v>
      </c>
      <c r="D21" s="24">
        <v>956</v>
      </c>
      <c r="E21" s="33" t="s">
        <v>59</v>
      </c>
      <c r="F21" s="33" t="s">
        <v>61</v>
      </c>
      <c r="G21" s="24">
        <v>610</v>
      </c>
      <c r="H21" s="41">
        <f>15411.913+25.092</f>
        <v>15437.005000000001</v>
      </c>
      <c r="I21" s="41">
        <f>16000+476.92</f>
        <v>16476.919999999998</v>
      </c>
      <c r="J21" s="41">
        <v>12844.429</v>
      </c>
      <c r="K21" s="41">
        <v>13155.83</v>
      </c>
      <c r="L21" s="41">
        <v>10043.731</v>
      </c>
      <c r="M21" s="42">
        <f t="shared" si="2"/>
        <v>67957.915000000008</v>
      </c>
    </row>
    <row r="22" spans="1:14" ht="45.6" customHeight="1" x14ac:dyDescent="0.25">
      <c r="A22" s="29" t="s">
        <v>119</v>
      </c>
      <c r="B22" s="27" t="s">
        <v>50</v>
      </c>
      <c r="C22" s="55" t="s">
        <v>96</v>
      </c>
      <c r="D22" s="24">
        <v>956</v>
      </c>
      <c r="E22" s="33" t="s">
        <v>59</v>
      </c>
      <c r="F22" s="33" t="s">
        <v>138</v>
      </c>
      <c r="G22" s="24">
        <v>610</v>
      </c>
      <c r="H22" s="41">
        <v>0</v>
      </c>
      <c r="I22" s="41">
        <f>7.298-0.0006</f>
        <v>7.2973999999999997</v>
      </c>
      <c r="J22" s="41">
        <v>0</v>
      </c>
      <c r="K22" s="41">
        <v>0</v>
      </c>
      <c r="L22" s="41">
        <v>0</v>
      </c>
      <c r="M22" s="42">
        <f t="shared" si="2"/>
        <v>7.2973999999999997</v>
      </c>
    </row>
    <row r="23" spans="1:14" ht="45" x14ac:dyDescent="0.25">
      <c r="A23" s="29" t="s">
        <v>121</v>
      </c>
      <c r="B23" s="27" t="s">
        <v>99</v>
      </c>
      <c r="C23" s="55" t="s">
        <v>96</v>
      </c>
      <c r="D23" s="24">
        <v>956</v>
      </c>
      <c r="E23" s="33" t="s">
        <v>59</v>
      </c>
      <c r="F23" s="33" t="s">
        <v>138</v>
      </c>
      <c r="G23" s="24">
        <v>610</v>
      </c>
      <c r="H23" s="41">
        <v>0</v>
      </c>
      <c r="I23" s="41">
        <v>97.727000000000004</v>
      </c>
      <c r="J23" s="41">
        <v>98.36</v>
      </c>
      <c r="K23" s="41">
        <v>0</v>
      </c>
      <c r="L23" s="41">
        <v>0</v>
      </c>
      <c r="M23" s="42">
        <f t="shared" si="2"/>
        <v>196.08699999999999</v>
      </c>
    </row>
    <row r="24" spans="1:14" ht="45" x14ac:dyDescent="0.25">
      <c r="A24" s="29" t="s">
        <v>122</v>
      </c>
      <c r="B24" s="27" t="s">
        <v>132</v>
      </c>
      <c r="C24" s="55" t="s">
        <v>96</v>
      </c>
      <c r="D24" s="24">
        <v>956</v>
      </c>
      <c r="E24" s="33" t="s">
        <v>16</v>
      </c>
      <c r="F24" s="33" t="s">
        <v>134</v>
      </c>
      <c r="G24" s="24" t="s">
        <v>134</v>
      </c>
      <c r="H24" s="41">
        <f>H25+H26+H27+H28</f>
        <v>1005.6609999999999</v>
      </c>
      <c r="I24" s="41">
        <f t="shared" ref="I24:M24" si="6">I25+I26+I27+I28</f>
        <v>2221.5</v>
      </c>
      <c r="J24" s="41">
        <f t="shared" si="6"/>
        <v>671</v>
      </c>
      <c r="K24" s="41">
        <f t="shared" si="6"/>
        <v>671</v>
      </c>
      <c r="L24" s="41">
        <f t="shared" si="6"/>
        <v>671</v>
      </c>
      <c r="M24" s="41">
        <f t="shared" si="6"/>
        <v>5240.1610000000001</v>
      </c>
    </row>
    <row r="25" spans="1:14" ht="45" x14ac:dyDescent="0.25">
      <c r="A25" s="29" t="s">
        <v>129</v>
      </c>
      <c r="B25" s="27" t="s">
        <v>133</v>
      </c>
      <c r="C25" s="55" t="s">
        <v>96</v>
      </c>
      <c r="D25" s="24">
        <v>956</v>
      </c>
      <c r="E25" s="33" t="s">
        <v>16</v>
      </c>
      <c r="F25" s="33" t="s">
        <v>26</v>
      </c>
      <c r="G25" s="24">
        <v>610</v>
      </c>
      <c r="H25" s="41">
        <v>886.66099999999994</v>
      </c>
      <c r="I25" s="41">
        <f>1856.5+251</f>
        <v>2107.5</v>
      </c>
      <c r="J25" s="41">
        <v>557</v>
      </c>
      <c r="K25" s="41">
        <v>557</v>
      </c>
      <c r="L25" s="41">
        <v>557</v>
      </c>
      <c r="M25" s="42">
        <f t="shared" si="2"/>
        <v>4665.1610000000001</v>
      </c>
    </row>
    <row r="26" spans="1:14" ht="48.6" customHeight="1" x14ac:dyDescent="0.25">
      <c r="A26" s="29" t="s">
        <v>124</v>
      </c>
      <c r="B26" s="27" t="s">
        <v>53</v>
      </c>
      <c r="C26" s="55" t="s">
        <v>96</v>
      </c>
      <c r="D26" s="24">
        <v>956</v>
      </c>
      <c r="E26" s="33" t="s">
        <v>16</v>
      </c>
      <c r="F26" s="33" t="s">
        <v>26</v>
      </c>
      <c r="G26" s="24">
        <v>630</v>
      </c>
      <c r="H26" s="41">
        <v>84</v>
      </c>
      <c r="I26" s="41">
        <v>84</v>
      </c>
      <c r="J26" s="41">
        <v>84</v>
      </c>
      <c r="K26" s="41">
        <v>84</v>
      </c>
      <c r="L26" s="41">
        <v>84</v>
      </c>
      <c r="M26" s="42">
        <f t="shared" si="2"/>
        <v>420</v>
      </c>
    </row>
    <row r="27" spans="1:14" ht="45" x14ac:dyDescent="0.25">
      <c r="A27" s="29" t="s">
        <v>125</v>
      </c>
      <c r="B27" s="27" t="s">
        <v>52</v>
      </c>
      <c r="C27" s="55" t="s">
        <v>96</v>
      </c>
      <c r="D27" s="24">
        <v>956</v>
      </c>
      <c r="E27" s="33" t="s">
        <v>16</v>
      </c>
      <c r="F27" s="33" t="s">
        <v>26</v>
      </c>
      <c r="G27" s="24">
        <v>630</v>
      </c>
      <c r="H27" s="41">
        <v>30</v>
      </c>
      <c r="I27" s="41">
        <v>30</v>
      </c>
      <c r="J27" s="41">
        <v>30</v>
      </c>
      <c r="K27" s="41">
        <v>30</v>
      </c>
      <c r="L27" s="41">
        <v>30</v>
      </c>
      <c r="M27" s="42">
        <f t="shared" si="2"/>
        <v>150</v>
      </c>
    </row>
    <row r="28" spans="1:14" ht="75" x14ac:dyDescent="0.25">
      <c r="A28" s="29" t="s">
        <v>130</v>
      </c>
      <c r="B28" s="30" t="s">
        <v>80</v>
      </c>
      <c r="C28" s="55" t="s">
        <v>96</v>
      </c>
      <c r="D28" s="24">
        <v>956</v>
      </c>
      <c r="E28" s="33" t="s">
        <v>16</v>
      </c>
      <c r="F28" s="33" t="s">
        <v>81</v>
      </c>
      <c r="G28" s="24">
        <v>810</v>
      </c>
      <c r="H28" s="43">
        <v>5</v>
      </c>
      <c r="I28" s="43">
        <v>0</v>
      </c>
      <c r="J28" s="43">
        <v>0</v>
      </c>
      <c r="K28" s="43">
        <v>0</v>
      </c>
      <c r="L28" s="43">
        <v>0</v>
      </c>
      <c r="M28" s="42">
        <f t="shared" si="2"/>
        <v>5</v>
      </c>
      <c r="N28" s="31"/>
    </row>
    <row r="29" spans="1:14" x14ac:dyDescent="0.25">
      <c r="K29" s="37"/>
    </row>
  </sheetData>
  <mergeCells count="10">
    <mergeCell ref="A8:A10"/>
    <mergeCell ref="C8:C10"/>
    <mergeCell ref="D8:G9"/>
    <mergeCell ref="H8:L9"/>
    <mergeCell ref="M8:M9"/>
    <mergeCell ref="J1:L1"/>
    <mergeCell ref="J2:L2"/>
    <mergeCell ref="J4:L4"/>
    <mergeCell ref="A7:M7"/>
    <mergeCell ref="I5:L5"/>
  </mergeCells>
  <pageMargins left="0.70866141732283472" right="0" top="0.74803149606299213" bottom="0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view="pageBreakPreview" zoomScale="90" zoomScaleNormal="80" zoomScaleSheetLayoutView="90" workbookViewId="0">
      <selection activeCell="F2" sqref="F2:H2"/>
    </sheetView>
  </sheetViews>
  <sheetFormatPr defaultColWidth="9.140625" defaultRowHeight="15" x14ac:dyDescent="0.25"/>
  <cols>
    <col min="1" max="1" width="9.5703125" style="23" bestFit="1" customWidth="1"/>
    <col min="2" max="2" width="43.5703125" style="23" customWidth="1"/>
    <col min="3" max="3" width="19.7109375" style="23" customWidth="1"/>
    <col min="4" max="4" width="15.5703125" style="23" customWidth="1"/>
    <col min="5" max="5" width="20.140625" style="23" customWidth="1"/>
    <col min="6" max="6" width="15.140625" style="23" customWidth="1"/>
    <col min="7" max="7" width="13.7109375" style="23" customWidth="1"/>
    <col min="8" max="8" width="13.42578125" style="23" customWidth="1"/>
    <col min="9" max="9" width="15.5703125" style="23" customWidth="1"/>
    <col min="10" max="16384" width="9.140625" style="23"/>
  </cols>
  <sheetData>
    <row r="1" spans="1:12" customFormat="1" ht="34.5" customHeight="1" x14ac:dyDescent="0.25">
      <c r="G1" s="101" t="s">
        <v>105</v>
      </c>
      <c r="H1" s="102"/>
      <c r="I1" s="39"/>
      <c r="J1" s="87"/>
      <c r="K1" s="87"/>
      <c r="L1" s="87"/>
    </row>
    <row r="2" spans="1:12" customFormat="1" ht="47.25" customHeight="1" x14ac:dyDescent="0.25">
      <c r="F2" s="87" t="s">
        <v>145</v>
      </c>
      <c r="G2" s="102"/>
      <c r="H2" s="102"/>
      <c r="I2" s="38"/>
      <c r="J2" s="87"/>
      <c r="K2" s="87"/>
      <c r="L2" s="87"/>
    </row>
    <row r="3" spans="1:12" customFormat="1" ht="15" customHeight="1" x14ac:dyDescent="0.25">
      <c r="G3" s="38"/>
      <c r="H3" s="38"/>
      <c r="I3" s="38"/>
      <c r="J3" s="38"/>
      <c r="K3" s="38"/>
      <c r="L3" s="38"/>
    </row>
    <row r="4" spans="1:12" customFormat="1" ht="23.25" customHeight="1" x14ac:dyDescent="0.25">
      <c r="G4" s="88" t="s">
        <v>107</v>
      </c>
      <c r="H4" s="89"/>
      <c r="I4" s="3"/>
      <c r="J4" s="88"/>
      <c r="K4" s="89"/>
      <c r="L4" s="89"/>
    </row>
    <row r="5" spans="1:12" customFormat="1" ht="26.25" customHeight="1" x14ac:dyDescent="0.25">
      <c r="E5" s="87" t="s">
        <v>110</v>
      </c>
      <c r="F5" s="87"/>
      <c r="G5" s="87"/>
      <c r="H5" s="87"/>
      <c r="I5" s="3"/>
      <c r="J5" s="100"/>
      <c r="K5" s="89"/>
      <c r="L5" s="89"/>
    </row>
    <row r="6" spans="1:12" ht="27" customHeight="1" x14ac:dyDescent="0.25"/>
    <row r="7" spans="1:12" ht="111" customHeight="1" x14ac:dyDescent="0.3">
      <c r="A7" s="98" t="s">
        <v>112</v>
      </c>
      <c r="B7" s="99"/>
      <c r="C7" s="99"/>
      <c r="D7" s="99"/>
      <c r="E7" s="99"/>
      <c r="F7" s="99"/>
      <c r="G7" s="99"/>
      <c r="H7" s="99"/>
    </row>
    <row r="8" spans="1:12" ht="31.5" customHeight="1" x14ac:dyDescent="0.25"/>
    <row r="9" spans="1:12" ht="82.5" customHeight="1" x14ac:dyDescent="0.25">
      <c r="A9" s="34" t="s">
        <v>64</v>
      </c>
      <c r="B9" s="92" t="s">
        <v>66</v>
      </c>
      <c r="C9" s="92" t="s">
        <v>67</v>
      </c>
      <c r="D9" s="95" t="s">
        <v>68</v>
      </c>
      <c r="E9" s="96"/>
      <c r="F9" s="96"/>
      <c r="G9" s="96"/>
      <c r="H9" s="97"/>
    </row>
    <row r="10" spans="1:12" ht="15.75" x14ac:dyDescent="0.25">
      <c r="A10" s="34" t="s">
        <v>65</v>
      </c>
      <c r="B10" s="93"/>
      <c r="C10" s="93"/>
      <c r="D10" s="95" t="s">
        <v>69</v>
      </c>
      <c r="E10" s="96"/>
      <c r="F10" s="96"/>
      <c r="G10" s="96"/>
      <c r="H10" s="97"/>
    </row>
    <row r="11" spans="1:12" ht="15.75" x14ac:dyDescent="0.25">
      <c r="A11" s="35"/>
      <c r="B11" s="94"/>
      <c r="C11" s="94"/>
      <c r="D11" s="34">
        <v>2020</v>
      </c>
      <c r="E11" s="34">
        <v>2021</v>
      </c>
      <c r="F11" s="34">
        <v>2022</v>
      </c>
      <c r="G11" s="34">
        <v>2023</v>
      </c>
      <c r="H11" s="34">
        <v>2024</v>
      </c>
    </row>
    <row r="12" spans="1:12" ht="15.75" x14ac:dyDescent="0.2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</row>
    <row r="13" spans="1:12" ht="30.75" customHeight="1" x14ac:dyDescent="0.25">
      <c r="A13" s="117"/>
      <c r="B13" s="109" t="s">
        <v>144</v>
      </c>
      <c r="C13" s="34" t="s">
        <v>70</v>
      </c>
      <c r="D13" s="28">
        <f>D14+D15+D16+D17</f>
        <v>24536.982</v>
      </c>
      <c r="E13" s="28">
        <f>E14+E15+E16+E17</f>
        <v>51868.030400000003</v>
      </c>
      <c r="F13" s="28">
        <f>F14+F15+F16+F17</f>
        <v>38273.883999999998</v>
      </c>
      <c r="G13" s="28">
        <f>G14+G15+G16+G17</f>
        <v>43195.771000000001</v>
      </c>
      <c r="H13" s="28">
        <f>H14+H15+H16+H17</f>
        <v>35744.116000000002</v>
      </c>
      <c r="I13" s="31"/>
    </row>
    <row r="14" spans="1:12" ht="31.5" x14ac:dyDescent="0.25">
      <c r="A14" s="118"/>
      <c r="B14" s="120"/>
      <c r="C14" s="34" t="s">
        <v>77</v>
      </c>
      <c r="D14" s="28">
        <f>D19+D34+D76</f>
        <v>0</v>
      </c>
      <c r="E14" s="28">
        <f>E19+E34+E76</f>
        <v>0</v>
      </c>
      <c r="F14" s="28">
        <f>F19+F34+F76</f>
        <v>0</v>
      </c>
      <c r="G14" s="28">
        <f>G19+G34+G76</f>
        <v>0</v>
      </c>
      <c r="H14" s="28">
        <f>H19+H34+H76</f>
        <v>0</v>
      </c>
    </row>
    <row r="15" spans="1:12" ht="21" customHeight="1" x14ac:dyDescent="0.25">
      <c r="A15" s="118"/>
      <c r="B15" s="120"/>
      <c r="C15" s="34" t="s">
        <v>71</v>
      </c>
      <c r="D15" s="28">
        <f t="shared" ref="D15:H16" si="0">D20+D35+D55+D77</f>
        <v>352.30700000000002</v>
      </c>
      <c r="E15" s="28">
        <f t="shared" si="0"/>
        <v>226.44300000000001</v>
      </c>
      <c r="F15" s="28">
        <f t="shared" si="0"/>
        <v>168.005</v>
      </c>
      <c r="G15" s="28">
        <f t="shared" si="0"/>
        <v>4535.6549999999997</v>
      </c>
      <c r="H15" s="28">
        <f t="shared" si="0"/>
        <v>168.005</v>
      </c>
    </row>
    <row r="16" spans="1:12" ht="21" customHeight="1" x14ac:dyDescent="0.25">
      <c r="A16" s="118"/>
      <c r="B16" s="120"/>
      <c r="C16" s="34" t="s">
        <v>72</v>
      </c>
      <c r="D16" s="28">
        <f t="shared" si="0"/>
        <v>24184.674999999999</v>
      </c>
      <c r="E16" s="28">
        <f>E21+E36+E56+E78</f>
        <v>51641.587400000004</v>
      </c>
      <c r="F16" s="28">
        <f t="shared" si="0"/>
        <v>38105.879000000001</v>
      </c>
      <c r="G16" s="28">
        <f t="shared" si="0"/>
        <v>38660.116000000002</v>
      </c>
      <c r="H16" s="28">
        <f t="shared" si="0"/>
        <v>35576.111000000004</v>
      </c>
    </row>
    <row r="17" spans="1:8" ht="39.6" customHeight="1" x14ac:dyDescent="0.25">
      <c r="A17" s="119"/>
      <c r="B17" s="121"/>
      <c r="C17" s="44" t="s">
        <v>73</v>
      </c>
      <c r="D17" s="28">
        <f>D22+D57+D79+D99</f>
        <v>0</v>
      </c>
      <c r="E17" s="28">
        <f>E22+E57+E79+E99</f>
        <v>0</v>
      </c>
      <c r="F17" s="28">
        <f>F22+F57+F79+F99</f>
        <v>0</v>
      </c>
      <c r="G17" s="28">
        <f>G22+G57+G79+G99</f>
        <v>0</v>
      </c>
      <c r="H17" s="28">
        <f>H22+H57+H79+H99</f>
        <v>0</v>
      </c>
    </row>
    <row r="18" spans="1:8" ht="20.45" customHeight="1" x14ac:dyDescent="0.25">
      <c r="A18" s="92" t="s">
        <v>43</v>
      </c>
      <c r="B18" s="36" t="s">
        <v>74</v>
      </c>
      <c r="C18" s="50" t="s">
        <v>70</v>
      </c>
      <c r="D18" s="52">
        <f>D19+D20+D21+D22</f>
        <v>7891.2570000000005</v>
      </c>
      <c r="E18" s="52">
        <f t="shared" ref="E18:H18" si="1">E19+E20+E21+E22</f>
        <v>8606.9459999999999</v>
      </c>
      <c r="F18" s="52">
        <f t="shared" si="1"/>
        <v>7913.0050000000001</v>
      </c>
      <c r="G18" s="52">
        <f t="shared" si="1"/>
        <v>7913.0050000000001</v>
      </c>
      <c r="H18" s="52">
        <f t="shared" si="1"/>
        <v>6533.6350000000002</v>
      </c>
    </row>
    <row r="19" spans="1:8" ht="38.25" customHeight="1" x14ac:dyDescent="0.25">
      <c r="A19" s="93"/>
      <c r="B19" s="109" t="s">
        <v>75</v>
      </c>
      <c r="C19" s="34" t="s">
        <v>77</v>
      </c>
      <c r="D19" s="28">
        <f t="shared" ref="D19:H20" si="2">D24+D29+D39</f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</row>
    <row r="20" spans="1:8" ht="15.75" x14ac:dyDescent="0.25">
      <c r="A20" s="93"/>
      <c r="B20" s="120"/>
      <c r="C20" s="34" t="s">
        <v>71</v>
      </c>
      <c r="D20" s="28">
        <f t="shared" si="2"/>
        <v>149.24700000000001</v>
      </c>
      <c r="E20" s="28">
        <f t="shared" si="2"/>
        <v>226.44300000000001</v>
      </c>
      <c r="F20" s="28">
        <f t="shared" si="2"/>
        <v>168.005</v>
      </c>
      <c r="G20" s="28">
        <f t="shared" si="2"/>
        <v>168.005</v>
      </c>
      <c r="H20" s="28">
        <f t="shared" si="2"/>
        <v>168.005</v>
      </c>
    </row>
    <row r="21" spans="1:8" ht="15.75" x14ac:dyDescent="0.25">
      <c r="A21" s="93"/>
      <c r="B21" s="120"/>
      <c r="C21" s="34" t="s">
        <v>72</v>
      </c>
      <c r="D21" s="28">
        <f>D26+D31</f>
        <v>7742.01</v>
      </c>
      <c r="E21" s="28">
        <f t="shared" ref="E21:H21" si="3">E26+E31</f>
        <v>8380.5030000000006</v>
      </c>
      <c r="F21" s="28">
        <f t="shared" si="3"/>
        <v>7745</v>
      </c>
      <c r="G21" s="28">
        <f t="shared" si="3"/>
        <v>7745</v>
      </c>
      <c r="H21" s="28">
        <f t="shared" si="3"/>
        <v>6365.63</v>
      </c>
    </row>
    <row r="22" spans="1:8" ht="45" x14ac:dyDescent="0.25">
      <c r="A22" s="94"/>
      <c r="B22" s="121"/>
      <c r="C22" s="44" t="s">
        <v>73</v>
      </c>
      <c r="D22" s="28">
        <f t="shared" ref="D22:G22" si="4">D27+D32+D42</f>
        <v>0</v>
      </c>
      <c r="E22" s="28">
        <f t="shared" si="4"/>
        <v>0</v>
      </c>
      <c r="F22" s="28">
        <f t="shared" si="4"/>
        <v>0</v>
      </c>
      <c r="G22" s="28">
        <f t="shared" si="4"/>
        <v>0</v>
      </c>
      <c r="H22" s="28">
        <f>H27+H32+H42</f>
        <v>0</v>
      </c>
    </row>
    <row r="23" spans="1:8" ht="21" customHeight="1" x14ac:dyDescent="0.25">
      <c r="A23" s="92" t="s">
        <v>44</v>
      </c>
      <c r="B23" s="109" t="s">
        <v>76</v>
      </c>
      <c r="C23" s="50" t="s">
        <v>70</v>
      </c>
      <c r="D23" s="52">
        <f>D24+D25+D26+D27</f>
        <v>7740.5</v>
      </c>
      <c r="E23" s="52">
        <f>E24+E25+E26+E27</f>
        <v>8373.5</v>
      </c>
      <c r="F23" s="52">
        <f>F24+F25+F26+F27</f>
        <v>7740.5</v>
      </c>
      <c r="G23" s="52">
        <f>G24+G25+G26+G27</f>
        <v>7740.5</v>
      </c>
      <c r="H23" s="52">
        <f>H24+H25+H26+H27</f>
        <v>6364.13</v>
      </c>
    </row>
    <row r="24" spans="1:8" ht="31.5" x14ac:dyDescent="0.25">
      <c r="A24" s="93"/>
      <c r="B24" s="110"/>
      <c r="C24" s="34" t="s">
        <v>77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ht="15.75" x14ac:dyDescent="0.25">
      <c r="A25" s="93"/>
      <c r="B25" s="110"/>
      <c r="C25" s="34" t="s">
        <v>71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1:8" ht="15.75" x14ac:dyDescent="0.25">
      <c r="A26" s="93"/>
      <c r="B26" s="110"/>
      <c r="C26" s="34" t="s">
        <v>72</v>
      </c>
      <c r="D26" s="28">
        <f>'прил 4 май'!H14</f>
        <v>7740.5</v>
      </c>
      <c r="E26" s="28">
        <f>'прил 4 май'!I14</f>
        <v>8373.5</v>
      </c>
      <c r="F26" s="28">
        <f>'прил 4 май'!J14</f>
        <v>7740.5</v>
      </c>
      <c r="G26" s="28">
        <f>'прил 4 май'!K14</f>
        <v>7740.5</v>
      </c>
      <c r="H26" s="28">
        <f>'прил 4 май'!L14</f>
        <v>6364.13</v>
      </c>
    </row>
    <row r="27" spans="1:8" ht="45" x14ac:dyDescent="0.25">
      <c r="A27" s="94"/>
      <c r="B27" s="111"/>
      <c r="C27" s="44" t="s">
        <v>73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</row>
    <row r="28" spans="1:8" ht="18.600000000000001" customHeight="1" x14ac:dyDescent="0.25">
      <c r="A28" s="92" t="s">
        <v>45</v>
      </c>
      <c r="B28" s="109" t="s">
        <v>46</v>
      </c>
      <c r="C28" s="50" t="s">
        <v>70</v>
      </c>
      <c r="D28" s="52">
        <f>D29+D30+D31+D32</f>
        <v>150.75700000000001</v>
      </c>
      <c r="E28" s="52">
        <f>E29+E30+E31+E32</f>
        <v>233.44600000000003</v>
      </c>
      <c r="F28" s="52">
        <f>F29+F30+F31+F32</f>
        <v>172.505</v>
      </c>
      <c r="G28" s="52">
        <f>G29+G30+G31+G32</f>
        <v>172.505</v>
      </c>
      <c r="H28" s="52">
        <v>169.51</v>
      </c>
    </row>
    <row r="29" spans="1:8" ht="32.25" customHeight="1" x14ac:dyDescent="0.25">
      <c r="A29" s="93"/>
      <c r="B29" s="110"/>
      <c r="C29" s="34" t="s">
        <v>77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1:8" ht="15.75" x14ac:dyDescent="0.25">
      <c r="A30" s="93"/>
      <c r="B30" s="110"/>
      <c r="C30" s="34" t="s">
        <v>71</v>
      </c>
      <c r="D30" s="28">
        <v>149.24700000000001</v>
      </c>
      <c r="E30" s="28">
        <v>226.44300000000001</v>
      </c>
      <c r="F30" s="28">
        <v>168.005</v>
      </c>
      <c r="G30" s="28">
        <v>168.005</v>
      </c>
      <c r="H30" s="28">
        <v>168.005</v>
      </c>
    </row>
    <row r="31" spans="1:8" ht="34.5" customHeight="1" x14ac:dyDescent="0.25">
      <c r="A31" s="93"/>
      <c r="B31" s="110"/>
      <c r="C31" s="34" t="s">
        <v>72</v>
      </c>
      <c r="D31" s="28">
        <v>1.51</v>
      </c>
      <c r="E31" s="28">
        <f>4.5+2.503</f>
        <v>7.0030000000000001</v>
      </c>
      <c r="F31" s="28">
        <f>'прил 4 май'!J15</f>
        <v>4.5</v>
      </c>
      <c r="G31" s="28">
        <f>'прил 4 май'!K15</f>
        <v>4.5</v>
      </c>
      <c r="H31" s="28">
        <f>'прил 4 май'!L15</f>
        <v>1.5</v>
      </c>
    </row>
    <row r="32" spans="1:8" ht="34.9" customHeight="1" x14ac:dyDescent="0.25">
      <c r="A32" s="94"/>
      <c r="B32" s="111"/>
      <c r="C32" s="44" t="s">
        <v>73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23.25" customHeight="1" x14ac:dyDescent="0.25">
      <c r="A33" s="92">
        <v>2</v>
      </c>
      <c r="B33" s="109" t="s">
        <v>113</v>
      </c>
      <c r="C33" s="50" t="s">
        <v>70</v>
      </c>
      <c r="D33" s="52">
        <f>D34+D35+D36+D37</f>
        <v>0</v>
      </c>
      <c r="E33" s="52">
        <f>E34+E35+E36+E37</f>
        <v>25185.56</v>
      </c>
      <c r="F33" s="52">
        <f t="shared" ref="F33:H33" si="5">F34+F35+F36+F37</f>
        <v>16747.09</v>
      </c>
      <c r="G33" s="52">
        <f t="shared" si="5"/>
        <v>17088.286</v>
      </c>
      <c r="H33" s="52">
        <f t="shared" si="5"/>
        <v>18495.751</v>
      </c>
    </row>
    <row r="34" spans="1:8" ht="32.25" customHeight="1" x14ac:dyDescent="0.25">
      <c r="A34" s="93"/>
      <c r="B34" s="110"/>
      <c r="C34" s="34" t="s">
        <v>77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1:8" ht="15.75" x14ac:dyDescent="0.25">
      <c r="A35" s="93"/>
      <c r="B35" s="110"/>
      <c r="C35" s="34" t="s">
        <v>71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</row>
    <row r="36" spans="1:8" ht="25.9" customHeight="1" x14ac:dyDescent="0.25">
      <c r="A36" s="93"/>
      <c r="B36" s="110"/>
      <c r="C36" s="34" t="s">
        <v>72</v>
      </c>
      <c r="D36" s="28">
        <v>0</v>
      </c>
      <c r="E36" s="28">
        <f>E38+E43+E48</f>
        <v>25185.56</v>
      </c>
      <c r="F36" s="28">
        <f t="shared" ref="F36:H36" si="6">F41+F46+F51</f>
        <v>16747.09</v>
      </c>
      <c r="G36" s="28">
        <f t="shared" si="6"/>
        <v>17088.286</v>
      </c>
      <c r="H36" s="28">
        <f t="shared" si="6"/>
        <v>18495.751</v>
      </c>
    </row>
    <row r="37" spans="1:8" ht="31.9" customHeight="1" x14ac:dyDescent="0.25">
      <c r="A37" s="94"/>
      <c r="B37" s="111"/>
      <c r="C37" s="44" t="s">
        <v>73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</row>
    <row r="38" spans="1:8" ht="23.25" customHeight="1" x14ac:dyDescent="0.25">
      <c r="A38" s="106" t="s">
        <v>114</v>
      </c>
      <c r="B38" s="109" t="s">
        <v>117</v>
      </c>
      <c r="C38" s="50" t="s">
        <v>70</v>
      </c>
      <c r="D38" s="52">
        <f>D39+D40+D41+D42</f>
        <v>0</v>
      </c>
      <c r="E38" s="52">
        <f>E39+E40+E41+E42</f>
        <v>22493.86</v>
      </c>
      <c r="F38" s="52">
        <f t="shared" ref="F38:H38" si="7">F39+F40+F41+F42</f>
        <v>16544.942999999999</v>
      </c>
      <c r="G38" s="52">
        <f t="shared" si="7"/>
        <v>17088.286</v>
      </c>
      <c r="H38" s="52">
        <f t="shared" si="7"/>
        <v>18495.751</v>
      </c>
    </row>
    <row r="39" spans="1:8" ht="32.25" customHeight="1" x14ac:dyDescent="0.25">
      <c r="A39" s="107"/>
      <c r="B39" s="110"/>
      <c r="C39" s="34" t="s">
        <v>77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</row>
    <row r="40" spans="1:8" ht="15.75" x14ac:dyDescent="0.25">
      <c r="A40" s="107"/>
      <c r="B40" s="110"/>
      <c r="C40" s="34" t="s">
        <v>71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</row>
    <row r="41" spans="1:8" ht="34.5" customHeight="1" x14ac:dyDescent="0.25">
      <c r="A41" s="107"/>
      <c r="B41" s="110"/>
      <c r="C41" s="34" t="s">
        <v>72</v>
      </c>
      <c r="D41" s="28">
        <f>'прил 4 май'!H17</f>
        <v>0</v>
      </c>
      <c r="E41" s="28">
        <v>22493.86</v>
      </c>
      <c r="F41" s="28">
        <v>16544.942999999999</v>
      </c>
      <c r="G41" s="28">
        <v>17088.286</v>
      </c>
      <c r="H41" s="28">
        <v>18495.751</v>
      </c>
    </row>
    <row r="42" spans="1:8" ht="29.45" customHeight="1" x14ac:dyDescent="0.25">
      <c r="A42" s="108"/>
      <c r="B42" s="111"/>
      <c r="C42" s="44" t="s">
        <v>73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</row>
    <row r="43" spans="1:8" ht="22.15" customHeight="1" x14ac:dyDescent="0.25">
      <c r="A43" s="106" t="s">
        <v>115</v>
      </c>
      <c r="B43" s="92" t="s">
        <v>116</v>
      </c>
      <c r="C43" s="50" t="s">
        <v>70</v>
      </c>
      <c r="D43" s="52">
        <v>0</v>
      </c>
      <c r="E43" s="52">
        <f>E44+E45+E46+E47</f>
        <v>180</v>
      </c>
      <c r="F43" s="52">
        <v>202.14699999999999</v>
      </c>
      <c r="G43" s="52">
        <v>0</v>
      </c>
      <c r="H43" s="52">
        <v>0</v>
      </c>
    </row>
    <row r="44" spans="1:8" ht="27" customHeight="1" x14ac:dyDescent="0.25">
      <c r="A44" s="107"/>
      <c r="B44" s="93"/>
      <c r="C44" s="34" t="s">
        <v>77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</row>
    <row r="45" spans="1:8" ht="28.5" customHeight="1" x14ac:dyDescent="0.25">
      <c r="A45" s="107"/>
      <c r="B45" s="93"/>
      <c r="C45" s="34" t="s">
        <v>71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</row>
    <row r="46" spans="1:8" ht="26.25" customHeight="1" x14ac:dyDescent="0.25">
      <c r="A46" s="107"/>
      <c r="B46" s="93"/>
      <c r="C46" s="34" t="s">
        <v>72</v>
      </c>
      <c r="D46" s="28">
        <v>0</v>
      </c>
      <c r="E46" s="28">
        <v>180</v>
      </c>
      <c r="F46" s="28">
        <v>202.14699999999999</v>
      </c>
      <c r="G46" s="28">
        <v>0</v>
      </c>
      <c r="H46" s="28">
        <v>0</v>
      </c>
    </row>
    <row r="47" spans="1:8" ht="36" customHeight="1" x14ac:dyDescent="0.25">
      <c r="A47" s="108"/>
      <c r="B47" s="94"/>
      <c r="C47" s="44" t="s">
        <v>73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ht="17.45" customHeight="1" x14ac:dyDescent="0.25">
      <c r="A48" s="106" t="s">
        <v>140</v>
      </c>
      <c r="B48" s="92" t="s">
        <v>141</v>
      </c>
      <c r="C48" s="50" t="s">
        <v>70</v>
      </c>
      <c r="D48" s="52">
        <v>0</v>
      </c>
      <c r="E48" s="52">
        <f>E51</f>
        <v>2511.6999999999998</v>
      </c>
      <c r="F48" s="52">
        <v>0</v>
      </c>
      <c r="G48" s="52">
        <v>0</v>
      </c>
      <c r="H48" s="52">
        <v>0</v>
      </c>
    </row>
    <row r="49" spans="1:8" ht="27" customHeight="1" x14ac:dyDescent="0.25">
      <c r="A49" s="115"/>
      <c r="B49" s="115"/>
      <c r="C49" s="54" t="s">
        <v>77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</row>
    <row r="50" spans="1:8" ht="24" customHeight="1" x14ac:dyDescent="0.25">
      <c r="A50" s="115"/>
      <c r="B50" s="115"/>
      <c r="C50" s="54" t="s">
        <v>71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</row>
    <row r="51" spans="1:8" ht="25.5" customHeight="1" x14ac:dyDescent="0.25">
      <c r="A51" s="115"/>
      <c r="B51" s="115"/>
      <c r="C51" s="54" t="s">
        <v>72</v>
      </c>
      <c r="D51" s="28">
        <v>0</v>
      </c>
      <c r="E51" s="28">
        <v>2511.6999999999998</v>
      </c>
      <c r="F51" s="28">
        <v>0</v>
      </c>
      <c r="G51" s="28">
        <v>0</v>
      </c>
      <c r="H51" s="28">
        <v>0</v>
      </c>
    </row>
    <row r="52" spans="1:8" ht="25.5" customHeight="1" x14ac:dyDescent="0.25">
      <c r="A52" s="116"/>
      <c r="B52" s="116"/>
      <c r="C52" s="54" t="s">
        <v>73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</row>
    <row r="53" spans="1:8" ht="16.899999999999999" customHeight="1" x14ac:dyDescent="0.25">
      <c r="A53" s="92">
        <v>3</v>
      </c>
      <c r="B53" s="36" t="s">
        <v>74</v>
      </c>
      <c r="C53" s="50" t="s">
        <v>70</v>
      </c>
      <c r="D53" s="52">
        <f>D54+D55+D56+D57</f>
        <v>15437.005000000001</v>
      </c>
      <c r="E53" s="52">
        <f t="shared" ref="E53:G53" si="8">E54+E55+E56+E57</f>
        <v>16105.0244</v>
      </c>
      <c r="F53" s="52">
        <f t="shared" si="8"/>
        <v>12942.789000000001</v>
      </c>
      <c r="G53" s="52">
        <f t="shared" si="8"/>
        <v>17523.48</v>
      </c>
      <c r="H53" s="52">
        <v>10043.73</v>
      </c>
    </row>
    <row r="54" spans="1:8" ht="31.5" x14ac:dyDescent="0.25">
      <c r="A54" s="93"/>
      <c r="B54" s="109" t="s">
        <v>78</v>
      </c>
      <c r="C54" s="34" t="s">
        <v>77</v>
      </c>
      <c r="D54" s="28">
        <f>D59</f>
        <v>0</v>
      </c>
      <c r="E54" s="28">
        <f>E59</f>
        <v>0</v>
      </c>
      <c r="F54" s="28">
        <f>F59</f>
        <v>0</v>
      </c>
      <c r="G54" s="28">
        <f>G59</f>
        <v>0</v>
      </c>
      <c r="H54" s="28">
        <f>H59</f>
        <v>0</v>
      </c>
    </row>
    <row r="55" spans="1:8" ht="15.75" x14ac:dyDescent="0.25">
      <c r="A55" s="93"/>
      <c r="B55" s="110"/>
      <c r="C55" s="34" t="s">
        <v>71</v>
      </c>
      <c r="D55" s="28">
        <f>D60+D64+D68+D71</f>
        <v>0</v>
      </c>
      <c r="E55" s="28">
        <f t="shared" ref="E55:H55" si="9">E60+E64+E68+E71</f>
        <v>0</v>
      </c>
      <c r="F55" s="28">
        <f t="shared" si="9"/>
        <v>0</v>
      </c>
      <c r="G55" s="28">
        <f t="shared" si="9"/>
        <v>4367.6499999999996</v>
      </c>
      <c r="H55" s="28">
        <f t="shared" si="9"/>
        <v>0</v>
      </c>
    </row>
    <row r="56" spans="1:8" ht="15.75" x14ac:dyDescent="0.25">
      <c r="A56" s="93"/>
      <c r="B56" s="110"/>
      <c r="C56" s="34" t="s">
        <v>72</v>
      </c>
      <c r="D56" s="28">
        <f>D61+D65+D69</f>
        <v>15437.005000000001</v>
      </c>
      <c r="E56" s="28">
        <f t="shared" ref="E56:G56" si="10">E61+E65+E69</f>
        <v>16105.0244</v>
      </c>
      <c r="F56" s="28">
        <f t="shared" si="10"/>
        <v>12942.789000000001</v>
      </c>
      <c r="G56" s="28">
        <f t="shared" si="10"/>
        <v>13155.83</v>
      </c>
      <c r="H56" s="28">
        <v>10043.73</v>
      </c>
    </row>
    <row r="57" spans="1:8" ht="36.6" customHeight="1" x14ac:dyDescent="0.25">
      <c r="A57" s="94"/>
      <c r="B57" s="111"/>
      <c r="C57" s="53" t="s">
        <v>73</v>
      </c>
      <c r="D57" s="28">
        <f>D62+D66+D70</f>
        <v>0</v>
      </c>
      <c r="E57" s="28">
        <f t="shared" ref="E57:H57" si="11">E62+E66+E70</f>
        <v>0</v>
      </c>
      <c r="F57" s="28">
        <f t="shared" si="11"/>
        <v>0</v>
      </c>
      <c r="G57" s="28">
        <f t="shared" si="11"/>
        <v>0</v>
      </c>
      <c r="H57" s="28">
        <f t="shared" si="11"/>
        <v>0</v>
      </c>
    </row>
    <row r="58" spans="1:8" ht="19.899999999999999" customHeight="1" x14ac:dyDescent="0.25">
      <c r="A58" s="106" t="s">
        <v>118</v>
      </c>
      <c r="B58" s="109" t="s">
        <v>49</v>
      </c>
      <c r="C58" s="50" t="s">
        <v>70</v>
      </c>
      <c r="D58" s="52">
        <f>D59+D60+D61+D62</f>
        <v>15437.005000000001</v>
      </c>
      <c r="E58" s="52">
        <f t="shared" ref="E58:H58" si="12">E59+E60+E61+E62</f>
        <v>16000</v>
      </c>
      <c r="F58" s="52">
        <f t="shared" si="12"/>
        <v>12844.429</v>
      </c>
      <c r="G58" s="52">
        <f t="shared" si="12"/>
        <v>13155.83</v>
      </c>
      <c r="H58" s="52">
        <f t="shared" si="12"/>
        <v>10043.731</v>
      </c>
    </row>
    <row r="59" spans="1:8" ht="31.5" x14ac:dyDescent="0.25">
      <c r="A59" s="107"/>
      <c r="B59" s="110"/>
      <c r="C59" s="34" t="s">
        <v>77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</row>
    <row r="60" spans="1:8" ht="15.75" x14ac:dyDescent="0.25">
      <c r="A60" s="107"/>
      <c r="B60" s="110"/>
      <c r="C60" s="34" t="s">
        <v>71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</row>
    <row r="61" spans="1:8" ht="15.75" x14ac:dyDescent="0.25">
      <c r="A61" s="107"/>
      <c r="B61" s="110"/>
      <c r="C61" s="34" t="s">
        <v>72</v>
      </c>
      <c r="D61" s="28">
        <f>'прил 4 май'!H21</f>
        <v>15437.005000000001</v>
      </c>
      <c r="E61" s="28">
        <f>'прил 4 май'!I21</f>
        <v>16000</v>
      </c>
      <c r="F61" s="28">
        <f>'прил 4 май'!J21</f>
        <v>12844.429</v>
      </c>
      <c r="G61" s="28">
        <f>'прил 4 май'!K21</f>
        <v>13155.83</v>
      </c>
      <c r="H61" s="28">
        <f>'прил 4 май'!L21</f>
        <v>10043.731</v>
      </c>
    </row>
    <row r="62" spans="1:8" ht="36.6" customHeight="1" x14ac:dyDescent="0.25">
      <c r="A62" s="108"/>
      <c r="B62" s="111"/>
      <c r="C62" s="44" t="s">
        <v>73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</row>
    <row r="63" spans="1:8" ht="15.75" x14ac:dyDescent="0.25">
      <c r="A63" s="106" t="s">
        <v>119</v>
      </c>
      <c r="B63" s="112" t="s">
        <v>50</v>
      </c>
      <c r="C63" s="50" t="s">
        <v>70</v>
      </c>
      <c r="D63" s="52">
        <f>D64+D65+D66</f>
        <v>0</v>
      </c>
      <c r="E63" s="52">
        <f t="shared" ref="E63:H63" si="13">E64+E65+E66</f>
        <v>7.2973999999999997</v>
      </c>
      <c r="F63" s="52">
        <f t="shared" si="13"/>
        <v>0</v>
      </c>
      <c r="G63" s="52">
        <f t="shared" si="13"/>
        <v>0</v>
      </c>
      <c r="H63" s="52">
        <f t="shared" si="13"/>
        <v>7.2973999999999997</v>
      </c>
    </row>
    <row r="64" spans="1:8" ht="15.75" x14ac:dyDescent="0.25">
      <c r="A64" s="104"/>
      <c r="B64" s="113"/>
      <c r="C64" s="34" t="s">
        <v>71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</row>
    <row r="65" spans="1:8" ht="15.75" x14ac:dyDescent="0.25">
      <c r="A65" s="104"/>
      <c r="B65" s="113"/>
      <c r="C65" s="34" t="s">
        <v>72</v>
      </c>
      <c r="D65" s="28">
        <v>0</v>
      </c>
      <c r="E65" s="28">
        <f>'прил 4 май'!I22</f>
        <v>7.2973999999999997</v>
      </c>
      <c r="F65" s="28">
        <v>0</v>
      </c>
      <c r="G65" s="28">
        <v>0</v>
      </c>
      <c r="H65" s="28">
        <f>SUM(D65:G65)</f>
        <v>7.2973999999999997</v>
      </c>
    </row>
    <row r="66" spans="1:8" ht="29.25" customHeight="1" x14ac:dyDescent="0.25">
      <c r="A66" s="105"/>
      <c r="B66" s="114"/>
      <c r="C66" s="44" t="s">
        <v>73</v>
      </c>
      <c r="D66" s="28">
        <v>0</v>
      </c>
      <c r="E66" s="28">
        <v>0</v>
      </c>
      <c r="F66" s="28">
        <f>'прил 4 май'!J22</f>
        <v>0</v>
      </c>
      <c r="G66" s="28">
        <f>'прил 4 май'!K22</f>
        <v>0</v>
      </c>
      <c r="H66" s="28">
        <f>'прил 4 май'!L22</f>
        <v>0</v>
      </c>
    </row>
    <row r="67" spans="1:8" ht="22.15" customHeight="1" x14ac:dyDescent="0.25">
      <c r="A67" s="106" t="s">
        <v>120</v>
      </c>
      <c r="B67" s="112" t="s">
        <v>100</v>
      </c>
      <c r="C67" s="50" t="s">
        <v>70</v>
      </c>
      <c r="D67" s="52">
        <f>D68+D69+D70</f>
        <v>0</v>
      </c>
      <c r="E67" s="52">
        <f>E68+E69+E70</f>
        <v>97.727000000000004</v>
      </c>
      <c r="F67" s="52">
        <f>F68+F69+F70</f>
        <v>98.36</v>
      </c>
      <c r="G67" s="52">
        <f>G68+G69+G70</f>
        <v>0</v>
      </c>
      <c r="H67" s="52">
        <f>H68+H69+H70</f>
        <v>196.08699999999999</v>
      </c>
    </row>
    <row r="68" spans="1:8" ht="15.75" x14ac:dyDescent="0.25">
      <c r="A68" s="104"/>
      <c r="B68" s="113"/>
      <c r="C68" s="34" t="s">
        <v>71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</row>
    <row r="69" spans="1:8" ht="15.75" x14ac:dyDescent="0.25">
      <c r="A69" s="104"/>
      <c r="B69" s="113"/>
      <c r="C69" s="34" t="s">
        <v>72</v>
      </c>
      <c r="D69" s="28">
        <v>0</v>
      </c>
      <c r="E69" s="28">
        <f>'прил 4 май'!I23</f>
        <v>97.727000000000004</v>
      </c>
      <c r="F69" s="28">
        <f>'прил 4 май'!J23</f>
        <v>98.36</v>
      </c>
      <c r="G69" s="28">
        <f>'прил 4 май'!L23+'прил 4 май'!L22</f>
        <v>0</v>
      </c>
      <c r="H69" s="28">
        <f>SUM(D69:G69)</f>
        <v>196.08699999999999</v>
      </c>
    </row>
    <row r="70" spans="1:8" ht="29.25" customHeight="1" x14ac:dyDescent="0.25">
      <c r="A70" s="105"/>
      <c r="B70" s="114"/>
      <c r="C70" s="44" t="s">
        <v>73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</row>
    <row r="71" spans="1:8" ht="15.75" x14ac:dyDescent="0.25">
      <c r="A71" s="103" t="s">
        <v>121</v>
      </c>
      <c r="B71" s="92" t="s">
        <v>142</v>
      </c>
      <c r="C71" s="50" t="s">
        <v>70</v>
      </c>
      <c r="D71" s="52">
        <f>D72+D73+D74</f>
        <v>0</v>
      </c>
      <c r="E71" s="52">
        <f t="shared" ref="E71:H71" si="14">E72+E73+E74</f>
        <v>0</v>
      </c>
      <c r="F71" s="52">
        <f t="shared" si="14"/>
        <v>0</v>
      </c>
      <c r="G71" s="52">
        <f t="shared" si="14"/>
        <v>4367.6499999999996</v>
      </c>
      <c r="H71" s="52">
        <f t="shared" si="14"/>
        <v>0</v>
      </c>
    </row>
    <row r="72" spans="1:8" ht="15.75" x14ac:dyDescent="0.25">
      <c r="A72" s="104"/>
      <c r="B72" s="93"/>
      <c r="C72" s="34" t="s">
        <v>71</v>
      </c>
      <c r="D72" s="28">
        <v>0</v>
      </c>
      <c r="E72" s="28">
        <v>0</v>
      </c>
      <c r="F72" s="28">
        <v>0</v>
      </c>
      <c r="G72" s="28">
        <v>4367.6499999999996</v>
      </c>
      <c r="H72" s="28">
        <v>0</v>
      </c>
    </row>
    <row r="73" spans="1:8" ht="15.75" x14ac:dyDescent="0.25">
      <c r="A73" s="104"/>
      <c r="B73" s="93"/>
      <c r="C73" s="34" t="s">
        <v>72</v>
      </c>
      <c r="D73" s="28">
        <v>0</v>
      </c>
      <c r="E73" s="28">
        <v>0</v>
      </c>
      <c r="F73" s="28">
        <v>0</v>
      </c>
      <c r="G73" s="28">
        <v>0</v>
      </c>
      <c r="H73" s="28">
        <f t="shared" ref="H73:H74" si="15">SUM(E73:G73)</f>
        <v>0</v>
      </c>
    </row>
    <row r="74" spans="1:8" ht="63.75" customHeight="1" x14ac:dyDescent="0.25">
      <c r="A74" s="105"/>
      <c r="B74" s="94"/>
      <c r="C74" s="44" t="s">
        <v>73</v>
      </c>
      <c r="D74" s="28">
        <v>0</v>
      </c>
      <c r="E74" s="28">
        <v>0</v>
      </c>
      <c r="F74" s="28">
        <v>0</v>
      </c>
      <c r="G74" s="28">
        <v>0</v>
      </c>
      <c r="H74" s="28">
        <f t="shared" si="15"/>
        <v>0</v>
      </c>
    </row>
    <row r="75" spans="1:8" ht="18" customHeight="1" x14ac:dyDescent="0.25">
      <c r="A75" s="92" t="s">
        <v>122</v>
      </c>
      <c r="B75" s="36" t="s">
        <v>74</v>
      </c>
      <c r="C75" s="50" t="s">
        <v>70</v>
      </c>
      <c r="D75" s="52">
        <f>D76+D77+D78+D79</f>
        <v>1208.72</v>
      </c>
      <c r="E75" s="52">
        <f t="shared" ref="E75:H75" si="16">E76+E77+E78+E79</f>
        <v>1970.5</v>
      </c>
      <c r="F75" s="52">
        <f t="shared" si="16"/>
        <v>671</v>
      </c>
      <c r="G75" s="52">
        <f t="shared" si="16"/>
        <v>671</v>
      </c>
      <c r="H75" s="52">
        <f t="shared" si="16"/>
        <v>671</v>
      </c>
    </row>
    <row r="76" spans="1:8" ht="33" customHeight="1" x14ac:dyDescent="0.25">
      <c r="A76" s="93"/>
      <c r="B76" s="109" t="s">
        <v>79</v>
      </c>
      <c r="C76" s="34" t="s">
        <v>77</v>
      </c>
      <c r="D76" s="28">
        <f t="shared" ref="D76:H79" si="17">D81+D86+D91+D96</f>
        <v>0</v>
      </c>
      <c r="E76" s="28">
        <f t="shared" si="17"/>
        <v>0</v>
      </c>
      <c r="F76" s="28">
        <f t="shared" si="17"/>
        <v>0</v>
      </c>
      <c r="G76" s="28">
        <f t="shared" si="17"/>
        <v>0</v>
      </c>
      <c r="H76" s="28">
        <f t="shared" si="17"/>
        <v>0</v>
      </c>
    </row>
    <row r="77" spans="1:8" ht="15.75" x14ac:dyDescent="0.25">
      <c r="A77" s="93"/>
      <c r="B77" s="120"/>
      <c r="C77" s="34" t="s">
        <v>71</v>
      </c>
      <c r="D77" s="28">
        <f t="shared" si="17"/>
        <v>203.06</v>
      </c>
      <c r="E77" s="28">
        <f t="shared" si="17"/>
        <v>0</v>
      </c>
      <c r="F77" s="28">
        <f t="shared" si="17"/>
        <v>0</v>
      </c>
      <c r="G77" s="28">
        <f t="shared" si="17"/>
        <v>0</v>
      </c>
      <c r="H77" s="28">
        <f t="shared" si="17"/>
        <v>0</v>
      </c>
    </row>
    <row r="78" spans="1:8" ht="15.75" x14ac:dyDescent="0.25">
      <c r="A78" s="93"/>
      <c r="B78" s="120"/>
      <c r="C78" s="34" t="s">
        <v>72</v>
      </c>
      <c r="D78" s="28">
        <f t="shared" si="17"/>
        <v>1005.66</v>
      </c>
      <c r="E78" s="28">
        <f t="shared" si="17"/>
        <v>1970.5</v>
      </c>
      <c r="F78" s="28">
        <f t="shared" si="17"/>
        <v>671</v>
      </c>
      <c r="G78" s="28">
        <f t="shared" si="17"/>
        <v>671</v>
      </c>
      <c r="H78" s="28">
        <f t="shared" si="17"/>
        <v>671</v>
      </c>
    </row>
    <row r="79" spans="1:8" ht="37.5" customHeight="1" x14ac:dyDescent="0.25">
      <c r="A79" s="94"/>
      <c r="B79" s="121"/>
      <c r="C79" s="44" t="s">
        <v>73</v>
      </c>
      <c r="D79" s="28">
        <f t="shared" si="17"/>
        <v>0</v>
      </c>
      <c r="E79" s="28">
        <f t="shared" si="17"/>
        <v>0</v>
      </c>
      <c r="F79" s="28">
        <f t="shared" si="17"/>
        <v>0</v>
      </c>
      <c r="G79" s="28">
        <f t="shared" si="17"/>
        <v>0</v>
      </c>
      <c r="H79" s="28">
        <f t="shared" si="17"/>
        <v>0</v>
      </c>
    </row>
    <row r="80" spans="1:8" ht="15.6" customHeight="1" x14ac:dyDescent="0.25">
      <c r="A80" s="106" t="s">
        <v>123</v>
      </c>
      <c r="B80" s="109" t="s">
        <v>143</v>
      </c>
      <c r="C80" s="50" t="s">
        <v>70</v>
      </c>
      <c r="D80" s="52">
        <f>D81+D82+D83+D84</f>
        <v>886.66</v>
      </c>
      <c r="E80" s="52">
        <f>E81+E82+E83+E84</f>
        <v>1856.5</v>
      </c>
      <c r="F80" s="52">
        <f>F81+F82+F83+F84</f>
        <v>557</v>
      </c>
      <c r="G80" s="52">
        <f>G81+G82+G83+G84</f>
        <v>557</v>
      </c>
      <c r="H80" s="52">
        <f>H81+H82+H83+H84</f>
        <v>557</v>
      </c>
    </row>
    <row r="81" spans="1:8" ht="35.25" customHeight="1" x14ac:dyDescent="0.25">
      <c r="A81" s="107"/>
      <c r="B81" s="110"/>
      <c r="C81" s="34" t="s"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</row>
    <row r="82" spans="1:8" ht="20.25" customHeight="1" x14ac:dyDescent="0.25">
      <c r="A82" s="107"/>
      <c r="B82" s="110"/>
      <c r="C82" s="34" t="s">
        <v>71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</row>
    <row r="83" spans="1:8" ht="22.5" customHeight="1" x14ac:dyDescent="0.25">
      <c r="A83" s="107"/>
      <c r="B83" s="110"/>
      <c r="C83" s="34" t="s">
        <v>72</v>
      </c>
      <c r="D83" s="28">
        <v>886.66</v>
      </c>
      <c r="E83" s="28">
        <v>1856.5</v>
      </c>
      <c r="F83" s="28">
        <f>'прил 4 май'!J25</f>
        <v>557</v>
      </c>
      <c r="G83" s="28">
        <f>'прил 4 май'!K25</f>
        <v>557</v>
      </c>
      <c r="H83" s="28">
        <f>'прил 4 май'!L25</f>
        <v>557</v>
      </c>
    </row>
    <row r="84" spans="1:8" ht="35.450000000000003" customHeight="1" x14ac:dyDescent="0.25">
      <c r="A84" s="108"/>
      <c r="B84" s="111"/>
      <c r="C84" s="44" t="s">
        <v>73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</row>
    <row r="85" spans="1:8" ht="15.75" x14ac:dyDescent="0.25">
      <c r="A85" s="106" t="s">
        <v>124</v>
      </c>
      <c r="B85" s="109" t="s">
        <v>53</v>
      </c>
      <c r="C85" s="50" t="s">
        <v>70</v>
      </c>
      <c r="D85" s="52">
        <f>D86+D87+D88+D89</f>
        <v>84</v>
      </c>
      <c r="E85" s="52">
        <f>E86+E87+E88+E89</f>
        <v>84</v>
      </c>
      <c r="F85" s="52">
        <f>F86+F87+F88+F89</f>
        <v>84</v>
      </c>
      <c r="G85" s="52">
        <f>G86+G87+G88+G89</f>
        <v>84</v>
      </c>
      <c r="H85" s="52">
        <f>H86+H87+H88+H89</f>
        <v>84</v>
      </c>
    </row>
    <row r="86" spans="1:8" ht="31.5" x14ac:dyDescent="0.25">
      <c r="A86" s="107"/>
      <c r="B86" s="110"/>
      <c r="C86" s="34" t="s">
        <v>77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</row>
    <row r="87" spans="1:8" ht="15.75" x14ac:dyDescent="0.25">
      <c r="A87" s="107"/>
      <c r="B87" s="110"/>
      <c r="C87" s="34" t="s">
        <v>71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</row>
    <row r="88" spans="1:8" ht="15.75" x14ac:dyDescent="0.25">
      <c r="A88" s="107"/>
      <c r="B88" s="110"/>
      <c r="C88" s="34" t="s">
        <v>72</v>
      </c>
      <c r="D88" s="28">
        <f>'прил 4 май'!H26</f>
        <v>84</v>
      </c>
      <c r="E88" s="28">
        <f>'прил 4 май'!I26</f>
        <v>84</v>
      </c>
      <c r="F88" s="28">
        <f>'прил 4 май'!J26</f>
        <v>84</v>
      </c>
      <c r="G88" s="28">
        <f>'прил 4 май'!K26</f>
        <v>84</v>
      </c>
      <c r="H88" s="28">
        <f>'прил 4 май'!L26</f>
        <v>84</v>
      </c>
    </row>
    <row r="89" spans="1:8" ht="45" x14ac:dyDescent="0.25">
      <c r="A89" s="108"/>
      <c r="B89" s="111"/>
      <c r="C89" s="44" t="s">
        <v>73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</row>
    <row r="90" spans="1:8" ht="15.75" x14ac:dyDescent="0.25">
      <c r="A90" s="106" t="s">
        <v>125</v>
      </c>
      <c r="B90" s="109" t="s">
        <v>52</v>
      </c>
      <c r="C90" s="50" t="s">
        <v>70</v>
      </c>
      <c r="D90" s="52">
        <f>D91+D92+D93+D94</f>
        <v>30</v>
      </c>
      <c r="E90" s="52">
        <f>E91+E92+E93+E94</f>
        <v>30</v>
      </c>
      <c r="F90" s="52">
        <f>F91+F92+F93+F94</f>
        <v>30</v>
      </c>
      <c r="G90" s="52">
        <f>G91+G92+G93+G94</f>
        <v>30</v>
      </c>
      <c r="H90" s="52">
        <f>H91+H92+H93+H94</f>
        <v>30</v>
      </c>
    </row>
    <row r="91" spans="1:8" ht="31.5" x14ac:dyDescent="0.25">
      <c r="A91" s="107"/>
      <c r="B91" s="110"/>
      <c r="C91" s="34" t="s">
        <v>77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</row>
    <row r="92" spans="1:8" ht="15.75" x14ac:dyDescent="0.25">
      <c r="A92" s="107"/>
      <c r="B92" s="110"/>
      <c r="C92" s="34" t="s">
        <v>71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</row>
    <row r="93" spans="1:8" ht="25.9" customHeight="1" x14ac:dyDescent="0.25">
      <c r="A93" s="107"/>
      <c r="B93" s="110"/>
      <c r="C93" s="34" t="s">
        <v>72</v>
      </c>
      <c r="D93" s="28">
        <f>'прил 4 май'!H27</f>
        <v>30</v>
      </c>
      <c r="E93" s="28">
        <f>'прил 4 май'!I27</f>
        <v>30</v>
      </c>
      <c r="F93" s="28">
        <f>'прил 4 май'!J27</f>
        <v>30</v>
      </c>
      <c r="G93" s="28">
        <f>'прил 4 май'!K27</f>
        <v>30</v>
      </c>
      <c r="H93" s="28">
        <f>'прил 4 май'!L27</f>
        <v>30</v>
      </c>
    </row>
    <row r="94" spans="1:8" ht="36.6" customHeight="1" x14ac:dyDescent="0.25">
      <c r="A94" s="108"/>
      <c r="B94" s="111"/>
      <c r="C94" s="44" t="s">
        <v>73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</row>
    <row r="95" spans="1:8" ht="15" customHeight="1" x14ac:dyDescent="0.25">
      <c r="A95" s="106" t="s">
        <v>126</v>
      </c>
      <c r="B95" s="122" t="s">
        <v>80</v>
      </c>
      <c r="C95" s="50" t="s">
        <v>70</v>
      </c>
      <c r="D95" s="51">
        <f>D96+D97+D98+D99</f>
        <v>208.06</v>
      </c>
      <c r="E95" s="51">
        <f>E96+E97+E98+E99</f>
        <v>0</v>
      </c>
      <c r="F95" s="51">
        <f>F96+F97+F98+F99</f>
        <v>0</v>
      </c>
      <c r="G95" s="51">
        <f>G96+G97+G98+G99</f>
        <v>0</v>
      </c>
      <c r="H95" s="51">
        <f>H96+H97+H98+H99</f>
        <v>0</v>
      </c>
    </row>
    <row r="96" spans="1:8" ht="31.5" x14ac:dyDescent="0.25">
      <c r="A96" s="107"/>
      <c r="B96" s="123"/>
      <c r="C96" s="34" t="s">
        <v>77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</row>
    <row r="97" spans="1:8" ht="15.75" x14ac:dyDescent="0.25">
      <c r="A97" s="107"/>
      <c r="B97" s="123"/>
      <c r="C97" s="34" t="s">
        <v>71</v>
      </c>
      <c r="D97" s="26">
        <v>203.06</v>
      </c>
      <c r="E97" s="26">
        <v>0</v>
      </c>
      <c r="F97" s="26">
        <v>0</v>
      </c>
      <c r="G97" s="26">
        <v>0</v>
      </c>
      <c r="H97" s="26">
        <v>0</v>
      </c>
    </row>
    <row r="98" spans="1:8" ht="27.75" customHeight="1" x14ac:dyDescent="0.25">
      <c r="A98" s="107"/>
      <c r="B98" s="123"/>
      <c r="C98" s="34" t="s">
        <v>72</v>
      </c>
      <c r="D98" s="26">
        <f>'прил 4 май'!H28</f>
        <v>5</v>
      </c>
      <c r="E98" s="26">
        <f>'прил 4 май'!I28</f>
        <v>0</v>
      </c>
      <c r="F98" s="26">
        <f>'прил 4 май'!J28</f>
        <v>0</v>
      </c>
      <c r="G98" s="26">
        <f>'прил 4 май'!K28</f>
        <v>0</v>
      </c>
      <c r="H98" s="26">
        <f>'прил 4 май'!L28</f>
        <v>0</v>
      </c>
    </row>
    <row r="99" spans="1:8" ht="45" x14ac:dyDescent="0.25">
      <c r="A99" s="108"/>
      <c r="B99" s="124"/>
      <c r="C99" s="44" t="s">
        <v>73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</row>
  </sheetData>
  <mergeCells count="49">
    <mergeCell ref="A95:A99"/>
    <mergeCell ref="B95:B99"/>
    <mergeCell ref="A75:A79"/>
    <mergeCell ref="A80:A84"/>
    <mergeCell ref="B80:B84"/>
    <mergeCell ref="A85:A89"/>
    <mergeCell ref="B85:B89"/>
    <mergeCell ref="A90:A94"/>
    <mergeCell ref="B90:B94"/>
    <mergeCell ref="B76:B79"/>
    <mergeCell ref="A28:A32"/>
    <mergeCell ref="B28:B32"/>
    <mergeCell ref="A53:A57"/>
    <mergeCell ref="A33:A37"/>
    <mergeCell ref="B33:B37"/>
    <mergeCell ref="A13:A17"/>
    <mergeCell ref="B13:B17"/>
    <mergeCell ref="B19:B22"/>
    <mergeCell ref="A23:A27"/>
    <mergeCell ref="B23:B27"/>
    <mergeCell ref="A18:A22"/>
    <mergeCell ref="B71:B74"/>
    <mergeCell ref="A71:A74"/>
    <mergeCell ref="A38:A42"/>
    <mergeCell ref="B38:B42"/>
    <mergeCell ref="B54:B57"/>
    <mergeCell ref="A63:A66"/>
    <mergeCell ref="B67:B70"/>
    <mergeCell ref="A67:A70"/>
    <mergeCell ref="B63:B66"/>
    <mergeCell ref="A58:A62"/>
    <mergeCell ref="B58:B62"/>
    <mergeCell ref="B43:B47"/>
    <mergeCell ref="A43:A47"/>
    <mergeCell ref="A48:A52"/>
    <mergeCell ref="B48:B52"/>
    <mergeCell ref="J1:L1"/>
    <mergeCell ref="J2:L2"/>
    <mergeCell ref="J4:L4"/>
    <mergeCell ref="J5:L5"/>
    <mergeCell ref="G1:H1"/>
    <mergeCell ref="F2:H2"/>
    <mergeCell ref="G4:H4"/>
    <mergeCell ref="E5:H5"/>
    <mergeCell ref="B9:B11"/>
    <mergeCell ref="C9:C11"/>
    <mergeCell ref="D9:H9"/>
    <mergeCell ref="D10:H10"/>
    <mergeCell ref="A7:H7"/>
  </mergeCells>
  <pageMargins left="0.9055118110236221" right="0.19685039370078741" top="0.19685039370078741" bottom="0.19685039370078741" header="0" footer="0"/>
  <pageSetup paperSize="9" scale="59" orientation="portrait" r:id="rId1"/>
  <rowBreaks count="1" manualBreakCount="1">
    <brk id="4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view="pageBreakPreview" topLeftCell="A19" zoomScale="90" zoomScaleNormal="80" zoomScaleSheetLayoutView="90" workbookViewId="0">
      <selection activeCell="E5" sqref="E5"/>
    </sheetView>
  </sheetViews>
  <sheetFormatPr defaultColWidth="9.140625" defaultRowHeight="15" x14ac:dyDescent="0.25"/>
  <cols>
    <col min="1" max="1" width="9.5703125" style="23" bestFit="1" customWidth="1"/>
    <col min="2" max="2" width="43.5703125" style="23" customWidth="1"/>
    <col min="3" max="3" width="19.7109375" style="23" customWidth="1"/>
    <col min="4" max="4" width="15.5703125" style="23" customWidth="1"/>
    <col min="5" max="5" width="20.140625" style="23" customWidth="1"/>
    <col min="6" max="6" width="15.140625" style="23" customWidth="1"/>
    <col min="7" max="7" width="13.7109375" style="23" customWidth="1"/>
    <col min="8" max="8" width="13.42578125" style="23" customWidth="1"/>
    <col min="9" max="9" width="15.5703125" style="23" customWidth="1"/>
    <col min="10" max="16384" width="9.140625" style="23"/>
  </cols>
  <sheetData>
    <row r="1" spans="1:12" customFormat="1" ht="37.5" customHeight="1" x14ac:dyDescent="0.25">
      <c r="G1" s="101" t="s">
        <v>105</v>
      </c>
      <c r="H1" s="102"/>
      <c r="I1" s="59"/>
      <c r="J1" s="87"/>
      <c r="K1" s="87"/>
      <c r="L1" s="87"/>
    </row>
    <row r="2" spans="1:12" customFormat="1" ht="45.75" customHeight="1" x14ac:dyDescent="0.25">
      <c r="F2" s="87" t="s">
        <v>147</v>
      </c>
      <c r="G2" s="102"/>
      <c r="H2" s="102"/>
      <c r="I2" s="56"/>
      <c r="J2" s="87"/>
      <c r="K2" s="87"/>
      <c r="L2" s="87"/>
    </row>
    <row r="3" spans="1:12" customFormat="1" ht="32.25" customHeight="1" x14ac:dyDescent="0.25">
      <c r="G3" s="56"/>
      <c r="H3" s="56"/>
      <c r="I3" s="56"/>
      <c r="J3" s="56"/>
      <c r="K3" s="56"/>
      <c r="L3" s="56"/>
    </row>
    <row r="4" spans="1:12" customFormat="1" ht="15.75" x14ac:dyDescent="0.25">
      <c r="G4" s="88" t="s">
        <v>107</v>
      </c>
      <c r="H4" s="89"/>
      <c r="I4" s="57"/>
      <c r="J4" s="88"/>
      <c r="K4" s="89"/>
      <c r="L4" s="89"/>
    </row>
    <row r="5" spans="1:12" customFormat="1" ht="58.5" customHeight="1" x14ac:dyDescent="0.25">
      <c r="F5" s="100" t="s">
        <v>110</v>
      </c>
      <c r="G5" s="102"/>
      <c r="H5" s="102"/>
      <c r="I5" s="57"/>
      <c r="J5" s="100"/>
      <c r="K5" s="89"/>
      <c r="L5" s="89"/>
    </row>
    <row r="7" spans="1:12" ht="138.75" customHeight="1" x14ac:dyDescent="0.3">
      <c r="A7" s="98" t="s">
        <v>112</v>
      </c>
      <c r="B7" s="99"/>
      <c r="C7" s="99"/>
      <c r="D7" s="99"/>
      <c r="E7" s="99"/>
      <c r="F7" s="99"/>
      <c r="G7" s="99"/>
      <c r="H7" s="99"/>
    </row>
    <row r="8" spans="1:12" ht="31.5" customHeight="1" x14ac:dyDescent="0.25"/>
    <row r="9" spans="1:12" ht="82.5" customHeight="1" x14ac:dyDescent="0.25">
      <c r="A9" s="34" t="s">
        <v>64</v>
      </c>
      <c r="B9" s="92" t="s">
        <v>66</v>
      </c>
      <c r="C9" s="92" t="s">
        <v>67</v>
      </c>
      <c r="D9" s="95" t="s">
        <v>68</v>
      </c>
      <c r="E9" s="96"/>
      <c r="F9" s="96"/>
      <c r="G9" s="96"/>
      <c r="H9" s="97"/>
    </row>
    <row r="10" spans="1:12" ht="15.75" x14ac:dyDescent="0.25">
      <c r="A10" s="34" t="s">
        <v>65</v>
      </c>
      <c r="B10" s="93"/>
      <c r="C10" s="93"/>
      <c r="D10" s="95" t="s">
        <v>69</v>
      </c>
      <c r="E10" s="96"/>
      <c r="F10" s="96"/>
      <c r="G10" s="96"/>
      <c r="H10" s="97"/>
    </row>
    <row r="11" spans="1:12" ht="15.75" x14ac:dyDescent="0.25">
      <c r="A11" s="35"/>
      <c r="B11" s="94"/>
      <c r="C11" s="94"/>
      <c r="D11" s="34">
        <v>2020</v>
      </c>
      <c r="E11" s="34">
        <v>2021</v>
      </c>
      <c r="F11" s="34">
        <v>2022</v>
      </c>
      <c r="G11" s="34">
        <v>2023</v>
      </c>
      <c r="H11" s="34">
        <v>2024</v>
      </c>
    </row>
    <row r="12" spans="1:12" ht="15.75" x14ac:dyDescent="0.2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</row>
    <row r="13" spans="1:12" ht="30.75" customHeight="1" x14ac:dyDescent="0.25">
      <c r="A13" s="117"/>
      <c r="B13" s="109" t="s">
        <v>144</v>
      </c>
      <c r="C13" s="34" t="s">
        <v>70</v>
      </c>
      <c r="D13" s="28">
        <f>D14+D15+D16+D17</f>
        <v>24536.982</v>
      </c>
      <c r="E13" s="28">
        <f>E14+E15+E16+E17</f>
        <v>52971.615399999995</v>
      </c>
      <c r="F13" s="28">
        <f>F14+F15+F16+F17</f>
        <v>38273.883999999998</v>
      </c>
      <c r="G13" s="28">
        <f>G14+G15+G16+G17</f>
        <v>43195.771000000001</v>
      </c>
      <c r="H13" s="28">
        <f>H14+H15+H16+H17</f>
        <v>35744.116000000002</v>
      </c>
      <c r="I13" s="31"/>
    </row>
    <row r="14" spans="1:12" ht="31.5" x14ac:dyDescent="0.25">
      <c r="A14" s="118"/>
      <c r="B14" s="120"/>
      <c r="C14" s="34" t="s">
        <v>77</v>
      </c>
      <c r="D14" s="28">
        <f>D19+D34+D76</f>
        <v>0</v>
      </c>
      <c r="E14" s="28">
        <f>E19+E34+E76</f>
        <v>0</v>
      </c>
      <c r="F14" s="28">
        <f>F19+F34+F76</f>
        <v>0</v>
      </c>
      <c r="G14" s="28">
        <f>G19+G34+G76</f>
        <v>0</v>
      </c>
      <c r="H14" s="28">
        <f>H19+H34+H76</f>
        <v>0</v>
      </c>
    </row>
    <row r="15" spans="1:12" ht="21" customHeight="1" x14ac:dyDescent="0.25">
      <c r="A15" s="118"/>
      <c r="B15" s="120"/>
      <c r="C15" s="34" t="s">
        <v>71</v>
      </c>
      <c r="D15" s="28">
        <f t="shared" ref="D15:H16" si="0">D20+D35+D55+D77</f>
        <v>352.30700000000002</v>
      </c>
      <c r="E15" s="28">
        <f t="shared" si="0"/>
        <v>226.44300000000001</v>
      </c>
      <c r="F15" s="28">
        <f t="shared" si="0"/>
        <v>168.005</v>
      </c>
      <c r="G15" s="28">
        <f t="shared" si="0"/>
        <v>4535.6549999999997</v>
      </c>
      <c r="H15" s="28">
        <f t="shared" si="0"/>
        <v>168.005</v>
      </c>
    </row>
    <row r="16" spans="1:12" ht="21" customHeight="1" x14ac:dyDescent="0.25">
      <c r="A16" s="118"/>
      <c r="B16" s="120"/>
      <c r="C16" s="34" t="s">
        <v>72</v>
      </c>
      <c r="D16" s="28">
        <f t="shared" si="0"/>
        <v>24184.674999999999</v>
      </c>
      <c r="E16" s="28">
        <f>E21+E36+E56+E78</f>
        <v>52745.172399999996</v>
      </c>
      <c r="F16" s="28">
        <f t="shared" si="0"/>
        <v>38105.879000000001</v>
      </c>
      <c r="G16" s="28">
        <f t="shared" si="0"/>
        <v>38660.116000000002</v>
      </c>
      <c r="H16" s="28">
        <f t="shared" si="0"/>
        <v>35576.111000000004</v>
      </c>
    </row>
    <row r="17" spans="1:8" ht="39.6" customHeight="1" x14ac:dyDescent="0.25">
      <c r="A17" s="119"/>
      <c r="B17" s="121"/>
      <c r="C17" s="55" t="s">
        <v>73</v>
      </c>
      <c r="D17" s="28">
        <f>D22+D57+D79+D99</f>
        <v>0</v>
      </c>
      <c r="E17" s="28">
        <f>E22+E57+E79+E99</f>
        <v>0</v>
      </c>
      <c r="F17" s="28">
        <f>F22+F57+F79+F99</f>
        <v>0</v>
      </c>
      <c r="G17" s="28">
        <f>G22+G57+G79+G99</f>
        <v>0</v>
      </c>
      <c r="H17" s="28">
        <f>H22+H57+H79+H99</f>
        <v>0</v>
      </c>
    </row>
    <row r="18" spans="1:8" ht="20.45" customHeight="1" x14ac:dyDescent="0.25">
      <c r="A18" s="92" t="s">
        <v>43</v>
      </c>
      <c r="B18" s="36" t="s">
        <v>74</v>
      </c>
      <c r="C18" s="50" t="s">
        <v>70</v>
      </c>
      <c r="D18" s="52">
        <f>D19+D20+D21+D22</f>
        <v>7891.2570000000005</v>
      </c>
      <c r="E18" s="52">
        <f t="shared" ref="E18:H18" si="1">E19+E20+E21+E22</f>
        <v>8922.6110000000008</v>
      </c>
      <c r="F18" s="52">
        <f t="shared" si="1"/>
        <v>7913.0050000000001</v>
      </c>
      <c r="G18" s="52">
        <f t="shared" si="1"/>
        <v>7913.0050000000001</v>
      </c>
      <c r="H18" s="52">
        <f t="shared" si="1"/>
        <v>6533.6350000000002</v>
      </c>
    </row>
    <row r="19" spans="1:8" ht="38.25" customHeight="1" x14ac:dyDescent="0.25">
      <c r="A19" s="93"/>
      <c r="B19" s="109" t="s">
        <v>75</v>
      </c>
      <c r="C19" s="34" t="s">
        <v>77</v>
      </c>
      <c r="D19" s="28">
        <f t="shared" ref="D19:H20" si="2">D24+D29+D39</f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</row>
    <row r="20" spans="1:8" ht="15.75" x14ac:dyDescent="0.25">
      <c r="A20" s="93"/>
      <c r="B20" s="120"/>
      <c r="C20" s="34" t="s">
        <v>71</v>
      </c>
      <c r="D20" s="28">
        <f t="shared" si="2"/>
        <v>149.24700000000001</v>
      </c>
      <c r="E20" s="28">
        <f t="shared" si="2"/>
        <v>226.44300000000001</v>
      </c>
      <c r="F20" s="28">
        <f t="shared" si="2"/>
        <v>168.005</v>
      </c>
      <c r="G20" s="28">
        <f t="shared" si="2"/>
        <v>168.005</v>
      </c>
      <c r="H20" s="28">
        <f t="shared" si="2"/>
        <v>168.005</v>
      </c>
    </row>
    <row r="21" spans="1:8" ht="15.75" x14ac:dyDescent="0.25">
      <c r="A21" s="93"/>
      <c r="B21" s="120"/>
      <c r="C21" s="34" t="s">
        <v>72</v>
      </c>
      <c r="D21" s="28">
        <f>D26+D31</f>
        <v>7742.01</v>
      </c>
      <c r="E21" s="28">
        <f t="shared" ref="E21:H21" si="3">E26+E31</f>
        <v>8696.1680000000015</v>
      </c>
      <c r="F21" s="28">
        <f t="shared" si="3"/>
        <v>7745</v>
      </c>
      <c r="G21" s="28">
        <f t="shared" si="3"/>
        <v>7745</v>
      </c>
      <c r="H21" s="28">
        <f t="shared" si="3"/>
        <v>6365.63</v>
      </c>
    </row>
    <row r="22" spans="1:8" ht="45" x14ac:dyDescent="0.25">
      <c r="A22" s="94"/>
      <c r="B22" s="121"/>
      <c r="C22" s="55" t="s">
        <v>73</v>
      </c>
      <c r="D22" s="28">
        <f t="shared" ref="D22:G22" si="4">D27+D32+D42</f>
        <v>0</v>
      </c>
      <c r="E22" s="28">
        <f t="shared" si="4"/>
        <v>0</v>
      </c>
      <c r="F22" s="28">
        <f t="shared" si="4"/>
        <v>0</v>
      </c>
      <c r="G22" s="28">
        <f t="shared" si="4"/>
        <v>0</v>
      </c>
      <c r="H22" s="28">
        <f>H27+H32+H42</f>
        <v>0</v>
      </c>
    </row>
    <row r="23" spans="1:8" ht="21" customHeight="1" x14ac:dyDescent="0.25">
      <c r="A23" s="92" t="s">
        <v>44</v>
      </c>
      <c r="B23" s="109" t="s">
        <v>76</v>
      </c>
      <c r="C23" s="50" t="s">
        <v>70</v>
      </c>
      <c r="D23" s="52">
        <f>D24+D25+D26+D27</f>
        <v>7740.5</v>
      </c>
      <c r="E23" s="52">
        <f>E24+E25+E26+E27</f>
        <v>8689.1650000000009</v>
      </c>
      <c r="F23" s="52">
        <f>F24+F25+F26+F27</f>
        <v>7740.5</v>
      </c>
      <c r="G23" s="52">
        <f>G24+G25+G26+G27</f>
        <v>7740.5</v>
      </c>
      <c r="H23" s="52">
        <f>H24+H25+H26+H27</f>
        <v>6364.13</v>
      </c>
    </row>
    <row r="24" spans="1:8" ht="31.5" x14ac:dyDescent="0.25">
      <c r="A24" s="93"/>
      <c r="B24" s="110"/>
      <c r="C24" s="34" t="s">
        <v>77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ht="15.75" x14ac:dyDescent="0.25">
      <c r="A25" s="93"/>
      <c r="B25" s="110"/>
      <c r="C25" s="34" t="s">
        <v>71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1:8" ht="15.75" x14ac:dyDescent="0.25">
      <c r="A26" s="93"/>
      <c r="B26" s="110"/>
      <c r="C26" s="34" t="s">
        <v>72</v>
      </c>
      <c r="D26" s="28">
        <f>'прил 4 май'!H14</f>
        <v>7740.5</v>
      </c>
      <c r="E26" s="28">
        <f>'прил 4сенть'!I14</f>
        <v>8689.1650000000009</v>
      </c>
      <c r="F26" s="28">
        <f>'прил 4 май'!J14</f>
        <v>7740.5</v>
      </c>
      <c r="G26" s="28">
        <f>'прил 4 май'!K14</f>
        <v>7740.5</v>
      </c>
      <c r="H26" s="28">
        <f>'прил 4 май'!L14</f>
        <v>6364.13</v>
      </c>
    </row>
    <row r="27" spans="1:8" ht="45" x14ac:dyDescent="0.25">
      <c r="A27" s="94"/>
      <c r="B27" s="111"/>
      <c r="C27" s="55" t="s">
        <v>73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</row>
    <row r="28" spans="1:8" ht="18.600000000000001" customHeight="1" x14ac:dyDescent="0.25">
      <c r="A28" s="92" t="s">
        <v>45</v>
      </c>
      <c r="B28" s="109" t="s">
        <v>46</v>
      </c>
      <c r="C28" s="50" t="s">
        <v>70</v>
      </c>
      <c r="D28" s="52">
        <f>D29+D30+D31+D32</f>
        <v>150.75700000000001</v>
      </c>
      <c r="E28" s="52">
        <f>E29+E30+E31+E32</f>
        <v>233.44600000000003</v>
      </c>
      <c r="F28" s="52">
        <f>F29+F30+F31+F32</f>
        <v>172.505</v>
      </c>
      <c r="G28" s="52">
        <f>G29+G30+G31+G32</f>
        <v>172.505</v>
      </c>
      <c r="H28" s="52">
        <v>169.51</v>
      </c>
    </row>
    <row r="29" spans="1:8" ht="32.25" customHeight="1" x14ac:dyDescent="0.25">
      <c r="A29" s="93"/>
      <c r="B29" s="110"/>
      <c r="C29" s="34" t="s">
        <v>77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1:8" ht="15.75" x14ac:dyDescent="0.25">
      <c r="A30" s="93"/>
      <c r="B30" s="110"/>
      <c r="C30" s="34" t="s">
        <v>71</v>
      </c>
      <c r="D30" s="28">
        <v>149.24700000000001</v>
      </c>
      <c r="E30" s="28">
        <v>226.44300000000001</v>
      </c>
      <c r="F30" s="28">
        <v>168.005</v>
      </c>
      <c r="G30" s="28">
        <v>168.005</v>
      </c>
      <c r="H30" s="28">
        <v>168.005</v>
      </c>
    </row>
    <row r="31" spans="1:8" ht="34.5" customHeight="1" x14ac:dyDescent="0.25">
      <c r="A31" s="93"/>
      <c r="B31" s="110"/>
      <c r="C31" s="34" t="s">
        <v>72</v>
      </c>
      <c r="D31" s="28">
        <v>1.51</v>
      </c>
      <c r="E31" s="28">
        <f>4.5+2.503</f>
        <v>7.0030000000000001</v>
      </c>
      <c r="F31" s="28">
        <f>'прил 4 май'!J15</f>
        <v>4.5</v>
      </c>
      <c r="G31" s="28">
        <f>'прил 4 май'!K15</f>
        <v>4.5</v>
      </c>
      <c r="H31" s="28">
        <f>'прил 4 май'!L15</f>
        <v>1.5</v>
      </c>
    </row>
    <row r="32" spans="1:8" ht="34.9" customHeight="1" x14ac:dyDescent="0.25">
      <c r="A32" s="94"/>
      <c r="B32" s="111"/>
      <c r="C32" s="55" t="s">
        <v>73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23.25" customHeight="1" x14ac:dyDescent="0.25">
      <c r="A33" s="92">
        <v>2</v>
      </c>
      <c r="B33" s="109" t="s">
        <v>113</v>
      </c>
      <c r="C33" s="50" t="s">
        <v>70</v>
      </c>
      <c r="D33" s="52">
        <f>D34+D35+D36+D37</f>
        <v>0</v>
      </c>
      <c r="E33" s="52">
        <f>E34+E35+E36+E37</f>
        <v>25245.56</v>
      </c>
      <c r="F33" s="52">
        <f t="shared" ref="F33:H33" si="5">F34+F35+F36+F37</f>
        <v>16747.09</v>
      </c>
      <c r="G33" s="52">
        <f t="shared" si="5"/>
        <v>17088.286</v>
      </c>
      <c r="H33" s="52">
        <f t="shared" si="5"/>
        <v>18495.751</v>
      </c>
    </row>
    <row r="34" spans="1:8" ht="32.25" customHeight="1" x14ac:dyDescent="0.25">
      <c r="A34" s="93"/>
      <c r="B34" s="110"/>
      <c r="C34" s="34" t="s">
        <v>77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1:8" ht="15.75" x14ac:dyDescent="0.25">
      <c r="A35" s="93"/>
      <c r="B35" s="110"/>
      <c r="C35" s="34" t="s">
        <v>71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</row>
    <row r="36" spans="1:8" ht="25.9" customHeight="1" x14ac:dyDescent="0.25">
      <c r="A36" s="93"/>
      <c r="B36" s="110"/>
      <c r="C36" s="34" t="s">
        <v>72</v>
      </c>
      <c r="D36" s="28">
        <v>0</v>
      </c>
      <c r="E36" s="28">
        <f>E38+E43+E48</f>
        <v>25245.56</v>
      </c>
      <c r="F36" s="28">
        <f t="shared" ref="F36:H36" si="6">F41+F46+F51</f>
        <v>16747.09</v>
      </c>
      <c r="G36" s="28">
        <f t="shared" si="6"/>
        <v>17088.286</v>
      </c>
      <c r="H36" s="28">
        <f t="shared" si="6"/>
        <v>18495.751</v>
      </c>
    </row>
    <row r="37" spans="1:8" ht="31.9" customHeight="1" x14ac:dyDescent="0.25">
      <c r="A37" s="94"/>
      <c r="B37" s="111"/>
      <c r="C37" s="55" t="s">
        <v>73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</row>
    <row r="38" spans="1:8" ht="23.25" customHeight="1" x14ac:dyDescent="0.25">
      <c r="A38" s="106" t="s">
        <v>114</v>
      </c>
      <c r="B38" s="109" t="s">
        <v>117</v>
      </c>
      <c r="C38" s="50" t="s">
        <v>70</v>
      </c>
      <c r="D38" s="52">
        <f>D39+D40+D41+D42</f>
        <v>0</v>
      </c>
      <c r="E38" s="52">
        <f>E39+E40+E41+E42</f>
        <v>22493.86</v>
      </c>
      <c r="F38" s="52">
        <f t="shared" ref="F38:H38" si="7">F39+F40+F41+F42</f>
        <v>16544.942999999999</v>
      </c>
      <c r="G38" s="52">
        <f t="shared" si="7"/>
        <v>17088.286</v>
      </c>
      <c r="H38" s="52">
        <f t="shared" si="7"/>
        <v>18495.751</v>
      </c>
    </row>
    <row r="39" spans="1:8" ht="32.25" customHeight="1" x14ac:dyDescent="0.25">
      <c r="A39" s="107"/>
      <c r="B39" s="110"/>
      <c r="C39" s="34" t="s">
        <v>77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</row>
    <row r="40" spans="1:8" ht="15.75" x14ac:dyDescent="0.25">
      <c r="A40" s="107"/>
      <c r="B40" s="110"/>
      <c r="C40" s="34" t="s">
        <v>71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</row>
    <row r="41" spans="1:8" ht="34.5" customHeight="1" x14ac:dyDescent="0.25">
      <c r="A41" s="107"/>
      <c r="B41" s="110"/>
      <c r="C41" s="34" t="s">
        <v>72</v>
      </c>
      <c r="D41" s="28">
        <f>'прил 4 май'!H17</f>
        <v>0</v>
      </c>
      <c r="E41" s="28">
        <v>22493.86</v>
      </c>
      <c r="F41" s="28">
        <v>16544.942999999999</v>
      </c>
      <c r="G41" s="28">
        <v>17088.286</v>
      </c>
      <c r="H41" s="28">
        <v>18495.751</v>
      </c>
    </row>
    <row r="42" spans="1:8" ht="29.45" customHeight="1" x14ac:dyDescent="0.25">
      <c r="A42" s="108"/>
      <c r="B42" s="111"/>
      <c r="C42" s="55" t="s">
        <v>73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</row>
    <row r="43" spans="1:8" ht="22.15" customHeight="1" x14ac:dyDescent="0.25">
      <c r="A43" s="106" t="s">
        <v>115</v>
      </c>
      <c r="B43" s="92" t="s">
        <v>116</v>
      </c>
      <c r="C43" s="50" t="s">
        <v>70</v>
      </c>
      <c r="D43" s="52">
        <v>0</v>
      </c>
      <c r="E43" s="52">
        <f>E44+E45+E46+E47</f>
        <v>180</v>
      </c>
      <c r="F43" s="52">
        <v>202.14699999999999</v>
      </c>
      <c r="G43" s="52">
        <v>0</v>
      </c>
      <c r="H43" s="52">
        <v>0</v>
      </c>
    </row>
    <row r="44" spans="1:8" ht="27" customHeight="1" x14ac:dyDescent="0.25">
      <c r="A44" s="107"/>
      <c r="B44" s="93"/>
      <c r="C44" s="34" t="s">
        <v>77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</row>
    <row r="45" spans="1:8" ht="28.5" customHeight="1" x14ac:dyDescent="0.25">
      <c r="A45" s="107"/>
      <c r="B45" s="93"/>
      <c r="C45" s="34" t="s">
        <v>71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</row>
    <row r="46" spans="1:8" ht="26.25" customHeight="1" x14ac:dyDescent="0.25">
      <c r="A46" s="107"/>
      <c r="B46" s="93"/>
      <c r="C46" s="34" t="s">
        <v>72</v>
      </c>
      <c r="D46" s="28">
        <v>0</v>
      </c>
      <c r="E46" s="28">
        <v>180</v>
      </c>
      <c r="F46" s="28">
        <v>202.14699999999999</v>
      </c>
      <c r="G46" s="28">
        <v>0</v>
      </c>
      <c r="H46" s="28">
        <v>0</v>
      </c>
    </row>
    <row r="47" spans="1:8" ht="36" customHeight="1" x14ac:dyDescent="0.25">
      <c r="A47" s="108"/>
      <c r="B47" s="94"/>
      <c r="C47" s="55" t="s">
        <v>73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ht="17.45" customHeight="1" x14ac:dyDescent="0.25">
      <c r="A48" s="106" t="s">
        <v>140</v>
      </c>
      <c r="B48" s="92" t="s">
        <v>141</v>
      </c>
      <c r="C48" s="50" t="s">
        <v>70</v>
      </c>
      <c r="D48" s="52">
        <v>0</v>
      </c>
      <c r="E48" s="52">
        <f>E51</f>
        <v>2571.6999999999998</v>
      </c>
      <c r="F48" s="52">
        <v>0</v>
      </c>
      <c r="G48" s="52">
        <v>0</v>
      </c>
      <c r="H48" s="52">
        <v>0</v>
      </c>
    </row>
    <row r="49" spans="1:8" ht="27" customHeight="1" x14ac:dyDescent="0.25">
      <c r="A49" s="115"/>
      <c r="B49" s="115"/>
      <c r="C49" s="55" t="s">
        <v>77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</row>
    <row r="50" spans="1:8" ht="24" customHeight="1" x14ac:dyDescent="0.25">
      <c r="A50" s="115"/>
      <c r="B50" s="115"/>
      <c r="C50" s="55" t="s">
        <v>71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</row>
    <row r="51" spans="1:8" ht="25.5" customHeight="1" x14ac:dyDescent="0.25">
      <c r="A51" s="115"/>
      <c r="B51" s="115"/>
      <c r="C51" s="55" t="s">
        <v>72</v>
      </c>
      <c r="D51" s="28">
        <v>0</v>
      </c>
      <c r="E51" s="28">
        <f>'прил 4сенть'!I19</f>
        <v>2571.6999999999998</v>
      </c>
      <c r="F51" s="28">
        <v>0</v>
      </c>
      <c r="G51" s="28">
        <v>0</v>
      </c>
      <c r="H51" s="28">
        <v>0</v>
      </c>
    </row>
    <row r="52" spans="1:8" ht="25.5" customHeight="1" x14ac:dyDescent="0.25">
      <c r="A52" s="116"/>
      <c r="B52" s="116"/>
      <c r="C52" s="55" t="s">
        <v>73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</row>
    <row r="53" spans="1:8" ht="16.899999999999999" customHeight="1" x14ac:dyDescent="0.25">
      <c r="A53" s="92">
        <v>3</v>
      </c>
      <c r="B53" s="36" t="s">
        <v>74</v>
      </c>
      <c r="C53" s="50" t="s">
        <v>70</v>
      </c>
      <c r="D53" s="52">
        <f>D54+D55+D56+D57</f>
        <v>15437.005000000001</v>
      </c>
      <c r="E53" s="52">
        <f t="shared" ref="E53:G53" si="8">E54+E55+E56+E57</f>
        <v>16581.944399999997</v>
      </c>
      <c r="F53" s="52">
        <f t="shared" si="8"/>
        <v>12942.789000000001</v>
      </c>
      <c r="G53" s="52">
        <f t="shared" si="8"/>
        <v>17523.48</v>
      </c>
      <c r="H53" s="52">
        <v>10043.73</v>
      </c>
    </row>
    <row r="54" spans="1:8" ht="31.5" x14ac:dyDescent="0.25">
      <c r="A54" s="93"/>
      <c r="B54" s="109" t="s">
        <v>78</v>
      </c>
      <c r="C54" s="34" t="s">
        <v>77</v>
      </c>
      <c r="D54" s="28">
        <f>D59</f>
        <v>0</v>
      </c>
      <c r="E54" s="28">
        <f>E59</f>
        <v>0</v>
      </c>
      <c r="F54" s="28">
        <f>F59</f>
        <v>0</v>
      </c>
      <c r="G54" s="28">
        <f>G59</f>
        <v>0</v>
      </c>
      <c r="H54" s="28">
        <f>H59</f>
        <v>0</v>
      </c>
    </row>
    <row r="55" spans="1:8" ht="15.75" x14ac:dyDescent="0.25">
      <c r="A55" s="93"/>
      <c r="B55" s="110"/>
      <c r="C55" s="34" t="s">
        <v>71</v>
      </c>
      <c r="D55" s="28">
        <f>D60+D64+D68+D71</f>
        <v>0</v>
      </c>
      <c r="E55" s="28">
        <f t="shared" ref="E55:H55" si="9">E60+E64+E68+E71</f>
        <v>0</v>
      </c>
      <c r="F55" s="28">
        <f t="shared" si="9"/>
        <v>0</v>
      </c>
      <c r="G55" s="28">
        <f t="shared" si="9"/>
        <v>4367.6499999999996</v>
      </c>
      <c r="H55" s="28">
        <f t="shared" si="9"/>
        <v>0</v>
      </c>
    </row>
    <row r="56" spans="1:8" ht="15.75" x14ac:dyDescent="0.25">
      <c r="A56" s="93"/>
      <c r="B56" s="110"/>
      <c r="C56" s="34" t="s">
        <v>72</v>
      </c>
      <c r="D56" s="28">
        <f>D61+D65+D69</f>
        <v>15437.005000000001</v>
      </c>
      <c r="E56" s="28">
        <f t="shared" ref="E56:H57" si="10">E61+E65+E69</f>
        <v>16581.944399999997</v>
      </c>
      <c r="F56" s="28">
        <f t="shared" si="10"/>
        <v>12942.789000000001</v>
      </c>
      <c r="G56" s="28">
        <f t="shared" si="10"/>
        <v>13155.83</v>
      </c>
      <c r="H56" s="28">
        <v>10043.73</v>
      </c>
    </row>
    <row r="57" spans="1:8" ht="36.6" customHeight="1" x14ac:dyDescent="0.25">
      <c r="A57" s="94"/>
      <c r="B57" s="111"/>
      <c r="C57" s="53" t="s">
        <v>73</v>
      </c>
      <c r="D57" s="28">
        <f>D62+D66+D70</f>
        <v>0</v>
      </c>
      <c r="E57" s="28">
        <f t="shared" si="10"/>
        <v>0</v>
      </c>
      <c r="F57" s="28">
        <f t="shared" si="10"/>
        <v>0</v>
      </c>
      <c r="G57" s="28">
        <f t="shared" si="10"/>
        <v>0</v>
      </c>
      <c r="H57" s="28">
        <f t="shared" si="10"/>
        <v>0</v>
      </c>
    </row>
    <row r="58" spans="1:8" ht="19.899999999999999" customHeight="1" x14ac:dyDescent="0.25">
      <c r="A58" s="106" t="s">
        <v>118</v>
      </c>
      <c r="B58" s="109" t="s">
        <v>49</v>
      </c>
      <c r="C58" s="50" t="s">
        <v>70</v>
      </c>
      <c r="D58" s="52">
        <f>D59+D60+D61+D62</f>
        <v>15437.005000000001</v>
      </c>
      <c r="E58" s="52">
        <f t="shared" ref="E58:H58" si="11">E59+E60+E61+E62</f>
        <v>16476.919999999998</v>
      </c>
      <c r="F58" s="52">
        <f t="shared" si="11"/>
        <v>12844.429</v>
      </c>
      <c r="G58" s="52">
        <f t="shared" si="11"/>
        <v>13155.83</v>
      </c>
      <c r="H58" s="52">
        <f t="shared" si="11"/>
        <v>10043.731</v>
      </c>
    </row>
    <row r="59" spans="1:8" ht="31.5" x14ac:dyDescent="0.25">
      <c r="A59" s="107"/>
      <c r="B59" s="110"/>
      <c r="C59" s="34" t="s">
        <v>77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</row>
    <row r="60" spans="1:8" ht="15.75" x14ac:dyDescent="0.25">
      <c r="A60" s="107"/>
      <c r="B60" s="110"/>
      <c r="C60" s="34" t="s">
        <v>71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</row>
    <row r="61" spans="1:8" ht="15.75" x14ac:dyDescent="0.25">
      <c r="A61" s="107"/>
      <c r="B61" s="110"/>
      <c r="C61" s="34" t="s">
        <v>72</v>
      </c>
      <c r="D61" s="28">
        <f>'прил 4 май'!H21</f>
        <v>15437.005000000001</v>
      </c>
      <c r="E61" s="28">
        <f>'прил 4сенть'!I21</f>
        <v>16476.919999999998</v>
      </c>
      <c r="F61" s="28">
        <f>'прил 4 май'!J21</f>
        <v>12844.429</v>
      </c>
      <c r="G61" s="28">
        <f>'прил 4 май'!K21</f>
        <v>13155.83</v>
      </c>
      <c r="H61" s="28">
        <f>'прил 4 май'!L21</f>
        <v>10043.731</v>
      </c>
    </row>
    <row r="62" spans="1:8" ht="36.6" customHeight="1" x14ac:dyDescent="0.25">
      <c r="A62" s="108"/>
      <c r="B62" s="111"/>
      <c r="C62" s="55" t="s">
        <v>73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</row>
    <row r="63" spans="1:8" ht="15.75" x14ac:dyDescent="0.25">
      <c r="A63" s="106" t="s">
        <v>119</v>
      </c>
      <c r="B63" s="112" t="s">
        <v>50</v>
      </c>
      <c r="C63" s="50" t="s">
        <v>70</v>
      </c>
      <c r="D63" s="52">
        <f>D64+D65+D66</f>
        <v>0</v>
      </c>
      <c r="E63" s="52">
        <f t="shared" ref="E63:H63" si="12">E64+E65+E66</f>
        <v>7.2973999999999997</v>
      </c>
      <c r="F63" s="52">
        <f t="shared" si="12"/>
        <v>0</v>
      </c>
      <c r="G63" s="52">
        <f t="shared" si="12"/>
        <v>0</v>
      </c>
      <c r="H63" s="52">
        <f t="shared" si="12"/>
        <v>7.2973999999999997</v>
      </c>
    </row>
    <row r="64" spans="1:8" ht="15.75" x14ac:dyDescent="0.25">
      <c r="A64" s="104"/>
      <c r="B64" s="113"/>
      <c r="C64" s="34" t="s">
        <v>71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</row>
    <row r="65" spans="1:8" ht="15.75" x14ac:dyDescent="0.25">
      <c r="A65" s="104"/>
      <c r="B65" s="113"/>
      <c r="C65" s="34" t="s">
        <v>72</v>
      </c>
      <c r="D65" s="28">
        <v>0</v>
      </c>
      <c r="E65" s="28">
        <f>'прил 4 май'!I22</f>
        <v>7.2973999999999997</v>
      </c>
      <c r="F65" s="28">
        <v>0</v>
      </c>
      <c r="G65" s="28">
        <v>0</v>
      </c>
      <c r="H65" s="28">
        <f>SUM(D65:G65)</f>
        <v>7.2973999999999997</v>
      </c>
    </row>
    <row r="66" spans="1:8" ht="45" x14ac:dyDescent="0.25">
      <c r="A66" s="105"/>
      <c r="B66" s="114"/>
      <c r="C66" s="55" t="s">
        <v>73</v>
      </c>
      <c r="D66" s="28">
        <v>0</v>
      </c>
      <c r="E66" s="28">
        <v>0</v>
      </c>
      <c r="F66" s="28">
        <f>'прил 4 май'!J22</f>
        <v>0</v>
      </c>
      <c r="G66" s="28">
        <f>'прил 4 май'!K22</f>
        <v>0</v>
      </c>
      <c r="H66" s="28">
        <f>'прил 4 май'!L22</f>
        <v>0</v>
      </c>
    </row>
    <row r="67" spans="1:8" ht="22.15" customHeight="1" x14ac:dyDescent="0.25">
      <c r="A67" s="106" t="s">
        <v>120</v>
      </c>
      <c r="B67" s="112" t="s">
        <v>100</v>
      </c>
      <c r="C67" s="50" t="s">
        <v>70</v>
      </c>
      <c r="D67" s="52">
        <f>D68+D69+D70</f>
        <v>0</v>
      </c>
      <c r="E67" s="52">
        <f>E68+E69+E70</f>
        <v>97.727000000000004</v>
      </c>
      <c r="F67" s="52">
        <f>F68+F69+F70</f>
        <v>98.36</v>
      </c>
      <c r="G67" s="52">
        <f>G68+G69+G70</f>
        <v>0</v>
      </c>
      <c r="H67" s="52">
        <f>H68+H69+H70</f>
        <v>196.08699999999999</v>
      </c>
    </row>
    <row r="68" spans="1:8" ht="15.75" x14ac:dyDescent="0.25">
      <c r="A68" s="104"/>
      <c r="B68" s="113"/>
      <c r="C68" s="34" t="s">
        <v>71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</row>
    <row r="69" spans="1:8" ht="15.75" x14ac:dyDescent="0.25">
      <c r="A69" s="104"/>
      <c r="B69" s="113"/>
      <c r="C69" s="34" t="s">
        <v>72</v>
      </c>
      <c r="D69" s="28">
        <v>0</v>
      </c>
      <c r="E69" s="28">
        <f>'прил 4 май'!I23</f>
        <v>97.727000000000004</v>
      </c>
      <c r="F69" s="28">
        <f>'прил 4 май'!J23</f>
        <v>98.36</v>
      </c>
      <c r="G69" s="28">
        <f>'прил 4 май'!L23+'прил 4 май'!L22</f>
        <v>0</v>
      </c>
      <c r="H69" s="28">
        <f>SUM(D69:G69)</f>
        <v>196.08699999999999</v>
      </c>
    </row>
    <row r="70" spans="1:8" ht="45" x14ac:dyDescent="0.25">
      <c r="A70" s="105"/>
      <c r="B70" s="114"/>
      <c r="C70" s="55" t="s">
        <v>73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</row>
    <row r="71" spans="1:8" ht="15.75" x14ac:dyDescent="0.25">
      <c r="A71" s="103" t="s">
        <v>121</v>
      </c>
      <c r="B71" s="92" t="s">
        <v>142</v>
      </c>
      <c r="C71" s="50" t="s">
        <v>70</v>
      </c>
      <c r="D71" s="52">
        <f>D72+D73+D74</f>
        <v>0</v>
      </c>
      <c r="E71" s="52">
        <f t="shared" ref="E71:H71" si="13">E72+E73+E74</f>
        <v>0</v>
      </c>
      <c r="F71" s="52">
        <f t="shared" si="13"/>
        <v>0</v>
      </c>
      <c r="G71" s="52">
        <f t="shared" si="13"/>
        <v>4367.6499999999996</v>
      </c>
      <c r="H71" s="52">
        <f t="shared" si="13"/>
        <v>0</v>
      </c>
    </row>
    <row r="72" spans="1:8" ht="15.75" x14ac:dyDescent="0.25">
      <c r="A72" s="104"/>
      <c r="B72" s="93"/>
      <c r="C72" s="34" t="s">
        <v>71</v>
      </c>
      <c r="D72" s="28">
        <v>0</v>
      </c>
      <c r="E72" s="28">
        <v>0</v>
      </c>
      <c r="F72" s="28">
        <v>0</v>
      </c>
      <c r="G72" s="28">
        <v>4367.6499999999996</v>
      </c>
      <c r="H72" s="28">
        <v>0</v>
      </c>
    </row>
    <row r="73" spans="1:8" ht="15.75" x14ac:dyDescent="0.25">
      <c r="A73" s="104"/>
      <c r="B73" s="93"/>
      <c r="C73" s="34" t="s">
        <v>72</v>
      </c>
      <c r="D73" s="28">
        <v>0</v>
      </c>
      <c r="E73" s="28">
        <v>0</v>
      </c>
      <c r="F73" s="28">
        <v>0</v>
      </c>
      <c r="G73" s="28">
        <v>0</v>
      </c>
      <c r="H73" s="28">
        <f t="shared" ref="H73:H74" si="14">SUM(E73:G73)</f>
        <v>0</v>
      </c>
    </row>
    <row r="74" spans="1:8" ht="64.150000000000006" customHeight="1" x14ac:dyDescent="0.25">
      <c r="A74" s="105"/>
      <c r="B74" s="94"/>
      <c r="C74" s="55" t="s">
        <v>73</v>
      </c>
      <c r="D74" s="28">
        <v>0</v>
      </c>
      <c r="E74" s="28">
        <v>0</v>
      </c>
      <c r="F74" s="28">
        <v>0</v>
      </c>
      <c r="G74" s="28">
        <v>0</v>
      </c>
      <c r="H74" s="28">
        <f t="shared" si="14"/>
        <v>0</v>
      </c>
    </row>
    <row r="75" spans="1:8" ht="18" customHeight="1" x14ac:dyDescent="0.25">
      <c r="A75" s="92" t="s">
        <v>122</v>
      </c>
      <c r="B75" s="36" t="s">
        <v>74</v>
      </c>
      <c r="C75" s="50" t="s">
        <v>70</v>
      </c>
      <c r="D75" s="52">
        <f>D76+D77+D78+D79</f>
        <v>1208.72</v>
      </c>
      <c r="E75" s="52">
        <f t="shared" ref="E75:H75" si="15">E76+E77+E78+E79</f>
        <v>2221.5</v>
      </c>
      <c r="F75" s="52">
        <f t="shared" si="15"/>
        <v>671</v>
      </c>
      <c r="G75" s="52">
        <f t="shared" si="15"/>
        <v>671</v>
      </c>
      <c r="H75" s="52">
        <f t="shared" si="15"/>
        <v>671</v>
      </c>
    </row>
    <row r="76" spans="1:8" ht="33" customHeight="1" x14ac:dyDescent="0.25">
      <c r="A76" s="93"/>
      <c r="B76" s="109" t="s">
        <v>79</v>
      </c>
      <c r="C76" s="34" t="s">
        <v>77</v>
      </c>
      <c r="D76" s="28">
        <f t="shared" ref="D76:H79" si="16">D81+D86+D91+D96</f>
        <v>0</v>
      </c>
      <c r="E76" s="28">
        <f t="shared" si="16"/>
        <v>0</v>
      </c>
      <c r="F76" s="28">
        <f t="shared" si="16"/>
        <v>0</v>
      </c>
      <c r="G76" s="28">
        <f t="shared" si="16"/>
        <v>0</v>
      </c>
      <c r="H76" s="28">
        <f t="shared" si="16"/>
        <v>0</v>
      </c>
    </row>
    <row r="77" spans="1:8" ht="15.75" x14ac:dyDescent="0.25">
      <c r="A77" s="93"/>
      <c r="B77" s="120"/>
      <c r="C77" s="34" t="s">
        <v>71</v>
      </c>
      <c r="D77" s="28">
        <f t="shared" si="16"/>
        <v>203.06</v>
      </c>
      <c r="E77" s="28">
        <f t="shared" si="16"/>
        <v>0</v>
      </c>
      <c r="F77" s="28">
        <f t="shared" si="16"/>
        <v>0</v>
      </c>
      <c r="G77" s="28">
        <f t="shared" si="16"/>
        <v>0</v>
      </c>
      <c r="H77" s="28">
        <f t="shared" si="16"/>
        <v>0</v>
      </c>
    </row>
    <row r="78" spans="1:8" ht="15.75" x14ac:dyDescent="0.25">
      <c r="A78" s="93"/>
      <c r="B78" s="120"/>
      <c r="C78" s="34" t="s">
        <v>72</v>
      </c>
      <c r="D78" s="28">
        <f t="shared" si="16"/>
        <v>1005.66</v>
      </c>
      <c r="E78" s="28">
        <f t="shared" si="16"/>
        <v>2221.5</v>
      </c>
      <c r="F78" s="28">
        <f t="shared" si="16"/>
        <v>671</v>
      </c>
      <c r="G78" s="28">
        <f t="shared" si="16"/>
        <v>671</v>
      </c>
      <c r="H78" s="28">
        <f t="shared" si="16"/>
        <v>671</v>
      </c>
    </row>
    <row r="79" spans="1:8" ht="45" x14ac:dyDescent="0.25">
      <c r="A79" s="94"/>
      <c r="B79" s="121"/>
      <c r="C79" s="55" t="s">
        <v>73</v>
      </c>
      <c r="D79" s="28">
        <f t="shared" si="16"/>
        <v>0</v>
      </c>
      <c r="E79" s="28">
        <f t="shared" si="16"/>
        <v>0</v>
      </c>
      <c r="F79" s="28">
        <f t="shared" si="16"/>
        <v>0</v>
      </c>
      <c r="G79" s="28">
        <f t="shared" si="16"/>
        <v>0</v>
      </c>
      <c r="H79" s="28">
        <f t="shared" si="16"/>
        <v>0</v>
      </c>
    </row>
    <row r="80" spans="1:8" ht="15.6" customHeight="1" x14ac:dyDescent="0.25">
      <c r="A80" s="106" t="s">
        <v>123</v>
      </c>
      <c r="B80" s="109" t="s">
        <v>143</v>
      </c>
      <c r="C80" s="50" t="s">
        <v>70</v>
      </c>
      <c r="D80" s="52">
        <f>D81+D82+D83+D84</f>
        <v>886.66</v>
      </c>
      <c r="E80" s="52">
        <f>E81+E82+E83+E84</f>
        <v>2107.5</v>
      </c>
      <c r="F80" s="52">
        <f>F81+F82+F83+F84</f>
        <v>557</v>
      </c>
      <c r="G80" s="52">
        <f>G81+G82+G83+G84</f>
        <v>557</v>
      </c>
      <c r="H80" s="52">
        <f>H81+H82+H83+H84</f>
        <v>557</v>
      </c>
    </row>
    <row r="81" spans="1:8" ht="35.25" customHeight="1" x14ac:dyDescent="0.25">
      <c r="A81" s="107"/>
      <c r="B81" s="110"/>
      <c r="C81" s="34" t="s"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</row>
    <row r="82" spans="1:8" ht="20.25" customHeight="1" x14ac:dyDescent="0.25">
      <c r="A82" s="107"/>
      <c r="B82" s="110"/>
      <c r="C82" s="34" t="s">
        <v>71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</row>
    <row r="83" spans="1:8" ht="22.5" customHeight="1" x14ac:dyDescent="0.25">
      <c r="A83" s="107"/>
      <c r="B83" s="110"/>
      <c r="C83" s="34" t="s">
        <v>72</v>
      </c>
      <c r="D83" s="28">
        <v>886.66</v>
      </c>
      <c r="E83" s="28">
        <f>'прил 4сенть'!I25</f>
        <v>2107.5</v>
      </c>
      <c r="F83" s="28">
        <f>'прил 4 май'!J25</f>
        <v>557</v>
      </c>
      <c r="G83" s="28">
        <f>'прил 4 май'!K25</f>
        <v>557</v>
      </c>
      <c r="H83" s="28">
        <f>'прил 4 май'!L25</f>
        <v>557</v>
      </c>
    </row>
    <row r="84" spans="1:8" ht="35.450000000000003" customHeight="1" x14ac:dyDescent="0.25">
      <c r="A84" s="108"/>
      <c r="B84" s="111"/>
      <c r="C84" s="55" t="s">
        <v>73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</row>
    <row r="85" spans="1:8" ht="15.75" x14ac:dyDescent="0.25">
      <c r="A85" s="106" t="s">
        <v>124</v>
      </c>
      <c r="B85" s="109" t="s">
        <v>53</v>
      </c>
      <c r="C85" s="50" t="s">
        <v>70</v>
      </c>
      <c r="D85" s="52">
        <f>D86+D87+D88+D89</f>
        <v>84</v>
      </c>
      <c r="E85" s="52">
        <f>E86+E87+E88+E89</f>
        <v>84</v>
      </c>
      <c r="F85" s="52">
        <f>F86+F87+F88+F89</f>
        <v>84</v>
      </c>
      <c r="G85" s="52">
        <f>G86+G87+G88+G89</f>
        <v>84</v>
      </c>
      <c r="H85" s="52">
        <f>H86+H87+H88+H89</f>
        <v>84</v>
      </c>
    </row>
    <row r="86" spans="1:8" ht="31.5" x14ac:dyDescent="0.25">
      <c r="A86" s="107"/>
      <c r="B86" s="110"/>
      <c r="C86" s="34" t="s">
        <v>77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</row>
    <row r="87" spans="1:8" ht="15.75" x14ac:dyDescent="0.25">
      <c r="A87" s="107"/>
      <c r="B87" s="110"/>
      <c r="C87" s="34" t="s">
        <v>71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</row>
    <row r="88" spans="1:8" ht="15.75" x14ac:dyDescent="0.25">
      <c r="A88" s="107"/>
      <c r="B88" s="110"/>
      <c r="C88" s="34" t="s">
        <v>72</v>
      </c>
      <c r="D88" s="28">
        <f>'прил 4 май'!H26</f>
        <v>84</v>
      </c>
      <c r="E88" s="28">
        <f>'прил 4 май'!I26</f>
        <v>84</v>
      </c>
      <c r="F88" s="28">
        <f>'прил 4 май'!J26</f>
        <v>84</v>
      </c>
      <c r="G88" s="28">
        <f>'прил 4 май'!K26</f>
        <v>84</v>
      </c>
      <c r="H88" s="28">
        <f>'прил 4 май'!L26</f>
        <v>84</v>
      </c>
    </row>
    <row r="89" spans="1:8" ht="45" x14ac:dyDescent="0.25">
      <c r="A89" s="108"/>
      <c r="B89" s="111"/>
      <c r="C89" s="55" t="s">
        <v>73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</row>
    <row r="90" spans="1:8" ht="15.75" x14ac:dyDescent="0.25">
      <c r="A90" s="106" t="s">
        <v>125</v>
      </c>
      <c r="B90" s="109" t="s">
        <v>52</v>
      </c>
      <c r="C90" s="50" t="s">
        <v>70</v>
      </c>
      <c r="D90" s="52">
        <f>D91+D92+D93+D94</f>
        <v>30</v>
      </c>
      <c r="E90" s="52">
        <f>E91+E92+E93+E94</f>
        <v>30</v>
      </c>
      <c r="F90" s="52">
        <f>F91+F92+F93+F94</f>
        <v>30</v>
      </c>
      <c r="G90" s="52">
        <f>G91+G92+G93+G94</f>
        <v>30</v>
      </c>
      <c r="H90" s="52">
        <f>H91+H92+H93+H94</f>
        <v>30</v>
      </c>
    </row>
    <row r="91" spans="1:8" ht="31.5" x14ac:dyDescent="0.25">
      <c r="A91" s="107"/>
      <c r="B91" s="110"/>
      <c r="C91" s="34" t="s">
        <v>77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</row>
    <row r="92" spans="1:8" ht="15.75" x14ac:dyDescent="0.25">
      <c r="A92" s="107"/>
      <c r="B92" s="110"/>
      <c r="C92" s="34" t="s">
        <v>71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</row>
    <row r="93" spans="1:8" ht="25.9" customHeight="1" x14ac:dyDescent="0.25">
      <c r="A93" s="107"/>
      <c r="B93" s="110"/>
      <c r="C93" s="34" t="s">
        <v>72</v>
      </c>
      <c r="D93" s="28">
        <f>'прил 4 май'!H27</f>
        <v>30</v>
      </c>
      <c r="E93" s="28">
        <f>'прил 4 май'!I27</f>
        <v>30</v>
      </c>
      <c r="F93" s="28">
        <f>'прил 4 май'!J27</f>
        <v>30</v>
      </c>
      <c r="G93" s="28">
        <f>'прил 4 май'!K27</f>
        <v>30</v>
      </c>
      <c r="H93" s="28">
        <f>'прил 4 май'!L27</f>
        <v>30</v>
      </c>
    </row>
    <row r="94" spans="1:8" ht="36.6" customHeight="1" x14ac:dyDescent="0.25">
      <c r="A94" s="108"/>
      <c r="B94" s="111"/>
      <c r="C94" s="55" t="s">
        <v>73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</row>
    <row r="95" spans="1:8" ht="15" customHeight="1" x14ac:dyDescent="0.25">
      <c r="A95" s="106" t="s">
        <v>126</v>
      </c>
      <c r="B95" s="122" t="s">
        <v>80</v>
      </c>
      <c r="C95" s="50" t="s">
        <v>70</v>
      </c>
      <c r="D95" s="51">
        <f>D96+D97+D98+D99</f>
        <v>208.06</v>
      </c>
      <c r="E95" s="51">
        <f>E96+E97+E98+E99</f>
        <v>0</v>
      </c>
      <c r="F95" s="51">
        <f>F96+F97+F98+F99</f>
        <v>0</v>
      </c>
      <c r="G95" s="51">
        <f>G96+G97+G98+G99</f>
        <v>0</v>
      </c>
      <c r="H95" s="51">
        <f>H96+H97+H98+H99</f>
        <v>0</v>
      </c>
    </row>
    <row r="96" spans="1:8" ht="31.5" x14ac:dyDescent="0.25">
      <c r="A96" s="107"/>
      <c r="B96" s="123"/>
      <c r="C96" s="34" t="s">
        <v>77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</row>
    <row r="97" spans="1:8" ht="15.75" x14ac:dyDescent="0.25">
      <c r="A97" s="107"/>
      <c r="B97" s="123"/>
      <c r="C97" s="34" t="s">
        <v>71</v>
      </c>
      <c r="D97" s="26">
        <v>203.06</v>
      </c>
      <c r="E97" s="26">
        <v>0</v>
      </c>
      <c r="F97" s="26">
        <v>0</v>
      </c>
      <c r="G97" s="26">
        <v>0</v>
      </c>
      <c r="H97" s="26">
        <v>0</v>
      </c>
    </row>
    <row r="98" spans="1:8" ht="15.75" x14ac:dyDescent="0.25">
      <c r="A98" s="107"/>
      <c r="B98" s="123"/>
      <c r="C98" s="34" t="s">
        <v>72</v>
      </c>
      <c r="D98" s="26">
        <f>'прил 4 май'!H28</f>
        <v>5</v>
      </c>
      <c r="E98" s="26">
        <f>'прил 4 май'!I28</f>
        <v>0</v>
      </c>
      <c r="F98" s="26">
        <f>'прил 4 май'!J28</f>
        <v>0</v>
      </c>
      <c r="G98" s="26">
        <f>'прил 4 май'!K28</f>
        <v>0</v>
      </c>
      <c r="H98" s="26">
        <f>'прил 4 май'!L28</f>
        <v>0</v>
      </c>
    </row>
    <row r="99" spans="1:8" ht="45" x14ac:dyDescent="0.25">
      <c r="A99" s="108"/>
      <c r="B99" s="124"/>
      <c r="C99" s="55" t="s">
        <v>73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</row>
  </sheetData>
  <mergeCells count="49">
    <mergeCell ref="G1:H1"/>
    <mergeCell ref="J1:L1"/>
    <mergeCell ref="F2:H2"/>
    <mergeCell ref="J2:L2"/>
    <mergeCell ref="G4:H4"/>
    <mergeCell ref="J4:L4"/>
    <mergeCell ref="F5:H5"/>
    <mergeCell ref="J5:L5"/>
    <mergeCell ref="A7:H7"/>
    <mergeCell ref="B9:B11"/>
    <mergeCell ref="C9:C11"/>
    <mergeCell ref="D9:H9"/>
    <mergeCell ref="D10:H10"/>
    <mergeCell ref="A13:A17"/>
    <mergeCell ref="B13:B17"/>
    <mergeCell ref="A18:A22"/>
    <mergeCell ref="B19:B22"/>
    <mergeCell ref="A23:A27"/>
    <mergeCell ref="B23:B27"/>
    <mergeCell ref="A28:A32"/>
    <mergeCell ref="B28:B32"/>
    <mergeCell ref="A33:A37"/>
    <mergeCell ref="B33:B37"/>
    <mergeCell ref="A38:A42"/>
    <mergeCell ref="B38:B42"/>
    <mergeCell ref="A43:A47"/>
    <mergeCell ref="B43:B47"/>
    <mergeCell ref="A48:A52"/>
    <mergeCell ref="B48:B52"/>
    <mergeCell ref="A53:A57"/>
    <mergeCell ref="B54:B57"/>
    <mergeCell ref="A58:A62"/>
    <mergeCell ref="B58:B62"/>
    <mergeCell ref="A63:A66"/>
    <mergeCell ref="B63:B66"/>
    <mergeCell ref="A67:A70"/>
    <mergeCell ref="B67:B70"/>
    <mergeCell ref="A71:A74"/>
    <mergeCell ref="B71:B74"/>
    <mergeCell ref="A75:A79"/>
    <mergeCell ref="B76:B79"/>
    <mergeCell ref="A80:A84"/>
    <mergeCell ref="B80:B84"/>
    <mergeCell ref="A85:A89"/>
    <mergeCell ref="B85:B89"/>
    <mergeCell ref="A90:A94"/>
    <mergeCell ref="B90:B94"/>
    <mergeCell ref="A95:A99"/>
    <mergeCell ref="B95:B99"/>
  </mergeCells>
  <pageMargins left="0.9055118110236221" right="0.19685039370078741" top="0.19685039370078741" bottom="0.19685039370078741" header="0" footer="0"/>
  <pageSetup paperSize="9" scale="59" orientation="portrait" r:id="rId1"/>
  <rowBreaks count="1" manualBreakCount="1">
    <brk id="4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="110" zoomScaleNormal="100" zoomScaleSheetLayoutView="110" workbookViewId="0">
      <selection activeCell="K3" sqref="K3"/>
    </sheetView>
  </sheetViews>
  <sheetFormatPr defaultRowHeight="15" x14ac:dyDescent="0.25"/>
  <cols>
    <col min="1" max="1" width="9.28515625" bestFit="1" customWidth="1"/>
    <col min="2" max="2" width="43.28515625" customWidth="1"/>
    <col min="3" max="6" width="9.28515625" customWidth="1"/>
    <col min="7" max="7" width="9.28515625" bestFit="1" customWidth="1"/>
    <col min="8" max="12" width="11.5703125" bestFit="1" customWidth="1"/>
  </cols>
  <sheetData>
    <row r="1" spans="1:12" ht="34.5" customHeight="1" x14ac:dyDescent="0.25">
      <c r="J1" s="87" t="s">
        <v>103</v>
      </c>
      <c r="K1" s="87"/>
      <c r="L1" s="87"/>
    </row>
    <row r="2" spans="1:12" ht="32.25" customHeight="1" x14ac:dyDescent="0.25">
      <c r="J2" s="87" t="s">
        <v>109</v>
      </c>
      <c r="K2" s="87"/>
      <c r="L2" s="87"/>
    </row>
    <row r="3" spans="1:12" ht="32.25" customHeight="1" x14ac:dyDescent="0.25"/>
    <row r="4" spans="1:12" x14ac:dyDescent="0.25">
      <c r="J4" s="88" t="s">
        <v>102</v>
      </c>
      <c r="K4" s="89"/>
      <c r="L4" s="89"/>
    </row>
    <row r="5" spans="1:12" ht="72" customHeight="1" x14ac:dyDescent="0.25">
      <c r="E5" s="40"/>
      <c r="J5" s="100" t="s">
        <v>101</v>
      </c>
      <c r="K5" s="89"/>
      <c r="L5" s="89"/>
    </row>
    <row r="6" spans="1:12" ht="76.5" customHeight="1" x14ac:dyDescent="0.3">
      <c r="A6" s="125" t="s">
        <v>108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8" spans="1:12" ht="15.75" x14ac:dyDescent="0.25">
      <c r="A8" s="18" t="s">
        <v>82</v>
      </c>
      <c r="B8" s="18" t="s">
        <v>83</v>
      </c>
      <c r="C8" s="129" t="s">
        <v>87</v>
      </c>
      <c r="D8" s="129"/>
      <c r="E8" s="129"/>
      <c r="F8" s="129"/>
      <c r="G8" s="129"/>
      <c r="H8" s="129" t="s">
        <v>89</v>
      </c>
      <c r="I8" s="129"/>
      <c r="J8" s="129"/>
      <c r="K8" s="129"/>
      <c r="L8" s="129"/>
    </row>
    <row r="9" spans="1:12" ht="15.75" x14ac:dyDescent="0.25">
      <c r="A9" s="18" t="s">
        <v>65</v>
      </c>
      <c r="B9" s="18" t="s">
        <v>84</v>
      </c>
      <c r="C9" s="129" t="s">
        <v>88</v>
      </c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15.75" x14ac:dyDescent="0.25">
      <c r="A10" s="19"/>
      <c r="B10" s="18" t="s">
        <v>85</v>
      </c>
      <c r="C10" s="130"/>
      <c r="D10" s="130"/>
      <c r="E10" s="130"/>
      <c r="F10" s="130"/>
      <c r="G10" s="130"/>
      <c r="H10" s="129"/>
      <c r="I10" s="129"/>
      <c r="J10" s="129"/>
      <c r="K10" s="129"/>
      <c r="L10" s="129"/>
    </row>
    <row r="11" spans="1:12" ht="15.75" x14ac:dyDescent="0.25">
      <c r="A11" s="19"/>
      <c r="B11" s="18" t="s">
        <v>86</v>
      </c>
      <c r="C11" s="1">
        <v>2020</v>
      </c>
      <c r="D11" s="1">
        <v>2021</v>
      </c>
      <c r="E11" s="1">
        <v>2022</v>
      </c>
      <c r="F11" s="1">
        <v>2023</v>
      </c>
      <c r="G11" s="1">
        <v>2024</v>
      </c>
      <c r="H11" s="1">
        <v>2020</v>
      </c>
      <c r="I11" s="1">
        <v>2021</v>
      </c>
      <c r="J11" s="1">
        <v>2022</v>
      </c>
      <c r="K11" s="1">
        <v>2023</v>
      </c>
      <c r="L11" s="1">
        <v>2024</v>
      </c>
    </row>
    <row r="12" spans="1:12" ht="15.75" x14ac:dyDescent="0.25">
      <c r="A12" s="18">
        <v>1</v>
      </c>
      <c r="B12" s="18">
        <v>2</v>
      </c>
      <c r="C12" s="18">
        <v>3</v>
      </c>
      <c r="D12" s="18"/>
      <c r="E12" s="18">
        <v>4</v>
      </c>
      <c r="F12" s="18"/>
      <c r="G12" s="18">
        <v>5</v>
      </c>
      <c r="H12" s="18">
        <v>6</v>
      </c>
      <c r="I12" s="18"/>
      <c r="J12" s="18">
        <v>7</v>
      </c>
      <c r="K12" s="18"/>
      <c r="L12" s="18">
        <v>8</v>
      </c>
    </row>
    <row r="13" spans="1:12" ht="48.75" customHeight="1" x14ac:dyDescent="0.25">
      <c r="A13" s="18"/>
      <c r="B13" s="2" t="s">
        <v>90</v>
      </c>
      <c r="C13" s="1"/>
      <c r="D13" s="1"/>
      <c r="E13" s="1"/>
      <c r="F13" s="1"/>
      <c r="G13" s="1"/>
      <c r="H13" s="48">
        <f>15437.005</f>
        <v>15437.004999999999</v>
      </c>
      <c r="I13" s="49">
        <v>16105.023999999999</v>
      </c>
      <c r="J13" s="49">
        <v>12942.789000000001</v>
      </c>
      <c r="K13" s="49">
        <v>17523.48</v>
      </c>
      <c r="L13" s="49">
        <v>10043.73</v>
      </c>
    </row>
    <row r="14" spans="1:12" ht="33.75" customHeight="1" x14ac:dyDescent="0.25">
      <c r="A14" s="18"/>
      <c r="B14" s="2" t="s">
        <v>91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1" customHeight="1" x14ac:dyDescent="0.25">
      <c r="A15" s="18"/>
      <c r="B15" s="1" t="s">
        <v>92</v>
      </c>
      <c r="C15" s="1">
        <v>280</v>
      </c>
      <c r="D15" s="1">
        <v>280</v>
      </c>
      <c r="E15" s="1">
        <v>280</v>
      </c>
      <c r="F15" s="1">
        <v>280</v>
      </c>
      <c r="G15" s="1">
        <v>280</v>
      </c>
      <c r="H15" s="1"/>
      <c r="I15" s="1"/>
      <c r="J15" s="1"/>
      <c r="K15" s="1"/>
      <c r="L15" s="1"/>
    </row>
    <row r="16" spans="1:12" ht="15.75" x14ac:dyDescent="0.25">
      <c r="A16" s="126" t="s">
        <v>93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8"/>
    </row>
    <row r="17" spans="1:12" x14ac:dyDescent="0.25">
      <c r="A17" s="21"/>
      <c r="B17" s="22"/>
      <c r="C17" s="1">
        <v>2020</v>
      </c>
      <c r="D17" s="1">
        <v>2021</v>
      </c>
      <c r="E17" s="1">
        <v>2022</v>
      </c>
      <c r="F17" s="1">
        <v>2023</v>
      </c>
      <c r="G17" s="1">
        <v>2024</v>
      </c>
      <c r="H17" s="1">
        <v>2020</v>
      </c>
      <c r="I17" s="1">
        <v>2021</v>
      </c>
      <c r="J17" s="1">
        <v>2022</v>
      </c>
      <c r="K17" s="1">
        <v>2023</v>
      </c>
      <c r="L17" s="1">
        <v>2024</v>
      </c>
    </row>
    <row r="18" spans="1:12" ht="31.5" customHeight="1" x14ac:dyDescent="0.25">
      <c r="A18" s="2"/>
      <c r="B18" s="2" t="s">
        <v>98</v>
      </c>
      <c r="C18" s="1">
        <v>35367</v>
      </c>
      <c r="D18" s="1">
        <v>35367</v>
      </c>
      <c r="E18" s="1">
        <v>35367</v>
      </c>
      <c r="F18" s="1">
        <v>35367</v>
      </c>
      <c r="G18" s="1">
        <v>35367</v>
      </c>
      <c r="H18" s="2"/>
      <c r="I18" s="2"/>
      <c r="J18" s="2"/>
      <c r="K18" s="2"/>
      <c r="L18" s="1"/>
    </row>
    <row r="19" spans="1:12" ht="15.75" x14ac:dyDescent="0.25">
      <c r="A19" s="20"/>
      <c r="B19" s="2" t="s">
        <v>94</v>
      </c>
      <c r="C19" s="1"/>
      <c r="D19" s="1"/>
      <c r="E19" s="1"/>
      <c r="F19" s="1"/>
      <c r="G19" s="1"/>
      <c r="H19" s="49">
        <v>7891.26</v>
      </c>
      <c r="I19" s="49">
        <v>8606.9459999999999</v>
      </c>
      <c r="J19" s="49">
        <v>7913.0050000000001</v>
      </c>
      <c r="K19" s="49">
        <v>7913.0050000000001</v>
      </c>
      <c r="L19" s="49">
        <v>6533.6350000000002</v>
      </c>
    </row>
  </sheetData>
  <mergeCells count="10">
    <mergeCell ref="A16:L16"/>
    <mergeCell ref="C8:G8"/>
    <mergeCell ref="C9:G9"/>
    <mergeCell ref="C10:G10"/>
    <mergeCell ref="H8:L10"/>
    <mergeCell ref="J1:L1"/>
    <mergeCell ref="J4:L4"/>
    <mergeCell ref="J5:L5"/>
    <mergeCell ref="J2:L2"/>
    <mergeCell ref="A6:L6"/>
  </mergeCells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L5"/>
  <sheetViews>
    <sheetView workbookViewId="0">
      <selection activeCell="J16" sqref="J16"/>
    </sheetView>
  </sheetViews>
  <sheetFormatPr defaultRowHeight="15" x14ac:dyDescent="0.25"/>
  <sheetData>
    <row r="1" spans="10:12" ht="34.5" customHeight="1" x14ac:dyDescent="0.25">
      <c r="J1" s="87" t="s">
        <v>103</v>
      </c>
      <c r="K1" s="87"/>
      <c r="L1" s="87"/>
    </row>
    <row r="2" spans="10:12" ht="32.25" customHeight="1" x14ac:dyDescent="0.25">
      <c r="J2" s="87" t="s">
        <v>104</v>
      </c>
      <c r="K2" s="87"/>
      <c r="L2" s="87"/>
    </row>
    <row r="3" spans="10:12" ht="32.25" customHeight="1" x14ac:dyDescent="0.25">
      <c r="J3" s="38"/>
      <c r="K3" s="38"/>
      <c r="L3" s="38"/>
    </row>
    <row r="4" spans="10:12" x14ac:dyDescent="0.25">
      <c r="J4" s="88" t="s">
        <v>102</v>
      </c>
      <c r="K4" s="89"/>
      <c r="L4" s="89"/>
    </row>
    <row r="5" spans="10:12" ht="76.5" customHeight="1" x14ac:dyDescent="0.25">
      <c r="J5" s="100" t="s">
        <v>101</v>
      </c>
      <c r="K5" s="89"/>
      <c r="L5" s="89"/>
    </row>
  </sheetData>
  <mergeCells count="4">
    <mergeCell ref="J1:L1"/>
    <mergeCell ref="J2:L2"/>
    <mergeCell ref="J4:L4"/>
    <mergeCell ref="J5:L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D17C76B-36F4-4E8F-A062-B124B67146A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без учета счетов бюджета</vt:lpstr>
      <vt:lpstr>прил 4 май</vt:lpstr>
      <vt:lpstr>прил 4сенть</vt:lpstr>
      <vt:lpstr>Прил 5 май</vt:lpstr>
      <vt:lpstr>Прил 5 сент</vt:lpstr>
      <vt:lpstr>прил 3 май</vt:lpstr>
      <vt:lpstr>Лист1</vt:lpstr>
      <vt:lpstr>'без учета счетов бюджета'!Заголовки_для_печати</vt:lpstr>
      <vt:lpstr>'Прил 5 май'!Заголовки_для_печати</vt:lpstr>
      <vt:lpstr>'Прил 5 сент'!Заголовки_для_печати</vt:lpstr>
      <vt:lpstr>'Прил 5 май'!Область_печати</vt:lpstr>
      <vt:lpstr>'Прил 5 сент'!Область_печати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Шпачкова Марина Семеновна</cp:lastModifiedBy>
  <cp:lastPrinted>2021-09-29T00:20:32Z</cp:lastPrinted>
  <dcterms:created xsi:type="dcterms:W3CDTF">2020-09-22T01:51:47Z</dcterms:created>
  <dcterms:modified xsi:type="dcterms:W3CDTF">2021-10-01T01:04:31Z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Исполнение.xlsx</vt:lpwstr>
  </property>
  <property fmtid="{D5CDD505-2E9C-101B-9397-08002B2CF9AE}" pid="3" name="Название отчета">
    <vt:lpwstr>Исполнение.xlsx</vt:lpwstr>
  </property>
  <property fmtid="{D5CDD505-2E9C-101B-9397-08002B2CF9AE}" pid="4" name="Версия клиента">
    <vt:lpwstr>20.1.32.8060 (.NET 4.0)</vt:lpwstr>
  </property>
  <property fmtid="{D5CDD505-2E9C-101B-9397-08002B2CF9AE}" pid="5" name="Версия базы">
    <vt:lpwstr>20.1.1944.15481430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192.168.30.4</vt:lpwstr>
  </property>
  <property fmtid="{D5CDD505-2E9C-101B-9397-08002B2CF9AE}" pid="8" name="База">
    <vt:lpwstr>finupr20</vt:lpwstr>
  </property>
  <property fmtid="{D5CDD505-2E9C-101B-9397-08002B2CF9AE}" pid="9" name="Пользователь">
    <vt:lpwstr>остапенко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