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9135" activeTab="3"/>
  </bookViews>
  <sheets>
    <sheet name="дек 21 прил 3" sheetId="13" r:id="rId1"/>
    <sheet name="янв 22 пр 3" sheetId="15" r:id="rId2"/>
    <sheet name="янв 22 пр 4" sheetId="16" r:id="rId3"/>
    <sheet name="фев 22 прил 3" sheetId="17" r:id="rId4"/>
    <sheet name="фев 22 прил 4" sheetId="18" r:id="rId5"/>
    <sheet name="дек 21 прил 4" sheetId="14" r:id="rId6"/>
  </sheets>
  <calcPr calcId="145621"/>
</workbook>
</file>

<file path=xl/calcChain.xml><?xml version="1.0" encoding="utf-8"?>
<calcChain xmlns="http://schemas.openxmlformats.org/spreadsheetml/2006/main">
  <c r="J13" i="17" l="1"/>
  <c r="F18" i="18"/>
  <c r="F17" i="18" l="1"/>
  <c r="F12" i="18" s="1"/>
  <c r="F62" i="18"/>
  <c r="J21" i="17"/>
  <c r="H109" i="18"/>
  <c r="G109" i="18"/>
  <c r="F109" i="18"/>
  <c r="E109" i="18"/>
  <c r="D109" i="18"/>
  <c r="H104" i="18"/>
  <c r="G104" i="18"/>
  <c r="F104" i="18"/>
  <c r="E104" i="18"/>
  <c r="D104" i="18"/>
  <c r="D102" i="18"/>
  <c r="H99" i="18"/>
  <c r="G99" i="18"/>
  <c r="F99" i="18"/>
  <c r="E99" i="18"/>
  <c r="D99" i="18"/>
  <c r="H94" i="18"/>
  <c r="G94" i="18"/>
  <c r="E94" i="18"/>
  <c r="D94" i="18"/>
  <c r="D93" i="18"/>
  <c r="H92" i="18"/>
  <c r="G92" i="18"/>
  <c r="E92" i="18"/>
  <c r="E89" i="18" s="1"/>
  <c r="D92" i="18"/>
  <c r="D91" i="18"/>
  <c r="D90" i="18"/>
  <c r="H89" i="18"/>
  <c r="G89" i="18"/>
  <c r="F89" i="18"/>
  <c r="D89" i="18"/>
  <c r="E86" i="18"/>
  <c r="D86" i="18"/>
  <c r="H84" i="18"/>
  <c r="G84" i="18"/>
  <c r="F84" i="18"/>
  <c r="E84" i="18"/>
  <c r="D84" i="18"/>
  <c r="H82" i="18"/>
  <c r="H79" i="18" s="1"/>
  <c r="G82" i="18"/>
  <c r="F82" i="18"/>
  <c r="F79" i="18" s="1"/>
  <c r="E82" i="18"/>
  <c r="D82" i="18"/>
  <c r="E81" i="18"/>
  <c r="D81" i="18"/>
  <c r="D79" i="18" s="1"/>
  <c r="G79" i="18"/>
  <c r="E79" i="18"/>
  <c r="E77" i="18"/>
  <c r="E74" i="18" s="1"/>
  <c r="E76" i="18"/>
  <c r="H74" i="18"/>
  <c r="G74" i="18"/>
  <c r="D74" i="18"/>
  <c r="H69" i="18"/>
  <c r="G69" i="18"/>
  <c r="F69" i="18"/>
  <c r="E69" i="18"/>
  <c r="D69" i="18"/>
  <c r="D67" i="18"/>
  <c r="D66" i="18"/>
  <c r="D64" i="18" s="1"/>
  <c r="H64" i="18"/>
  <c r="G64" i="18"/>
  <c r="F64" i="18"/>
  <c r="E64" i="18"/>
  <c r="E62" i="18"/>
  <c r="E59" i="18" s="1"/>
  <c r="D62" i="18"/>
  <c r="H59" i="18"/>
  <c r="G59" i="18"/>
  <c r="F59" i="18"/>
  <c r="D59" i="18"/>
  <c r="E57" i="18"/>
  <c r="D57" i="18"/>
  <c r="D54" i="18" s="1"/>
  <c r="H54" i="18"/>
  <c r="G54" i="18"/>
  <c r="F54" i="18"/>
  <c r="E54" i="18"/>
  <c r="H49" i="18"/>
  <c r="G49" i="18"/>
  <c r="F49" i="18"/>
  <c r="E49" i="18"/>
  <c r="D49" i="18"/>
  <c r="H43" i="18"/>
  <c r="G43" i="18"/>
  <c r="F43" i="18"/>
  <c r="E43" i="18"/>
  <c r="D43" i="18"/>
  <c r="H37" i="18"/>
  <c r="G37" i="18"/>
  <c r="F37" i="18"/>
  <c r="E37" i="18"/>
  <c r="D37" i="18"/>
  <c r="E34" i="18"/>
  <c r="E31" i="18" s="1"/>
  <c r="D34" i="18"/>
  <c r="H31" i="18"/>
  <c r="G31" i="18"/>
  <c r="F31" i="18"/>
  <c r="D31" i="18"/>
  <c r="H25" i="18"/>
  <c r="H15" i="18" s="1"/>
  <c r="H10" i="18" s="1"/>
  <c r="G25" i="18"/>
  <c r="G15" i="18" s="1"/>
  <c r="G10" i="18" s="1"/>
  <c r="E25" i="18"/>
  <c r="D25" i="18"/>
  <c r="E23" i="18"/>
  <c r="D23" i="18"/>
  <c r="D20" i="18" s="1"/>
  <c r="D15" i="18" s="1"/>
  <c r="D10" i="18" s="1"/>
  <c r="H20" i="18"/>
  <c r="G20" i="18"/>
  <c r="F20" i="18"/>
  <c r="E20" i="18"/>
  <c r="H19" i="18"/>
  <c r="G19" i="18"/>
  <c r="G14" i="18" s="1"/>
  <c r="F19" i="18"/>
  <c r="F14" i="18" s="1"/>
  <c r="E19" i="18"/>
  <c r="D19" i="18"/>
  <c r="H18" i="18"/>
  <c r="H13" i="18" s="1"/>
  <c r="G18" i="18"/>
  <c r="G13" i="18" s="1"/>
  <c r="H17" i="18"/>
  <c r="H12" i="18" s="1"/>
  <c r="G17" i="18"/>
  <c r="G12" i="18" s="1"/>
  <c r="E17" i="18"/>
  <c r="E12" i="18" s="1"/>
  <c r="H16" i="18"/>
  <c r="H11" i="18" s="1"/>
  <c r="G16" i="18"/>
  <c r="F16" i="18"/>
  <c r="F11" i="18" s="1"/>
  <c r="E16" i="18"/>
  <c r="E11" i="18" s="1"/>
  <c r="D16" i="18"/>
  <c r="D11" i="18" s="1"/>
  <c r="H14" i="18"/>
  <c r="D14" i="18"/>
  <c r="E13" i="18"/>
  <c r="G11" i="18"/>
  <c r="H30" i="17"/>
  <c r="H29" i="17"/>
  <c r="L27" i="17"/>
  <c r="K27" i="17"/>
  <c r="K12" i="17" s="1"/>
  <c r="J27" i="17"/>
  <c r="I27" i="17"/>
  <c r="H27" i="17"/>
  <c r="H22" i="17"/>
  <c r="I21" i="17"/>
  <c r="H21" i="17"/>
  <c r="I20" i="17"/>
  <c r="H20" i="17"/>
  <c r="H16" i="17"/>
  <c r="I14" i="17"/>
  <c r="H14" i="17"/>
  <c r="L13" i="17"/>
  <c r="L12" i="17" s="1"/>
  <c r="K13" i="17"/>
  <c r="J12" i="17"/>
  <c r="I13" i="17"/>
  <c r="H13" i="17"/>
  <c r="H12" i="17" s="1"/>
  <c r="I12" i="17"/>
  <c r="F15" i="18" l="1"/>
  <c r="F13" i="18"/>
  <c r="F10" i="18" s="1"/>
  <c r="D17" i="18"/>
  <c r="D12" i="18" s="1"/>
  <c r="D18" i="18"/>
  <c r="D13" i="18" s="1"/>
  <c r="F34" i="16"/>
  <c r="F18" i="16"/>
  <c r="F13" i="16"/>
  <c r="E82" i="16" l="1"/>
  <c r="F82" i="16"/>
  <c r="G82" i="16"/>
  <c r="H82" i="16"/>
  <c r="D82" i="16"/>
  <c r="E77" i="16"/>
  <c r="E74" i="16" s="1"/>
  <c r="F59" i="16"/>
  <c r="G59" i="16"/>
  <c r="H59" i="16"/>
  <c r="F20" i="16"/>
  <c r="G20" i="16"/>
  <c r="H20" i="16"/>
  <c r="L13" i="15" l="1"/>
  <c r="L12" i="15" s="1"/>
  <c r="K13" i="15"/>
  <c r="K12" i="15" s="1"/>
  <c r="F64" i="16" l="1"/>
  <c r="F89" i="16"/>
  <c r="H104" i="16"/>
  <c r="G104" i="16"/>
  <c r="F104" i="16"/>
  <c r="E104" i="16"/>
  <c r="D104" i="16"/>
  <c r="F69" i="16"/>
  <c r="K27" i="15"/>
  <c r="L27" i="15"/>
  <c r="J27" i="15"/>
  <c r="J13" i="15"/>
  <c r="H29" i="15"/>
  <c r="H30" i="15"/>
  <c r="H27" i="15" s="1"/>
  <c r="H109" i="16"/>
  <c r="G109" i="16"/>
  <c r="F109" i="16"/>
  <c r="E109" i="16"/>
  <c r="D109" i="16"/>
  <c r="D89" i="16" s="1"/>
  <c r="D102" i="16"/>
  <c r="H99" i="16"/>
  <c r="G99" i="16"/>
  <c r="F99" i="16"/>
  <c r="E99" i="16"/>
  <c r="D99" i="16"/>
  <c r="H94" i="16"/>
  <c r="G94" i="16"/>
  <c r="E94" i="16"/>
  <c r="D94" i="16"/>
  <c r="D93" i="16"/>
  <c r="H92" i="16"/>
  <c r="H89" i="16" s="1"/>
  <c r="G92" i="16"/>
  <c r="G89" i="16" s="1"/>
  <c r="E92" i="16"/>
  <c r="E13" i="16" s="1"/>
  <c r="D92" i="16"/>
  <c r="D91" i="16"/>
  <c r="D90" i="16"/>
  <c r="E86" i="16"/>
  <c r="E84" i="16" s="1"/>
  <c r="D86" i="16"/>
  <c r="D81" i="16" s="1"/>
  <c r="D79" i="16" s="1"/>
  <c r="H84" i="16"/>
  <c r="G84" i="16"/>
  <c r="F84" i="16"/>
  <c r="D84" i="16"/>
  <c r="H79" i="16"/>
  <c r="G79" i="16"/>
  <c r="F79" i="16"/>
  <c r="E76" i="16"/>
  <c r="H74" i="16"/>
  <c r="G74" i="16"/>
  <c r="D74" i="16"/>
  <c r="H69" i="16"/>
  <c r="G69" i="16"/>
  <c r="E69" i="16"/>
  <c r="D69" i="16"/>
  <c r="D67" i="16"/>
  <c r="D66" i="16"/>
  <c r="H64" i="16"/>
  <c r="G64" i="16"/>
  <c r="E64" i="16"/>
  <c r="E62" i="16"/>
  <c r="D62" i="16"/>
  <c r="D59" i="16" s="1"/>
  <c r="E59" i="16"/>
  <c r="E57" i="16"/>
  <c r="E54" i="16" s="1"/>
  <c r="D57" i="16"/>
  <c r="H54" i="16"/>
  <c r="G54" i="16"/>
  <c r="F54" i="16"/>
  <c r="D54" i="16"/>
  <c r="H49" i="16"/>
  <c r="G49" i="16"/>
  <c r="F49" i="16"/>
  <c r="E49" i="16"/>
  <c r="D49" i="16"/>
  <c r="H43" i="16"/>
  <c r="G43" i="16"/>
  <c r="F43" i="16"/>
  <c r="E43" i="16"/>
  <c r="D43" i="16"/>
  <c r="H37" i="16"/>
  <c r="G37" i="16"/>
  <c r="F37" i="16"/>
  <c r="E37" i="16"/>
  <c r="D37" i="16"/>
  <c r="E34" i="16"/>
  <c r="D34" i="16"/>
  <c r="D31" i="16" s="1"/>
  <c r="H31" i="16"/>
  <c r="G31" i="16"/>
  <c r="F31" i="16"/>
  <c r="E31" i="16"/>
  <c r="H25" i="16"/>
  <c r="G25" i="16"/>
  <c r="E25" i="16"/>
  <c r="D25" i="16"/>
  <c r="E23" i="16"/>
  <c r="E20" i="16" s="1"/>
  <c r="D23" i="16"/>
  <c r="D20" i="16"/>
  <c r="H19" i="16"/>
  <c r="H14" i="16" s="1"/>
  <c r="G19" i="16"/>
  <c r="G14" i="16" s="1"/>
  <c r="F19" i="16"/>
  <c r="F14" i="16" s="1"/>
  <c r="E19" i="16"/>
  <c r="D19" i="16"/>
  <c r="H18" i="16"/>
  <c r="G18" i="16"/>
  <c r="G13" i="16" s="1"/>
  <c r="H17" i="16"/>
  <c r="H12" i="16" s="1"/>
  <c r="G17" i="16"/>
  <c r="F17" i="16"/>
  <c r="F12" i="16" s="1"/>
  <c r="F10" i="16" s="1"/>
  <c r="E17" i="16"/>
  <c r="D17" i="16"/>
  <c r="H16" i="16"/>
  <c r="G16" i="16"/>
  <c r="G11" i="16" s="1"/>
  <c r="F16" i="16"/>
  <c r="F11" i="16" s="1"/>
  <c r="E16" i="16"/>
  <c r="E11" i="16" s="1"/>
  <c r="D16" i="16"/>
  <c r="G12" i="16"/>
  <c r="H11" i="16"/>
  <c r="I27" i="15"/>
  <c r="H22" i="15"/>
  <c r="I21" i="15"/>
  <c r="H21" i="15"/>
  <c r="I20" i="15"/>
  <c r="H20" i="15"/>
  <c r="H16" i="15"/>
  <c r="I14" i="15"/>
  <c r="H14" i="15"/>
  <c r="F15" i="16" l="1"/>
  <c r="E81" i="16"/>
  <c r="E79" i="16" s="1"/>
  <c r="D11" i="16"/>
  <c r="D64" i="16"/>
  <c r="D12" i="16"/>
  <c r="H13" i="16"/>
  <c r="D14" i="16"/>
  <c r="G15" i="16"/>
  <c r="G10" i="16" s="1"/>
  <c r="H15" i="16"/>
  <c r="H10" i="16" s="1"/>
  <c r="H13" i="15"/>
  <c r="H12" i="15" s="1"/>
  <c r="I13" i="15"/>
  <c r="I12" i="15" s="1"/>
  <c r="J12" i="15"/>
  <c r="D15" i="16"/>
  <c r="D10" i="16" s="1"/>
  <c r="D18" i="16"/>
  <c r="D13" i="16" s="1"/>
  <c r="E89" i="16"/>
  <c r="E12" i="16"/>
  <c r="E76" i="14"/>
  <c r="E74" i="14" s="1"/>
  <c r="J12" i="13"/>
  <c r="J13" i="13"/>
  <c r="F10" i="14"/>
  <c r="F15" i="14"/>
  <c r="E86" i="14"/>
  <c r="E23" i="14"/>
  <c r="I14" i="13"/>
  <c r="E20" i="14"/>
  <c r="H104" i="14"/>
  <c r="G104" i="14"/>
  <c r="F104" i="14"/>
  <c r="E104" i="14"/>
  <c r="D104" i="14"/>
  <c r="D102" i="14"/>
  <c r="H99" i="14"/>
  <c r="G99" i="14"/>
  <c r="F99" i="14"/>
  <c r="E99" i="14"/>
  <c r="D99" i="14"/>
  <c r="H94" i="14"/>
  <c r="G94" i="14"/>
  <c r="E94" i="14"/>
  <c r="D94" i="14"/>
  <c r="D93" i="14"/>
  <c r="D14" i="14" s="1"/>
  <c r="H92" i="14"/>
  <c r="G92" i="14"/>
  <c r="F92" i="14"/>
  <c r="E92" i="14"/>
  <c r="E89" i="14" s="1"/>
  <c r="D92" i="14"/>
  <c r="D91" i="14"/>
  <c r="D90" i="14"/>
  <c r="H89" i="14"/>
  <c r="G89" i="14"/>
  <c r="F89" i="14"/>
  <c r="D89" i="14"/>
  <c r="D86" i="14"/>
  <c r="H84" i="14"/>
  <c r="G84" i="14"/>
  <c r="F84" i="14"/>
  <c r="E84" i="14"/>
  <c r="D84" i="14"/>
  <c r="E81" i="14"/>
  <c r="E79" i="14" s="1"/>
  <c r="D81" i="14"/>
  <c r="D79" i="14" s="1"/>
  <c r="H79" i="14"/>
  <c r="G79" i="14"/>
  <c r="F79" i="14"/>
  <c r="H74" i="14"/>
  <c r="G74" i="14"/>
  <c r="D74" i="14"/>
  <c r="H69" i="14"/>
  <c r="G69" i="14"/>
  <c r="E69" i="14"/>
  <c r="D69" i="14"/>
  <c r="D67" i="14"/>
  <c r="D64" i="14" s="1"/>
  <c r="D66" i="14"/>
  <c r="H64" i="14"/>
  <c r="G64" i="14"/>
  <c r="E64" i="14"/>
  <c r="E62" i="14"/>
  <c r="D62" i="14"/>
  <c r="H59" i="14"/>
  <c r="G59" i="14"/>
  <c r="D59" i="14"/>
  <c r="E57" i="14"/>
  <c r="E54" i="14" s="1"/>
  <c r="D57" i="14"/>
  <c r="H54" i="14"/>
  <c r="H15" i="14" s="1"/>
  <c r="H10" i="14" s="1"/>
  <c r="G54" i="14"/>
  <c r="F54" i="14"/>
  <c r="D54" i="14"/>
  <c r="H49" i="14"/>
  <c r="G49" i="14"/>
  <c r="F49" i="14"/>
  <c r="E49" i="14"/>
  <c r="D49" i="14"/>
  <c r="H43" i="14"/>
  <c r="G43" i="14"/>
  <c r="F43" i="14"/>
  <c r="E43" i="14"/>
  <c r="D43" i="14"/>
  <c r="H37" i="14"/>
  <c r="G37" i="14"/>
  <c r="F37" i="14"/>
  <c r="E37" i="14"/>
  <c r="D37" i="14"/>
  <c r="E34" i="14"/>
  <c r="E31" i="14" s="1"/>
  <c r="D34" i="14"/>
  <c r="H31" i="14"/>
  <c r="G31" i="14"/>
  <c r="F31" i="14"/>
  <c r="D31" i="14"/>
  <c r="H25" i="14"/>
  <c r="G25" i="14"/>
  <c r="G15" i="14" s="1"/>
  <c r="G10" i="14" s="1"/>
  <c r="E25" i="14"/>
  <c r="D25" i="14"/>
  <c r="D23" i="14"/>
  <c r="D20" i="14" s="1"/>
  <c r="H20" i="14"/>
  <c r="G20" i="14"/>
  <c r="H19" i="14"/>
  <c r="G19" i="14"/>
  <c r="F19" i="14"/>
  <c r="E19" i="14"/>
  <c r="D19" i="14"/>
  <c r="H18" i="14"/>
  <c r="G18" i="14"/>
  <c r="F18" i="14"/>
  <c r="F13" i="14" s="1"/>
  <c r="H17" i="14"/>
  <c r="G17" i="14"/>
  <c r="F17" i="14"/>
  <c r="D17" i="14"/>
  <c r="H16" i="14"/>
  <c r="G16" i="14"/>
  <c r="F16" i="14"/>
  <c r="E16" i="14"/>
  <c r="D16" i="14"/>
  <c r="H14" i="14"/>
  <c r="G14" i="14"/>
  <c r="F14" i="14"/>
  <c r="H13" i="14"/>
  <c r="G13" i="14"/>
  <c r="H12" i="14"/>
  <c r="G12" i="14"/>
  <c r="F12" i="14"/>
  <c r="H11" i="14"/>
  <c r="G11" i="14"/>
  <c r="F11" i="14"/>
  <c r="E11" i="14"/>
  <c r="D11" i="14"/>
  <c r="H29" i="13"/>
  <c r="H27" i="13" s="1"/>
  <c r="L27" i="13"/>
  <c r="K27" i="13"/>
  <c r="J27" i="13"/>
  <c r="I27" i="13"/>
  <c r="H22" i="13"/>
  <c r="I21" i="13"/>
  <c r="H21" i="13"/>
  <c r="H13" i="13" s="1"/>
  <c r="I20" i="13"/>
  <c r="H20" i="13"/>
  <c r="H16" i="13"/>
  <c r="H14" i="13"/>
  <c r="L13" i="13"/>
  <c r="K13" i="13"/>
  <c r="K12" i="13" s="1"/>
  <c r="I13" i="13"/>
  <c r="I12" i="13" s="1"/>
  <c r="L12" i="13"/>
  <c r="E17" i="14" l="1"/>
  <c r="E12" i="14" s="1"/>
  <c r="D15" i="14"/>
  <c r="D10" i="14" s="1"/>
  <c r="E13" i="14"/>
  <c r="E59" i="14"/>
  <c r="D12" i="14"/>
  <c r="D18" i="14"/>
  <c r="D13" i="14" s="1"/>
  <c r="H12" i="13"/>
</calcChain>
</file>

<file path=xl/sharedStrings.xml><?xml version="1.0" encoding="utf-8"?>
<sst xmlns="http://schemas.openxmlformats.org/spreadsheetml/2006/main" count="753" uniqueCount="88">
  <si>
    <t>РЕСУРСНОЕ ОБЕСПЕЧЕНИЕ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</si>
  <si>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</si>
  <si>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</si>
  <si>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</si>
  <si>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</si>
  <si>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</si>
  <si>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</si>
  <si>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</si>
  <si>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</si>
  <si>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</si>
  <si>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</si>
  <si>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Х</t>
  </si>
  <si>
    <t>1.1</t>
  </si>
  <si>
    <t>Приобретение специализированной коммунальной техники, оборудования, материалов</t>
  </si>
  <si>
    <t>0502</t>
  </si>
  <si>
    <t>0797241200</t>
  </si>
  <si>
    <t>1.2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</si>
  <si>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</si>
  <si>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</si>
  <si>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1.3</t>
  </si>
  <si>
    <t>Ремонт и замена котельного оборудования, приобретение материалов</t>
  </si>
  <si>
    <t>07972S2270</t>
  </si>
  <si>
    <t>1.4</t>
  </si>
  <si>
    <t>Субсидии на возмещение части затрат по водоснабжению (электроэнергия водовод)</t>
  </si>
  <si>
    <t>0797241500</t>
  </si>
  <si>
    <t>1.5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</si>
  <si>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</si>
  <si>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0797241600</t>
  </si>
  <si>
    <t>1.6</t>
  </si>
  <si>
    <t>Расходы по обеспечению граждан твёрдым топливом (дровами)</t>
  </si>
  <si>
    <t>0505</t>
  </si>
  <si>
    <t>1.7</t>
  </si>
  <si>
    <t>079G5S2430</t>
  </si>
  <si>
    <t>Отдельные мероприятия</t>
  </si>
  <si>
    <t>0503</t>
  </si>
  <si>
    <t>2.1</t>
  </si>
  <si>
    <t>Содержание мест захоронения</t>
  </si>
  <si>
    <t>0797443300</t>
  </si>
  <si>
    <t>Оценка расходов</t>
  </si>
  <si>
    <t>(тыс. руб.), годы </t>
  </si>
  <si>
    <t>Муниципальная  программа  «Развитие систем жилищно-коммунальной инфраструктуры  в Ханкайском муниципальном районе»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</si>
  <si>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</si>
  <si>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</si>
  <si>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</si>
  <si>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</si>
  <si>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</si>
  <si>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</si>
  <si>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 0,00</t>
  </si>
  <si>
    <t>Строительство 2-й очереди водовода с. Камень-Рыболов- с.Астраханка</t>
  </si>
  <si>
    <t xml:space="preserve">Основное мероприятие:
Развитие систем энерго-тепло-газо-водоснабжения
</t>
  </si>
  <si>
    <t>3</t>
  </si>
  <si>
    <t>3.1</t>
  </si>
  <si>
    <t>2</t>
  </si>
  <si>
    <t>Федеральная программа "Чистая вода"</t>
  </si>
  <si>
    <t>Строительство второй очереди водовода с. Камень-Рыболов- с.Астраханка, строительство очитсных сооружений с. Камень-Рыболов</t>
  </si>
  <si>
    <t>1</t>
  </si>
  <si>
    <t>Основное мероприятие: Развитие систем энерго-тепло-газо-водоснабжения</t>
  </si>
  <si>
    <t>07972S2620</t>
  </si>
  <si>
    <t>Субсидии на увеличение уставногго капитала МУП</t>
  </si>
  <si>
    <t>0797440010</t>
  </si>
  <si>
    <t>240</t>
  </si>
  <si>
    <t xml:space="preserve">Мероприятия по обустройству контейнерных площадок </t>
  </si>
  <si>
    <t>3.2</t>
  </si>
  <si>
    <t>1.2.1</t>
  </si>
  <si>
    <t>1.2.2</t>
  </si>
  <si>
    <t>1.2.3</t>
  </si>
  <si>
    <t>Ремонт участка водопроводной сети по ул. Трактовая с. Камень-Рыболов, протяжённостью 750 м.п.</t>
  </si>
  <si>
    <t>ремонт сетей водоснабжения с. Камень-Рыболов-с.Астраханка (участок ул. Лузанова-ул. Вокзальная)</t>
  </si>
  <si>
    <t>3.3</t>
  </si>
  <si>
    <t>Мероприятия по ремонту лестницы "Смотровая площадка"</t>
  </si>
  <si>
    <t>1.8</t>
  </si>
  <si>
    <t>софинансирование "Твой проект"</t>
  </si>
  <si>
    <t>07972S2360</t>
  </si>
  <si>
    <t>реализации  муниципальной программы «Развитие систем жилищно-коммунальной инфраструктуры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</si>
  <si>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>реализации муниципальной программы  за счет средств местного бюджета (тыс. руб.)«Развитие систем жилищно-коммунальной инфраструктуры в Ханкайском муниципальном округе» на 2020-2024 годы</t>
  </si>
  <si>
    <t xml:space="preserve">«Приложение № 3 к муниципальной программе  «Развитие систем жилищно-коммунальной инфраструктуры  в Ханкайском муниципальном округе» на 2020-2024годы, утвержденной  постановлением Администрации  муниципального района от 31.10.2019 № 919-па» </t>
  </si>
  <si>
    <t>Муниципальная программа «Развитие систем жилищно-коммунальной инфраструктуры»</t>
  </si>
  <si>
    <t>Приложение  № 1                                                                          к постановлению Администрации                                                                                    Ханкайского муниципального округа                                                     от _______________ № _______</t>
  </si>
  <si>
    <t>Приложение № 2                                                                                  к постановлению Администрации                                   Ханкайского муниципального округа                                                                  от ________________ № _______</t>
  </si>
  <si>
    <t xml:space="preserve">«Приложение № 4 к муниципальной программе  «Развитие систем жилищно-коммунальной инфраструктуры  в Ханкайском муниципальном округе» на 2020-2024годы, утвержденной  постановлением Администрации  муниципального района от 31.10.2019 № 919-па» </t>
  </si>
  <si>
    <t>софинансирование «Твой проект»</t>
  </si>
  <si>
    <t>Федеральная программа «Чистая вода»</t>
  </si>
  <si>
    <t>Мероприятия по ремонту лестницы «Смотровая площадка»</t>
  </si>
  <si>
    <t>Субсидии на увеличение уставного капитала МУП</t>
  </si>
  <si>
    <t>07974S5762</t>
  </si>
  <si>
    <t>3.2.1</t>
  </si>
  <si>
    <t>Приложение № 2                                                                                  к постановлению Администрации                                   Ханкайского муниципального округа                                                                  от 28.02.2022 № 389-па</t>
  </si>
  <si>
    <t>Приложение  № 1                                                                          к постановлению Администрации                                                                                    Ханкайского муниципального округа                                                     от 28.02.2022 № 389-па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</si>
</sst>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7" workbookViewId="0">
      <selection activeCell="J12" sqref="J12"/>
    </sheetView>
  </sheetViews>
  <sheetFormatPr defaultColWidth="8.85546875" defaultRowHeight="15" x14ac:dyDescent="0.25"/>
  <cols>
    <col min="1" max="1" width="5.28515625" style="1" customWidth="1"/>
    <col min="2" max="2" width="41.42578125" style="1" customWidth="1"/>
    <col min="3" max="3" width="8.28515625" style="1" customWidth="1"/>
    <col min="4" max="5" width="8.85546875" style="1"/>
    <col min="6" max="6" width="11.7109375" style="1" customWidth="1"/>
    <col min="7" max="7" width="8" style="1" customWidth="1"/>
    <col min="8" max="8" width="9.5703125" style="27" customWidth="1"/>
    <col min="9" max="9" width="11.7109375" style="65" customWidth="1"/>
    <col min="10" max="10" width="11" style="65" customWidth="1"/>
    <col min="11" max="11" width="8.85546875" style="1"/>
    <col min="12" max="12" width="8.85546875" style="1" customWidth="1"/>
    <col min="13" max="16384" width="8.85546875" style="1"/>
  </cols>
  <sheetData>
    <row r="1" spans="1:13" ht="15" customHeight="1" x14ac:dyDescent="0.25">
      <c r="G1" s="90" t="s">
        <v>77</v>
      </c>
      <c r="H1" s="90"/>
      <c r="I1" s="90"/>
      <c r="J1" s="90"/>
      <c r="K1" s="90"/>
      <c r="L1" s="90"/>
    </row>
    <row r="2" spans="1:13" ht="15" customHeight="1" x14ac:dyDescent="0.25">
      <c r="G2" s="90"/>
      <c r="H2" s="90"/>
      <c r="I2" s="90"/>
      <c r="J2" s="90"/>
      <c r="K2" s="90"/>
      <c r="L2" s="90"/>
    </row>
    <row r="3" spans="1:13" ht="15" customHeight="1" x14ac:dyDescent="0.25">
      <c r="G3" s="90"/>
      <c r="H3" s="90"/>
      <c r="I3" s="90"/>
      <c r="J3" s="90"/>
      <c r="K3" s="90"/>
      <c r="L3" s="90"/>
    </row>
    <row r="4" spans="1:13" ht="43.5" customHeight="1" x14ac:dyDescent="0.25">
      <c r="A4" s="6"/>
      <c r="B4" s="6"/>
      <c r="C4" s="6"/>
      <c r="D4" s="6"/>
      <c r="E4" s="6"/>
      <c r="F4" s="6"/>
      <c r="G4" s="90"/>
      <c r="H4" s="90"/>
      <c r="I4" s="90"/>
      <c r="J4" s="90"/>
      <c r="K4" s="90"/>
      <c r="L4" s="90"/>
    </row>
    <row r="5" spans="1:13" ht="77.25" customHeight="1" x14ac:dyDescent="0.25">
      <c r="A5" s="17"/>
      <c r="B5" s="17"/>
      <c r="C5" s="17"/>
      <c r="D5" s="17"/>
      <c r="E5" s="17"/>
      <c r="F5" s="17"/>
      <c r="G5" s="91" t="s">
        <v>75</v>
      </c>
      <c r="H5" s="91"/>
      <c r="I5" s="91"/>
      <c r="J5" s="91"/>
      <c r="K5" s="91"/>
      <c r="L5" s="91"/>
    </row>
    <row r="6" spans="1:13" ht="39" customHeight="1" x14ac:dyDescent="0.2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 ht="37.5" customHeight="1" x14ac:dyDescent="0.25">
      <c r="A7" s="93" t="s">
        <v>74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3" ht="15" customHeight="1" x14ac:dyDescent="0.25">
      <c r="A8" s="16"/>
      <c r="B8" s="16"/>
      <c r="C8" s="16"/>
      <c r="D8" s="16"/>
      <c r="E8" s="16"/>
      <c r="F8" s="44"/>
      <c r="G8" s="44"/>
      <c r="H8" s="23"/>
      <c r="I8" s="67"/>
      <c r="J8" s="67"/>
      <c r="K8" s="44"/>
      <c r="L8" s="44"/>
    </row>
    <row r="9" spans="1:13" ht="75" customHeight="1" x14ac:dyDescent="0.25">
      <c r="A9" s="94" t="s">
        <v>1</v>
      </c>
      <c r="B9" s="94" t="s">
        <v>2</v>
      </c>
      <c r="C9" s="94" t="s">
        <v>3</v>
      </c>
      <c r="D9" s="45" t="s">
        <v>4</v>
      </c>
      <c r="E9" s="45"/>
      <c r="F9" s="45"/>
      <c r="G9" s="45"/>
      <c r="H9" s="96" t="s">
        <v>5</v>
      </c>
      <c r="I9" s="97"/>
      <c r="J9" s="97"/>
      <c r="K9" s="97"/>
      <c r="L9" s="98"/>
    </row>
    <row r="10" spans="1:13" x14ac:dyDescent="0.25">
      <c r="A10" s="95"/>
      <c r="B10" s="95"/>
      <c r="C10" s="95"/>
      <c r="D10" s="45" t="s">
        <v>6</v>
      </c>
      <c r="E10" s="45" t="s">
        <v>7</v>
      </c>
      <c r="F10" s="45" t="s">
        <v>8</v>
      </c>
      <c r="G10" s="45" t="s">
        <v>9</v>
      </c>
      <c r="H10" s="24">
        <v>2020</v>
      </c>
      <c r="I10" s="68">
        <v>2021</v>
      </c>
      <c r="J10" s="68">
        <v>2022</v>
      </c>
      <c r="K10" s="45">
        <v>2023</v>
      </c>
      <c r="L10" s="45">
        <v>2024</v>
      </c>
    </row>
    <row r="11" spans="1:13" ht="50.25" customHeight="1" x14ac:dyDescent="0.25">
      <c r="A11" s="45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4">
        <v>9</v>
      </c>
      <c r="I11" s="69">
        <v>10</v>
      </c>
      <c r="J11" s="69">
        <v>11</v>
      </c>
      <c r="K11" s="2">
        <v>12</v>
      </c>
      <c r="L11" s="2">
        <v>11</v>
      </c>
    </row>
    <row r="12" spans="1:13" ht="54" customHeight="1" x14ac:dyDescent="0.25">
      <c r="A12" s="51"/>
      <c r="B12" s="51" t="s">
        <v>76</v>
      </c>
      <c r="C12" s="8" t="s">
        <v>10</v>
      </c>
      <c r="D12" s="3" t="s">
        <v>11</v>
      </c>
      <c r="E12" s="3" t="s">
        <v>11</v>
      </c>
      <c r="F12" s="3" t="s">
        <v>11</v>
      </c>
      <c r="G12" s="3" t="s">
        <v>11</v>
      </c>
      <c r="H12" s="25">
        <f>H13+H25+H27</f>
        <v>33187.289000000004</v>
      </c>
      <c r="I12" s="70">
        <f>I13+I25+I27</f>
        <v>33995.618000000002</v>
      </c>
      <c r="J12" s="70">
        <f>J13+J25+J27</f>
        <v>25685.477999999999</v>
      </c>
      <c r="K12" s="13">
        <f>K13+K25+K27</f>
        <v>8874.6</v>
      </c>
      <c r="L12" s="13">
        <f>L13+L25+L27</f>
        <v>8874.6</v>
      </c>
      <c r="M12" s="36"/>
    </row>
    <row r="13" spans="1:13" ht="78" customHeight="1" x14ac:dyDescent="0.25">
      <c r="A13" s="8">
        <v>1</v>
      </c>
      <c r="B13" s="51" t="s">
        <v>49</v>
      </c>
      <c r="C13" s="8" t="s">
        <v>10</v>
      </c>
      <c r="D13" s="3" t="s">
        <v>11</v>
      </c>
      <c r="E13" s="3" t="s">
        <v>11</v>
      </c>
      <c r="F13" s="3" t="s">
        <v>11</v>
      </c>
      <c r="G13" s="3" t="s">
        <v>11</v>
      </c>
      <c r="H13" s="25">
        <f>H14+H15+H19+H20+H21+H22+H23+H16</f>
        <v>30497.264000000003</v>
      </c>
      <c r="I13" s="70">
        <f>I14+I15+I19+I20+I21+I22+I23+I16+I24</f>
        <v>33645.618000000002</v>
      </c>
      <c r="J13" s="70">
        <f>J14+J15+J19+J20+J21+J22+J23+J16+J24</f>
        <v>25135.477999999999</v>
      </c>
      <c r="K13" s="13">
        <f>K14+K15+K19+K20+K21+K22+K23</f>
        <v>8224.6</v>
      </c>
      <c r="L13" s="13">
        <f>L14+L15+L19+L20+L21+L22+L23</f>
        <v>8224.6</v>
      </c>
    </row>
    <row r="14" spans="1:13" ht="37.15" customHeight="1" x14ac:dyDescent="0.25">
      <c r="A14" s="46" t="s">
        <v>12</v>
      </c>
      <c r="B14" s="47" t="s">
        <v>13</v>
      </c>
      <c r="C14" s="47"/>
      <c r="D14" s="9">
        <v>956</v>
      </c>
      <c r="E14" s="10" t="s">
        <v>14</v>
      </c>
      <c r="F14" s="10" t="s">
        <v>15</v>
      </c>
      <c r="G14" s="15">
        <v>240</v>
      </c>
      <c r="H14" s="26">
        <f>500+5600-25-1696.06+150.567+200</f>
        <v>4729.5070000000005</v>
      </c>
      <c r="I14" s="66">
        <f>2139.124+4140-750+200+0.818</f>
        <v>5729.942</v>
      </c>
      <c r="J14" s="66">
        <v>405</v>
      </c>
      <c r="K14" s="5">
        <v>0</v>
      </c>
      <c r="L14" s="5">
        <v>0</v>
      </c>
    </row>
    <row r="15" spans="1:13" ht="54.6" customHeight="1" x14ac:dyDescent="0.25">
      <c r="A15" s="46" t="s">
        <v>16</v>
      </c>
      <c r="B15" s="47" t="s">
        <v>17</v>
      </c>
      <c r="C15" s="47"/>
      <c r="D15" s="9">
        <v>956</v>
      </c>
      <c r="E15" s="10" t="s">
        <v>14</v>
      </c>
      <c r="F15" s="10" t="s">
        <v>18</v>
      </c>
      <c r="G15" s="9">
        <v>410</v>
      </c>
      <c r="H15" s="26">
        <v>0</v>
      </c>
      <c r="I15" s="64">
        <v>0</v>
      </c>
      <c r="J15" s="64">
        <v>200</v>
      </c>
      <c r="K15" s="4">
        <v>1000</v>
      </c>
      <c r="L15" s="4">
        <v>1000</v>
      </c>
    </row>
    <row r="16" spans="1:13" ht="64.900000000000006" customHeight="1" x14ac:dyDescent="0.25">
      <c r="A16" s="42" t="s">
        <v>63</v>
      </c>
      <c r="B16" s="47" t="s">
        <v>17</v>
      </c>
      <c r="C16" s="47"/>
      <c r="D16" s="9">
        <v>956</v>
      </c>
      <c r="E16" s="10" t="s">
        <v>14</v>
      </c>
      <c r="F16" s="10" t="s">
        <v>15</v>
      </c>
      <c r="G16" s="9">
        <v>410</v>
      </c>
      <c r="H16" s="26">
        <f>3410+500</f>
        <v>3910</v>
      </c>
      <c r="I16" s="64">
        <v>1023.876</v>
      </c>
      <c r="J16" s="64">
        <v>22900.477999999999</v>
      </c>
      <c r="K16" s="4">
        <v>0</v>
      </c>
      <c r="L16" s="4">
        <v>0</v>
      </c>
    </row>
    <row r="17" spans="1:12" ht="53.45" customHeight="1" x14ac:dyDescent="0.25">
      <c r="A17" s="43" t="s">
        <v>64</v>
      </c>
      <c r="B17" s="48" t="s">
        <v>66</v>
      </c>
      <c r="C17" s="48"/>
      <c r="D17" s="20">
        <v>956</v>
      </c>
      <c r="E17" s="21" t="s">
        <v>14</v>
      </c>
      <c r="F17" s="21" t="s">
        <v>15</v>
      </c>
      <c r="G17" s="20">
        <v>410</v>
      </c>
      <c r="H17" s="26">
        <v>0</v>
      </c>
      <c r="I17" s="64">
        <v>0</v>
      </c>
      <c r="J17" s="64">
        <v>0</v>
      </c>
      <c r="K17" s="22">
        <v>0</v>
      </c>
      <c r="L17" s="22">
        <v>0</v>
      </c>
    </row>
    <row r="18" spans="1:12" ht="53.45" customHeight="1" x14ac:dyDescent="0.25">
      <c r="A18" s="43" t="s">
        <v>65</v>
      </c>
      <c r="B18" s="48" t="s">
        <v>67</v>
      </c>
      <c r="C18" s="48"/>
      <c r="D18" s="20">
        <v>956</v>
      </c>
      <c r="E18" s="21" t="s">
        <v>14</v>
      </c>
      <c r="F18" s="21" t="s">
        <v>15</v>
      </c>
      <c r="G18" s="20">
        <v>410</v>
      </c>
      <c r="H18" s="26">
        <v>0</v>
      </c>
      <c r="I18" s="64">
        <v>0</v>
      </c>
      <c r="J18" s="64">
        <v>0</v>
      </c>
      <c r="K18" s="22">
        <v>0</v>
      </c>
      <c r="L18" s="22">
        <v>0</v>
      </c>
    </row>
    <row r="19" spans="1:12" ht="34.15" customHeight="1" x14ac:dyDescent="0.25">
      <c r="A19" s="46" t="s">
        <v>19</v>
      </c>
      <c r="B19" s="47" t="s">
        <v>20</v>
      </c>
      <c r="C19" s="47"/>
      <c r="D19" s="9">
        <v>956</v>
      </c>
      <c r="E19" s="10" t="s">
        <v>14</v>
      </c>
      <c r="F19" s="10" t="s">
        <v>21</v>
      </c>
      <c r="G19" s="9">
        <v>240</v>
      </c>
      <c r="H19" s="26">
        <v>0</v>
      </c>
      <c r="I19" s="66">
        <v>0</v>
      </c>
      <c r="J19" s="66">
        <v>330</v>
      </c>
      <c r="K19" s="5">
        <v>2000</v>
      </c>
      <c r="L19" s="5">
        <v>2000</v>
      </c>
    </row>
    <row r="20" spans="1:12" ht="36.6" customHeight="1" x14ac:dyDescent="0.25">
      <c r="A20" s="46" t="s">
        <v>22</v>
      </c>
      <c r="B20" s="47" t="s">
        <v>23</v>
      </c>
      <c r="C20" s="47"/>
      <c r="D20" s="9">
        <v>956</v>
      </c>
      <c r="E20" s="10" t="s">
        <v>14</v>
      </c>
      <c r="F20" s="10" t="s">
        <v>24</v>
      </c>
      <c r="G20" s="9">
        <v>810</v>
      </c>
      <c r="H20" s="26">
        <f>500+890.009+520+2900</f>
        <v>4810.009</v>
      </c>
      <c r="I20" s="64">
        <f>500+600</f>
        <v>1100</v>
      </c>
      <c r="J20" s="64">
        <v>500</v>
      </c>
      <c r="K20" s="4">
        <v>4000.67</v>
      </c>
      <c r="L20" s="4">
        <v>4000.67</v>
      </c>
    </row>
    <row r="21" spans="1:12" ht="59.45" customHeight="1" x14ac:dyDescent="0.25">
      <c r="A21" s="46" t="s">
        <v>25</v>
      </c>
      <c r="B21" s="47" t="s">
        <v>26</v>
      </c>
      <c r="C21" s="47"/>
      <c r="D21" s="9">
        <v>956</v>
      </c>
      <c r="E21" s="10" t="s">
        <v>14</v>
      </c>
      <c r="F21" s="10" t="s">
        <v>27</v>
      </c>
      <c r="G21" s="9">
        <v>810</v>
      </c>
      <c r="H21" s="26">
        <f>600+1012.487+9144.5-3410+1696.06+1215.598+1600</f>
        <v>11858.645</v>
      </c>
      <c r="I21" s="64">
        <f>500+10500+2650</f>
        <v>13650</v>
      </c>
      <c r="J21" s="64">
        <v>500</v>
      </c>
      <c r="K21" s="4">
        <v>1000</v>
      </c>
      <c r="L21" s="4">
        <v>1000</v>
      </c>
    </row>
    <row r="22" spans="1:12" ht="25.5" x14ac:dyDescent="0.25">
      <c r="A22" s="46" t="s">
        <v>28</v>
      </c>
      <c r="B22" s="47" t="s">
        <v>29</v>
      </c>
      <c r="C22" s="47"/>
      <c r="D22" s="9">
        <v>956</v>
      </c>
      <c r="E22" s="10" t="s">
        <v>30</v>
      </c>
      <c r="F22" s="10" t="s">
        <v>57</v>
      </c>
      <c r="G22" s="9">
        <v>810</v>
      </c>
      <c r="H22" s="26">
        <f>130.208-68.592</f>
        <v>61.616</v>
      </c>
      <c r="I22" s="64">
        <v>150</v>
      </c>
      <c r="J22" s="64">
        <v>300</v>
      </c>
      <c r="K22" s="4">
        <v>223.93</v>
      </c>
      <c r="L22" s="4">
        <v>223.93</v>
      </c>
    </row>
    <row r="23" spans="1:12" ht="25.5" x14ac:dyDescent="0.25">
      <c r="A23" s="46" t="s">
        <v>31</v>
      </c>
      <c r="B23" s="47" t="s">
        <v>83</v>
      </c>
      <c r="C23" s="47"/>
      <c r="D23" s="9">
        <v>956</v>
      </c>
      <c r="E23" s="10" t="s">
        <v>14</v>
      </c>
      <c r="F23" s="10" t="s">
        <v>15</v>
      </c>
      <c r="G23" s="9">
        <v>810</v>
      </c>
      <c r="H23" s="26">
        <v>5127.4870000000001</v>
      </c>
      <c r="I23" s="64">
        <v>11931</v>
      </c>
      <c r="J23" s="64">
        <v>0</v>
      </c>
      <c r="K23" s="4">
        <v>0</v>
      </c>
      <c r="L23" s="4">
        <v>0</v>
      </c>
    </row>
    <row r="24" spans="1:12" ht="29.25" customHeight="1" x14ac:dyDescent="0.25">
      <c r="A24" s="46" t="s">
        <v>70</v>
      </c>
      <c r="B24" s="47" t="s">
        <v>71</v>
      </c>
      <c r="C24" s="47"/>
      <c r="D24" s="9">
        <v>956</v>
      </c>
      <c r="E24" s="10" t="s">
        <v>14</v>
      </c>
      <c r="F24" s="10" t="s">
        <v>72</v>
      </c>
      <c r="G24" s="9">
        <v>240</v>
      </c>
      <c r="H24" s="26">
        <v>0</v>
      </c>
      <c r="I24" s="64">
        <v>60.8</v>
      </c>
      <c r="J24" s="64">
        <v>0</v>
      </c>
      <c r="K24" s="4">
        <v>0</v>
      </c>
      <c r="L24" s="4">
        <v>0</v>
      </c>
    </row>
    <row r="25" spans="1:12" ht="27" customHeight="1" x14ac:dyDescent="0.25">
      <c r="A25" s="41" t="s">
        <v>52</v>
      </c>
      <c r="B25" s="51" t="s">
        <v>53</v>
      </c>
      <c r="C25" s="8" t="s">
        <v>10</v>
      </c>
      <c r="D25" s="3" t="s">
        <v>11</v>
      </c>
      <c r="E25" s="3" t="s">
        <v>11</v>
      </c>
      <c r="F25" s="3" t="s">
        <v>11</v>
      </c>
      <c r="G25" s="3" t="s">
        <v>11</v>
      </c>
      <c r="H25" s="25">
        <v>0</v>
      </c>
      <c r="I25" s="70">
        <v>0</v>
      </c>
      <c r="J25" s="70">
        <v>0</v>
      </c>
      <c r="K25" s="13">
        <v>0</v>
      </c>
      <c r="L25" s="13">
        <v>0</v>
      </c>
    </row>
    <row r="26" spans="1:12" ht="38.25" x14ac:dyDescent="0.25">
      <c r="A26" s="46" t="s">
        <v>35</v>
      </c>
      <c r="B26" s="47" t="s">
        <v>54</v>
      </c>
      <c r="C26" s="47"/>
      <c r="D26" s="9">
        <v>956</v>
      </c>
      <c r="E26" s="10" t="s">
        <v>14</v>
      </c>
      <c r="F26" s="14" t="s">
        <v>32</v>
      </c>
      <c r="G26" s="9">
        <v>410</v>
      </c>
      <c r="H26" s="26">
        <v>0</v>
      </c>
      <c r="I26" s="64">
        <v>0</v>
      </c>
      <c r="J26" s="64">
        <v>0</v>
      </c>
      <c r="K26" s="4">
        <v>0</v>
      </c>
      <c r="L26" s="4">
        <v>0</v>
      </c>
    </row>
    <row r="27" spans="1:12" x14ac:dyDescent="0.25">
      <c r="A27" s="41" t="s">
        <v>50</v>
      </c>
      <c r="B27" s="51" t="s">
        <v>33</v>
      </c>
      <c r="C27" s="8" t="s">
        <v>10</v>
      </c>
      <c r="D27" s="3" t="s">
        <v>11</v>
      </c>
      <c r="E27" s="3" t="s">
        <v>11</v>
      </c>
      <c r="F27" s="3" t="s">
        <v>11</v>
      </c>
      <c r="G27" s="3" t="s">
        <v>11</v>
      </c>
      <c r="H27" s="25">
        <f>H28+H29+H30</f>
        <v>2690.0250000000001</v>
      </c>
      <c r="I27" s="70">
        <f>I28+I29</f>
        <v>350</v>
      </c>
      <c r="J27" s="70">
        <f>J28+J29</f>
        <v>550</v>
      </c>
      <c r="K27" s="13">
        <f>K28+K29</f>
        <v>650</v>
      </c>
      <c r="L27" s="13">
        <f>L28+L29</f>
        <v>650</v>
      </c>
    </row>
    <row r="28" spans="1:12" x14ac:dyDescent="0.25">
      <c r="A28" s="46" t="s">
        <v>51</v>
      </c>
      <c r="B28" s="47" t="s">
        <v>36</v>
      </c>
      <c r="C28" s="51"/>
      <c r="D28" s="9">
        <v>956</v>
      </c>
      <c r="E28" s="10" t="s">
        <v>34</v>
      </c>
      <c r="F28" s="10" t="s">
        <v>37</v>
      </c>
      <c r="G28" s="9">
        <v>240</v>
      </c>
      <c r="H28" s="26">
        <v>231</v>
      </c>
      <c r="I28" s="64">
        <v>350</v>
      </c>
      <c r="J28" s="64">
        <v>350</v>
      </c>
      <c r="K28" s="4">
        <v>250</v>
      </c>
      <c r="L28" s="4">
        <v>250</v>
      </c>
    </row>
    <row r="29" spans="1:12" ht="25.5" x14ac:dyDescent="0.25">
      <c r="A29" s="46" t="s">
        <v>62</v>
      </c>
      <c r="B29" s="47" t="s">
        <v>61</v>
      </c>
      <c r="C29" s="51"/>
      <c r="D29" s="9">
        <v>956</v>
      </c>
      <c r="E29" s="18" t="s">
        <v>34</v>
      </c>
      <c r="F29" s="18" t="s">
        <v>59</v>
      </c>
      <c r="G29" s="18" t="s">
        <v>60</v>
      </c>
      <c r="H29" s="26">
        <f>2500-60.975</f>
        <v>2439.0250000000001</v>
      </c>
      <c r="I29" s="64">
        <v>0</v>
      </c>
      <c r="J29" s="64">
        <v>200</v>
      </c>
      <c r="K29" s="4">
        <v>400</v>
      </c>
      <c r="L29" s="4">
        <v>400</v>
      </c>
    </row>
    <row r="30" spans="1:12" ht="25.5" x14ac:dyDescent="0.25">
      <c r="A30" s="46" t="s">
        <v>68</v>
      </c>
      <c r="B30" s="47" t="s">
        <v>69</v>
      </c>
      <c r="C30" s="51"/>
      <c r="D30" s="9">
        <v>956</v>
      </c>
      <c r="E30" s="18" t="s">
        <v>34</v>
      </c>
      <c r="F30" s="18" t="s">
        <v>59</v>
      </c>
      <c r="G30" s="18" t="s">
        <v>60</v>
      </c>
      <c r="H30" s="26">
        <v>20</v>
      </c>
      <c r="I30" s="64">
        <v>0</v>
      </c>
      <c r="J30" s="64">
        <v>0</v>
      </c>
      <c r="K30" s="4">
        <v>0</v>
      </c>
      <c r="L30" s="4">
        <v>0</v>
      </c>
    </row>
  </sheetData>
  <mergeCells count="8">
    <mergeCell ref="G1:L4"/>
    <mergeCell ref="G5:L5"/>
    <mergeCell ref="A6:L6"/>
    <mergeCell ref="A7:L7"/>
    <mergeCell ref="A9:A10"/>
    <mergeCell ref="B9:B10"/>
    <mergeCell ref="C9:C10"/>
    <mergeCell ref="H9:L9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topLeftCell="A4" zoomScaleNormal="100" zoomScaleSheetLayoutView="100" workbookViewId="0">
      <selection activeCell="A4" sqref="A1:XFD1048576"/>
    </sheetView>
  </sheetViews>
  <sheetFormatPr defaultColWidth="8.85546875" defaultRowHeight="15" x14ac:dyDescent="0.25"/>
  <cols>
    <col min="1" max="1" width="4.42578125" style="1" customWidth="1"/>
    <col min="2" max="2" width="40.28515625" style="1" customWidth="1"/>
    <col min="3" max="3" width="8.28515625" style="1" customWidth="1"/>
    <col min="4" max="5" width="8.85546875" style="1"/>
    <col min="6" max="6" width="11" style="1" customWidth="1"/>
    <col min="7" max="7" width="8" style="1" customWidth="1"/>
    <col min="8" max="8" width="11.140625" style="27" customWidth="1"/>
    <col min="9" max="9" width="11.140625" style="65" customWidth="1"/>
    <col min="10" max="10" width="11.140625" style="33" customWidth="1"/>
    <col min="11" max="12" width="11.140625" style="1" customWidth="1"/>
    <col min="13" max="16384" width="8.85546875" style="1"/>
  </cols>
  <sheetData>
    <row r="1" spans="1:13" ht="15" customHeight="1" x14ac:dyDescent="0.25">
      <c r="G1" s="90" t="s">
        <v>77</v>
      </c>
      <c r="H1" s="90"/>
      <c r="I1" s="90"/>
      <c r="J1" s="90"/>
      <c r="K1" s="90"/>
      <c r="L1" s="90"/>
    </row>
    <row r="2" spans="1:13" ht="15" customHeight="1" x14ac:dyDescent="0.25">
      <c r="G2" s="90"/>
      <c r="H2" s="90"/>
      <c r="I2" s="90"/>
      <c r="J2" s="90"/>
      <c r="K2" s="90"/>
      <c r="L2" s="90"/>
    </row>
    <row r="3" spans="1:13" ht="15" customHeight="1" x14ac:dyDescent="0.25">
      <c r="G3" s="90"/>
      <c r="H3" s="90"/>
      <c r="I3" s="90"/>
      <c r="J3" s="90"/>
      <c r="K3" s="90"/>
      <c r="L3" s="90"/>
    </row>
    <row r="4" spans="1:13" ht="43.5" customHeight="1" x14ac:dyDescent="0.25">
      <c r="A4" s="6"/>
      <c r="B4" s="6"/>
      <c r="C4" s="6"/>
      <c r="D4" s="6"/>
      <c r="E4" s="6"/>
      <c r="F4" s="6"/>
      <c r="G4" s="90"/>
      <c r="H4" s="90"/>
      <c r="I4" s="90"/>
      <c r="J4" s="90"/>
      <c r="K4" s="90"/>
      <c r="L4" s="90"/>
    </row>
    <row r="5" spans="1:13" ht="77.25" customHeight="1" x14ac:dyDescent="0.25">
      <c r="A5" s="17"/>
      <c r="B5" s="17"/>
      <c r="C5" s="17"/>
      <c r="D5" s="17"/>
      <c r="E5" s="17"/>
      <c r="F5" s="17"/>
      <c r="G5" s="91" t="s">
        <v>75</v>
      </c>
      <c r="H5" s="91"/>
      <c r="I5" s="91"/>
      <c r="J5" s="91"/>
      <c r="K5" s="91"/>
      <c r="L5" s="91"/>
    </row>
    <row r="6" spans="1:13" ht="39" customHeight="1" x14ac:dyDescent="0.2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 ht="37.5" customHeight="1" x14ac:dyDescent="0.25">
      <c r="A7" s="93" t="s">
        <v>74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3" ht="15" customHeight="1" x14ac:dyDescent="0.25">
      <c r="A8" s="16"/>
      <c r="B8" s="16"/>
      <c r="C8" s="16"/>
      <c r="D8" s="16"/>
      <c r="E8" s="16"/>
      <c r="F8" s="52"/>
      <c r="G8" s="52"/>
      <c r="H8" s="23"/>
      <c r="I8" s="67"/>
      <c r="J8" s="71"/>
      <c r="K8" s="52"/>
      <c r="L8" s="52"/>
    </row>
    <row r="9" spans="1:13" ht="75" customHeight="1" x14ac:dyDescent="0.25">
      <c r="A9" s="94" t="s">
        <v>1</v>
      </c>
      <c r="B9" s="94" t="s">
        <v>2</v>
      </c>
      <c r="C9" s="94" t="s">
        <v>3</v>
      </c>
      <c r="D9" s="53" t="s">
        <v>4</v>
      </c>
      <c r="E9" s="53"/>
      <c r="F9" s="53"/>
      <c r="G9" s="53"/>
      <c r="H9" s="96" t="s">
        <v>5</v>
      </c>
      <c r="I9" s="97"/>
      <c r="J9" s="97"/>
      <c r="K9" s="97"/>
      <c r="L9" s="98"/>
    </row>
    <row r="10" spans="1:13" x14ac:dyDescent="0.25">
      <c r="A10" s="95"/>
      <c r="B10" s="95"/>
      <c r="C10" s="95"/>
      <c r="D10" s="53" t="s">
        <v>6</v>
      </c>
      <c r="E10" s="53" t="s">
        <v>7</v>
      </c>
      <c r="F10" s="53" t="s">
        <v>8</v>
      </c>
      <c r="G10" s="53" t="s">
        <v>9</v>
      </c>
      <c r="H10" s="24">
        <v>2020</v>
      </c>
      <c r="I10" s="68">
        <v>2021</v>
      </c>
      <c r="J10" s="72">
        <v>2022</v>
      </c>
      <c r="K10" s="53">
        <v>2023</v>
      </c>
      <c r="L10" s="53">
        <v>2024</v>
      </c>
    </row>
    <row r="11" spans="1:13" ht="50.25" customHeight="1" x14ac:dyDescent="0.25">
      <c r="A11" s="53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4">
        <v>9</v>
      </c>
      <c r="I11" s="69">
        <v>10</v>
      </c>
      <c r="J11" s="73">
        <v>11</v>
      </c>
      <c r="K11" s="2">
        <v>12</v>
      </c>
      <c r="L11" s="2">
        <v>11</v>
      </c>
    </row>
    <row r="12" spans="1:13" ht="54" customHeight="1" x14ac:dyDescent="0.25">
      <c r="A12" s="59"/>
      <c r="B12" s="59" t="s">
        <v>76</v>
      </c>
      <c r="C12" s="8" t="s">
        <v>10</v>
      </c>
      <c r="D12" s="3" t="s">
        <v>11</v>
      </c>
      <c r="E12" s="3" t="s">
        <v>11</v>
      </c>
      <c r="F12" s="3" t="s">
        <v>11</v>
      </c>
      <c r="G12" s="3" t="s">
        <v>11</v>
      </c>
      <c r="H12" s="74">
        <f>H13+H25+H27</f>
        <v>33187.289000000004</v>
      </c>
      <c r="I12" s="75">
        <f>I13+I25+I27</f>
        <v>33994.800000000003</v>
      </c>
      <c r="J12" s="76">
        <f>J13+J25+J27</f>
        <v>56280.794000000002</v>
      </c>
      <c r="K12" s="76">
        <f t="shared" ref="K12:L12" si="0">K13+K25+K27</f>
        <v>16400</v>
      </c>
      <c r="L12" s="76">
        <f t="shared" si="0"/>
        <v>12900</v>
      </c>
      <c r="M12" s="36"/>
    </row>
    <row r="13" spans="1:13" ht="78" customHeight="1" x14ac:dyDescent="0.25">
      <c r="A13" s="8">
        <v>1</v>
      </c>
      <c r="B13" s="59" t="s">
        <v>49</v>
      </c>
      <c r="C13" s="8" t="s">
        <v>10</v>
      </c>
      <c r="D13" s="3" t="s">
        <v>11</v>
      </c>
      <c r="E13" s="3" t="s">
        <v>11</v>
      </c>
      <c r="F13" s="3" t="s">
        <v>11</v>
      </c>
      <c r="G13" s="3" t="s">
        <v>11</v>
      </c>
      <c r="H13" s="74">
        <f>H14+H15+H19+H20+H21+H22+H23+H16</f>
        <v>30497.264000000003</v>
      </c>
      <c r="I13" s="75">
        <f>I14+I15+I19+I20+I21+I22+I23+I16+I24</f>
        <v>33644.800000000003</v>
      </c>
      <c r="J13" s="76">
        <f>J14+J15+J19+J20+J21+J2+J25+J263+J23+J16+J24+J26</f>
        <v>53288.478000000003</v>
      </c>
      <c r="K13" s="76">
        <f>K14+K15+K19+K20+K21+K2+K25+K263+K23+K16+K24+K26+K22</f>
        <v>15500</v>
      </c>
      <c r="L13" s="76">
        <f>L14+L15+L19+L20+L21+L2+L25+L263+L23+L16+L24+L26+L22</f>
        <v>12000</v>
      </c>
    </row>
    <row r="14" spans="1:13" ht="37.15" customHeight="1" x14ac:dyDescent="0.25">
      <c r="A14" s="54" t="s">
        <v>12</v>
      </c>
      <c r="B14" s="55" t="s">
        <v>13</v>
      </c>
      <c r="C14" s="55"/>
      <c r="D14" s="9">
        <v>956</v>
      </c>
      <c r="E14" s="10" t="s">
        <v>14</v>
      </c>
      <c r="F14" s="10" t="s">
        <v>15</v>
      </c>
      <c r="G14" s="15">
        <v>240</v>
      </c>
      <c r="H14" s="77">
        <f>500+5600-25-1696.06+150.567+200</f>
        <v>4729.5070000000005</v>
      </c>
      <c r="I14" s="60">
        <f>2139.124+4140-750+200+0.818</f>
        <v>5729.942</v>
      </c>
      <c r="J14" s="31">
        <v>4910</v>
      </c>
      <c r="K14" s="19">
        <v>2500</v>
      </c>
      <c r="L14" s="19">
        <v>1500</v>
      </c>
    </row>
    <row r="15" spans="1:13" ht="54.6" customHeight="1" x14ac:dyDescent="0.25">
      <c r="A15" s="54" t="s">
        <v>16</v>
      </c>
      <c r="B15" s="55" t="s">
        <v>17</v>
      </c>
      <c r="C15" s="55"/>
      <c r="D15" s="9">
        <v>956</v>
      </c>
      <c r="E15" s="10" t="s">
        <v>14</v>
      </c>
      <c r="F15" s="10" t="s">
        <v>18</v>
      </c>
      <c r="G15" s="9">
        <v>410</v>
      </c>
      <c r="H15" s="77">
        <v>0</v>
      </c>
      <c r="I15" s="78">
        <v>0</v>
      </c>
      <c r="J15" s="79">
        <v>200</v>
      </c>
      <c r="K15" s="80">
        <v>200</v>
      </c>
      <c r="L15" s="80">
        <v>200</v>
      </c>
    </row>
    <row r="16" spans="1:13" ht="64.900000000000006" customHeight="1" x14ac:dyDescent="0.25">
      <c r="A16" s="42" t="s">
        <v>63</v>
      </c>
      <c r="B16" s="55" t="s">
        <v>17</v>
      </c>
      <c r="C16" s="55"/>
      <c r="D16" s="9">
        <v>956</v>
      </c>
      <c r="E16" s="10" t="s">
        <v>14</v>
      </c>
      <c r="F16" s="10" t="s">
        <v>15</v>
      </c>
      <c r="G16" s="9">
        <v>410</v>
      </c>
      <c r="H16" s="77">
        <f>3410+500</f>
        <v>3910</v>
      </c>
      <c r="I16" s="78">
        <v>1023.876</v>
      </c>
      <c r="J16" s="79">
        <v>22900.477999999999</v>
      </c>
      <c r="K16" s="80">
        <v>0</v>
      </c>
      <c r="L16" s="80">
        <v>0</v>
      </c>
    </row>
    <row r="17" spans="1:12" ht="53.45" customHeight="1" x14ac:dyDescent="0.25">
      <c r="A17" s="43" t="s">
        <v>64</v>
      </c>
      <c r="B17" s="56" t="s">
        <v>66</v>
      </c>
      <c r="C17" s="56"/>
      <c r="D17" s="20">
        <v>956</v>
      </c>
      <c r="E17" s="21" t="s">
        <v>14</v>
      </c>
      <c r="F17" s="21" t="s">
        <v>15</v>
      </c>
      <c r="G17" s="20">
        <v>410</v>
      </c>
      <c r="H17" s="77">
        <v>0</v>
      </c>
      <c r="I17" s="78">
        <v>0</v>
      </c>
      <c r="J17" s="79">
        <v>0</v>
      </c>
      <c r="K17" s="81">
        <v>0</v>
      </c>
      <c r="L17" s="81">
        <v>0</v>
      </c>
    </row>
    <row r="18" spans="1:12" ht="53.45" customHeight="1" x14ac:dyDescent="0.25">
      <c r="A18" s="43" t="s">
        <v>65</v>
      </c>
      <c r="B18" s="56" t="s">
        <v>67</v>
      </c>
      <c r="C18" s="56"/>
      <c r="D18" s="20">
        <v>956</v>
      </c>
      <c r="E18" s="21" t="s">
        <v>14</v>
      </c>
      <c r="F18" s="21" t="s">
        <v>15</v>
      </c>
      <c r="G18" s="20">
        <v>410</v>
      </c>
      <c r="H18" s="77">
        <v>0</v>
      </c>
      <c r="I18" s="78">
        <v>0</v>
      </c>
      <c r="J18" s="79">
        <v>0</v>
      </c>
      <c r="K18" s="81">
        <v>0</v>
      </c>
      <c r="L18" s="81">
        <v>0</v>
      </c>
    </row>
    <row r="19" spans="1:12" ht="34.15" customHeight="1" x14ac:dyDescent="0.25">
      <c r="A19" s="54" t="s">
        <v>19</v>
      </c>
      <c r="B19" s="55" t="s">
        <v>20</v>
      </c>
      <c r="C19" s="55"/>
      <c r="D19" s="9">
        <v>956</v>
      </c>
      <c r="E19" s="10" t="s">
        <v>14</v>
      </c>
      <c r="F19" s="10" t="s">
        <v>21</v>
      </c>
      <c r="G19" s="9">
        <v>240</v>
      </c>
      <c r="H19" s="77">
        <v>0</v>
      </c>
      <c r="I19" s="60">
        <v>0</v>
      </c>
      <c r="J19" s="31">
        <v>500</v>
      </c>
      <c r="K19" s="19">
        <v>0</v>
      </c>
      <c r="L19" s="19">
        <v>0</v>
      </c>
    </row>
    <row r="20" spans="1:12" ht="36.6" customHeight="1" x14ac:dyDescent="0.25">
      <c r="A20" s="54" t="s">
        <v>22</v>
      </c>
      <c r="B20" s="55" t="s">
        <v>23</v>
      </c>
      <c r="C20" s="55"/>
      <c r="D20" s="9">
        <v>956</v>
      </c>
      <c r="E20" s="10" t="s">
        <v>14</v>
      </c>
      <c r="F20" s="10" t="s">
        <v>24</v>
      </c>
      <c r="G20" s="9">
        <v>810</v>
      </c>
      <c r="H20" s="77">
        <f>500+890.009+520+2900</f>
        <v>4810.009</v>
      </c>
      <c r="I20" s="78">
        <f>500+600</f>
        <v>1100</v>
      </c>
      <c r="J20" s="79">
        <v>4000</v>
      </c>
      <c r="K20" s="80">
        <v>5000</v>
      </c>
      <c r="L20" s="80">
        <v>5000</v>
      </c>
    </row>
    <row r="21" spans="1:12" ht="69" customHeight="1" x14ac:dyDescent="0.25">
      <c r="A21" s="54" t="s">
        <v>25</v>
      </c>
      <c r="B21" s="55" t="s">
        <v>26</v>
      </c>
      <c r="C21" s="55"/>
      <c r="D21" s="9">
        <v>956</v>
      </c>
      <c r="E21" s="10" t="s">
        <v>14</v>
      </c>
      <c r="F21" s="10" t="s">
        <v>27</v>
      </c>
      <c r="G21" s="9">
        <v>810</v>
      </c>
      <c r="H21" s="77">
        <f>600+1012.487+9144.5-3410+1696.06+1215.598+1600</f>
        <v>11858.645</v>
      </c>
      <c r="I21" s="78">
        <f>500+10500+2650</f>
        <v>13650</v>
      </c>
      <c r="J21" s="79">
        <v>10778</v>
      </c>
      <c r="K21" s="80">
        <v>2500</v>
      </c>
      <c r="L21" s="80">
        <v>0</v>
      </c>
    </row>
    <row r="22" spans="1:12" ht="25.5" x14ac:dyDescent="0.25">
      <c r="A22" s="54" t="s">
        <v>28</v>
      </c>
      <c r="B22" s="55" t="s">
        <v>29</v>
      </c>
      <c r="C22" s="55"/>
      <c r="D22" s="9">
        <v>956</v>
      </c>
      <c r="E22" s="10" t="s">
        <v>30</v>
      </c>
      <c r="F22" s="10" t="s">
        <v>57</v>
      </c>
      <c r="G22" s="9">
        <v>810</v>
      </c>
      <c r="H22" s="77">
        <f>130.208-68.592</f>
        <v>61.616</v>
      </c>
      <c r="I22" s="78">
        <v>150</v>
      </c>
      <c r="J22" s="79">
        <v>300</v>
      </c>
      <c r="K22" s="80">
        <v>300</v>
      </c>
      <c r="L22" s="80">
        <v>300</v>
      </c>
    </row>
    <row r="23" spans="1:12" ht="25.5" x14ac:dyDescent="0.25">
      <c r="A23" s="54" t="s">
        <v>31</v>
      </c>
      <c r="B23" s="55" t="s">
        <v>83</v>
      </c>
      <c r="C23" s="55"/>
      <c r="D23" s="9">
        <v>956</v>
      </c>
      <c r="E23" s="10" t="s">
        <v>14</v>
      </c>
      <c r="F23" s="10" t="s">
        <v>15</v>
      </c>
      <c r="G23" s="9">
        <v>810</v>
      </c>
      <c r="H23" s="77">
        <v>5127.4870000000001</v>
      </c>
      <c r="I23" s="78">
        <v>11931</v>
      </c>
      <c r="J23" s="79">
        <v>10000</v>
      </c>
      <c r="K23" s="80">
        <v>5000</v>
      </c>
      <c r="L23" s="80">
        <v>5000</v>
      </c>
    </row>
    <row r="24" spans="1:12" ht="29.25" customHeight="1" x14ac:dyDescent="0.25">
      <c r="A24" s="54" t="s">
        <v>70</v>
      </c>
      <c r="B24" s="55" t="s">
        <v>71</v>
      </c>
      <c r="C24" s="55"/>
      <c r="D24" s="9">
        <v>956</v>
      </c>
      <c r="E24" s="10" t="s">
        <v>14</v>
      </c>
      <c r="F24" s="10" t="s">
        <v>72</v>
      </c>
      <c r="G24" s="9">
        <v>240</v>
      </c>
      <c r="H24" s="77">
        <v>0</v>
      </c>
      <c r="I24" s="78">
        <v>59.981999999999999</v>
      </c>
      <c r="J24" s="79">
        <v>0</v>
      </c>
      <c r="K24" s="80">
        <v>0</v>
      </c>
      <c r="L24" s="80">
        <v>0</v>
      </c>
    </row>
    <row r="25" spans="1:12" ht="27" customHeight="1" x14ac:dyDescent="0.25">
      <c r="A25" s="41" t="s">
        <v>52</v>
      </c>
      <c r="B25" s="59" t="s">
        <v>53</v>
      </c>
      <c r="C25" s="8" t="s">
        <v>10</v>
      </c>
      <c r="D25" s="3" t="s">
        <v>11</v>
      </c>
      <c r="E25" s="3" t="s">
        <v>11</v>
      </c>
      <c r="F25" s="3" t="s">
        <v>11</v>
      </c>
      <c r="G25" s="3" t="s">
        <v>11</v>
      </c>
      <c r="H25" s="74">
        <v>0</v>
      </c>
      <c r="I25" s="75">
        <v>0</v>
      </c>
      <c r="J25" s="76">
        <v>0</v>
      </c>
      <c r="K25" s="82">
        <v>0</v>
      </c>
      <c r="L25" s="82">
        <v>0</v>
      </c>
    </row>
    <row r="26" spans="1:12" ht="38.25" hidden="1" x14ac:dyDescent="0.25">
      <c r="A26" s="54" t="s">
        <v>35</v>
      </c>
      <c r="B26" s="55" t="s">
        <v>54</v>
      </c>
      <c r="C26" s="55"/>
      <c r="D26" s="9">
        <v>956</v>
      </c>
      <c r="E26" s="10" t="s">
        <v>14</v>
      </c>
      <c r="F26" s="14" t="s">
        <v>32</v>
      </c>
      <c r="G26" s="9">
        <v>410</v>
      </c>
      <c r="H26" s="77">
        <v>0</v>
      </c>
      <c r="I26" s="78">
        <v>0</v>
      </c>
      <c r="J26" s="79">
        <v>0</v>
      </c>
      <c r="K26" s="80">
        <v>0</v>
      </c>
      <c r="L26" s="80">
        <v>0</v>
      </c>
    </row>
    <row r="27" spans="1:12" ht="20.45" customHeight="1" x14ac:dyDescent="0.25">
      <c r="A27" s="41" t="s">
        <v>50</v>
      </c>
      <c r="B27" s="59" t="s">
        <v>33</v>
      </c>
      <c r="C27" s="8" t="s">
        <v>10</v>
      </c>
      <c r="D27" s="3" t="s">
        <v>11</v>
      </c>
      <c r="E27" s="3" t="s">
        <v>11</v>
      </c>
      <c r="F27" s="3" t="s">
        <v>11</v>
      </c>
      <c r="G27" s="3" t="s">
        <v>11</v>
      </c>
      <c r="H27" s="74">
        <f>H28+H30+H31</f>
        <v>2690.0250000000001</v>
      </c>
      <c r="I27" s="75">
        <f>I28+I30</f>
        <v>350</v>
      </c>
      <c r="J27" s="76">
        <f>J28+J30+J29+J31</f>
        <v>2992.3159999999998</v>
      </c>
      <c r="K27" s="76">
        <f t="shared" ref="K27:L27" si="1">K28+K30+K29+K31</f>
        <v>900</v>
      </c>
      <c r="L27" s="76">
        <f t="shared" si="1"/>
        <v>900</v>
      </c>
    </row>
    <row r="28" spans="1:12" x14ac:dyDescent="0.25">
      <c r="A28" s="54" t="s">
        <v>51</v>
      </c>
      <c r="B28" s="55" t="s">
        <v>36</v>
      </c>
      <c r="C28" s="59"/>
      <c r="D28" s="9">
        <v>956</v>
      </c>
      <c r="E28" s="10" t="s">
        <v>34</v>
      </c>
      <c r="F28" s="10" t="s">
        <v>37</v>
      </c>
      <c r="G28" s="9">
        <v>240</v>
      </c>
      <c r="H28" s="77">
        <v>231</v>
      </c>
      <c r="I28" s="78">
        <v>350</v>
      </c>
      <c r="J28" s="79">
        <v>500</v>
      </c>
      <c r="K28" s="80">
        <v>500</v>
      </c>
      <c r="L28" s="80">
        <v>500</v>
      </c>
    </row>
    <row r="29" spans="1:12" ht="25.5" x14ac:dyDescent="0.25">
      <c r="A29" s="54" t="s">
        <v>62</v>
      </c>
      <c r="B29" s="55" t="s">
        <v>61</v>
      </c>
      <c r="C29" s="59"/>
      <c r="D29" s="9">
        <v>956</v>
      </c>
      <c r="E29" s="18" t="s">
        <v>34</v>
      </c>
      <c r="F29" s="18" t="s">
        <v>59</v>
      </c>
      <c r="G29" s="18" t="s">
        <v>60</v>
      </c>
      <c r="H29" s="77">
        <f>2500-60.975</f>
        <v>2439.0250000000001</v>
      </c>
      <c r="I29" s="78">
        <v>0</v>
      </c>
      <c r="J29" s="79">
        <v>200</v>
      </c>
      <c r="K29" s="80">
        <v>400</v>
      </c>
      <c r="L29" s="80">
        <v>400</v>
      </c>
    </row>
    <row r="30" spans="1:12" ht="25.5" x14ac:dyDescent="0.25">
      <c r="A30" s="54" t="s">
        <v>85</v>
      </c>
      <c r="B30" s="55" t="s">
        <v>61</v>
      </c>
      <c r="C30" s="59"/>
      <c r="D30" s="9">
        <v>956</v>
      </c>
      <c r="E30" s="18" t="s">
        <v>34</v>
      </c>
      <c r="F30" s="18" t="s">
        <v>84</v>
      </c>
      <c r="G30" s="18" t="s">
        <v>60</v>
      </c>
      <c r="H30" s="77">
        <f>2500-60.975</f>
        <v>2439.0250000000001</v>
      </c>
      <c r="I30" s="78">
        <v>0</v>
      </c>
      <c r="J30" s="79">
        <v>2292.3159999999998</v>
      </c>
      <c r="K30" s="80">
        <v>0</v>
      </c>
      <c r="L30" s="80">
        <v>0</v>
      </c>
    </row>
    <row r="31" spans="1:12" ht="25.5" x14ac:dyDescent="0.25">
      <c r="A31" s="54" t="s">
        <v>68</v>
      </c>
      <c r="B31" s="55" t="s">
        <v>69</v>
      </c>
      <c r="C31" s="59"/>
      <c r="D31" s="9">
        <v>956</v>
      </c>
      <c r="E31" s="18" t="s">
        <v>34</v>
      </c>
      <c r="F31" s="18" t="s">
        <v>59</v>
      </c>
      <c r="G31" s="18" t="s">
        <v>60</v>
      </c>
      <c r="H31" s="77">
        <v>20</v>
      </c>
      <c r="I31" s="78">
        <v>0</v>
      </c>
      <c r="J31" s="79">
        <v>0</v>
      </c>
      <c r="K31" s="80">
        <v>0</v>
      </c>
      <c r="L31" s="80">
        <v>0</v>
      </c>
    </row>
  </sheetData>
  <mergeCells count="8">
    <mergeCell ref="G1:L4"/>
    <mergeCell ref="G5:L5"/>
    <mergeCell ref="A6:L6"/>
    <mergeCell ref="A7:L7"/>
    <mergeCell ref="A9:A10"/>
    <mergeCell ref="B9:B10"/>
    <mergeCell ref="C9:C10"/>
    <mergeCell ref="H9:L9"/>
  </mergeCells>
  <pageMargins left="0.23622047244094491" right="0.23622047244094491" top="0.74803149606299213" bottom="0.15748031496062992" header="0" footer="0"/>
  <pageSetup paperSize="9" scale="9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view="pageBreakPreview" topLeftCell="A83" zoomScaleNormal="100" zoomScaleSheetLayoutView="100" workbookViewId="0">
      <selection activeCell="A99" sqref="A1:XFD1048576"/>
    </sheetView>
  </sheetViews>
  <sheetFormatPr defaultColWidth="8.85546875" defaultRowHeight="15" x14ac:dyDescent="0.25"/>
  <cols>
    <col min="1" max="1" width="6" style="1" customWidth="1"/>
    <col min="2" max="2" width="33.85546875" style="1" customWidth="1"/>
    <col min="3" max="3" width="34" style="1" customWidth="1"/>
    <col min="4" max="4" width="16.28515625" style="33" customWidth="1"/>
    <col min="5" max="5" width="12.140625" style="65" customWidth="1"/>
    <col min="6" max="6" width="11.140625" style="33" customWidth="1"/>
    <col min="7" max="8" width="11" style="1" customWidth="1"/>
    <col min="9" max="16384" width="8.85546875" style="1"/>
  </cols>
  <sheetData>
    <row r="1" spans="1:8" ht="14.25" customHeight="1" x14ac:dyDescent="0.25">
      <c r="A1" s="6"/>
      <c r="B1" s="6"/>
      <c r="C1" s="6"/>
      <c r="D1" s="99" t="s">
        <v>78</v>
      </c>
      <c r="E1" s="99"/>
      <c r="F1" s="99"/>
      <c r="G1" s="99"/>
      <c r="H1" s="99"/>
    </row>
    <row r="2" spans="1:8" ht="59.25" customHeight="1" x14ac:dyDescent="0.25">
      <c r="A2" s="6"/>
      <c r="B2" s="6"/>
      <c r="C2" s="6"/>
      <c r="D2" s="99"/>
      <c r="E2" s="99"/>
      <c r="F2" s="99"/>
      <c r="G2" s="99"/>
      <c r="H2" s="99"/>
    </row>
    <row r="3" spans="1:8" ht="66.75" customHeight="1" x14ac:dyDescent="0.25">
      <c r="A3" s="7"/>
      <c r="B3" s="7"/>
      <c r="C3" s="7"/>
      <c r="D3" s="91" t="s">
        <v>79</v>
      </c>
      <c r="E3" s="100"/>
      <c r="F3" s="100"/>
      <c r="G3" s="100"/>
      <c r="H3" s="100"/>
    </row>
    <row r="4" spans="1:8" ht="18.75" x14ac:dyDescent="0.25">
      <c r="A4" s="92" t="s">
        <v>0</v>
      </c>
      <c r="B4" s="92"/>
      <c r="C4" s="92"/>
      <c r="D4" s="92"/>
      <c r="E4" s="92"/>
      <c r="F4" s="92"/>
      <c r="G4" s="92"/>
      <c r="H4" s="92"/>
    </row>
    <row r="5" spans="1:8" ht="75" customHeight="1" x14ac:dyDescent="0.25">
      <c r="A5" s="101" t="s">
        <v>73</v>
      </c>
      <c r="B5" s="101"/>
      <c r="C5" s="101"/>
      <c r="D5" s="101"/>
      <c r="E5" s="101"/>
      <c r="F5" s="101"/>
      <c r="G5" s="101"/>
      <c r="H5" s="101"/>
    </row>
    <row r="6" spans="1:8" x14ac:dyDescent="0.25">
      <c r="A6" s="102" t="s">
        <v>1</v>
      </c>
      <c r="B6" s="103" t="s">
        <v>2</v>
      </c>
      <c r="C6" s="103" t="s">
        <v>3</v>
      </c>
      <c r="D6" s="103" t="s">
        <v>38</v>
      </c>
      <c r="E6" s="103"/>
      <c r="F6" s="103"/>
      <c r="G6" s="103"/>
      <c r="H6" s="103"/>
    </row>
    <row r="7" spans="1:8" x14ac:dyDescent="0.25">
      <c r="A7" s="102"/>
      <c r="B7" s="103"/>
      <c r="C7" s="103"/>
      <c r="D7" s="103" t="s">
        <v>39</v>
      </c>
      <c r="E7" s="103"/>
      <c r="F7" s="103"/>
      <c r="G7" s="103"/>
      <c r="H7" s="103"/>
    </row>
    <row r="8" spans="1:8" x14ac:dyDescent="0.25">
      <c r="A8" s="102"/>
      <c r="B8" s="103"/>
      <c r="C8" s="103"/>
      <c r="D8" s="28">
        <v>2020</v>
      </c>
      <c r="E8" s="62">
        <v>2021</v>
      </c>
      <c r="F8" s="28">
        <v>2022</v>
      </c>
      <c r="G8" s="58">
        <v>2023</v>
      </c>
      <c r="H8" s="58">
        <v>2024</v>
      </c>
    </row>
    <row r="9" spans="1:8" x14ac:dyDescent="0.25">
      <c r="A9" s="10">
        <v>1</v>
      </c>
      <c r="B9" s="9">
        <v>2</v>
      </c>
      <c r="C9" s="9">
        <v>3</v>
      </c>
      <c r="D9" s="29">
        <v>4</v>
      </c>
      <c r="E9" s="63">
        <v>5</v>
      </c>
      <c r="F9" s="29">
        <v>6</v>
      </c>
      <c r="G9" s="9">
        <v>7</v>
      </c>
      <c r="H9" s="9">
        <v>8</v>
      </c>
    </row>
    <row r="10" spans="1:8" x14ac:dyDescent="0.25">
      <c r="A10" s="104"/>
      <c r="B10" s="105" t="s">
        <v>40</v>
      </c>
      <c r="C10" s="8" t="s">
        <v>41</v>
      </c>
      <c r="D10" s="30">
        <f t="shared" ref="D10:H14" si="0">D15+D79+D89</f>
        <v>72221.881539999988</v>
      </c>
      <c r="E10" s="61">
        <v>160239.304</v>
      </c>
      <c r="F10" s="30">
        <f>F11+F12+F13</f>
        <v>63741.662000000004</v>
      </c>
      <c r="G10" s="11">
        <f t="shared" si="0"/>
        <v>16400</v>
      </c>
      <c r="H10" s="11">
        <f t="shared" si="0"/>
        <v>12900</v>
      </c>
    </row>
    <row r="11" spans="1:8" x14ac:dyDescent="0.25">
      <c r="A11" s="104"/>
      <c r="B11" s="105"/>
      <c r="C11" s="58" t="s">
        <v>42</v>
      </c>
      <c r="D11" s="31">
        <f t="shared" si="0"/>
        <v>0</v>
      </c>
      <c r="E11" s="60">
        <f t="shared" si="0"/>
        <v>0</v>
      </c>
      <c r="F11" s="31">
        <f t="shared" si="0"/>
        <v>0</v>
      </c>
      <c r="G11" s="19">
        <f t="shared" si="0"/>
        <v>0</v>
      </c>
      <c r="H11" s="19">
        <f t="shared" si="0"/>
        <v>0</v>
      </c>
    </row>
    <row r="12" spans="1:8" x14ac:dyDescent="0.25">
      <c r="A12" s="104"/>
      <c r="B12" s="105"/>
      <c r="C12" s="58" t="s">
        <v>43</v>
      </c>
      <c r="D12" s="31">
        <f t="shared" si="0"/>
        <v>39034.592539999998</v>
      </c>
      <c r="E12" s="60">
        <f>E17+E81+E91</f>
        <v>126244.50599999999</v>
      </c>
      <c r="F12" s="31">
        <f t="shared" si="0"/>
        <v>7160.8680000000004</v>
      </c>
      <c r="G12" s="19">
        <f t="shared" si="0"/>
        <v>0</v>
      </c>
      <c r="H12" s="19">
        <f t="shared" si="0"/>
        <v>0</v>
      </c>
    </row>
    <row r="13" spans="1:8" x14ac:dyDescent="0.25">
      <c r="A13" s="104"/>
      <c r="B13" s="105"/>
      <c r="C13" s="58" t="s">
        <v>44</v>
      </c>
      <c r="D13" s="31">
        <f t="shared" si="0"/>
        <v>33187.289000000004</v>
      </c>
      <c r="E13" s="60">
        <f>E18+E82+E92</f>
        <v>33994.800000000003</v>
      </c>
      <c r="F13" s="31">
        <f>F18+F82+F92</f>
        <v>56580.794000000002</v>
      </c>
      <c r="G13" s="19">
        <f t="shared" si="0"/>
        <v>16400</v>
      </c>
      <c r="H13" s="19">
        <f t="shared" si="0"/>
        <v>12900</v>
      </c>
    </row>
    <row r="14" spans="1:8" ht="26.25" customHeight="1" x14ac:dyDescent="0.25">
      <c r="A14" s="104"/>
      <c r="B14" s="105"/>
      <c r="C14" s="58" t="s">
        <v>45</v>
      </c>
      <c r="D14" s="31">
        <f>D19+D83+D93</f>
        <v>0</v>
      </c>
      <c r="E14" s="60">
        <v>0</v>
      </c>
      <c r="F14" s="31">
        <f t="shared" si="0"/>
        <v>0</v>
      </c>
      <c r="G14" s="19">
        <f t="shared" si="0"/>
        <v>0</v>
      </c>
      <c r="H14" s="19">
        <f t="shared" si="0"/>
        <v>0</v>
      </c>
    </row>
    <row r="15" spans="1:8" ht="18.75" customHeight="1" x14ac:dyDescent="0.25">
      <c r="A15" s="106" t="s">
        <v>55</v>
      </c>
      <c r="B15" s="107" t="s">
        <v>56</v>
      </c>
      <c r="C15" s="35" t="s">
        <v>41</v>
      </c>
      <c r="D15" s="30">
        <f>D20+D25+D49+D54+D59+D69+D64+D31</f>
        <v>36597.264999999999</v>
      </c>
      <c r="E15" s="61">
        <v>41929.019999999997</v>
      </c>
      <c r="F15" s="30">
        <f>F16+F17+F18+F19</f>
        <v>60749.346000000005</v>
      </c>
      <c r="G15" s="34">
        <f>G20+G25+G49+G54+G59+G69+G64</f>
        <v>15500</v>
      </c>
      <c r="H15" s="34">
        <f>H20+H25+H49+H54+H59+H69+H64</f>
        <v>12000</v>
      </c>
    </row>
    <row r="16" spans="1:8" ht="24" customHeight="1" x14ac:dyDescent="0.25">
      <c r="A16" s="106"/>
      <c r="B16" s="107"/>
      <c r="C16" s="37" t="s">
        <v>42</v>
      </c>
      <c r="D16" s="31">
        <f>D21+D26+D50+D55+D60+D70</f>
        <v>0</v>
      </c>
      <c r="E16" s="60">
        <f>E21+E26+E50+E55+E60+E70</f>
        <v>0</v>
      </c>
      <c r="F16" s="31">
        <f>F21+F26+F50+F55+F60+F70</f>
        <v>0</v>
      </c>
      <c r="G16" s="32">
        <f>G21+G26+G50+G55+G60+G70</f>
        <v>0</v>
      </c>
      <c r="H16" s="32">
        <f>H21+H26+H50+H55+H60+H70</f>
        <v>0</v>
      </c>
    </row>
    <row r="17" spans="1:8" ht="19.5" customHeight="1" x14ac:dyDescent="0.25">
      <c r="A17" s="106"/>
      <c r="B17" s="107"/>
      <c r="C17" s="37" t="s">
        <v>46</v>
      </c>
      <c r="D17" s="31">
        <f>D66</f>
        <v>6100.0009999999993</v>
      </c>
      <c r="E17" s="60">
        <f>E22+E27+E33+E45+E39++E51+E56+E61+E66+E71+E76</f>
        <v>8284.2200000000012</v>
      </c>
      <c r="F17" s="31">
        <f>F66</f>
        <v>7160.8680000000004</v>
      </c>
      <c r="G17" s="32">
        <f>G66</f>
        <v>0</v>
      </c>
      <c r="H17" s="32">
        <f>H66</f>
        <v>0</v>
      </c>
    </row>
    <row r="18" spans="1:8" ht="18" customHeight="1" x14ac:dyDescent="0.25">
      <c r="A18" s="106"/>
      <c r="B18" s="107"/>
      <c r="C18" s="37" t="s">
        <v>44</v>
      </c>
      <c r="D18" s="31">
        <f>D23+D28+D52+D57+D62+D72+D67+D34</f>
        <v>30497.264000000003</v>
      </c>
      <c r="E18" s="60">
        <v>33644.800000000003</v>
      </c>
      <c r="F18" s="31">
        <f>F23+F28+F34+F40+F46+F52+F57+F62+F67+F72+F77</f>
        <v>53588.478000000003</v>
      </c>
      <c r="G18" s="32">
        <f>G23+G28+G52+G57+G62+G72+G67+G34</f>
        <v>15500</v>
      </c>
      <c r="H18" s="32">
        <f>H23+H28+H52+H57+H62+H72+H67+H34</f>
        <v>12000</v>
      </c>
    </row>
    <row r="19" spans="1:8" ht="24" customHeight="1" x14ac:dyDescent="0.25">
      <c r="A19" s="106"/>
      <c r="B19" s="107"/>
      <c r="C19" s="37" t="s">
        <v>45</v>
      </c>
      <c r="D19" s="31">
        <f>D24+D29+D53+D58+D63+D73</f>
        <v>0</v>
      </c>
      <c r="E19" s="60">
        <f>E24+E29+E53+E58+E63+E73</f>
        <v>0</v>
      </c>
      <c r="F19" s="31">
        <f>F24+F29+F53+F58+F63+F73</f>
        <v>0</v>
      </c>
      <c r="G19" s="32">
        <f>G24+G29+G53+G58+G63+G73</f>
        <v>0</v>
      </c>
      <c r="H19" s="32">
        <f>H24+H29+H53+H58+H63+H73</f>
        <v>0</v>
      </c>
    </row>
    <row r="20" spans="1:8" x14ac:dyDescent="0.25">
      <c r="A20" s="102" t="s">
        <v>12</v>
      </c>
      <c r="B20" s="108" t="s">
        <v>13</v>
      </c>
      <c r="C20" s="8" t="s">
        <v>41</v>
      </c>
      <c r="D20" s="30">
        <f>D21+D22+D23+D24</f>
        <v>4729.5069999999996</v>
      </c>
      <c r="E20" s="61">
        <f>E23</f>
        <v>5729.942</v>
      </c>
      <c r="F20" s="61">
        <f t="shared" ref="F20:H20" si="1">F23</f>
        <v>4910</v>
      </c>
      <c r="G20" s="61">
        <f t="shared" si="1"/>
        <v>2500</v>
      </c>
      <c r="H20" s="61">
        <f t="shared" si="1"/>
        <v>1500</v>
      </c>
    </row>
    <row r="21" spans="1:8" ht="21" customHeight="1" x14ac:dyDescent="0.25">
      <c r="A21" s="102"/>
      <c r="B21" s="108"/>
      <c r="C21" s="58" t="s">
        <v>42</v>
      </c>
      <c r="D21" s="31">
        <v>0</v>
      </c>
      <c r="E21" s="60">
        <v>0</v>
      </c>
      <c r="F21" s="31">
        <v>0</v>
      </c>
      <c r="G21" s="19">
        <v>0</v>
      </c>
      <c r="H21" s="19">
        <v>0</v>
      </c>
    </row>
    <row r="22" spans="1:8" ht="15.75" customHeight="1" x14ac:dyDescent="0.25">
      <c r="A22" s="102"/>
      <c r="B22" s="108"/>
      <c r="C22" s="58" t="s">
        <v>46</v>
      </c>
      <c r="D22" s="31">
        <v>0</v>
      </c>
      <c r="E22" s="60">
        <v>0</v>
      </c>
      <c r="F22" s="31">
        <v>0</v>
      </c>
      <c r="G22" s="19">
        <v>0</v>
      </c>
      <c r="H22" s="19">
        <v>0</v>
      </c>
    </row>
    <row r="23" spans="1:8" ht="21" customHeight="1" x14ac:dyDescent="0.25">
      <c r="A23" s="102"/>
      <c r="B23" s="108"/>
      <c r="C23" s="58" t="s">
        <v>44</v>
      </c>
      <c r="D23" s="31">
        <f>4529.507+200</f>
        <v>4729.5069999999996</v>
      </c>
      <c r="E23" s="60">
        <f>1000+588+447.15+4140+103.974-750+200+0.818</f>
        <v>5729.942</v>
      </c>
      <c r="F23" s="31">
        <v>4910</v>
      </c>
      <c r="G23" s="19">
        <v>2500</v>
      </c>
      <c r="H23" s="19">
        <v>1500</v>
      </c>
    </row>
    <row r="24" spans="1:8" ht="23.25" customHeight="1" x14ac:dyDescent="0.25">
      <c r="A24" s="102"/>
      <c r="B24" s="108"/>
      <c r="C24" s="58" t="s">
        <v>45</v>
      </c>
      <c r="D24" s="31">
        <v>0</v>
      </c>
      <c r="E24" s="60">
        <v>0</v>
      </c>
      <c r="F24" s="31">
        <v>0</v>
      </c>
      <c r="G24" s="19">
        <v>0</v>
      </c>
      <c r="H24" s="19">
        <v>0</v>
      </c>
    </row>
    <row r="25" spans="1:8" ht="21" customHeight="1" x14ac:dyDescent="0.25">
      <c r="A25" s="102" t="s">
        <v>16</v>
      </c>
      <c r="B25" s="108" t="s">
        <v>17</v>
      </c>
      <c r="C25" s="8" t="s">
        <v>41</v>
      </c>
      <c r="D25" s="30">
        <f>D26+D27+D28+D29</f>
        <v>0</v>
      </c>
      <c r="E25" s="61">
        <f>E26+E27+E28+E29</f>
        <v>0</v>
      </c>
      <c r="F25" s="30">
        <v>200</v>
      </c>
      <c r="G25" s="11">
        <f>G26+G27+G28+G29</f>
        <v>200</v>
      </c>
      <c r="H25" s="11">
        <f>H26+H27+H28+H29</f>
        <v>200</v>
      </c>
    </row>
    <row r="26" spans="1:8" ht="24" customHeight="1" x14ac:dyDescent="0.25">
      <c r="A26" s="102"/>
      <c r="B26" s="108"/>
      <c r="C26" s="58" t="s">
        <v>42</v>
      </c>
      <c r="D26" s="31">
        <v>0</v>
      </c>
      <c r="E26" s="60">
        <v>0</v>
      </c>
      <c r="F26" s="31">
        <v>0</v>
      </c>
      <c r="G26" s="19">
        <v>0</v>
      </c>
      <c r="H26" s="19">
        <v>0</v>
      </c>
    </row>
    <row r="27" spans="1:8" ht="20.25" customHeight="1" x14ac:dyDescent="0.25">
      <c r="A27" s="102"/>
      <c r="B27" s="108"/>
      <c r="C27" s="58" t="s">
        <v>46</v>
      </c>
      <c r="D27" s="31">
        <v>0</v>
      </c>
      <c r="E27" s="60">
        <v>0</v>
      </c>
      <c r="F27" s="31">
        <v>0</v>
      </c>
      <c r="G27" s="19">
        <v>0</v>
      </c>
      <c r="H27" s="19">
        <v>0</v>
      </c>
    </row>
    <row r="28" spans="1:8" ht="17.25" customHeight="1" x14ac:dyDescent="0.25">
      <c r="A28" s="102"/>
      <c r="B28" s="108"/>
      <c r="C28" s="58" t="s">
        <v>44</v>
      </c>
      <c r="D28" s="31">
        <v>0</v>
      </c>
      <c r="E28" s="60">
        <v>0</v>
      </c>
      <c r="F28" s="31">
        <v>200</v>
      </c>
      <c r="G28" s="19">
        <v>200</v>
      </c>
      <c r="H28" s="19">
        <v>200</v>
      </c>
    </row>
    <row r="29" spans="1:8" ht="18.75" customHeight="1" x14ac:dyDescent="0.25">
      <c r="A29" s="102"/>
      <c r="B29" s="108"/>
      <c r="C29" s="103" t="s">
        <v>45</v>
      </c>
      <c r="D29" s="111">
        <v>0</v>
      </c>
      <c r="E29" s="113">
        <v>0</v>
      </c>
      <c r="F29" s="111">
        <v>0</v>
      </c>
      <c r="G29" s="109">
        <v>0</v>
      </c>
      <c r="H29" s="109">
        <v>0</v>
      </c>
    </row>
    <row r="30" spans="1:8" ht="5.25" customHeight="1" x14ac:dyDescent="0.25">
      <c r="A30" s="102"/>
      <c r="B30" s="108"/>
      <c r="C30" s="103"/>
      <c r="D30" s="112"/>
      <c r="E30" s="114"/>
      <c r="F30" s="112"/>
      <c r="G30" s="110"/>
      <c r="H30" s="110"/>
    </row>
    <row r="31" spans="1:8" x14ac:dyDescent="0.25">
      <c r="A31" s="102" t="s">
        <v>63</v>
      </c>
      <c r="B31" s="108" t="s">
        <v>17</v>
      </c>
      <c r="C31" s="8" t="s">
        <v>41</v>
      </c>
      <c r="D31" s="30">
        <f>D32+D33+D34+D35</f>
        <v>3910</v>
      </c>
      <c r="E31" s="61">
        <f>E32+E33+E34+E35</f>
        <v>1023.876</v>
      </c>
      <c r="F31" s="30">
        <f>F32+F33+F34+F35</f>
        <v>22900.477999999999</v>
      </c>
      <c r="G31" s="11">
        <f>G32+G33+G34+G35</f>
        <v>0</v>
      </c>
      <c r="H31" s="11">
        <f>H32+H33+H34+H35</f>
        <v>0</v>
      </c>
    </row>
    <row r="32" spans="1:8" ht="18" customHeight="1" x14ac:dyDescent="0.25">
      <c r="A32" s="102"/>
      <c r="B32" s="108"/>
      <c r="C32" s="58" t="s">
        <v>42</v>
      </c>
      <c r="D32" s="31">
        <v>0</v>
      </c>
      <c r="E32" s="60">
        <v>0</v>
      </c>
      <c r="F32" s="31">
        <v>0</v>
      </c>
      <c r="G32" s="19">
        <v>0</v>
      </c>
      <c r="H32" s="19">
        <v>0</v>
      </c>
    </row>
    <row r="33" spans="1:8" ht="20.25" customHeight="1" x14ac:dyDescent="0.25">
      <c r="A33" s="102"/>
      <c r="B33" s="108"/>
      <c r="C33" s="58" t="s">
        <v>46</v>
      </c>
      <c r="D33" s="31">
        <v>0</v>
      </c>
      <c r="E33" s="60">
        <v>0</v>
      </c>
      <c r="F33" s="31">
        <v>0</v>
      </c>
      <c r="G33" s="19">
        <v>0</v>
      </c>
      <c r="H33" s="19">
        <v>0</v>
      </c>
    </row>
    <row r="34" spans="1:8" ht="20.25" customHeight="1" x14ac:dyDescent="0.25">
      <c r="A34" s="102"/>
      <c r="B34" s="108"/>
      <c r="C34" s="58" t="s">
        <v>44</v>
      </c>
      <c r="D34" s="31">
        <f>3410+500</f>
        <v>3910</v>
      </c>
      <c r="E34" s="60">
        <f>752.85+271.026</f>
        <v>1023.876</v>
      </c>
      <c r="F34" s="31">
        <f>'янв 22 пр 3'!J16</f>
        <v>22900.477999999999</v>
      </c>
      <c r="G34" s="19">
        <v>0</v>
      </c>
      <c r="H34" s="19">
        <v>0</v>
      </c>
    </row>
    <row r="35" spans="1:8" ht="21" customHeight="1" x14ac:dyDescent="0.25">
      <c r="A35" s="102"/>
      <c r="B35" s="108"/>
      <c r="C35" s="103" t="s">
        <v>45</v>
      </c>
      <c r="D35" s="111">
        <v>0</v>
      </c>
      <c r="E35" s="113">
        <v>0</v>
      </c>
      <c r="F35" s="111">
        <v>0</v>
      </c>
      <c r="G35" s="109">
        <v>0</v>
      </c>
      <c r="H35" s="109">
        <v>0</v>
      </c>
    </row>
    <row r="36" spans="1:8" hidden="1" x14ac:dyDescent="0.25">
      <c r="A36" s="102"/>
      <c r="B36" s="108"/>
      <c r="C36" s="103"/>
      <c r="D36" s="112"/>
      <c r="E36" s="114"/>
      <c r="F36" s="112"/>
      <c r="G36" s="110"/>
      <c r="H36" s="110"/>
    </row>
    <row r="37" spans="1:8" ht="17.25" customHeight="1" x14ac:dyDescent="0.25">
      <c r="A37" s="117" t="s">
        <v>64</v>
      </c>
      <c r="B37" s="118" t="s">
        <v>66</v>
      </c>
      <c r="C37" s="39" t="s">
        <v>41</v>
      </c>
      <c r="D37" s="30">
        <f>D38+D39+D40+D41</f>
        <v>0</v>
      </c>
      <c r="E37" s="61">
        <f>E38+E39+E40+E41</f>
        <v>0</v>
      </c>
      <c r="F37" s="30">
        <f>F38+F39+F40+F41</f>
        <v>0</v>
      </c>
      <c r="G37" s="38">
        <f>G38+G39+G40+G41</f>
        <v>0</v>
      </c>
      <c r="H37" s="38">
        <f>H38+H39+H40+H41</f>
        <v>0</v>
      </c>
    </row>
    <row r="38" spans="1:8" ht="19.5" customHeight="1" x14ac:dyDescent="0.25">
      <c r="A38" s="117"/>
      <c r="B38" s="118"/>
      <c r="C38" s="57" t="s">
        <v>42</v>
      </c>
      <c r="D38" s="31">
        <v>0</v>
      </c>
      <c r="E38" s="60">
        <v>0</v>
      </c>
      <c r="F38" s="31">
        <v>0</v>
      </c>
      <c r="G38" s="12">
        <v>0</v>
      </c>
      <c r="H38" s="12">
        <v>0</v>
      </c>
    </row>
    <row r="39" spans="1:8" ht="20.25" customHeight="1" x14ac:dyDescent="0.25">
      <c r="A39" s="117"/>
      <c r="B39" s="118"/>
      <c r="C39" s="57" t="s">
        <v>46</v>
      </c>
      <c r="D39" s="31">
        <v>0</v>
      </c>
      <c r="E39" s="60">
        <v>0</v>
      </c>
      <c r="F39" s="31">
        <v>0</v>
      </c>
      <c r="G39" s="12">
        <v>0</v>
      </c>
      <c r="H39" s="12">
        <v>0</v>
      </c>
    </row>
    <row r="40" spans="1:8" ht="15" customHeight="1" x14ac:dyDescent="0.25">
      <c r="A40" s="117"/>
      <c r="B40" s="118"/>
      <c r="C40" s="57" t="s">
        <v>44</v>
      </c>
      <c r="D40" s="31">
        <v>0</v>
      </c>
      <c r="E40" s="60">
        <v>0</v>
      </c>
      <c r="F40" s="31">
        <v>0</v>
      </c>
      <c r="G40" s="12">
        <v>0</v>
      </c>
      <c r="H40" s="12">
        <v>0</v>
      </c>
    </row>
    <row r="41" spans="1:8" ht="20.25" customHeight="1" x14ac:dyDescent="0.25">
      <c r="A41" s="117"/>
      <c r="B41" s="118"/>
      <c r="C41" s="119" t="s">
        <v>45</v>
      </c>
      <c r="D41" s="111">
        <v>0</v>
      </c>
      <c r="E41" s="113">
        <v>0</v>
      </c>
      <c r="F41" s="111">
        <v>0</v>
      </c>
      <c r="G41" s="115">
        <v>0</v>
      </c>
      <c r="H41" s="115">
        <v>0</v>
      </c>
    </row>
    <row r="42" spans="1:8" ht="2.25" customHeight="1" x14ac:dyDescent="0.25">
      <c r="A42" s="117"/>
      <c r="B42" s="118"/>
      <c r="C42" s="119"/>
      <c r="D42" s="112"/>
      <c r="E42" s="114"/>
      <c r="F42" s="112"/>
      <c r="G42" s="116"/>
      <c r="H42" s="116"/>
    </row>
    <row r="43" spans="1:8" ht="21" customHeight="1" x14ac:dyDescent="0.25">
      <c r="A43" s="117" t="s">
        <v>65</v>
      </c>
      <c r="B43" s="118" t="s">
        <v>67</v>
      </c>
      <c r="C43" s="39" t="s">
        <v>41</v>
      </c>
      <c r="D43" s="30">
        <f>D44+D45+D46+D47</f>
        <v>0</v>
      </c>
      <c r="E43" s="61">
        <f>E44+E45+E46+E47</f>
        <v>0</v>
      </c>
      <c r="F43" s="30">
        <f>F44+F45+F46+F47</f>
        <v>0</v>
      </c>
      <c r="G43" s="38">
        <f>G44+G45+G46+G47</f>
        <v>0</v>
      </c>
      <c r="H43" s="38">
        <f>H44+H45+H46+H47</f>
        <v>0</v>
      </c>
    </row>
    <row r="44" spans="1:8" ht="13.5" customHeight="1" x14ac:dyDescent="0.25">
      <c r="A44" s="117"/>
      <c r="B44" s="118"/>
      <c r="C44" s="57" t="s">
        <v>42</v>
      </c>
      <c r="D44" s="31">
        <v>0</v>
      </c>
      <c r="E44" s="60">
        <v>0</v>
      </c>
      <c r="F44" s="31">
        <v>0</v>
      </c>
      <c r="G44" s="12">
        <v>0</v>
      </c>
      <c r="H44" s="12">
        <v>0</v>
      </c>
    </row>
    <row r="45" spans="1:8" ht="15" customHeight="1" x14ac:dyDescent="0.25">
      <c r="A45" s="117"/>
      <c r="B45" s="118"/>
      <c r="C45" s="57" t="s">
        <v>46</v>
      </c>
      <c r="D45" s="31">
        <v>0</v>
      </c>
      <c r="E45" s="60">
        <v>0</v>
      </c>
      <c r="F45" s="31">
        <v>0</v>
      </c>
      <c r="G45" s="12">
        <v>0</v>
      </c>
      <c r="H45" s="12">
        <v>0</v>
      </c>
    </row>
    <row r="46" spans="1:8" ht="16.5" customHeight="1" x14ac:dyDescent="0.25">
      <c r="A46" s="117"/>
      <c r="B46" s="118"/>
      <c r="C46" s="57" t="s">
        <v>44</v>
      </c>
      <c r="D46" s="31">
        <v>0</v>
      </c>
      <c r="E46" s="60">
        <v>0</v>
      </c>
      <c r="F46" s="31">
        <v>0</v>
      </c>
      <c r="G46" s="12">
        <v>0</v>
      </c>
      <c r="H46" s="12">
        <v>0</v>
      </c>
    </row>
    <row r="47" spans="1:8" ht="18" customHeight="1" x14ac:dyDescent="0.25">
      <c r="A47" s="117"/>
      <c r="B47" s="118"/>
      <c r="C47" s="119" t="s">
        <v>45</v>
      </c>
      <c r="D47" s="111">
        <v>0</v>
      </c>
      <c r="E47" s="113">
        <v>0</v>
      </c>
      <c r="F47" s="111">
        <v>0</v>
      </c>
      <c r="G47" s="115">
        <v>0</v>
      </c>
      <c r="H47" s="115">
        <v>0</v>
      </c>
    </row>
    <row r="48" spans="1:8" ht="0.75" hidden="1" customHeight="1" x14ac:dyDescent="0.25">
      <c r="A48" s="117"/>
      <c r="B48" s="118"/>
      <c r="C48" s="119"/>
      <c r="D48" s="112"/>
      <c r="E48" s="114"/>
      <c r="F48" s="112"/>
      <c r="G48" s="116"/>
      <c r="H48" s="116"/>
    </row>
    <row r="49" spans="1:8" ht="17.25" customHeight="1" x14ac:dyDescent="0.25">
      <c r="A49" s="102" t="s">
        <v>19</v>
      </c>
      <c r="B49" s="108" t="s">
        <v>20</v>
      </c>
      <c r="C49" s="8" t="s">
        <v>41</v>
      </c>
      <c r="D49" s="30">
        <f>D50+D51+D52+D53</f>
        <v>0</v>
      </c>
      <c r="E49" s="61">
        <f>E50+E51+E52+E53</f>
        <v>0</v>
      </c>
      <c r="F49" s="30">
        <f>F50+F51+F52+F53</f>
        <v>500</v>
      </c>
      <c r="G49" s="11">
        <f>G50+G51+G52+G53</f>
        <v>0</v>
      </c>
      <c r="H49" s="11">
        <f>H50+H51+H52+H53</f>
        <v>0</v>
      </c>
    </row>
    <row r="50" spans="1:8" ht="18.75" customHeight="1" x14ac:dyDescent="0.25">
      <c r="A50" s="102"/>
      <c r="B50" s="108"/>
      <c r="C50" s="58" t="s">
        <v>42</v>
      </c>
      <c r="D50" s="31">
        <v>0</v>
      </c>
      <c r="E50" s="60">
        <v>0</v>
      </c>
      <c r="F50" s="31">
        <v>0</v>
      </c>
      <c r="G50" s="19">
        <v>0</v>
      </c>
      <c r="H50" s="19">
        <v>0</v>
      </c>
    </row>
    <row r="51" spans="1:8" ht="18.75" customHeight="1" x14ac:dyDescent="0.25">
      <c r="A51" s="102"/>
      <c r="B51" s="108"/>
      <c r="C51" s="58" t="s">
        <v>46</v>
      </c>
      <c r="D51" s="31">
        <v>0</v>
      </c>
      <c r="E51" s="60">
        <v>0</v>
      </c>
      <c r="F51" s="31">
        <v>0</v>
      </c>
      <c r="G51" s="19">
        <v>0</v>
      </c>
      <c r="H51" s="19">
        <v>0</v>
      </c>
    </row>
    <row r="52" spans="1:8" ht="15" customHeight="1" x14ac:dyDescent="0.25">
      <c r="A52" s="102"/>
      <c r="B52" s="108"/>
      <c r="C52" s="58" t="s">
        <v>44</v>
      </c>
      <c r="D52" s="31">
        <v>0</v>
      </c>
      <c r="E52" s="60">
        <v>0</v>
      </c>
      <c r="F52" s="31">
        <v>500</v>
      </c>
      <c r="G52" s="19">
        <v>0</v>
      </c>
      <c r="H52" s="19">
        <v>0</v>
      </c>
    </row>
    <row r="53" spans="1:8" ht="24" customHeight="1" x14ac:dyDescent="0.25">
      <c r="A53" s="102"/>
      <c r="B53" s="108"/>
      <c r="C53" s="58" t="s">
        <v>45</v>
      </c>
      <c r="D53" s="31">
        <v>0</v>
      </c>
      <c r="E53" s="60">
        <v>0</v>
      </c>
      <c r="F53" s="31">
        <v>0</v>
      </c>
      <c r="G53" s="19">
        <v>0</v>
      </c>
      <c r="H53" s="19">
        <v>0</v>
      </c>
    </row>
    <row r="54" spans="1:8" ht="15.75" customHeight="1" x14ac:dyDescent="0.25">
      <c r="A54" s="102" t="s">
        <v>22</v>
      </c>
      <c r="B54" s="108" t="s">
        <v>23</v>
      </c>
      <c r="C54" s="8" t="s">
        <v>41</v>
      </c>
      <c r="D54" s="30">
        <f>D55+D56+D57+D58</f>
        <v>4810.009</v>
      </c>
      <c r="E54" s="61">
        <f>E55+E56+E57+E58</f>
        <v>1100</v>
      </c>
      <c r="F54" s="30">
        <f>F55+F56+F57+F58</f>
        <v>4000</v>
      </c>
      <c r="G54" s="11">
        <f>G55+G56+G57+G58</f>
        <v>5000</v>
      </c>
      <c r="H54" s="11">
        <f>H55+H56+H57+H58</f>
        <v>5000</v>
      </c>
    </row>
    <row r="55" spans="1:8" ht="15.75" customHeight="1" x14ac:dyDescent="0.25">
      <c r="A55" s="102"/>
      <c r="B55" s="108"/>
      <c r="C55" s="58" t="s">
        <v>42</v>
      </c>
      <c r="D55" s="31">
        <v>0</v>
      </c>
      <c r="E55" s="60">
        <v>0</v>
      </c>
      <c r="F55" s="31">
        <v>0</v>
      </c>
      <c r="G55" s="19">
        <v>0</v>
      </c>
      <c r="H55" s="19">
        <v>0</v>
      </c>
    </row>
    <row r="56" spans="1:8" ht="16.5" customHeight="1" x14ac:dyDescent="0.25">
      <c r="A56" s="102"/>
      <c r="B56" s="108"/>
      <c r="C56" s="58" t="s">
        <v>46</v>
      </c>
      <c r="D56" s="31">
        <v>0</v>
      </c>
      <c r="E56" s="60">
        <v>0</v>
      </c>
      <c r="F56" s="31">
        <v>0</v>
      </c>
      <c r="G56" s="19">
        <v>0</v>
      </c>
      <c r="H56" s="19">
        <v>0</v>
      </c>
    </row>
    <row r="57" spans="1:8" ht="16.5" customHeight="1" x14ac:dyDescent="0.25">
      <c r="A57" s="102"/>
      <c r="B57" s="108"/>
      <c r="C57" s="58" t="s">
        <v>44</v>
      </c>
      <c r="D57" s="31">
        <f>500+890.009+520+2900</f>
        <v>4810.009</v>
      </c>
      <c r="E57" s="60">
        <f>500+600</f>
        <v>1100</v>
      </c>
      <c r="F57" s="31">
        <v>4000</v>
      </c>
      <c r="G57" s="19">
        <v>5000</v>
      </c>
      <c r="H57" s="19">
        <v>5000</v>
      </c>
    </row>
    <row r="58" spans="1:8" ht="21.75" customHeight="1" x14ac:dyDescent="0.25">
      <c r="A58" s="102"/>
      <c r="B58" s="108"/>
      <c r="C58" s="58" t="s">
        <v>45</v>
      </c>
      <c r="D58" s="31">
        <v>0</v>
      </c>
      <c r="E58" s="60">
        <v>0</v>
      </c>
      <c r="F58" s="31">
        <v>0</v>
      </c>
      <c r="G58" s="19">
        <v>0</v>
      </c>
      <c r="H58" s="19">
        <v>0</v>
      </c>
    </row>
    <row r="59" spans="1:8" x14ac:dyDescent="0.25">
      <c r="A59" s="102" t="s">
        <v>25</v>
      </c>
      <c r="B59" s="108" t="s">
        <v>26</v>
      </c>
      <c r="C59" s="8" t="s">
        <v>41</v>
      </c>
      <c r="D59" s="34">
        <f>D60+D61+D62+D63</f>
        <v>11858.645</v>
      </c>
      <c r="E59" s="61">
        <f>E60+E61+E62+E63</f>
        <v>13650</v>
      </c>
      <c r="F59" s="61">
        <f t="shared" ref="F59:H59" si="2">F60+F61+F62+F63</f>
        <v>10778</v>
      </c>
      <c r="G59" s="61">
        <f t="shared" si="2"/>
        <v>2500</v>
      </c>
      <c r="H59" s="61">
        <f t="shared" si="2"/>
        <v>0</v>
      </c>
    </row>
    <row r="60" spans="1:8" ht="18" customHeight="1" x14ac:dyDescent="0.25">
      <c r="A60" s="102"/>
      <c r="B60" s="108"/>
      <c r="C60" s="58" t="s">
        <v>42</v>
      </c>
      <c r="D60" s="31">
        <v>0</v>
      </c>
      <c r="E60" s="60">
        <v>0</v>
      </c>
      <c r="F60" s="31">
        <v>0</v>
      </c>
      <c r="G60" s="19">
        <v>0</v>
      </c>
      <c r="H60" s="19">
        <v>0</v>
      </c>
    </row>
    <row r="61" spans="1:8" ht="18.75" customHeight="1" x14ac:dyDescent="0.25">
      <c r="A61" s="102"/>
      <c r="B61" s="108"/>
      <c r="C61" s="58" t="s">
        <v>46</v>
      </c>
      <c r="D61" s="31">
        <v>0</v>
      </c>
      <c r="E61" s="60">
        <v>0</v>
      </c>
      <c r="F61" s="31">
        <v>0</v>
      </c>
      <c r="G61" s="19">
        <v>0</v>
      </c>
      <c r="H61" s="19">
        <v>0</v>
      </c>
    </row>
    <row r="62" spans="1:8" ht="17.25" customHeight="1" x14ac:dyDescent="0.25">
      <c r="A62" s="102"/>
      <c r="B62" s="108"/>
      <c r="C62" s="58" t="s">
        <v>44</v>
      </c>
      <c r="D62" s="32">
        <f>9043.047+1215.598+1600</f>
        <v>11858.645</v>
      </c>
      <c r="E62" s="60">
        <f>500+10500+2650</f>
        <v>13650</v>
      </c>
      <c r="F62" s="31">
        <v>10778</v>
      </c>
      <c r="G62" s="19">
        <v>2500</v>
      </c>
      <c r="H62" s="19">
        <v>0</v>
      </c>
    </row>
    <row r="63" spans="1:8" ht="26.25" customHeight="1" x14ac:dyDescent="0.25">
      <c r="A63" s="102"/>
      <c r="B63" s="108"/>
      <c r="C63" s="58" t="s">
        <v>45</v>
      </c>
      <c r="D63" s="31">
        <v>0</v>
      </c>
      <c r="E63" s="60">
        <v>0</v>
      </c>
      <c r="F63" s="31">
        <v>0</v>
      </c>
      <c r="G63" s="19">
        <v>0</v>
      </c>
      <c r="H63" s="19">
        <v>0</v>
      </c>
    </row>
    <row r="64" spans="1:8" x14ac:dyDescent="0.25">
      <c r="A64" s="102" t="s">
        <v>28</v>
      </c>
      <c r="B64" s="108" t="s">
        <v>29</v>
      </c>
      <c r="C64" s="8" t="s">
        <v>41</v>
      </c>
      <c r="D64" s="30">
        <f>D65+D66+D67+D68</f>
        <v>6161.6169999999993</v>
      </c>
      <c r="E64" s="61">
        <f>E65+E66+E67+E68</f>
        <v>2496</v>
      </c>
      <c r="F64" s="30">
        <f>F65+F66+F67+F68</f>
        <v>7460.8680000000004</v>
      </c>
      <c r="G64" s="38">
        <f>G65+G66+G67+G68</f>
        <v>300</v>
      </c>
      <c r="H64" s="38">
        <f>H65+H66+H67+H68</f>
        <v>300</v>
      </c>
    </row>
    <row r="65" spans="1:8" ht="15.75" customHeight="1" x14ac:dyDescent="0.25">
      <c r="A65" s="102"/>
      <c r="B65" s="108"/>
      <c r="C65" s="58" t="s">
        <v>42</v>
      </c>
      <c r="D65" s="31">
        <v>0</v>
      </c>
      <c r="E65" s="60">
        <v>0</v>
      </c>
      <c r="F65" s="31">
        <v>0</v>
      </c>
      <c r="G65" s="19">
        <v>0</v>
      </c>
      <c r="H65" s="19">
        <v>0</v>
      </c>
    </row>
    <row r="66" spans="1:8" ht="15.75" customHeight="1" x14ac:dyDescent="0.25">
      <c r="A66" s="102"/>
      <c r="B66" s="108"/>
      <c r="C66" s="58" t="s">
        <v>46</v>
      </c>
      <c r="D66" s="31">
        <f>12890.621-3326.643-3463.977</f>
        <v>6100.0009999999993</v>
      </c>
      <c r="E66" s="60">
        <v>2346</v>
      </c>
      <c r="F66" s="31">
        <v>7160.8680000000004</v>
      </c>
      <c r="G66" s="19">
        <v>0</v>
      </c>
      <c r="H66" s="19">
        <v>0</v>
      </c>
    </row>
    <row r="67" spans="1:8" ht="18.75" customHeight="1" x14ac:dyDescent="0.25">
      <c r="A67" s="102"/>
      <c r="B67" s="108"/>
      <c r="C67" s="58" t="s">
        <v>44</v>
      </c>
      <c r="D67" s="31">
        <f>130.208-68.592</f>
        <v>61.616</v>
      </c>
      <c r="E67" s="60">
        <v>150</v>
      </c>
      <c r="F67" s="31">
        <v>300</v>
      </c>
      <c r="G67" s="19">
        <v>300</v>
      </c>
      <c r="H67" s="19">
        <v>300</v>
      </c>
    </row>
    <row r="68" spans="1:8" ht="16.5" customHeight="1" x14ac:dyDescent="0.25">
      <c r="A68" s="102"/>
      <c r="B68" s="108"/>
      <c r="C68" s="58" t="s">
        <v>45</v>
      </c>
      <c r="D68" s="31">
        <v>0</v>
      </c>
      <c r="E68" s="60">
        <v>0</v>
      </c>
      <c r="F68" s="31">
        <v>0</v>
      </c>
      <c r="G68" s="19">
        <v>0</v>
      </c>
      <c r="H68" s="19">
        <v>0</v>
      </c>
    </row>
    <row r="69" spans="1:8" x14ac:dyDescent="0.25">
      <c r="A69" s="102" t="s">
        <v>31</v>
      </c>
      <c r="B69" s="108" t="s">
        <v>58</v>
      </c>
      <c r="C69" s="8" t="s">
        <v>41</v>
      </c>
      <c r="D69" s="30">
        <f>D70+D71+D72+D73</f>
        <v>5127.4870000000001</v>
      </c>
      <c r="E69" s="61">
        <f>E70+E71+E72+E73</f>
        <v>11931</v>
      </c>
      <c r="F69" s="30">
        <f>F70+F71+F72+F73</f>
        <v>10000</v>
      </c>
      <c r="G69" s="38">
        <f>G70+G71+G72+G73</f>
        <v>5000</v>
      </c>
      <c r="H69" s="38">
        <f>H70+H71+H72+H73</f>
        <v>5000</v>
      </c>
    </row>
    <row r="70" spans="1:8" ht="17.25" customHeight="1" x14ac:dyDescent="0.25">
      <c r="A70" s="102"/>
      <c r="B70" s="108"/>
      <c r="C70" s="58" t="s">
        <v>42</v>
      </c>
      <c r="D70" s="31">
        <v>0</v>
      </c>
      <c r="E70" s="60">
        <v>0</v>
      </c>
      <c r="F70" s="31">
        <v>0</v>
      </c>
      <c r="G70" s="19">
        <v>0</v>
      </c>
      <c r="H70" s="19">
        <v>0</v>
      </c>
    </row>
    <row r="71" spans="1:8" ht="15" customHeight="1" x14ac:dyDescent="0.25">
      <c r="A71" s="102"/>
      <c r="B71" s="108"/>
      <c r="C71" s="58" t="s">
        <v>46</v>
      </c>
      <c r="D71" s="31">
        <v>0</v>
      </c>
      <c r="E71" s="60">
        <v>0</v>
      </c>
      <c r="F71" s="31">
        <v>0</v>
      </c>
      <c r="G71" s="19">
        <v>0</v>
      </c>
      <c r="H71" s="19">
        <v>0</v>
      </c>
    </row>
    <row r="72" spans="1:8" ht="15" customHeight="1" x14ac:dyDescent="0.25">
      <c r="A72" s="102"/>
      <c r="B72" s="108"/>
      <c r="C72" s="58" t="s">
        <v>44</v>
      </c>
      <c r="D72" s="31">
        <v>5127.4870000000001</v>
      </c>
      <c r="E72" s="60">
        <v>11931</v>
      </c>
      <c r="F72" s="31">
        <v>10000</v>
      </c>
      <c r="G72" s="19">
        <v>5000</v>
      </c>
      <c r="H72" s="19">
        <v>5000</v>
      </c>
    </row>
    <row r="73" spans="1:8" ht="17.25" customHeight="1" x14ac:dyDescent="0.25">
      <c r="A73" s="102"/>
      <c r="B73" s="108"/>
      <c r="C73" s="58" t="s">
        <v>45</v>
      </c>
      <c r="D73" s="31">
        <v>0</v>
      </c>
      <c r="E73" s="60">
        <v>0</v>
      </c>
      <c r="F73" s="31">
        <v>0</v>
      </c>
      <c r="G73" s="19">
        <v>0</v>
      </c>
      <c r="H73" s="19">
        <v>0</v>
      </c>
    </row>
    <row r="74" spans="1:8" x14ac:dyDescent="0.25">
      <c r="A74" s="102" t="s">
        <v>70</v>
      </c>
      <c r="B74" s="108" t="s">
        <v>80</v>
      </c>
      <c r="C74" s="8" t="s">
        <v>41</v>
      </c>
      <c r="D74" s="30">
        <f>D75+D76+D77+D78</f>
        <v>0</v>
      </c>
      <c r="E74" s="61">
        <f>E75+E76+E77+E78</f>
        <v>5998.2020000000002</v>
      </c>
      <c r="F74" s="30">
        <v>0</v>
      </c>
      <c r="G74" s="38">
        <f>G75+G76+G77+G78</f>
        <v>0</v>
      </c>
      <c r="H74" s="38">
        <f>H75+H76+H77+H78</f>
        <v>0</v>
      </c>
    </row>
    <row r="75" spans="1:8" ht="14.25" customHeight="1" x14ac:dyDescent="0.25">
      <c r="A75" s="102"/>
      <c r="B75" s="108"/>
      <c r="C75" s="58" t="s">
        <v>42</v>
      </c>
      <c r="D75" s="31">
        <v>0</v>
      </c>
      <c r="E75" s="60">
        <v>0</v>
      </c>
      <c r="F75" s="31">
        <v>0</v>
      </c>
      <c r="G75" s="19">
        <v>0</v>
      </c>
      <c r="H75" s="19">
        <v>0</v>
      </c>
    </row>
    <row r="76" spans="1:8" ht="12.75" customHeight="1" x14ac:dyDescent="0.25">
      <c r="A76" s="102"/>
      <c r="B76" s="108"/>
      <c r="C76" s="58" t="s">
        <v>46</v>
      </c>
      <c r="D76" s="31">
        <v>0</v>
      </c>
      <c r="E76" s="60">
        <f>6000-61.78</f>
        <v>5938.22</v>
      </c>
      <c r="F76" s="31">
        <v>0</v>
      </c>
      <c r="G76" s="19">
        <v>0</v>
      </c>
      <c r="H76" s="19">
        <v>0</v>
      </c>
    </row>
    <row r="77" spans="1:8" ht="15.75" customHeight="1" x14ac:dyDescent="0.25">
      <c r="A77" s="102"/>
      <c r="B77" s="108"/>
      <c r="C77" s="58" t="s">
        <v>44</v>
      </c>
      <c r="D77" s="31">
        <v>0</v>
      </c>
      <c r="E77" s="60">
        <f>'янв 22 пр 3'!I24</f>
        <v>59.981999999999999</v>
      </c>
      <c r="F77" s="31">
        <v>0</v>
      </c>
      <c r="G77" s="19">
        <v>0</v>
      </c>
      <c r="H77" s="19">
        <v>0</v>
      </c>
    </row>
    <row r="78" spans="1:8" ht="22.5" customHeight="1" x14ac:dyDescent="0.25">
      <c r="A78" s="102"/>
      <c r="B78" s="108"/>
      <c r="C78" s="58" t="s">
        <v>45</v>
      </c>
      <c r="D78" s="31">
        <v>0</v>
      </c>
      <c r="E78" s="60">
        <v>0</v>
      </c>
      <c r="F78" s="31">
        <v>0</v>
      </c>
      <c r="G78" s="19">
        <v>0</v>
      </c>
      <c r="H78" s="19">
        <v>0</v>
      </c>
    </row>
    <row r="79" spans="1:8" x14ac:dyDescent="0.25">
      <c r="A79" s="106" t="s">
        <v>52</v>
      </c>
      <c r="B79" s="107" t="s">
        <v>81</v>
      </c>
      <c r="C79" s="35" t="s">
        <v>41</v>
      </c>
      <c r="D79" s="30">
        <f>D80+D81+D82+D83</f>
        <v>32661.326540000002</v>
      </c>
      <c r="E79" s="61">
        <f>E80+E81+E82+E83</f>
        <v>117960.28599999999</v>
      </c>
      <c r="F79" s="30">
        <f>F80+F81+F82+F83</f>
        <v>0</v>
      </c>
      <c r="G79" s="30">
        <f>G80+G81+G82+G83</f>
        <v>0</v>
      </c>
      <c r="H79" s="30">
        <f>H80+H81+H82+H83</f>
        <v>0</v>
      </c>
    </row>
    <row r="80" spans="1:8" x14ac:dyDescent="0.25">
      <c r="A80" s="106"/>
      <c r="B80" s="107"/>
      <c r="C80" s="37" t="s">
        <v>42</v>
      </c>
      <c r="D80" s="31">
        <v>0</v>
      </c>
      <c r="E80" s="60">
        <v>0</v>
      </c>
      <c r="F80" s="31">
        <v>0</v>
      </c>
      <c r="G80" s="32">
        <v>0</v>
      </c>
      <c r="H80" s="32">
        <v>0</v>
      </c>
    </row>
    <row r="81" spans="1:8" ht="17.45" customHeight="1" x14ac:dyDescent="0.25">
      <c r="A81" s="106"/>
      <c r="B81" s="107"/>
      <c r="C81" s="37" t="s">
        <v>46</v>
      </c>
      <c r="D81" s="31">
        <f>D86</f>
        <v>32661.326540000002</v>
      </c>
      <c r="E81" s="60">
        <f>E86</f>
        <v>117960.28599999999</v>
      </c>
      <c r="F81" s="31">
        <v>0</v>
      </c>
      <c r="G81" s="32">
        <v>0</v>
      </c>
      <c r="H81" s="32">
        <v>0</v>
      </c>
    </row>
    <row r="82" spans="1:8" ht="18" customHeight="1" x14ac:dyDescent="0.25">
      <c r="A82" s="106"/>
      <c r="B82" s="107"/>
      <c r="C82" s="37" t="s">
        <v>44</v>
      </c>
      <c r="D82" s="31">
        <f>D87</f>
        <v>0</v>
      </c>
      <c r="E82" s="31">
        <f t="shared" ref="E82:H82" si="3">E87</f>
        <v>0</v>
      </c>
      <c r="F82" s="31">
        <f t="shared" si="3"/>
        <v>0</v>
      </c>
      <c r="G82" s="31">
        <f t="shared" si="3"/>
        <v>0</v>
      </c>
      <c r="H82" s="31">
        <f t="shared" si="3"/>
        <v>0</v>
      </c>
    </row>
    <row r="83" spans="1:8" ht="19.5" customHeight="1" x14ac:dyDescent="0.25">
      <c r="A83" s="106"/>
      <c r="B83" s="107"/>
      <c r="C83" s="37" t="s">
        <v>45</v>
      </c>
      <c r="D83" s="31">
        <v>0</v>
      </c>
      <c r="E83" s="60">
        <v>0</v>
      </c>
      <c r="F83" s="31">
        <v>0</v>
      </c>
      <c r="G83" s="32">
        <v>0</v>
      </c>
      <c r="H83" s="32">
        <v>0</v>
      </c>
    </row>
    <row r="84" spans="1:8" x14ac:dyDescent="0.25">
      <c r="A84" s="102" t="s">
        <v>35</v>
      </c>
      <c r="B84" s="108" t="s">
        <v>48</v>
      </c>
      <c r="C84" s="58" t="s">
        <v>41</v>
      </c>
      <c r="D84" s="31">
        <f>D85+D86+D87+D88</f>
        <v>32661.326540000002</v>
      </c>
      <c r="E84" s="60">
        <f>E85+E86+E87+E88</f>
        <v>117960.28599999999</v>
      </c>
      <c r="F84" s="31">
        <f>F85+F86+F87+F88</f>
        <v>0</v>
      </c>
      <c r="G84" s="12">
        <f>G85+G86+G87+G88</f>
        <v>0</v>
      </c>
      <c r="H84" s="12">
        <f>H85+H86+H87+H88</f>
        <v>0</v>
      </c>
    </row>
    <row r="85" spans="1:8" ht="15" customHeight="1" x14ac:dyDescent="0.25">
      <c r="A85" s="102"/>
      <c r="B85" s="108"/>
      <c r="C85" s="58" t="s">
        <v>42</v>
      </c>
      <c r="D85" s="31">
        <v>0</v>
      </c>
      <c r="E85" s="60">
        <v>0</v>
      </c>
      <c r="F85" s="31">
        <v>0</v>
      </c>
      <c r="G85" s="19">
        <v>0</v>
      </c>
      <c r="H85" s="19">
        <v>0</v>
      </c>
    </row>
    <row r="86" spans="1:8" ht="13.5" customHeight="1" x14ac:dyDescent="0.25">
      <c r="A86" s="102"/>
      <c r="B86" s="108"/>
      <c r="C86" s="58" t="s">
        <v>46</v>
      </c>
      <c r="D86" s="31">
        <f>32661.327-0.00046</f>
        <v>32661.326540000002</v>
      </c>
      <c r="E86" s="60">
        <f>155994.082-38033.796</f>
        <v>117960.28599999999</v>
      </c>
      <c r="F86" s="31">
        <v>0</v>
      </c>
      <c r="G86" s="19">
        <v>0</v>
      </c>
      <c r="H86" s="19">
        <v>0</v>
      </c>
    </row>
    <row r="87" spans="1:8" ht="16.5" customHeight="1" x14ac:dyDescent="0.25">
      <c r="A87" s="102"/>
      <c r="B87" s="108"/>
      <c r="C87" s="58" t="s">
        <v>44</v>
      </c>
      <c r="D87" s="31">
        <v>0</v>
      </c>
      <c r="E87" s="60">
        <v>0</v>
      </c>
      <c r="F87" s="31">
        <v>0</v>
      </c>
      <c r="G87" s="19">
        <v>0</v>
      </c>
      <c r="H87" s="19">
        <v>0</v>
      </c>
    </row>
    <row r="88" spans="1:8" ht="18.75" customHeight="1" x14ac:dyDescent="0.25">
      <c r="A88" s="102"/>
      <c r="B88" s="108"/>
      <c r="C88" s="58" t="s">
        <v>45</v>
      </c>
      <c r="D88" s="31">
        <v>0</v>
      </c>
      <c r="E88" s="60">
        <v>0</v>
      </c>
      <c r="F88" s="31">
        <v>0</v>
      </c>
      <c r="G88" s="19">
        <v>0</v>
      </c>
      <c r="H88" s="19">
        <v>0</v>
      </c>
    </row>
    <row r="89" spans="1:8" x14ac:dyDescent="0.25">
      <c r="A89" s="106" t="s">
        <v>50</v>
      </c>
      <c r="B89" s="107" t="s">
        <v>33</v>
      </c>
      <c r="C89" s="35" t="s">
        <v>41</v>
      </c>
      <c r="D89" s="30">
        <f>D109+D99+D94</f>
        <v>2963.29</v>
      </c>
      <c r="E89" s="61">
        <f>E92</f>
        <v>350</v>
      </c>
      <c r="F89" s="30">
        <f>F90+F91+F92+F93</f>
        <v>2992.3159999999998</v>
      </c>
      <c r="G89" s="34">
        <f>G90+G91+G92+G93</f>
        <v>900</v>
      </c>
      <c r="H89" s="34">
        <f>H90+H91+H92+H93</f>
        <v>900</v>
      </c>
    </row>
    <row r="90" spans="1:8" ht="15" customHeight="1" x14ac:dyDescent="0.25">
      <c r="A90" s="106"/>
      <c r="B90" s="107"/>
      <c r="C90" s="37" t="s">
        <v>42</v>
      </c>
      <c r="D90" s="31">
        <f>D110+D100+D95</f>
        <v>0</v>
      </c>
      <c r="E90" s="60">
        <v>0</v>
      </c>
      <c r="F90" s="31">
        <v>0</v>
      </c>
      <c r="G90" s="32">
        <v>0</v>
      </c>
      <c r="H90" s="32">
        <v>0</v>
      </c>
    </row>
    <row r="91" spans="1:8" ht="15" customHeight="1" x14ac:dyDescent="0.25">
      <c r="A91" s="106"/>
      <c r="B91" s="107"/>
      <c r="C91" s="37" t="s">
        <v>46</v>
      </c>
      <c r="D91" s="31">
        <f>D111+D101+D96</f>
        <v>273.26499999999999</v>
      </c>
      <c r="E91" s="60">
        <v>0</v>
      </c>
      <c r="F91" s="31">
        <v>0</v>
      </c>
      <c r="G91" s="32">
        <v>0</v>
      </c>
      <c r="H91" s="32">
        <v>0</v>
      </c>
    </row>
    <row r="92" spans="1:8" ht="15.75" customHeight="1" x14ac:dyDescent="0.25">
      <c r="A92" s="106"/>
      <c r="B92" s="107"/>
      <c r="C92" s="37" t="s">
        <v>44</v>
      </c>
      <c r="D92" s="31">
        <f>D112+D102+D97</f>
        <v>2690.0250000000001</v>
      </c>
      <c r="E92" s="60">
        <f>E97+E102</f>
        <v>350</v>
      </c>
      <c r="F92" s="31">
        <v>2992.3159999999998</v>
      </c>
      <c r="G92" s="32">
        <f>G97+G102</f>
        <v>900</v>
      </c>
      <c r="H92" s="32">
        <f>H97+H102</f>
        <v>900</v>
      </c>
    </row>
    <row r="93" spans="1:8" ht="22.5" customHeight="1" x14ac:dyDescent="0.25">
      <c r="A93" s="106"/>
      <c r="B93" s="107"/>
      <c r="C93" s="37" t="s">
        <v>45</v>
      </c>
      <c r="D93" s="31">
        <f>D113+D103+D98</f>
        <v>0</v>
      </c>
      <c r="E93" s="60" t="s">
        <v>47</v>
      </c>
      <c r="F93" s="31">
        <v>0</v>
      </c>
      <c r="G93" s="32">
        <v>0</v>
      </c>
      <c r="H93" s="32">
        <v>0</v>
      </c>
    </row>
    <row r="94" spans="1:8" x14ac:dyDescent="0.25">
      <c r="A94" s="102" t="s">
        <v>51</v>
      </c>
      <c r="B94" s="108" t="s">
        <v>36</v>
      </c>
      <c r="C94" s="8" t="s">
        <v>41</v>
      </c>
      <c r="D94" s="30">
        <f>D95+D96+D97+D98</f>
        <v>231</v>
      </c>
      <c r="E94" s="61">
        <f>E95+E96+E97+E98</f>
        <v>350</v>
      </c>
      <c r="F94" s="30">
        <v>200</v>
      </c>
      <c r="G94" s="11">
        <f>G95+G96+G97+G98</f>
        <v>500</v>
      </c>
      <c r="H94" s="11">
        <f>H95+H96+H97+H98</f>
        <v>500</v>
      </c>
    </row>
    <row r="95" spans="1:8" ht="15" customHeight="1" x14ac:dyDescent="0.25">
      <c r="A95" s="102"/>
      <c r="B95" s="108"/>
      <c r="C95" s="58" t="s">
        <v>42</v>
      </c>
      <c r="D95" s="31">
        <v>0</v>
      </c>
      <c r="E95" s="60">
        <v>0</v>
      </c>
      <c r="F95" s="31">
        <v>0</v>
      </c>
      <c r="G95" s="19">
        <v>0</v>
      </c>
      <c r="H95" s="19">
        <v>0</v>
      </c>
    </row>
    <row r="96" spans="1:8" ht="18.75" customHeight="1" x14ac:dyDescent="0.25">
      <c r="A96" s="102"/>
      <c r="B96" s="108"/>
      <c r="C96" s="58" t="s">
        <v>46</v>
      </c>
      <c r="D96" s="31">
        <v>0</v>
      </c>
      <c r="E96" s="60">
        <v>0</v>
      </c>
      <c r="F96" s="31">
        <v>0</v>
      </c>
      <c r="G96" s="19">
        <v>0</v>
      </c>
      <c r="H96" s="19">
        <v>0</v>
      </c>
    </row>
    <row r="97" spans="1:8" ht="17.25" customHeight="1" x14ac:dyDescent="0.25">
      <c r="A97" s="102"/>
      <c r="B97" s="108"/>
      <c r="C97" s="58" t="s">
        <v>44</v>
      </c>
      <c r="D97" s="31">
        <v>231</v>
      </c>
      <c r="E97" s="64">
        <v>350</v>
      </c>
      <c r="F97" s="40">
        <v>500</v>
      </c>
      <c r="G97" s="4">
        <v>500</v>
      </c>
      <c r="H97" s="4">
        <v>500</v>
      </c>
    </row>
    <row r="98" spans="1:8" ht="21" customHeight="1" x14ac:dyDescent="0.25">
      <c r="A98" s="102"/>
      <c r="B98" s="108"/>
      <c r="C98" s="58" t="s">
        <v>45</v>
      </c>
      <c r="D98" s="31">
        <v>0</v>
      </c>
      <c r="E98" s="60">
        <v>0</v>
      </c>
      <c r="F98" s="31">
        <v>0</v>
      </c>
      <c r="G98" s="19">
        <v>0</v>
      </c>
      <c r="H98" s="19">
        <v>0</v>
      </c>
    </row>
    <row r="99" spans="1:8" x14ac:dyDescent="0.25">
      <c r="A99" s="102" t="s">
        <v>62</v>
      </c>
      <c r="B99" s="108" t="s">
        <v>61</v>
      </c>
      <c r="C99" s="8" t="s">
        <v>41</v>
      </c>
      <c r="D99" s="30">
        <f>D100+D101+D102+D103</f>
        <v>2439.0250000000001</v>
      </c>
      <c r="E99" s="61">
        <f>E100+E101+E102+E103</f>
        <v>0</v>
      </c>
      <c r="F99" s="30">
        <f>F100+F101+F102+F103</f>
        <v>200</v>
      </c>
      <c r="G99" s="11">
        <f>G100+G101+G102+G103</f>
        <v>400</v>
      </c>
      <c r="H99" s="11">
        <f>H100+H101+H102+H103</f>
        <v>400</v>
      </c>
    </row>
    <row r="100" spans="1:8" ht="18.75" customHeight="1" x14ac:dyDescent="0.25">
      <c r="A100" s="102"/>
      <c r="B100" s="108"/>
      <c r="C100" s="58" t="s">
        <v>42</v>
      </c>
      <c r="D100" s="31">
        <v>0</v>
      </c>
      <c r="E100" s="60">
        <v>0</v>
      </c>
      <c r="F100" s="31">
        <v>0</v>
      </c>
      <c r="G100" s="19">
        <v>0</v>
      </c>
      <c r="H100" s="19">
        <v>0</v>
      </c>
    </row>
    <row r="101" spans="1:8" ht="21" customHeight="1" x14ac:dyDescent="0.25">
      <c r="A101" s="102"/>
      <c r="B101" s="108"/>
      <c r="C101" s="58" t="s">
        <v>46</v>
      </c>
      <c r="D101" s="31">
        <v>0</v>
      </c>
      <c r="E101" s="60">
        <v>0</v>
      </c>
      <c r="F101" s="31">
        <v>0</v>
      </c>
      <c r="G101" s="19">
        <v>0</v>
      </c>
      <c r="H101" s="19">
        <v>0</v>
      </c>
    </row>
    <row r="102" spans="1:8" ht="15" customHeight="1" x14ac:dyDescent="0.25">
      <c r="A102" s="102"/>
      <c r="B102" s="108"/>
      <c r="C102" s="58" t="s">
        <v>44</v>
      </c>
      <c r="D102" s="31">
        <f>2500-60.975</f>
        <v>2439.0250000000001</v>
      </c>
      <c r="E102" s="60">
        <v>0</v>
      </c>
      <c r="F102" s="31">
        <v>200</v>
      </c>
      <c r="G102" s="19">
        <v>400</v>
      </c>
      <c r="H102" s="19">
        <v>400</v>
      </c>
    </row>
    <row r="103" spans="1:8" ht="20.25" customHeight="1" x14ac:dyDescent="0.25">
      <c r="A103" s="102"/>
      <c r="B103" s="108"/>
      <c r="C103" s="58" t="s">
        <v>45</v>
      </c>
      <c r="D103" s="31">
        <v>0</v>
      </c>
      <c r="E103" s="60">
        <v>0</v>
      </c>
      <c r="F103" s="31">
        <v>0</v>
      </c>
      <c r="G103" s="19">
        <v>0</v>
      </c>
      <c r="H103" s="19">
        <v>0</v>
      </c>
    </row>
    <row r="104" spans="1:8" x14ac:dyDescent="0.25">
      <c r="A104" s="102" t="s">
        <v>85</v>
      </c>
      <c r="B104" s="108" t="s">
        <v>61</v>
      </c>
      <c r="C104" s="8" t="s">
        <v>41</v>
      </c>
      <c r="D104" s="30">
        <f>D105+D106+D107+D108</f>
        <v>0</v>
      </c>
      <c r="E104" s="61">
        <f>E105+E106+E107+E108</f>
        <v>0</v>
      </c>
      <c r="F104" s="30">
        <f>F105+F106+F107+F108</f>
        <v>2292.3159999999998</v>
      </c>
      <c r="G104" s="11">
        <f>G105+G106+G107+G108</f>
        <v>400</v>
      </c>
      <c r="H104" s="11">
        <f>H105+H106+H107+H108</f>
        <v>400</v>
      </c>
    </row>
    <row r="105" spans="1:8" ht="17.25" customHeight="1" x14ac:dyDescent="0.25">
      <c r="A105" s="102"/>
      <c r="B105" s="108"/>
      <c r="C105" s="58" t="s">
        <v>42</v>
      </c>
      <c r="D105" s="31">
        <v>0</v>
      </c>
      <c r="E105" s="60">
        <v>0</v>
      </c>
      <c r="F105" s="31">
        <v>0</v>
      </c>
      <c r="G105" s="19">
        <v>0</v>
      </c>
      <c r="H105" s="19">
        <v>0</v>
      </c>
    </row>
    <row r="106" spans="1:8" ht="18.75" customHeight="1" x14ac:dyDescent="0.25">
      <c r="A106" s="102"/>
      <c r="B106" s="108"/>
      <c r="C106" s="58" t="s">
        <v>46</v>
      </c>
      <c r="D106" s="31">
        <v>0</v>
      </c>
      <c r="E106" s="60">
        <v>0</v>
      </c>
      <c r="F106" s="31">
        <v>0</v>
      </c>
      <c r="G106" s="19">
        <v>0</v>
      </c>
      <c r="H106" s="19">
        <v>0</v>
      </c>
    </row>
    <row r="107" spans="1:8" ht="18.75" customHeight="1" x14ac:dyDescent="0.25">
      <c r="A107" s="102"/>
      <c r="B107" s="108"/>
      <c r="C107" s="58" t="s">
        <v>44</v>
      </c>
      <c r="D107" s="31">
        <v>0</v>
      </c>
      <c r="E107" s="60">
        <v>0</v>
      </c>
      <c r="F107" s="31">
        <v>2292.3159999999998</v>
      </c>
      <c r="G107" s="19">
        <v>400</v>
      </c>
      <c r="H107" s="19">
        <v>400</v>
      </c>
    </row>
    <row r="108" spans="1:8" ht="27.75" customHeight="1" x14ac:dyDescent="0.25">
      <c r="A108" s="102"/>
      <c r="B108" s="108"/>
      <c r="C108" s="58" t="s">
        <v>45</v>
      </c>
      <c r="D108" s="31">
        <v>0</v>
      </c>
      <c r="E108" s="60">
        <v>0</v>
      </c>
      <c r="F108" s="31">
        <v>0</v>
      </c>
      <c r="G108" s="19">
        <v>0</v>
      </c>
      <c r="H108" s="19">
        <v>0</v>
      </c>
    </row>
    <row r="109" spans="1:8" x14ac:dyDescent="0.25">
      <c r="A109" s="102" t="s">
        <v>68</v>
      </c>
      <c r="B109" s="108" t="s">
        <v>82</v>
      </c>
      <c r="C109" s="8" t="s">
        <v>41</v>
      </c>
      <c r="D109" s="30">
        <f>D110+D111+D112+D113</f>
        <v>293.26499999999999</v>
      </c>
      <c r="E109" s="61">
        <f>E110+E111+E112+E113</f>
        <v>0</v>
      </c>
      <c r="F109" s="30">
        <f>F110+F111+F112+F113</f>
        <v>0</v>
      </c>
      <c r="G109" s="11">
        <f>G110+G111+G112+G113</f>
        <v>0</v>
      </c>
      <c r="H109" s="11">
        <f>H110+H111+H112+H113</f>
        <v>0</v>
      </c>
    </row>
    <row r="110" spans="1:8" x14ac:dyDescent="0.25">
      <c r="A110" s="102"/>
      <c r="B110" s="108"/>
      <c r="C110" s="58" t="s">
        <v>42</v>
      </c>
      <c r="D110" s="31">
        <v>0</v>
      </c>
      <c r="E110" s="60">
        <v>0</v>
      </c>
      <c r="F110" s="31">
        <v>0</v>
      </c>
      <c r="G110" s="19">
        <v>0</v>
      </c>
      <c r="H110" s="19">
        <v>0</v>
      </c>
    </row>
    <row r="111" spans="1:8" x14ac:dyDescent="0.25">
      <c r="A111" s="102"/>
      <c r="B111" s="108"/>
      <c r="C111" s="58" t="s">
        <v>46</v>
      </c>
      <c r="D111" s="32">
        <v>273.26499999999999</v>
      </c>
      <c r="E111" s="60">
        <v>0</v>
      </c>
      <c r="F111" s="31">
        <v>0</v>
      </c>
      <c r="G111" s="19">
        <v>0</v>
      </c>
      <c r="H111" s="19">
        <v>0</v>
      </c>
    </row>
    <row r="112" spans="1:8" x14ac:dyDescent="0.25">
      <c r="A112" s="102"/>
      <c r="B112" s="108"/>
      <c r="C112" s="58" t="s">
        <v>44</v>
      </c>
      <c r="D112" s="32">
        <v>20</v>
      </c>
      <c r="E112" s="60">
        <v>0</v>
      </c>
      <c r="F112" s="31">
        <v>0</v>
      </c>
      <c r="G112" s="19">
        <v>0</v>
      </c>
      <c r="H112" s="19">
        <v>0</v>
      </c>
    </row>
    <row r="113" spans="1:8" x14ac:dyDescent="0.25">
      <c r="A113" s="102"/>
      <c r="B113" s="108"/>
      <c r="C113" s="58" t="s">
        <v>45</v>
      </c>
      <c r="D113" s="31">
        <v>0</v>
      </c>
      <c r="E113" s="60">
        <v>0</v>
      </c>
      <c r="F113" s="31">
        <v>0</v>
      </c>
      <c r="G113" s="19">
        <v>0</v>
      </c>
      <c r="H113" s="19">
        <v>0</v>
      </c>
    </row>
  </sheetData>
  <mergeCells count="73">
    <mergeCell ref="A94:A98"/>
    <mergeCell ref="B94:B98"/>
    <mergeCell ref="A99:A103"/>
    <mergeCell ref="B99:B103"/>
    <mergeCell ref="A109:A113"/>
    <mergeCell ref="B109:B113"/>
    <mergeCell ref="A104:A108"/>
    <mergeCell ref="B104:B10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49:A53"/>
    <mergeCell ref="B49:B53"/>
    <mergeCell ref="A54:A58"/>
    <mergeCell ref="B54:B58"/>
    <mergeCell ref="A59:A63"/>
    <mergeCell ref="B59:B63"/>
    <mergeCell ref="G41:G42"/>
    <mergeCell ref="H41:H42"/>
    <mergeCell ref="A43:A48"/>
    <mergeCell ref="B43:B48"/>
    <mergeCell ref="C47:C48"/>
    <mergeCell ref="D47:D48"/>
    <mergeCell ref="E47:E48"/>
    <mergeCell ref="F47:F48"/>
    <mergeCell ref="G47:G48"/>
    <mergeCell ref="H47:H48"/>
    <mergeCell ref="A37:A42"/>
    <mergeCell ref="B37:B42"/>
    <mergeCell ref="C41:C42"/>
    <mergeCell ref="D41:D42"/>
    <mergeCell ref="E41:E42"/>
    <mergeCell ref="F41:F42"/>
    <mergeCell ref="G29:G30"/>
    <mergeCell ref="H29:H30"/>
    <mergeCell ref="A31:A36"/>
    <mergeCell ref="B31:B36"/>
    <mergeCell ref="C35:C36"/>
    <mergeCell ref="D35:D36"/>
    <mergeCell ref="E35:E36"/>
    <mergeCell ref="F35:F36"/>
    <mergeCell ref="G35:G36"/>
    <mergeCell ref="H35:H36"/>
    <mergeCell ref="A25:A30"/>
    <mergeCell ref="B25:B30"/>
    <mergeCell ref="C29:C30"/>
    <mergeCell ref="D29:D30"/>
    <mergeCell ref="E29:E30"/>
    <mergeCell ref="F29:F30"/>
    <mergeCell ref="A10:A14"/>
    <mergeCell ref="B10:B14"/>
    <mergeCell ref="A15:A19"/>
    <mergeCell ref="B15:B19"/>
    <mergeCell ref="A20:A24"/>
    <mergeCell ref="B20:B24"/>
    <mergeCell ref="D1:H2"/>
    <mergeCell ref="D3:H3"/>
    <mergeCell ref="A4:H4"/>
    <mergeCell ref="A5:H5"/>
    <mergeCell ref="A6:A8"/>
    <mergeCell ref="B6:B8"/>
    <mergeCell ref="C6:C8"/>
    <mergeCell ref="D6:H6"/>
    <mergeCell ref="D7:H7"/>
  </mergeCells>
  <pageMargins left="0.23622047244094491" right="0.23622047244094491" top="0.74803149606299213" bottom="0.15748031496062992" header="0" footer="0"/>
  <pageSetup paperSize="9" scale="99" orientation="landscape" verticalDpi="300" r:id="rId1"/>
  <rowBreaks count="1" manualBreakCount="1">
    <brk id="8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5" sqref="G5:L5"/>
    </sheetView>
  </sheetViews>
  <sheetFormatPr defaultColWidth="8.85546875" defaultRowHeight="15" x14ac:dyDescent="0.25"/>
  <cols>
    <col min="1" max="1" width="4.42578125" style="1" customWidth="1"/>
    <col min="2" max="2" width="36.5703125" style="1" customWidth="1"/>
    <col min="3" max="3" width="8.28515625" style="1" customWidth="1"/>
    <col min="4" max="5" width="8.85546875" style="1"/>
    <col min="6" max="6" width="11" style="1" customWidth="1"/>
    <col min="7" max="7" width="8" style="1" customWidth="1"/>
    <col min="8" max="8" width="11.140625" style="27" customWidth="1"/>
    <col min="9" max="9" width="11.140625" style="65" customWidth="1"/>
    <col min="10" max="10" width="11.140625" style="33" customWidth="1"/>
    <col min="11" max="12" width="11.140625" style="1" customWidth="1"/>
    <col min="13" max="16384" width="8.85546875" style="1"/>
  </cols>
  <sheetData>
    <row r="1" spans="1:13" ht="15" customHeight="1" x14ac:dyDescent="0.25">
      <c r="G1" s="90" t="s">
        <v>87</v>
      </c>
      <c r="H1" s="90"/>
      <c r="I1" s="90"/>
      <c r="J1" s="90"/>
      <c r="K1" s="90"/>
      <c r="L1" s="90"/>
    </row>
    <row r="2" spans="1:13" ht="15" customHeight="1" x14ac:dyDescent="0.25">
      <c r="G2" s="90"/>
      <c r="H2" s="90"/>
      <c r="I2" s="90"/>
      <c r="J2" s="90"/>
      <c r="K2" s="90"/>
      <c r="L2" s="90"/>
    </row>
    <row r="3" spans="1:13" ht="15" customHeight="1" x14ac:dyDescent="0.25">
      <c r="G3" s="90"/>
      <c r="H3" s="90"/>
      <c r="I3" s="90"/>
      <c r="J3" s="90"/>
      <c r="K3" s="90"/>
      <c r="L3" s="90"/>
    </row>
    <row r="4" spans="1:13" ht="43.5" customHeight="1" x14ac:dyDescent="0.25">
      <c r="A4" s="6"/>
      <c r="B4" s="6"/>
      <c r="C4" s="6"/>
      <c r="D4" s="6"/>
      <c r="E4" s="6"/>
      <c r="F4" s="6"/>
      <c r="G4" s="90"/>
      <c r="H4" s="90"/>
      <c r="I4" s="90"/>
      <c r="J4" s="90"/>
      <c r="K4" s="90"/>
      <c r="L4" s="90"/>
    </row>
    <row r="5" spans="1:13" ht="77.25" customHeight="1" x14ac:dyDescent="0.25">
      <c r="A5" s="17"/>
      <c r="B5" s="17"/>
      <c r="C5" s="17"/>
      <c r="D5" s="17"/>
      <c r="E5" s="17"/>
      <c r="F5" s="17"/>
      <c r="G5" s="91" t="s">
        <v>75</v>
      </c>
      <c r="H5" s="91"/>
      <c r="I5" s="91"/>
      <c r="J5" s="91"/>
      <c r="K5" s="91"/>
      <c r="L5" s="91"/>
    </row>
    <row r="6" spans="1:13" ht="39" customHeight="1" x14ac:dyDescent="0.2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 ht="37.5" customHeight="1" x14ac:dyDescent="0.25">
      <c r="A7" s="93" t="s">
        <v>74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3" ht="15" customHeight="1" x14ac:dyDescent="0.25">
      <c r="A8" s="16"/>
      <c r="B8" s="16"/>
      <c r="C8" s="16"/>
      <c r="D8" s="16"/>
      <c r="E8" s="16"/>
      <c r="F8" s="83"/>
      <c r="G8" s="83"/>
      <c r="H8" s="23"/>
      <c r="I8" s="67"/>
      <c r="J8" s="71"/>
      <c r="K8" s="83"/>
      <c r="L8" s="83"/>
    </row>
    <row r="9" spans="1:13" ht="75" customHeight="1" x14ac:dyDescent="0.25">
      <c r="A9" s="94" t="s">
        <v>1</v>
      </c>
      <c r="B9" s="94" t="s">
        <v>2</v>
      </c>
      <c r="C9" s="94" t="s">
        <v>3</v>
      </c>
      <c r="D9" s="53" t="s">
        <v>4</v>
      </c>
      <c r="E9" s="53"/>
      <c r="F9" s="53"/>
      <c r="G9" s="53"/>
      <c r="H9" s="96" t="s">
        <v>5</v>
      </c>
      <c r="I9" s="97"/>
      <c r="J9" s="97"/>
      <c r="K9" s="97"/>
      <c r="L9" s="98"/>
    </row>
    <row r="10" spans="1:13" x14ac:dyDescent="0.25">
      <c r="A10" s="95"/>
      <c r="B10" s="95"/>
      <c r="C10" s="95"/>
      <c r="D10" s="53" t="s">
        <v>6</v>
      </c>
      <c r="E10" s="53" t="s">
        <v>7</v>
      </c>
      <c r="F10" s="53" t="s">
        <v>8</v>
      </c>
      <c r="G10" s="53" t="s">
        <v>9</v>
      </c>
      <c r="H10" s="24">
        <v>2020</v>
      </c>
      <c r="I10" s="68">
        <v>2021</v>
      </c>
      <c r="J10" s="72">
        <v>2022</v>
      </c>
      <c r="K10" s="53">
        <v>2023</v>
      </c>
      <c r="L10" s="53">
        <v>2024</v>
      </c>
    </row>
    <row r="11" spans="1:13" ht="50.25" customHeight="1" x14ac:dyDescent="0.25">
      <c r="A11" s="53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4">
        <v>9</v>
      </c>
      <c r="I11" s="69">
        <v>10</v>
      </c>
      <c r="J11" s="73">
        <v>11</v>
      </c>
      <c r="K11" s="2">
        <v>12</v>
      </c>
      <c r="L11" s="2">
        <v>11</v>
      </c>
    </row>
    <row r="12" spans="1:13" ht="54" customHeight="1" x14ac:dyDescent="0.25">
      <c r="A12" s="89"/>
      <c r="B12" s="89" t="s">
        <v>76</v>
      </c>
      <c r="C12" s="8" t="s">
        <v>10</v>
      </c>
      <c r="D12" s="3" t="s">
        <v>11</v>
      </c>
      <c r="E12" s="3" t="s">
        <v>11</v>
      </c>
      <c r="F12" s="3" t="s">
        <v>11</v>
      </c>
      <c r="G12" s="3" t="s">
        <v>11</v>
      </c>
      <c r="H12" s="74">
        <f>H13+H25+H27</f>
        <v>33187.289000000004</v>
      </c>
      <c r="I12" s="75">
        <f>I13+I25+I27</f>
        <v>33994.800000000003</v>
      </c>
      <c r="J12" s="76">
        <f>J13+J25+J27</f>
        <v>39275.943999999996</v>
      </c>
      <c r="K12" s="76">
        <f t="shared" ref="K12:L12" si="0">K13+K25+K27</f>
        <v>16400</v>
      </c>
      <c r="L12" s="76">
        <f t="shared" si="0"/>
        <v>12900</v>
      </c>
      <c r="M12" s="36"/>
    </row>
    <row r="13" spans="1:13" ht="78" customHeight="1" x14ac:dyDescent="0.25">
      <c r="A13" s="8">
        <v>1</v>
      </c>
      <c r="B13" s="89" t="s">
        <v>49</v>
      </c>
      <c r="C13" s="8" t="s">
        <v>10</v>
      </c>
      <c r="D13" s="3" t="s">
        <v>11</v>
      </c>
      <c r="E13" s="3" t="s">
        <v>11</v>
      </c>
      <c r="F13" s="3" t="s">
        <v>11</v>
      </c>
      <c r="G13" s="3" t="s">
        <v>11</v>
      </c>
      <c r="H13" s="74">
        <f>H14+H15+H19+H20+H21+H22+H23+H16</f>
        <v>30497.264000000003</v>
      </c>
      <c r="I13" s="75">
        <f>I14+I15+I19+I20+I21+I22+I23+I16+I24</f>
        <v>33644.800000000003</v>
      </c>
      <c r="J13" s="76">
        <f>J14+J15+J19+J20+J21+J2+J25+J263+J23+J16+J24+J26+J22</f>
        <v>36283.627999999997</v>
      </c>
      <c r="K13" s="76">
        <f>K14+K15+K19+K20+K21+K2+K25+K263+K23+K16+K24+K26+K22</f>
        <v>15500</v>
      </c>
      <c r="L13" s="76">
        <f>L14+L15+L19+L20+L21+L2+L25+L263+L23+L16+L24+L26+L22</f>
        <v>12000</v>
      </c>
    </row>
    <row r="14" spans="1:13" ht="37.15" customHeight="1" x14ac:dyDescent="0.25">
      <c r="A14" s="84" t="s">
        <v>12</v>
      </c>
      <c r="B14" s="85" t="s">
        <v>13</v>
      </c>
      <c r="C14" s="85"/>
      <c r="D14" s="9">
        <v>956</v>
      </c>
      <c r="E14" s="10" t="s">
        <v>14</v>
      </c>
      <c r="F14" s="10" t="s">
        <v>15</v>
      </c>
      <c r="G14" s="15">
        <v>240</v>
      </c>
      <c r="H14" s="77">
        <f>500+5600-25-1696.06+150.567+200</f>
        <v>4729.5070000000005</v>
      </c>
      <c r="I14" s="60">
        <f>2139.124+4140-750+200+0.818</f>
        <v>5729.942</v>
      </c>
      <c r="J14" s="31">
        <v>4910</v>
      </c>
      <c r="K14" s="19">
        <v>2500</v>
      </c>
      <c r="L14" s="19">
        <v>1500</v>
      </c>
    </row>
    <row r="15" spans="1:13" ht="54.6" customHeight="1" x14ac:dyDescent="0.25">
      <c r="A15" s="84" t="s">
        <v>16</v>
      </c>
      <c r="B15" s="85" t="s">
        <v>17</v>
      </c>
      <c r="C15" s="85"/>
      <c r="D15" s="9">
        <v>956</v>
      </c>
      <c r="E15" s="10" t="s">
        <v>14</v>
      </c>
      <c r="F15" s="10" t="s">
        <v>18</v>
      </c>
      <c r="G15" s="9">
        <v>410</v>
      </c>
      <c r="H15" s="77">
        <v>0</v>
      </c>
      <c r="I15" s="78">
        <v>0</v>
      </c>
      <c r="J15" s="79">
        <v>200</v>
      </c>
      <c r="K15" s="80">
        <v>200</v>
      </c>
      <c r="L15" s="80">
        <v>200</v>
      </c>
    </row>
    <row r="16" spans="1:13" ht="64.900000000000006" customHeight="1" x14ac:dyDescent="0.25">
      <c r="A16" s="42" t="s">
        <v>63</v>
      </c>
      <c r="B16" s="85" t="s">
        <v>17</v>
      </c>
      <c r="C16" s="85"/>
      <c r="D16" s="9">
        <v>956</v>
      </c>
      <c r="E16" s="10" t="s">
        <v>14</v>
      </c>
      <c r="F16" s="10" t="s">
        <v>15</v>
      </c>
      <c r="G16" s="9">
        <v>410</v>
      </c>
      <c r="H16" s="77">
        <f>3410+500</f>
        <v>3910</v>
      </c>
      <c r="I16" s="78">
        <v>1023.876</v>
      </c>
      <c r="J16" s="79">
        <v>595.62800000000004</v>
      </c>
      <c r="K16" s="80">
        <v>0</v>
      </c>
      <c r="L16" s="80">
        <v>0</v>
      </c>
    </row>
    <row r="17" spans="1:12" ht="53.45" customHeight="1" x14ac:dyDescent="0.25">
      <c r="A17" s="43" t="s">
        <v>64</v>
      </c>
      <c r="B17" s="86" t="s">
        <v>66</v>
      </c>
      <c r="C17" s="86"/>
      <c r="D17" s="20">
        <v>956</v>
      </c>
      <c r="E17" s="21" t="s">
        <v>14</v>
      </c>
      <c r="F17" s="21" t="s">
        <v>15</v>
      </c>
      <c r="G17" s="20">
        <v>410</v>
      </c>
      <c r="H17" s="77">
        <v>0</v>
      </c>
      <c r="I17" s="78">
        <v>0</v>
      </c>
      <c r="J17" s="79">
        <v>0</v>
      </c>
      <c r="K17" s="81">
        <v>0</v>
      </c>
      <c r="L17" s="81">
        <v>0</v>
      </c>
    </row>
    <row r="18" spans="1:12" ht="53.45" customHeight="1" x14ac:dyDescent="0.25">
      <c r="A18" s="43" t="s">
        <v>65</v>
      </c>
      <c r="B18" s="86" t="s">
        <v>67</v>
      </c>
      <c r="C18" s="86"/>
      <c r="D18" s="20">
        <v>956</v>
      </c>
      <c r="E18" s="21" t="s">
        <v>14</v>
      </c>
      <c r="F18" s="21" t="s">
        <v>15</v>
      </c>
      <c r="G18" s="20">
        <v>410</v>
      </c>
      <c r="H18" s="77">
        <v>0</v>
      </c>
      <c r="I18" s="78">
        <v>0</v>
      </c>
      <c r="J18" s="79">
        <v>0</v>
      </c>
      <c r="K18" s="81">
        <v>0</v>
      </c>
      <c r="L18" s="81">
        <v>0</v>
      </c>
    </row>
    <row r="19" spans="1:12" ht="34.15" customHeight="1" x14ac:dyDescent="0.25">
      <c r="A19" s="84" t="s">
        <v>19</v>
      </c>
      <c r="B19" s="85" t="s">
        <v>20</v>
      </c>
      <c r="C19" s="85"/>
      <c r="D19" s="9">
        <v>956</v>
      </c>
      <c r="E19" s="10" t="s">
        <v>14</v>
      </c>
      <c r="F19" s="10" t="s">
        <v>21</v>
      </c>
      <c r="G19" s="9">
        <v>240</v>
      </c>
      <c r="H19" s="77">
        <v>0</v>
      </c>
      <c r="I19" s="60">
        <v>0</v>
      </c>
      <c r="J19" s="31">
        <v>500</v>
      </c>
      <c r="K19" s="19">
        <v>0</v>
      </c>
      <c r="L19" s="19">
        <v>0</v>
      </c>
    </row>
    <row r="20" spans="1:12" ht="36.6" customHeight="1" x14ac:dyDescent="0.25">
      <c r="A20" s="84" t="s">
        <v>22</v>
      </c>
      <c r="B20" s="85" t="s">
        <v>23</v>
      </c>
      <c r="C20" s="85"/>
      <c r="D20" s="9">
        <v>956</v>
      </c>
      <c r="E20" s="10" t="s">
        <v>14</v>
      </c>
      <c r="F20" s="10" t="s">
        <v>24</v>
      </c>
      <c r="G20" s="9">
        <v>810</v>
      </c>
      <c r="H20" s="77">
        <f>500+890.009+520+2900</f>
        <v>4810.009</v>
      </c>
      <c r="I20" s="78">
        <f>500+600</f>
        <v>1100</v>
      </c>
      <c r="J20" s="79">
        <v>4000</v>
      </c>
      <c r="K20" s="80">
        <v>5000</v>
      </c>
      <c r="L20" s="80">
        <v>5000</v>
      </c>
    </row>
    <row r="21" spans="1:12" ht="69" customHeight="1" x14ac:dyDescent="0.25">
      <c r="A21" s="84" t="s">
        <v>25</v>
      </c>
      <c r="B21" s="85" t="s">
        <v>26</v>
      </c>
      <c r="C21" s="85"/>
      <c r="D21" s="9">
        <v>956</v>
      </c>
      <c r="E21" s="10" t="s">
        <v>14</v>
      </c>
      <c r="F21" s="10" t="s">
        <v>27</v>
      </c>
      <c r="G21" s="9">
        <v>810</v>
      </c>
      <c r="H21" s="77">
        <f>600+1012.487+9144.5-3410+1696.06+1215.598+1600</f>
        <v>11858.645</v>
      </c>
      <c r="I21" s="78">
        <f>500+10500+2650</f>
        <v>13650</v>
      </c>
      <c r="J21" s="79">
        <f>10778+5000</f>
        <v>15778</v>
      </c>
      <c r="K21" s="80">
        <v>2500</v>
      </c>
      <c r="L21" s="80">
        <v>0</v>
      </c>
    </row>
    <row r="22" spans="1:12" ht="25.5" x14ac:dyDescent="0.25">
      <c r="A22" s="84" t="s">
        <v>28</v>
      </c>
      <c r="B22" s="85" t="s">
        <v>29</v>
      </c>
      <c r="C22" s="85"/>
      <c r="D22" s="9">
        <v>956</v>
      </c>
      <c r="E22" s="10" t="s">
        <v>30</v>
      </c>
      <c r="F22" s="10" t="s">
        <v>57</v>
      </c>
      <c r="G22" s="9">
        <v>810</v>
      </c>
      <c r="H22" s="77">
        <f>130.208-68.592</f>
        <v>61.616</v>
      </c>
      <c r="I22" s="78">
        <v>150</v>
      </c>
      <c r="J22" s="79">
        <v>300</v>
      </c>
      <c r="K22" s="80">
        <v>300</v>
      </c>
      <c r="L22" s="80">
        <v>300</v>
      </c>
    </row>
    <row r="23" spans="1:12" ht="25.5" x14ac:dyDescent="0.25">
      <c r="A23" s="84" t="s">
        <v>31</v>
      </c>
      <c r="B23" s="85" t="s">
        <v>83</v>
      </c>
      <c r="C23" s="85"/>
      <c r="D23" s="9">
        <v>956</v>
      </c>
      <c r="E23" s="10" t="s">
        <v>14</v>
      </c>
      <c r="F23" s="10" t="s">
        <v>15</v>
      </c>
      <c r="G23" s="9">
        <v>810</v>
      </c>
      <c r="H23" s="77">
        <v>5127.4870000000001</v>
      </c>
      <c r="I23" s="78">
        <v>11931</v>
      </c>
      <c r="J23" s="79">
        <v>10000</v>
      </c>
      <c r="K23" s="80">
        <v>5000</v>
      </c>
      <c r="L23" s="80">
        <v>5000</v>
      </c>
    </row>
    <row r="24" spans="1:12" ht="29.25" customHeight="1" x14ac:dyDescent="0.25">
      <c r="A24" s="84" t="s">
        <v>70</v>
      </c>
      <c r="B24" s="85" t="s">
        <v>71</v>
      </c>
      <c r="C24" s="85"/>
      <c r="D24" s="9">
        <v>956</v>
      </c>
      <c r="E24" s="10" t="s">
        <v>14</v>
      </c>
      <c r="F24" s="10" t="s">
        <v>72</v>
      </c>
      <c r="G24" s="9">
        <v>240</v>
      </c>
      <c r="H24" s="77">
        <v>0</v>
      </c>
      <c r="I24" s="78">
        <v>59.981999999999999</v>
      </c>
      <c r="J24" s="79">
        <v>0</v>
      </c>
      <c r="K24" s="80">
        <v>0</v>
      </c>
      <c r="L24" s="80">
        <v>0</v>
      </c>
    </row>
    <row r="25" spans="1:12" ht="27" customHeight="1" x14ac:dyDescent="0.25">
      <c r="A25" s="41" t="s">
        <v>52</v>
      </c>
      <c r="B25" s="89" t="s">
        <v>53</v>
      </c>
      <c r="C25" s="8" t="s">
        <v>10</v>
      </c>
      <c r="D25" s="3" t="s">
        <v>11</v>
      </c>
      <c r="E25" s="3" t="s">
        <v>11</v>
      </c>
      <c r="F25" s="3" t="s">
        <v>11</v>
      </c>
      <c r="G25" s="3" t="s">
        <v>11</v>
      </c>
      <c r="H25" s="74">
        <v>0</v>
      </c>
      <c r="I25" s="75">
        <v>0</v>
      </c>
      <c r="J25" s="76">
        <v>0</v>
      </c>
      <c r="K25" s="82">
        <v>0</v>
      </c>
      <c r="L25" s="82">
        <v>0</v>
      </c>
    </row>
    <row r="26" spans="1:12" ht="38.25" hidden="1" x14ac:dyDescent="0.25">
      <c r="A26" s="84" t="s">
        <v>35</v>
      </c>
      <c r="B26" s="85" t="s">
        <v>54</v>
      </c>
      <c r="C26" s="85"/>
      <c r="D26" s="9">
        <v>956</v>
      </c>
      <c r="E26" s="10" t="s">
        <v>14</v>
      </c>
      <c r="F26" s="14" t="s">
        <v>32</v>
      </c>
      <c r="G26" s="9">
        <v>410</v>
      </c>
      <c r="H26" s="77">
        <v>0</v>
      </c>
      <c r="I26" s="78">
        <v>0</v>
      </c>
      <c r="J26" s="79">
        <v>0</v>
      </c>
      <c r="K26" s="80">
        <v>0</v>
      </c>
      <c r="L26" s="80">
        <v>0</v>
      </c>
    </row>
    <row r="27" spans="1:12" ht="20.45" customHeight="1" x14ac:dyDescent="0.25">
      <c r="A27" s="41" t="s">
        <v>50</v>
      </c>
      <c r="B27" s="89" t="s">
        <v>33</v>
      </c>
      <c r="C27" s="8" t="s">
        <v>10</v>
      </c>
      <c r="D27" s="3" t="s">
        <v>11</v>
      </c>
      <c r="E27" s="3" t="s">
        <v>11</v>
      </c>
      <c r="F27" s="3" t="s">
        <v>11</v>
      </c>
      <c r="G27" s="3" t="s">
        <v>11</v>
      </c>
      <c r="H27" s="74">
        <f>H28+H30+H31</f>
        <v>2690.0250000000001</v>
      </c>
      <c r="I27" s="75">
        <f>I28+I30</f>
        <v>350</v>
      </c>
      <c r="J27" s="76">
        <f>J28+J30+J29+J31</f>
        <v>2992.3159999999998</v>
      </c>
      <c r="K27" s="76">
        <f t="shared" ref="K27:L27" si="1">K28+K30+K29+K31</f>
        <v>900</v>
      </c>
      <c r="L27" s="76">
        <f t="shared" si="1"/>
        <v>900</v>
      </c>
    </row>
    <row r="28" spans="1:12" x14ac:dyDescent="0.25">
      <c r="A28" s="84" t="s">
        <v>51</v>
      </c>
      <c r="B28" s="85" t="s">
        <v>36</v>
      </c>
      <c r="C28" s="89"/>
      <c r="D28" s="9">
        <v>956</v>
      </c>
      <c r="E28" s="10" t="s">
        <v>34</v>
      </c>
      <c r="F28" s="10" t="s">
        <v>37</v>
      </c>
      <c r="G28" s="9">
        <v>240</v>
      </c>
      <c r="H28" s="77">
        <v>231</v>
      </c>
      <c r="I28" s="78">
        <v>350</v>
      </c>
      <c r="J28" s="79">
        <v>500</v>
      </c>
      <c r="K28" s="80">
        <v>500</v>
      </c>
      <c r="L28" s="80">
        <v>500</v>
      </c>
    </row>
    <row r="29" spans="1:12" ht="25.5" x14ac:dyDescent="0.25">
      <c r="A29" s="84" t="s">
        <v>62</v>
      </c>
      <c r="B29" s="85" t="s">
        <v>61</v>
      </c>
      <c r="C29" s="89"/>
      <c r="D29" s="9">
        <v>956</v>
      </c>
      <c r="E29" s="18" t="s">
        <v>34</v>
      </c>
      <c r="F29" s="18" t="s">
        <v>59</v>
      </c>
      <c r="G29" s="18" t="s">
        <v>60</v>
      </c>
      <c r="H29" s="77">
        <f>2500-60.975</f>
        <v>2439.0250000000001</v>
      </c>
      <c r="I29" s="78">
        <v>0</v>
      </c>
      <c r="J29" s="79">
        <v>200</v>
      </c>
      <c r="K29" s="80">
        <v>400</v>
      </c>
      <c r="L29" s="80">
        <v>400</v>
      </c>
    </row>
    <row r="30" spans="1:12" ht="25.5" x14ac:dyDescent="0.25">
      <c r="A30" s="84" t="s">
        <v>85</v>
      </c>
      <c r="B30" s="85" t="s">
        <v>61</v>
      </c>
      <c r="C30" s="89"/>
      <c r="D30" s="9">
        <v>956</v>
      </c>
      <c r="E30" s="18" t="s">
        <v>34</v>
      </c>
      <c r="F30" s="18" t="s">
        <v>84</v>
      </c>
      <c r="G30" s="18" t="s">
        <v>60</v>
      </c>
      <c r="H30" s="77">
        <f>2500-60.975</f>
        <v>2439.0250000000001</v>
      </c>
      <c r="I30" s="78">
        <v>0</v>
      </c>
      <c r="J30" s="79">
        <v>2292.3159999999998</v>
      </c>
      <c r="K30" s="80">
        <v>0</v>
      </c>
      <c r="L30" s="80">
        <v>0</v>
      </c>
    </row>
    <row r="31" spans="1:12" ht="25.5" x14ac:dyDescent="0.25">
      <c r="A31" s="84" t="s">
        <v>68</v>
      </c>
      <c r="B31" s="85" t="s">
        <v>69</v>
      </c>
      <c r="C31" s="89"/>
      <c r="D31" s="9">
        <v>956</v>
      </c>
      <c r="E31" s="18" t="s">
        <v>34</v>
      </c>
      <c r="F31" s="18" t="s">
        <v>59</v>
      </c>
      <c r="G31" s="18" t="s">
        <v>60</v>
      </c>
      <c r="H31" s="77">
        <v>20</v>
      </c>
      <c r="I31" s="78">
        <v>0</v>
      </c>
      <c r="J31" s="79">
        <v>0</v>
      </c>
      <c r="K31" s="80">
        <v>0</v>
      </c>
      <c r="L31" s="80">
        <v>0</v>
      </c>
    </row>
  </sheetData>
  <mergeCells count="8">
    <mergeCell ref="G1:L4"/>
    <mergeCell ref="G5:L5"/>
    <mergeCell ref="A6:L6"/>
    <mergeCell ref="A7:L7"/>
    <mergeCell ref="A9:A10"/>
    <mergeCell ref="B9:B10"/>
    <mergeCell ref="C9:C10"/>
    <mergeCell ref="H9:L9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C3" sqref="C3"/>
    </sheetView>
  </sheetViews>
  <sheetFormatPr defaultColWidth="8.85546875" defaultRowHeight="15" x14ac:dyDescent="0.25"/>
  <cols>
    <col min="1" max="1" width="6" style="1" customWidth="1"/>
    <col min="2" max="2" width="33.85546875" style="1" customWidth="1"/>
    <col min="3" max="3" width="34" style="1" customWidth="1"/>
    <col min="4" max="4" width="16.28515625" style="33" customWidth="1"/>
    <col min="5" max="5" width="12.140625" style="65" customWidth="1"/>
    <col min="6" max="6" width="11.140625" style="33" customWidth="1"/>
    <col min="7" max="8" width="11" style="1" customWidth="1"/>
    <col min="9" max="16384" width="8.85546875" style="1"/>
  </cols>
  <sheetData>
    <row r="1" spans="1:8" ht="14.25" customHeight="1" x14ac:dyDescent="0.25">
      <c r="A1" s="6"/>
      <c r="B1" s="6"/>
      <c r="C1" s="6"/>
      <c r="D1" s="99" t="s">
        <v>86</v>
      </c>
      <c r="E1" s="99"/>
      <c r="F1" s="99"/>
      <c r="G1" s="99"/>
      <c r="H1" s="99"/>
    </row>
    <row r="2" spans="1:8" ht="59.25" customHeight="1" x14ac:dyDescent="0.25">
      <c r="A2" s="6"/>
      <c r="B2" s="6"/>
      <c r="C2" s="6"/>
      <c r="D2" s="99"/>
      <c r="E2" s="99"/>
      <c r="F2" s="99"/>
      <c r="G2" s="99"/>
      <c r="H2" s="99"/>
    </row>
    <row r="3" spans="1:8" ht="66.75" customHeight="1" x14ac:dyDescent="0.25">
      <c r="A3" s="7"/>
      <c r="B3" s="7"/>
      <c r="C3" s="7"/>
      <c r="D3" s="91" t="s">
        <v>79</v>
      </c>
      <c r="E3" s="100"/>
      <c r="F3" s="100"/>
      <c r="G3" s="100"/>
      <c r="H3" s="100"/>
    </row>
    <row r="4" spans="1:8" ht="18.75" x14ac:dyDescent="0.25">
      <c r="A4" s="92" t="s">
        <v>0</v>
      </c>
      <c r="B4" s="92"/>
      <c r="C4" s="92"/>
      <c r="D4" s="92"/>
      <c r="E4" s="92"/>
      <c r="F4" s="92"/>
      <c r="G4" s="92"/>
      <c r="H4" s="92"/>
    </row>
    <row r="5" spans="1:8" ht="75" customHeight="1" x14ac:dyDescent="0.25">
      <c r="A5" s="101" t="s">
        <v>73</v>
      </c>
      <c r="B5" s="101"/>
      <c r="C5" s="101"/>
      <c r="D5" s="101"/>
      <c r="E5" s="101"/>
      <c r="F5" s="101"/>
      <c r="G5" s="101"/>
      <c r="H5" s="101"/>
    </row>
    <row r="6" spans="1:8" x14ac:dyDescent="0.25">
      <c r="A6" s="102" t="s">
        <v>1</v>
      </c>
      <c r="B6" s="103" t="s">
        <v>2</v>
      </c>
      <c r="C6" s="103" t="s">
        <v>3</v>
      </c>
      <c r="D6" s="103" t="s">
        <v>38</v>
      </c>
      <c r="E6" s="103"/>
      <c r="F6" s="103"/>
      <c r="G6" s="103"/>
      <c r="H6" s="103"/>
    </row>
    <row r="7" spans="1:8" x14ac:dyDescent="0.25">
      <c r="A7" s="102"/>
      <c r="B7" s="103"/>
      <c r="C7" s="103"/>
      <c r="D7" s="103" t="s">
        <v>39</v>
      </c>
      <c r="E7" s="103"/>
      <c r="F7" s="103"/>
      <c r="G7" s="103"/>
      <c r="H7" s="103"/>
    </row>
    <row r="8" spans="1:8" x14ac:dyDescent="0.25">
      <c r="A8" s="102"/>
      <c r="B8" s="103"/>
      <c r="C8" s="103"/>
      <c r="D8" s="28">
        <v>2020</v>
      </c>
      <c r="E8" s="62">
        <v>2021</v>
      </c>
      <c r="F8" s="28">
        <v>2022</v>
      </c>
      <c r="G8" s="88">
        <v>2023</v>
      </c>
      <c r="H8" s="88">
        <v>2024</v>
      </c>
    </row>
    <row r="9" spans="1:8" x14ac:dyDescent="0.25">
      <c r="A9" s="10">
        <v>1</v>
      </c>
      <c r="B9" s="9">
        <v>2</v>
      </c>
      <c r="C9" s="9">
        <v>3</v>
      </c>
      <c r="D9" s="29">
        <v>4</v>
      </c>
      <c r="E9" s="63">
        <v>5</v>
      </c>
      <c r="F9" s="29">
        <v>6</v>
      </c>
      <c r="G9" s="9">
        <v>7</v>
      </c>
      <c r="H9" s="9">
        <v>8</v>
      </c>
    </row>
    <row r="10" spans="1:8" x14ac:dyDescent="0.25">
      <c r="A10" s="104"/>
      <c r="B10" s="105" t="s">
        <v>40</v>
      </c>
      <c r="C10" s="8" t="s">
        <v>41</v>
      </c>
      <c r="D10" s="30">
        <f t="shared" ref="D10:H14" si="0">D15+D79+D89</f>
        <v>72221.881539999988</v>
      </c>
      <c r="E10" s="61">
        <v>160239.304</v>
      </c>
      <c r="F10" s="30">
        <f>F11+F12+F13</f>
        <v>67775.791999999987</v>
      </c>
      <c r="G10" s="11">
        <f t="shared" si="0"/>
        <v>16400</v>
      </c>
      <c r="H10" s="11">
        <f t="shared" si="0"/>
        <v>12900</v>
      </c>
    </row>
    <row r="11" spans="1:8" x14ac:dyDescent="0.25">
      <c r="A11" s="104"/>
      <c r="B11" s="105"/>
      <c r="C11" s="88" t="s">
        <v>42</v>
      </c>
      <c r="D11" s="31">
        <f t="shared" si="0"/>
        <v>0</v>
      </c>
      <c r="E11" s="60">
        <f t="shared" si="0"/>
        <v>0</v>
      </c>
      <c r="F11" s="31">
        <f t="shared" si="0"/>
        <v>0</v>
      </c>
      <c r="G11" s="19">
        <f t="shared" si="0"/>
        <v>0</v>
      </c>
      <c r="H11" s="19">
        <f t="shared" si="0"/>
        <v>0</v>
      </c>
    </row>
    <row r="12" spans="1:8" x14ac:dyDescent="0.25">
      <c r="A12" s="104"/>
      <c r="B12" s="105"/>
      <c r="C12" s="88" t="s">
        <v>43</v>
      </c>
      <c r="D12" s="31">
        <f t="shared" si="0"/>
        <v>39034.592539999998</v>
      </c>
      <c r="E12" s="60">
        <f>E17+E81+E91</f>
        <v>126244.50599999999</v>
      </c>
      <c r="F12" s="31">
        <f>F17+F81+F91</f>
        <v>28499.847999999998</v>
      </c>
      <c r="G12" s="19">
        <f t="shared" si="0"/>
        <v>0</v>
      </c>
      <c r="H12" s="19">
        <f t="shared" si="0"/>
        <v>0</v>
      </c>
    </row>
    <row r="13" spans="1:8" x14ac:dyDescent="0.25">
      <c r="A13" s="104"/>
      <c r="B13" s="105"/>
      <c r="C13" s="88" t="s">
        <v>44</v>
      </c>
      <c r="D13" s="31">
        <f t="shared" si="0"/>
        <v>33187.289000000004</v>
      </c>
      <c r="E13" s="60">
        <f>E18+E82+E92</f>
        <v>33994.800000000003</v>
      </c>
      <c r="F13" s="31">
        <f>F18+F82+F92</f>
        <v>39275.943999999996</v>
      </c>
      <c r="G13" s="19">
        <f t="shared" si="0"/>
        <v>16400</v>
      </c>
      <c r="H13" s="19">
        <f t="shared" si="0"/>
        <v>12900</v>
      </c>
    </row>
    <row r="14" spans="1:8" ht="26.25" customHeight="1" x14ac:dyDescent="0.25">
      <c r="A14" s="104"/>
      <c r="B14" s="105"/>
      <c r="C14" s="88" t="s">
        <v>45</v>
      </c>
      <c r="D14" s="31">
        <f>D19+D83+D93</f>
        <v>0</v>
      </c>
      <c r="E14" s="60">
        <v>0</v>
      </c>
      <c r="F14" s="31">
        <f t="shared" si="0"/>
        <v>0</v>
      </c>
      <c r="G14" s="19">
        <f t="shared" si="0"/>
        <v>0</v>
      </c>
      <c r="H14" s="19">
        <f t="shared" si="0"/>
        <v>0</v>
      </c>
    </row>
    <row r="15" spans="1:8" ht="18.75" customHeight="1" x14ac:dyDescent="0.25">
      <c r="A15" s="106" t="s">
        <v>55</v>
      </c>
      <c r="B15" s="107" t="s">
        <v>56</v>
      </c>
      <c r="C15" s="35" t="s">
        <v>41</v>
      </c>
      <c r="D15" s="30">
        <f>D20+D25+D49+D54+D59+D69+D64+D31</f>
        <v>36597.264999999999</v>
      </c>
      <c r="E15" s="61">
        <v>41929.019999999997</v>
      </c>
      <c r="F15" s="30">
        <f>F16+F17+F18+F19</f>
        <v>43444.496999999996</v>
      </c>
      <c r="G15" s="34">
        <f>G20+G25+G49+G54+G59+G69+G64</f>
        <v>15500</v>
      </c>
      <c r="H15" s="34">
        <f>H20+H25+H49+H54+H59+H69+H64</f>
        <v>12000</v>
      </c>
    </row>
    <row r="16" spans="1:8" ht="24" customHeight="1" x14ac:dyDescent="0.25">
      <c r="A16" s="106"/>
      <c r="B16" s="107"/>
      <c r="C16" s="37" t="s">
        <v>42</v>
      </c>
      <c r="D16" s="31">
        <f>D21+D26+D50+D55+D60+D70</f>
        <v>0</v>
      </c>
      <c r="E16" s="60">
        <f>E21+E26+E50+E55+E60+E70</f>
        <v>0</v>
      </c>
      <c r="F16" s="31">
        <f>F21+F26+F50+F55+F60+F70</f>
        <v>0</v>
      </c>
      <c r="G16" s="32">
        <f>G21+G26+G50+G55+G60+G70</f>
        <v>0</v>
      </c>
      <c r="H16" s="32">
        <f>H21+H26+H50+H55+H60+H70</f>
        <v>0</v>
      </c>
    </row>
    <row r="17" spans="1:8" ht="19.5" customHeight="1" x14ac:dyDescent="0.25">
      <c r="A17" s="106"/>
      <c r="B17" s="107"/>
      <c r="C17" s="37" t="s">
        <v>46</v>
      </c>
      <c r="D17" s="31">
        <f>D66</f>
        <v>6100.0009999999993</v>
      </c>
      <c r="E17" s="60">
        <f>E22+E27+E33+E45+E39++E51+E56+E61+E66+E71+E76</f>
        <v>8284.2200000000012</v>
      </c>
      <c r="F17" s="31">
        <f>F22+F27+F33+F45+F39++F51+F56+F61+F66+F71+F76</f>
        <v>7160.8689999999997</v>
      </c>
      <c r="G17" s="32">
        <f>G66</f>
        <v>0</v>
      </c>
      <c r="H17" s="32">
        <f>H66</f>
        <v>0</v>
      </c>
    </row>
    <row r="18" spans="1:8" ht="18" customHeight="1" x14ac:dyDescent="0.25">
      <c r="A18" s="106"/>
      <c r="B18" s="107"/>
      <c r="C18" s="37" t="s">
        <v>44</v>
      </c>
      <c r="D18" s="31">
        <f>D23+D28+D52+D57+D62+D72+D67+D34</f>
        <v>30497.264000000003</v>
      </c>
      <c r="E18" s="60">
        <v>33644.800000000003</v>
      </c>
      <c r="F18" s="31">
        <f>F23+F28+F34+F40+F46+F52+F57+F62+F67+F72+F77</f>
        <v>36283.627999999997</v>
      </c>
      <c r="G18" s="32">
        <f>G23+G28+G52+G57+G62+G72+G67+G34</f>
        <v>15500</v>
      </c>
      <c r="H18" s="32">
        <f>H23+H28+H52+H57+H62+H72+H67+H34</f>
        <v>12000</v>
      </c>
    </row>
    <row r="19" spans="1:8" ht="24" customHeight="1" x14ac:dyDescent="0.25">
      <c r="A19" s="106"/>
      <c r="B19" s="107"/>
      <c r="C19" s="37" t="s">
        <v>45</v>
      </c>
      <c r="D19" s="31">
        <f>D24+D29+D53+D58+D63+D73</f>
        <v>0</v>
      </c>
      <c r="E19" s="60">
        <f>E24+E29+E53+E58+E63+E73</f>
        <v>0</v>
      </c>
      <c r="F19" s="31">
        <f>F24+F29+F53+F58+F63+F73</f>
        <v>0</v>
      </c>
      <c r="G19" s="32">
        <f>G24+G29+G53+G58+G63+G73</f>
        <v>0</v>
      </c>
      <c r="H19" s="32">
        <f>H24+H29+H53+H58+H63+H73</f>
        <v>0</v>
      </c>
    </row>
    <row r="20" spans="1:8" x14ac:dyDescent="0.25">
      <c r="A20" s="102" t="s">
        <v>12</v>
      </c>
      <c r="B20" s="108" t="s">
        <v>13</v>
      </c>
      <c r="C20" s="8" t="s">
        <v>41</v>
      </c>
      <c r="D20" s="30">
        <f>D21+D22+D23+D24</f>
        <v>4729.5069999999996</v>
      </c>
      <c r="E20" s="61">
        <f>E23</f>
        <v>5729.942</v>
      </c>
      <c r="F20" s="30">
        <f t="shared" ref="F20:H20" si="1">F23</f>
        <v>4910</v>
      </c>
      <c r="G20" s="61">
        <f t="shared" si="1"/>
        <v>2500</v>
      </c>
      <c r="H20" s="61">
        <f t="shared" si="1"/>
        <v>1500</v>
      </c>
    </row>
    <row r="21" spans="1:8" ht="21" customHeight="1" x14ac:dyDescent="0.25">
      <c r="A21" s="102"/>
      <c r="B21" s="108"/>
      <c r="C21" s="88" t="s">
        <v>42</v>
      </c>
      <c r="D21" s="31">
        <v>0</v>
      </c>
      <c r="E21" s="60">
        <v>0</v>
      </c>
      <c r="F21" s="31">
        <v>0</v>
      </c>
      <c r="G21" s="19">
        <v>0</v>
      </c>
      <c r="H21" s="19">
        <v>0</v>
      </c>
    </row>
    <row r="22" spans="1:8" ht="15.75" customHeight="1" x14ac:dyDescent="0.25">
      <c r="A22" s="102"/>
      <c r="B22" s="108"/>
      <c r="C22" s="88" t="s">
        <v>46</v>
      </c>
      <c r="D22" s="31">
        <v>0</v>
      </c>
      <c r="E22" s="60">
        <v>0</v>
      </c>
      <c r="F22" s="31">
        <v>0</v>
      </c>
      <c r="G22" s="19">
        <v>0</v>
      </c>
      <c r="H22" s="19">
        <v>0</v>
      </c>
    </row>
    <row r="23" spans="1:8" ht="21" customHeight="1" x14ac:dyDescent="0.25">
      <c r="A23" s="102"/>
      <c r="B23" s="108"/>
      <c r="C23" s="88" t="s">
        <v>44</v>
      </c>
      <c r="D23" s="31">
        <f>4529.507+200</f>
        <v>4729.5069999999996</v>
      </c>
      <c r="E23" s="60">
        <f>1000+588+447.15+4140+103.974-750+200+0.818</f>
        <v>5729.942</v>
      </c>
      <c r="F23" s="31">
        <v>4910</v>
      </c>
      <c r="G23" s="19">
        <v>2500</v>
      </c>
      <c r="H23" s="19">
        <v>1500</v>
      </c>
    </row>
    <row r="24" spans="1:8" ht="23.25" customHeight="1" x14ac:dyDescent="0.25">
      <c r="A24" s="102"/>
      <c r="B24" s="108"/>
      <c r="C24" s="88" t="s">
        <v>45</v>
      </c>
      <c r="D24" s="31">
        <v>0</v>
      </c>
      <c r="E24" s="60">
        <v>0</v>
      </c>
      <c r="F24" s="31">
        <v>0</v>
      </c>
      <c r="G24" s="19">
        <v>0</v>
      </c>
      <c r="H24" s="19">
        <v>0</v>
      </c>
    </row>
    <row r="25" spans="1:8" ht="21" customHeight="1" x14ac:dyDescent="0.25">
      <c r="A25" s="102" t="s">
        <v>16</v>
      </c>
      <c r="B25" s="108" t="s">
        <v>17</v>
      </c>
      <c r="C25" s="8" t="s">
        <v>41</v>
      </c>
      <c r="D25" s="30">
        <f>D26+D27+D28+D29</f>
        <v>0</v>
      </c>
      <c r="E25" s="61">
        <f>E26+E27+E28+E29</f>
        <v>0</v>
      </c>
      <c r="F25" s="30">
        <v>200</v>
      </c>
      <c r="G25" s="11">
        <f>G26+G27+G28+G29</f>
        <v>200</v>
      </c>
      <c r="H25" s="11">
        <f>H26+H27+H28+H29</f>
        <v>200</v>
      </c>
    </row>
    <row r="26" spans="1:8" ht="24" customHeight="1" x14ac:dyDescent="0.25">
      <c r="A26" s="102"/>
      <c r="B26" s="108"/>
      <c r="C26" s="88" t="s">
        <v>42</v>
      </c>
      <c r="D26" s="31">
        <v>0</v>
      </c>
      <c r="E26" s="60">
        <v>0</v>
      </c>
      <c r="F26" s="31">
        <v>0</v>
      </c>
      <c r="G26" s="19">
        <v>0</v>
      </c>
      <c r="H26" s="19">
        <v>0</v>
      </c>
    </row>
    <row r="27" spans="1:8" ht="20.25" customHeight="1" x14ac:dyDescent="0.25">
      <c r="A27" s="102"/>
      <c r="B27" s="108"/>
      <c r="C27" s="88" t="s">
        <v>46</v>
      </c>
      <c r="D27" s="31">
        <v>0</v>
      </c>
      <c r="E27" s="60">
        <v>0</v>
      </c>
      <c r="F27" s="31">
        <v>0</v>
      </c>
      <c r="G27" s="19">
        <v>0</v>
      </c>
      <c r="H27" s="19">
        <v>0</v>
      </c>
    </row>
    <row r="28" spans="1:8" ht="17.25" customHeight="1" x14ac:dyDescent="0.25">
      <c r="A28" s="102"/>
      <c r="B28" s="108"/>
      <c r="C28" s="88" t="s">
        <v>44</v>
      </c>
      <c r="D28" s="31">
        <v>0</v>
      </c>
      <c r="E28" s="60">
        <v>0</v>
      </c>
      <c r="F28" s="31">
        <v>200</v>
      </c>
      <c r="G28" s="19">
        <v>200</v>
      </c>
      <c r="H28" s="19">
        <v>200</v>
      </c>
    </row>
    <row r="29" spans="1:8" ht="18.75" customHeight="1" x14ac:dyDescent="0.25">
      <c r="A29" s="102"/>
      <c r="B29" s="108"/>
      <c r="C29" s="103" t="s">
        <v>45</v>
      </c>
      <c r="D29" s="111">
        <v>0</v>
      </c>
      <c r="E29" s="113">
        <v>0</v>
      </c>
      <c r="F29" s="111">
        <v>0</v>
      </c>
      <c r="G29" s="109">
        <v>0</v>
      </c>
      <c r="H29" s="109">
        <v>0</v>
      </c>
    </row>
    <row r="30" spans="1:8" ht="5.25" customHeight="1" x14ac:dyDescent="0.25">
      <c r="A30" s="102"/>
      <c r="B30" s="108"/>
      <c r="C30" s="103"/>
      <c r="D30" s="112"/>
      <c r="E30" s="114"/>
      <c r="F30" s="112"/>
      <c r="G30" s="110"/>
      <c r="H30" s="110"/>
    </row>
    <row r="31" spans="1:8" x14ac:dyDescent="0.25">
      <c r="A31" s="102" t="s">
        <v>63</v>
      </c>
      <c r="B31" s="108" t="s">
        <v>17</v>
      </c>
      <c r="C31" s="8" t="s">
        <v>41</v>
      </c>
      <c r="D31" s="30">
        <f>D32+D33+D34+D35</f>
        <v>3910</v>
      </c>
      <c r="E31" s="61">
        <f>E32+E33+E34+E35</f>
        <v>1023.876</v>
      </c>
      <c r="F31" s="30">
        <f>F32+F33+F34+F35</f>
        <v>595.62800000000004</v>
      </c>
      <c r="G31" s="11">
        <f>G32+G33+G34+G35</f>
        <v>0</v>
      </c>
      <c r="H31" s="11">
        <f>H32+H33+H34+H35</f>
        <v>0</v>
      </c>
    </row>
    <row r="32" spans="1:8" ht="18" customHeight="1" x14ac:dyDescent="0.25">
      <c r="A32" s="102"/>
      <c r="B32" s="108"/>
      <c r="C32" s="88" t="s">
        <v>42</v>
      </c>
      <c r="D32" s="31">
        <v>0</v>
      </c>
      <c r="E32" s="60">
        <v>0</v>
      </c>
      <c r="F32" s="31">
        <v>0</v>
      </c>
      <c r="G32" s="19">
        <v>0</v>
      </c>
      <c r="H32" s="19">
        <v>0</v>
      </c>
    </row>
    <row r="33" spans="1:8" ht="20.25" customHeight="1" x14ac:dyDescent="0.25">
      <c r="A33" s="102"/>
      <c r="B33" s="108"/>
      <c r="C33" s="88" t="s">
        <v>46</v>
      </c>
      <c r="D33" s="31">
        <v>0</v>
      </c>
      <c r="E33" s="60">
        <v>0</v>
      </c>
      <c r="F33" s="31">
        <v>0</v>
      </c>
      <c r="G33" s="19">
        <v>0</v>
      </c>
      <c r="H33" s="19">
        <v>0</v>
      </c>
    </row>
    <row r="34" spans="1:8" ht="20.25" customHeight="1" x14ac:dyDescent="0.25">
      <c r="A34" s="102"/>
      <c r="B34" s="108"/>
      <c r="C34" s="88" t="s">
        <v>44</v>
      </c>
      <c r="D34" s="31">
        <f>3410+500</f>
        <v>3910</v>
      </c>
      <c r="E34" s="60">
        <f>752.85+271.026</f>
        <v>1023.876</v>
      </c>
      <c r="F34" s="31">
        <v>595.62800000000004</v>
      </c>
      <c r="G34" s="19">
        <v>0</v>
      </c>
      <c r="H34" s="19">
        <v>0</v>
      </c>
    </row>
    <row r="35" spans="1:8" ht="21" customHeight="1" x14ac:dyDescent="0.25">
      <c r="A35" s="102"/>
      <c r="B35" s="108"/>
      <c r="C35" s="103" t="s">
        <v>45</v>
      </c>
      <c r="D35" s="111">
        <v>0</v>
      </c>
      <c r="E35" s="113">
        <v>0</v>
      </c>
      <c r="F35" s="111">
        <v>0</v>
      </c>
      <c r="G35" s="109">
        <v>0</v>
      </c>
      <c r="H35" s="109">
        <v>0</v>
      </c>
    </row>
    <row r="36" spans="1:8" hidden="1" x14ac:dyDescent="0.25">
      <c r="A36" s="102"/>
      <c r="B36" s="108"/>
      <c r="C36" s="103"/>
      <c r="D36" s="112"/>
      <c r="E36" s="114"/>
      <c r="F36" s="112"/>
      <c r="G36" s="110"/>
      <c r="H36" s="110"/>
    </row>
    <row r="37" spans="1:8" ht="17.25" customHeight="1" x14ac:dyDescent="0.25">
      <c r="A37" s="117" t="s">
        <v>64</v>
      </c>
      <c r="B37" s="118" t="s">
        <v>66</v>
      </c>
      <c r="C37" s="39" t="s">
        <v>41</v>
      </c>
      <c r="D37" s="30">
        <f>D38+D39+D40+D41</f>
        <v>0</v>
      </c>
      <c r="E37" s="61">
        <f>E38+E39+E40+E41</f>
        <v>0</v>
      </c>
      <c r="F37" s="30">
        <f>F38+F39+F40+F41</f>
        <v>0</v>
      </c>
      <c r="G37" s="38">
        <f>G38+G39+G40+G41</f>
        <v>0</v>
      </c>
      <c r="H37" s="38">
        <f>H38+H39+H40+H41</f>
        <v>0</v>
      </c>
    </row>
    <row r="38" spans="1:8" ht="19.5" customHeight="1" x14ac:dyDescent="0.25">
      <c r="A38" s="117"/>
      <c r="B38" s="118"/>
      <c r="C38" s="87" t="s">
        <v>42</v>
      </c>
      <c r="D38" s="31">
        <v>0</v>
      </c>
      <c r="E38" s="60">
        <v>0</v>
      </c>
      <c r="F38" s="31">
        <v>0</v>
      </c>
      <c r="G38" s="12">
        <v>0</v>
      </c>
      <c r="H38" s="12">
        <v>0</v>
      </c>
    </row>
    <row r="39" spans="1:8" ht="20.25" customHeight="1" x14ac:dyDescent="0.25">
      <c r="A39" s="117"/>
      <c r="B39" s="118"/>
      <c r="C39" s="87" t="s">
        <v>46</v>
      </c>
      <c r="D39" s="31">
        <v>0</v>
      </c>
      <c r="E39" s="60">
        <v>0</v>
      </c>
      <c r="F39" s="31">
        <v>0</v>
      </c>
      <c r="G39" s="12">
        <v>0</v>
      </c>
      <c r="H39" s="12">
        <v>0</v>
      </c>
    </row>
    <row r="40" spans="1:8" ht="15" customHeight="1" x14ac:dyDescent="0.25">
      <c r="A40" s="117"/>
      <c r="B40" s="118"/>
      <c r="C40" s="87" t="s">
        <v>44</v>
      </c>
      <c r="D40" s="31">
        <v>0</v>
      </c>
      <c r="E40" s="60">
        <v>0</v>
      </c>
      <c r="F40" s="31">
        <v>0</v>
      </c>
      <c r="G40" s="12">
        <v>0</v>
      </c>
      <c r="H40" s="12">
        <v>0</v>
      </c>
    </row>
    <row r="41" spans="1:8" ht="20.25" customHeight="1" x14ac:dyDescent="0.25">
      <c r="A41" s="117"/>
      <c r="B41" s="118"/>
      <c r="C41" s="119" t="s">
        <v>45</v>
      </c>
      <c r="D41" s="111">
        <v>0</v>
      </c>
      <c r="E41" s="113">
        <v>0</v>
      </c>
      <c r="F41" s="111">
        <v>0</v>
      </c>
      <c r="G41" s="115">
        <v>0</v>
      </c>
      <c r="H41" s="115">
        <v>0</v>
      </c>
    </row>
    <row r="42" spans="1:8" ht="2.25" customHeight="1" x14ac:dyDescent="0.25">
      <c r="A42" s="117"/>
      <c r="B42" s="118"/>
      <c r="C42" s="119"/>
      <c r="D42" s="112"/>
      <c r="E42" s="114"/>
      <c r="F42" s="112"/>
      <c r="G42" s="116"/>
      <c r="H42" s="116"/>
    </row>
    <row r="43" spans="1:8" ht="21" customHeight="1" x14ac:dyDescent="0.25">
      <c r="A43" s="117" t="s">
        <v>65</v>
      </c>
      <c r="B43" s="118" t="s">
        <v>67</v>
      </c>
      <c r="C43" s="39" t="s">
        <v>41</v>
      </c>
      <c r="D43" s="30">
        <f>D44+D45+D46+D47</f>
        <v>0</v>
      </c>
      <c r="E43" s="61">
        <f>E44+E45+E46+E47</f>
        <v>0</v>
      </c>
      <c r="F43" s="30">
        <f>F44+F45+F46+F47</f>
        <v>0</v>
      </c>
      <c r="G43" s="38">
        <f>G44+G45+G46+G47</f>
        <v>0</v>
      </c>
      <c r="H43" s="38">
        <f>H44+H45+H46+H47</f>
        <v>0</v>
      </c>
    </row>
    <row r="44" spans="1:8" ht="13.5" customHeight="1" x14ac:dyDescent="0.25">
      <c r="A44" s="117"/>
      <c r="B44" s="118"/>
      <c r="C44" s="87" t="s">
        <v>42</v>
      </c>
      <c r="D44" s="31">
        <v>0</v>
      </c>
      <c r="E44" s="60">
        <v>0</v>
      </c>
      <c r="F44" s="31">
        <v>0</v>
      </c>
      <c r="G44" s="12">
        <v>0</v>
      </c>
      <c r="H44" s="12">
        <v>0</v>
      </c>
    </row>
    <row r="45" spans="1:8" ht="15" customHeight="1" x14ac:dyDescent="0.25">
      <c r="A45" s="117"/>
      <c r="B45" s="118"/>
      <c r="C45" s="87" t="s">
        <v>46</v>
      </c>
      <c r="D45" s="31">
        <v>0</v>
      </c>
      <c r="E45" s="60">
        <v>0</v>
      </c>
      <c r="F45" s="31">
        <v>0</v>
      </c>
      <c r="G45" s="12">
        <v>0</v>
      </c>
      <c r="H45" s="12">
        <v>0</v>
      </c>
    </row>
    <row r="46" spans="1:8" ht="16.5" customHeight="1" x14ac:dyDescent="0.25">
      <c r="A46" s="117"/>
      <c r="B46" s="118"/>
      <c r="C46" s="87" t="s">
        <v>44</v>
      </c>
      <c r="D46" s="31">
        <v>0</v>
      </c>
      <c r="E46" s="60">
        <v>0</v>
      </c>
      <c r="F46" s="31">
        <v>0</v>
      </c>
      <c r="G46" s="12">
        <v>0</v>
      </c>
      <c r="H46" s="12">
        <v>0</v>
      </c>
    </row>
    <row r="47" spans="1:8" ht="18" customHeight="1" x14ac:dyDescent="0.25">
      <c r="A47" s="117"/>
      <c r="B47" s="118"/>
      <c r="C47" s="119" t="s">
        <v>45</v>
      </c>
      <c r="D47" s="111">
        <v>0</v>
      </c>
      <c r="E47" s="113">
        <v>0</v>
      </c>
      <c r="F47" s="111">
        <v>0</v>
      </c>
      <c r="G47" s="115">
        <v>0</v>
      </c>
      <c r="H47" s="115">
        <v>0</v>
      </c>
    </row>
    <row r="48" spans="1:8" ht="0.75" hidden="1" customHeight="1" x14ac:dyDescent="0.25">
      <c r="A48" s="117"/>
      <c r="B48" s="118"/>
      <c r="C48" s="119"/>
      <c r="D48" s="112"/>
      <c r="E48" s="114"/>
      <c r="F48" s="112"/>
      <c r="G48" s="116"/>
      <c r="H48" s="116"/>
    </row>
    <row r="49" spans="1:8" ht="17.25" customHeight="1" x14ac:dyDescent="0.25">
      <c r="A49" s="102" t="s">
        <v>19</v>
      </c>
      <c r="B49" s="108" t="s">
        <v>20</v>
      </c>
      <c r="C49" s="8" t="s">
        <v>41</v>
      </c>
      <c r="D49" s="30">
        <f>D50+D51+D52+D53</f>
        <v>0</v>
      </c>
      <c r="E49" s="61">
        <f>E50+E51+E52+E53</f>
        <v>0</v>
      </c>
      <c r="F49" s="30">
        <f>F50+F51+F52+F53</f>
        <v>500</v>
      </c>
      <c r="G49" s="11">
        <f>G50+G51+G52+G53</f>
        <v>0</v>
      </c>
      <c r="H49" s="11">
        <f>H50+H51+H52+H53</f>
        <v>0</v>
      </c>
    </row>
    <row r="50" spans="1:8" ht="18.75" customHeight="1" x14ac:dyDescent="0.25">
      <c r="A50" s="102"/>
      <c r="B50" s="108"/>
      <c r="C50" s="88" t="s">
        <v>42</v>
      </c>
      <c r="D50" s="31">
        <v>0</v>
      </c>
      <c r="E50" s="60">
        <v>0</v>
      </c>
      <c r="F50" s="31">
        <v>0</v>
      </c>
      <c r="G50" s="19">
        <v>0</v>
      </c>
      <c r="H50" s="19">
        <v>0</v>
      </c>
    </row>
    <row r="51" spans="1:8" ht="18.75" customHeight="1" x14ac:dyDescent="0.25">
      <c r="A51" s="102"/>
      <c r="B51" s="108"/>
      <c r="C51" s="88" t="s">
        <v>46</v>
      </c>
      <c r="D51" s="31">
        <v>0</v>
      </c>
      <c r="E51" s="60">
        <v>0</v>
      </c>
      <c r="F51" s="31">
        <v>0</v>
      </c>
      <c r="G51" s="19">
        <v>0</v>
      </c>
      <c r="H51" s="19">
        <v>0</v>
      </c>
    </row>
    <row r="52" spans="1:8" ht="15" customHeight="1" x14ac:dyDescent="0.25">
      <c r="A52" s="102"/>
      <c r="B52" s="108"/>
      <c r="C52" s="88" t="s">
        <v>44</v>
      </c>
      <c r="D52" s="31">
        <v>0</v>
      </c>
      <c r="E52" s="60">
        <v>0</v>
      </c>
      <c r="F52" s="31">
        <v>500</v>
      </c>
      <c r="G52" s="19">
        <v>0</v>
      </c>
      <c r="H52" s="19">
        <v>0</v>
      </c>
    </row>
    <row r="53" spans="1:8" ht="24" customHeight="1" x14ac:dyDescent="0.25">
      <c r="A53" s="102"/>
      <c r="B53" s="108"/>
      <c r="C53" s="88" t="s">
        <v>45</v>
      </c>
      <c r="D53" s="31">
        <v>0</v>
      </c>
      <c r="E53" s="60">
        <v>0</v>
      </c>
      <c r="F53" s="31">
        <v>0</v>
      </c>
      <c r="G53" s="19">
        <v>0</v>
      </c>
      <c r="H53" s="19">
        <v>0</v>
      </c>
    </row>
    <row r="54" spans="1:8" ht="15.75" customHeight="1" x14ac:dyDescent="0.25">
      <c r="A54" s="102" t="s">
        <v>22</v>
      </c>
      <c r="B54" s="108" t="s">
        <v>23</v>
      </c>
      <c r="C54" s="8" t="s">
        <v>41</v>
      </c>
      <c r="D54" s="30">
        <f>D55+D56+D57+D58</f>
        <v>4810.009</v>
      </c>
      <c r="E54" s="61">
        <f>E55+E56+E57+E58</f>
        <v>1100</v>
      </c>
      <c r="F54" s="30">
        <f>F55+F56+F57+F58</f>
        <v>4000</v>
      </c>
      <c r="G54" s="11">
        <f>G55+G56+G57+G58</f>
        <v>5000</v>
      </c>
      <c r="H54" s="11">
        <f>H55+H56+H57+H58</f>
        <v>5000</v>
      </c>
    </row>
    <row r="55" spans="1:8" ht="15.75" customHeight="1" x14ac:dyDescent="0.25">
      <c r="A55" s="102"/>
      <c r="B55" s="108"/>
      <c r="C55" s="88" t="s">
        <v>42</v>
      </c>
      <c r="D55" s="31">
        <v>0</v>
      </c>
      <c r="E55" s="60">
        <v>0</v>
      </c>
      <c r="F55" s="31">
        <v>0</v>
      </c>
      <c r="G55" s="19">
        <v>0</v>
      </c>
      <c r="H55" s="19">
        <v>0</v>
      </c>
    </row>
    <row r="56" spans="1:8" ht="16.5" customHeight="1" x14ac:dyDescent="0.25">
      <c r="A56" s="102"/>
      <c r="B56" s="108"/>
      <c r="C56" s="88" t="s">
        <v>46</v>
      </c>
      <c r="D56" s="31">
        <v>0</v>
      </c>
      <c r="E56" s="60">
        <v>0</v>
      </c>
      <c r="F56" s="31">
        <v>0</v>
      </c>
      <c r="G56" s="19">
        <v>0</v>
      </c>
      <c r="H56" s="19">
        <v>0</v>
      </c>
    </row>
    <row r="57" spans="1:8" ht="16.5" customHeight="1" x14ac:dyDescent="0.25">
      <c r="A57" s="102"/>
      <c r="B57" s="108"/>
      <c r="C57" s="88" t="s">
        <v>44</v>
      </c>
      <c r="D57" s="31">
        <f>500+890.009+520+2900</f>
        <v>4810.009</v>
      </c>
      <c r="E57" s="60">
        <f>500+600</f>
        <v>1100</v>
      </c>
      <c r="F57" s="31">
        <v>4000</v>
      </c>
      <c r="G57" s="19">
        <v>5000</v>
      </c>
      <c r="H57" s="19">
        <v>5000</v>
      </c>
    </row>
    <row r="58" spans="1:8" ht="21.75" customHeight="1" x14ac:dyDescent="0.25">
      <c r="A58" s="102"/>
      <c r="B58" s="108"/>
      <c r="C58" s="88" t="s">
        <v>45</v>
      </c>
      <c r="D58" s="31">
        <v>0</v>
      </c>
      <c r="E58" s="60">
        <v>0</v>
      </c>
      <c r="F58" s="31">
        <v>0</v>
      </c>
      <c r="G58" s="19">
        <v>0</v>
      </c>
      <c r="H58" s="19">
        <v>0</v>
      </c>
    </row>
    <row r="59" spans="1:8" x14ac:dyDescent="0.25">
      <c r="A59" s="102" t="s">
        <v>25</v>
      </c>
      <c r="B59" s="108" t="s">
        <v>26</v>
      </c>
      <c r="C59" s="8" t="s">
        <v>41</v>
      </c>
      <c r="D59" s="34">
        <f>D60+D61+D62+D63</f>
        <v>11858.645</v>
      </c>
      <c r="E59" s="61">
        <f>E60+E61+E62+E63</f>
        <v>13650</v>
      </c>
      <c r="F59" s="30">
        <f t="shared" ref="F59:H59" si="2">F60+F61+F62+F63</f>
        <v>15778</v>
      </c>
      <c r="G59" s="61">
        <f t="shared" si="2"/>
        <v>2500</v>
      </c>
      <c r="H59" s="61">
        <f t="shared" si="2"/>
        <v>0</v>
      </c>
    </row>
    <row r="60" spans="1:8" ht="18" customHeight="1" x14ac:dyDescent="0.25">
      <c r="A60" s="102"/>
      <c r="B60" s="108"/>
      <c r="C60" s="88" t="s">
        <v>42</v>
      </c>
      <c r="D60" s="31">
        <v>0</v>
      </c>
      <c r="E60" s="60">
        <v>0</v>
      </c>
      <c r="F60" s="31">
        <v>0</v>
      </c>
      <c r="G60" s="19">
        <v>0</v>
      </c>
      <c r="H60" s="19">
        <v>0</v>
      </c>
    </row>
    <row r="61" spans="1:8" ht="18.75" customHeight="1" x14ac:dyDescent="0.25">
      <c r="A61" s="102"/>
      <c r="B61" s="108"/>
      <c r="C61" s="88" t="s">
        <v>46</v>
      </c>
      <c r="D61" s="31">
        <v>0</v>
      </c>
      <c r="E61" s="60">
        <v>0</v>
      </c>
      <c r="F61" s="31">
        <v>0</v>
      </c>
      <c r="G61" s="19">
        <v>0</v>
      </c>
      <c r="H61" s="19">
        <v>0</v>
      </c>
    </row>
    <row r="62" spans="1:8" ht="17.25" customHeight="1" x14ac:dyDescent="0.25">
      <c r="A62" s="102"/>
      <c r="B62" s="108"/>
      <c r="C62" s="88" t="s">
        <v>44</v>
      </c>
      <c r="D62" s="32">
        <f>9043.047+1215.598+1600</f>
        <v>11858.645</v>
      </c>
      <c r="E62" s="60">
        <f>500+10500+2650</f>
        <v>13650</v>
      </c>
      <c r="F62" s="31">
        <f>10778+5000</f>
        <v>15778</v>
      </c>
      <c r="G62" s="19">
        <v>2500</v>
      </c>
      <c r="H62" s="19">
        <v>0</v>
      </c>
    </row>
    <row r="63" spans="1:8" ht="26.25" customHeight="1" x14ac:dyDescent="0.25">
      <c r="A63" s="102"/>
      <c r="B63" s="108"/>
      <c r="C63" s="88" t="s">
        <v>45</v>
      </c>
      <c r="D63" s="31">
        <v>0</v>
      </c>
      <c r="E63" s="60">
        <v>0</v>
      </c>
      <c r="F63" s="31">
        <v>0</v>
      </c>
      <c r="G63" s="19">
        <v>0</v>
      </c>
      <c r="H63" s="19">
        <v>0</v>
      </c>
    </row>
    <row r="64" spans="1:8" x14ac:dyDescent="0.25">
      <c r="A64" s="102" t="s">
        <v>28</v>
      </c>
      <c r="B64" s="108" t="s">
        <v>29</v>
      </c>
      <c r="C64" s="8" t="s">
        <v>41</v>
      </c>
      <c r="D64" s="30">
        <f>D65+D66+D67+D68</f>
        <v>6161.6169999999993</v>
      </c>
      <c r="E64" s="61">
        <f>E65+E66+E67+E68</f>
        <v>2496</v>
      </c>
      <c r="F64" s="30">
        <f>F65+F66+F67+F68</f>
        <v>7460.8689999999997</v>
      </c>
      <c r="G64" s="38">
        <f>G65+G66+G67+G68</f>
        <v>300</v>
      </c>
      <c r="H64" s="38">
        <f>H65+H66+H67+H68</f>
        <v>300</v>
      </c>
    </row>
    <row r="65" spans="1:8" ht="15.75" customHeight="1" x14ac:dyDescent="0.25">
      <c r="A65" s="102"/>
      <c r="B65" s="108"/>
      <c r="C65" s="88" t="s">
        <v>42</v>
      </c>
      <c r="D65" s="31">
        <v>0</v>
      </c>
      <c r="E65" s="60">
        <v>0</v>
      </c>
      <c r="F65" s="31">
        <v>0</v>
      </c>
      <c r="G65" s="19">
        <v>0</v>
      </c>
      <c r="H65" s="19">
        <v>0</v>
      </c>
    </row>
    <row r="66" spans="1:8" ht="15.75" customHeight="1" x14ac:dyDescent="0.25">
      <c r="A66" s="102"/>
      <c r="B66" s="108"/>
      <c r="C66" s="88" t="s">
        <v>46</v>
      </c>
      <c r="D66" s="31">
        <f>12890.621-3326.643-3463.977</f>
        <v>6100.0009999999993</v>
      </c>
      <c r="E66" s="60">
        <v>2346</v>
      </c>
      <c r="F66" s="31">
        <v>7160.8689999999997</v>
      </c>
      <c r="G66" s="19">
        <v>0</v>
      </c>
      <c r="H66" s="19">
        <v>0</v>
      </c>
    </row>
    <row r="67" spans="1:8" ht="18.75" customHeight="1" x14ac:dyDescent="0.25">
      <c r="A67" s="102"/>
      <c r="B67" s="108"/>
      <c r="C67" s="88" t="s">
        <v>44</v>
      </c>
      <c r="D67" s="31">
        <f>130.208-68.592</f>
        <v>61.616</v>
      </c>
      <c r="E67" s="60">
        <v>150</v>
      </c>
      <c r="F67" s="31">
        <v>300</v>
      </c>
      <c r="G67" s="19">
        <v>300</v>
      </c>
      <c r="H67" s="19">
        <v>300</v>
      </c>
    </row>
    <row r="68" spans="1:8" ht="16.5" customHeight="1" x14ac:dyDescent="0.25">
      <c r="A68" s="102"/>
      <c r="B68" s="108"/>
      <c r="C68" s="88" t="s">
        <v>45</v>
      </c>
      <c r="D68" s="31">
        <v>0</v>
      </c>
      <c r="E68" s="60">
        <v>0</v>
      </c>
      <c r="F68" s="31">
        <v>0</v>
      </c>
      <c r="G68" s="19">
        <v>0</v>
      </c>
      <c r="H68" s="19">
        <v>0</v>
      </c>
    </row>
    <row r="69" spans="1:8" x14ac:dyDescent="0.25">
      <c r="A69" s="102" t="s">
        <v>31</v>
      </c>
      <c r="B69" s="108" t="s">
        <v>58</v>
      </c>
      <c r="C69" s="8" t="s">
        <v>41</v>
      </c>
      <c r="D69" s="30">
        <f>D70+D71+D72+D73</f>
        <v>5127.4870000000001</v>
      </c>
      <c r="E69" s="61">
        <f>E70+E71+E72+E73</f>
        <v>11931</v>
      </c>
      <c r="F69" s="30">
        <f>F70+F71+F72+F73</f>
        <v>10000</v>
      </c>
      <c r="G69" s="38">
        <f>G70+G71+G72+G73</f>
        <v>5000</v>
      </c>
      <c r="H69" s="38">
        <f>H70+H71+H72+H73</f>
        <v>5000</v>
      </c>
    </row>
    <row r="70" spans="1:8" ht="17.25" customHeight="1" x14ac:dyDescent="0.25">
      <c r="A70" s="102"/>
      <c r="B70" s="108"/>
      <c r="C70" s="88" t="s">
        <v>42</v>
      </c>
      <c r="D70" s="31">
        <v>0</v>
      </c>
      <c r="E70" s="60">
        <v>0</v>
      </c>
      <c r="F70" s="31">
        <v>0</v>
      </c>
      <c r="G70" s="19">
        <v>0</v>
      </c>
      <c r="H70" s="19">
        <v>0</v>
      </c>
    </row>
    <row r="71" spans="1:8" ht="15" customHeight="1" x14ac:dyDescent="0.25">
      <c r="A71" s="102"/>
      <c r="B71" s="108"/>
      <c r="C71" s="88" t="s">
        <v>46</v>
      </c>
      <c r="D71" s="31">
        <v>0</v>
      </c>
      <c r="E71" s="60">
        <v>0</v>
      </c>
      <c r="F71" s="31">
        <v>0</v>
      </c>
      <c r="G71" s="19">
        <v>0</v>
      </c>
      <c r="H71" s="19">
        <v>0</v>
      </c>
    </row>
    <row r="72" spans="1:8" ht="15" customHeight="1" x14ac:dyDescent="0.25">
      <c r="A72" s="102"/>
      <c r="B72" s="108"/>
      <c r="C72" s="88" t="s">
        <v>44</v>
      </c>
      <c r="D72" s="31">
        <v>5127.4870000000001</v>
      </c>
      <c r="E72" s="60">
        <v>11931</v>
      </c>
      <c r="F72" s="31">
        <v>10000</v>
      </c>
      <c r="G72" s="19">
        <v>5000</v>
      </c>
      <c r="H72" s="19">
        <v>5000</v>
      </c>
    </row>
    <row r="73" spans="1:8" ht="17.25" customHeight="1" x14ac:dyDescent="0.25">
      <c r="A73" s="102"/>
      <c r="B73" s="108"/>
      <c r="C73" s="88" t="s">
        <v>45</v>
      </c>
      <c r="D73" s="31">
        <v>0</v>
      </c>
      <c r="E73" s="60">
        <v>0</v>
      </c>
      <c r="F73" s="31">
        <v>0</v>
      </c>
      <c r="G73" s="19">
        <v>0</v>
      </c>
      <c r="H73" s="19">
        <v>0</v>
      </c>
    </row>
    <row r="74" spans="1:8" x14ac:dyDescent="0.25">
      <c r="A74" s="102" t="s">
        <v>70</v>
      </c>
      <c r="B74" s="108" t="s">
        <v>80</v>
      </c>
      <c r="C74" s="8" t="s">
        <v>41</v>
      </c>
      <c r="D74" s="30">
        <f>D75+D76+D77+D78</f>
        <v>0</v>
      </c>
      <c r="E74" s="61">
        <f>E75+E76+E77+E78</f>
        <v>5998.2020000000002</v>
      </c>
      <c r="F74" s="30">
        <v>0</v>
      </c>
      <c r="G74" s="38">
        <f>G75+G76+G77+G78</f>
        <v>0</v>
      </c>
      <c r="H74" s="38">
        <f>H75+H76+H77+H78</f>
        <v>0</v>
      </c>
    </row>
    <row r="75" spans="1:8" ht="14.25" customHeight="1" x14ac:dyDescent="0.25">
      <c r="A75" s="102"/>
      <c r="B75" s="108"/>
      <c r="C75" s="88" t="s">
        <v>42</v>
      </c>
      <c r="D75" s="31">
        <v>0</v>
      </c>
      <c r="E75" s="60">
        <v>0</v>
      </c>
      <c r="F75" s="31">
        <v>0</v>
      </c>
      <c r="G75" s="19">
        <v>0</v>
      </c>
      <c r="H75" s="19">
        <v>0</v>
      </c>
    </row>
    <row r="76" spans="1:8" ht="12.75" customHeight="1" x14ac:dyDescent="0.25">
      <c r="A76" s="102"/>
      <c r="B76" s="108"/>
      <c r="C76" s="88" t="s">
        <v>46</v>
      </c>
      <c r="D76" s="31">
        <v>0</v>
      </c>
      <c r="E76" s="60">
        <f>6000-61.78</f>
        <v>5938.22</v>
      </c>
      <c r="F76" s="31">
        <v>0</v>
      </c>
      <c r="G76" s="19">
        <v>0</v>
      </c>
      <c r="H76" s="19">
        <v>0</v>
      </c>
    </row>
    <row r="77" spans="1:8" ht="15.75" customHeight="1" x14ac:dyDescent="0.25">
      <c r="A77" s="102"/>
      <c r="B77" s="108"/>
      <c r="C77" s="88" t="s">
        <v>44</v>
      </c>
      <c r="D77" s="31">
        <v>0</v>
      </c>
      <c r="E77" s="60">
        <f>'янв 22 пр 3'!I24</f>
        <v>59.981999999999999</v>
      </c>
      <c r="F77" s="31">
        <v>0</v>
      </c>
      <c r="G77" s="19">
        <v>0</v>
      </c>
      <c r="H77" s="19">
        <v>0</v>
      </c>
    </row>
    <row r="78" spans="1:8" ht="22.5" customHeight="1" x14ac:dyDescent="0.25">
      <c r="A78" s="102"/>
      <c r="B78" s="108"/>
      <c r="C78" s="88" t="s">
        <v>45</v>
      </c>
      <c r="D78" s="31">
        <v>0</v>
      </c>
      <c r="E78" s="60">
        <v>0</v>
      </c>
      <c r="F78" s="31">
        <v>0</v>
      </c>
      <c r="G78" s="19">
        <v>0</v>
      </c>
      <c r="H78" s="19">
        <v>0</v>
      </c>
    </row>
    <row r="79" spans="1:8" x14ac:dyDescent="0.25">
      <c r="A79" s="106" t="s">
        <v>52</v>
      </c>
      <c r="B79" s="107" t="s">
        <v>81</v>
      </c>
      <c r="C79" s="35" t="s">
        <v>41</v>
      </c>
      <c r="D79" s="30">
        <f>D80+D81+D82+D83</f>
        <v>32661.326540000002</v>
      </c>
      <c r="E79" s="61">
        <f>E80+E81+E82+E83</f>
        <v>117960.28599999999</v>
      </c>
      <c r="F79" s="30">
        <f>F80+F81+F82+F83</f>
        <v>21338.978999999999</v>
      </c>
      <c r="G79" s="30">
        <f>G80+G81+G82+G83</f>
        <v>0</v>
      </c>
      <c r="H79" s="30">
        <f>H80+H81+H82+H83</f>
        <v>0</v>
      </c>
    </row>
    <row r="80" spans="1:8" x14ac:dyDescent="0.25">
      <c r="A80" s="106"/>
      <c r="B80" s="107"/>
      <c r="C80" s="37" t="s">
        <v>42</v>
      </c>
      <c r="D80" s="31">
        <v>0</v>
      </c>
      <c r="E80" s="60">
        <v>0</v>
      </c>
      <c r="F80" s="31">
        <v>0</v>
      </c>
      <c r="G80" s="32">
        <v>0</v>
      </c>
      <c r="H80" s="32">
        <v>0</v>
      </c>
    </row>
    <row r="81" spans="1:8" ht="17.45" customHeight="1" x14ac:dyDescent="0.25">
      <c r="A81" s="106"/>
      <c r="B81" s="107"/>
      <c r="C81" s="37" t="s">
        <v>46</v>
      </c>
      <c r="D81" s="31">
        <f>D86</f>
        <v>32661.326540000002</v>
      </c>
      <c r="E81" s="60">
        <f>E86</f>
        <v>117960.28599999999</v>
      </c>
      <c r="F81" s="31">
        <v>21338.978999999999</v>
      </c>
      <c r="G81" s="32">
        <v>0</v>
      </c>
      <c r="H81" s="32">
        <v>0</v>
      </c>
    </row>
    <row r="82" spans="1:8" ht="18" customHeight="1" x14ac:dyDescent="0.25">
      <c r="A82" s="106"/>
      <c r="B82" s="107"/>
      <c r="C82" s="37" t="s">
        <v>44</v>
      </c>
      <c r="D82" s="31">
        <f>D87</f>
        <v>0</v>
      </c>
      <c r="E82" s="31">
        <f t="shared" ref="E82:H82" si="3">E87</f>
        <v>0</v>
      </c>
      <c r="F82" s="31">
        <f t="shared" si="3"/>
        <v>0</v>
      </c>
      <c r="G82" s="31">
        <f t="shared" si="3"/>
        <v>0</v>
      </c>
      <c r="H82" s="31">
        <f t="shared" si="3"/>
        <v>0</v>
      </c>
    </row>
    <row r="83" spans="1:8" ht="19.5" customHeight="1" x14ac:dyDescent="0.25">
      <c r="A83" s="106"/>
      <c r="B83" s="107"/>
      <c r="C83" s="37" t="s">
        <v>45</v>
      </c>
      <c r="D83" s="31">
        <v>0</v>
      </c>
      <c r="E83" s="60">
        <v>0</v>
      </c>
      <c r="F83" s="31">
        <v>0</v>
      </c>
      <c r="G83" s="32">
        <v>0</v>
      </c>
      <c r="H83" s="32">
        <v>0</v>
      </c>
    </row>
    <row r="84" spans="1:8" x14ac:dyDescent="0.25">
      <c r="A84" s="102" t="s">
        <v>35</v>
      </c>
      <c r="B84" s="108" t="s">
        <v>48</v>
      </c>
      <c r="C84" s="88" t="s">
        <v>41</v>
      </c>
      <c r="D84" s="31">
        <f>D85+D86+D87+D88</f>
        <v>32661.326540000002</v>
      </c>
      <c r="E84" s="60">
        <f>E85+E86+E87+E88</f>
        <v>117960.28599999999</v>
      </c>
      <c r="F84" s="31">
        <f>F85+F86+F87+F88</f>
        <v>21338.978999999999</v>
      </c>
      <c r="G84" s="12">
        <f>G85+G86+G87+G88</f>
        <v>0</v>
      </c>
      <c r="H84" s="12">
        <f>H85+H86+H87+H88</f>
        <v>0</v>
      </c>
    </row>
    <row r="85" spans="1:8" ht="15" customHeight="1" x14ac:dyDescent="0.25">
      <c r="A85" s="102"/>
      <c r="B85" s="108"/>
      <c r="C85" s="88" t="s">
        <v>42</v>
      </c>
      <c r="D85" s="31">
        <v>0</v>
      </c>
      <c r="E85" s="60">
        <v>0</v>
      </c>
      <c r="F85" s="31">
        <v>0</v>
      </c>
      <c r="G85" s="19">
        <v>0</v>
      </c>
      <c r="H85" s="19">
        <v>0</v>
      </c>
    </row>
    <row r="86" spans="1:8" ht="13.5" customHeight="1" x14ac:dyDescent="0.25">
      <c r="A86" s="102"/>
      <c r="B86" s="108"/>
      <c r="C86" s="88" t="s">
        <v>46</v>
      </c>
      <c r="D86" s="31">
        <f>32661.327-0.00046</f>
        <v>32661.326540000002</v>
      </c>
      <c r="E86" s="60">
        <f>155994.082-38033.796</f>
        <v>117960.28599999999</v>
      </c>
      <c r="F86" s="31">
        <v>21338.978999999999</v>
      </c>
      <c r="G86" s="19">
        <v>0</v>
      </c>
      <c r="H86" s="19">
        <v>0</v>
      </c>
    </row>
    <row r="87" spans="1:8" ht="16.5" customHeight="1" x14ac:dyDescent="0.25">
      <c r="A87" s="102"/>
      <c r="B87" s="108"/>
      <c r="C87" s="88" t="s">
        <v>44</v>
      </c>
      <c r="D87" s="31">
        <v>0</v>
      </c>
      <c r="E87" s="60">
        <v>0</v>
      </c>
      <c r="F87" s="31">
        <v>0</v>
      </c>
      <c r="G87" s="19">
        <v>0</v>
      </c>
      <c r="H87" s="19">
        <v>0</v>
      </c>
    </row>
    <row r="88" spans="1:8" ht="18.75" customHeight="1" x14ac:dyDescent="0.25">
      <c r="A88" s="102"/>
      <c r="B88" s="108"/>
      <c r="C88" s="88" t="s">
        <v>45</v>
      </c>
      <c r="D88" s="31">
        <v>0</v>
      </c>
      <c r="E88" s="60">
        <v>0</v>
      </c>
      <c r="F88" s="31">
        <v>0</v>
      </c>
      <c r="G88" s="19">
        <v>0</v>
      </c>
      <c r="H88" s="19">
        <v>0</v>
      </c>
    </row>
    <row r="89" spans="1:8" x14ac:dyDescent="0.25">
      <c r="A89" s="106" t="s">
        <v>50</v>
      </c>
      <c r="B89" s="107" t="s">
        <v>33</v>
      </c>
      <c r="C89" s="35" t="s">
        <v>41</v>
      </c>
      <c r="D89" s="30">
        <f>D109+D99+D94</f>
        <v>2963.29</v>
      </c>
      <c r="E89" s="61">
        <f>E92</f>
        <v>350</v>
      </c>
      <c r="F89" s="30">
        <f>F90+F91+F92+F93</f>
        <v>2992.3159999999998</v>
      </c>
      <c r="G89" s="34">
        <f>G90+G91+G92+G93</f>
        <v>900</v>
      </c>
      <c r="H89" s="34">
        <f>H90+H91+H92+H93</f>
        <v>900</v>
      </c>
    </row>
    <row r="90" spans="1:8" ht="15" customHeight="1" x14ac:dyDescent="0.25">
      <c r="A90" s="106"/>
      <c r="B90" s="107"/>
      <c r="C90" s="37" t="s">
        <v>42</v>
      </c>
      <c r="D90" s="31">
        <f>D110+D100+D95</f>
        <v>0</v>
      </c>
      <c r="E90" s="60">
        <v>0</v>
      </c>
      <c r="F90" s="31">
        <v>0</v>
      </c>
      <c r="G90" s="32">
        <v>0</v>
      </c>
      <c r="H90" s="32">
        <v>0</v>
      </c>
    </row>
    <row r="91" spans="1:8" ht="15" customHeight="1" x14ac:dyDescent="0.25">
      <c r="A91" s="106"/>
      <c r="B91" s="107"/>
      <c r="C91" s="37" t="s">
        <v>46</v>
      </c>
      <c r="D91" s="31">
        <f>D111+D101+D96</f>
        <v>273.26499999999999</v>
      </c>
      <c r="E91" s="60">
        <v>0</v>
      </c>
      <c r="F91" s="31">
        <v>0</v>
      </c>
      <c r="G91" s="32">
        <v>0</v>
      </c>
      <c r="H91" s="32">
        <v>0</v>
      </c>
    </row>
    <row r="92" spans="1:8" ht="15.75" customHeight="1" x14ac:dyDescent="0.25">
      <c r="A92" s="106"/>
      <c r="B92" s="107"/>
      <c r="C92" s="37" t="s">
        <v>44</v>
      </c>
      <c r="D92" s="31">
        <f>D112+D102+D97</f>
        <v>2690.0250000000001</v>
      </c>
      <c r="E92" s="60">
        <f>E97+E102</f>
        <v>350</v>
      </c>
      <c r="F92" s="31">
        <v>2992.3159999999998</v>
      </c>
      <c r="G92" s="32">
        <f>G97+G102</f>
        <v>900</v>
      </c>
      <c r="H92" s="32">
        <f>H97+H102</f>
        <v>900</v>
      </c>
    </row>
    <row r="93" spans="1:8" ht="22.5" customHeight="1" x14ac:dyDescent="0.25">
      <c r="A93" s="106"/>
      <c r="B93" s="107"/>
      <c r="C93" s="37" t="s">
        <v>45</v>
      </c>
      <c r="D93" s="31">
        <f>D113+D103+D98</f>
        <v>0</v>
      </c>
      <c r="E93" s="60" t="s">
        <v>47</v>
      </c>
      <c r="F93" s="31">
        <v>0</v>
      </c>
      <c r="G93" s="32">
        <v>0</v>
      </c>
      <c r="H93" s="32">
        <v>0</v>
      </c>
    </row>
    <row r="94" spans="1:8" x14ac:dyDescent="0.25">
      <c r="A94" s="102" t="s">
        <v>51</v>
      </c>
      <c r="B94" s="108" t="s">
        <v>36</v>
      </c>
      <c r="C94" s="8" t="s">
        <v>41</v>
      </c>
      <c r="D94" s="30">
        <f>D95+D96+D97+D98</f>
        <v>231</v>
      </c>
      <c r="E94" s="61">
        <f>E95+E96+E97+E98</f>
        <v>350</v>
      </c>
      <c r="F94" s="30">
        <v>200</v>
      </c>
      <c r="G94" s="11">
        <f>G95+G96+G97+G98</f>
        <v>500</v>
      </c>
      <c r="H94" s="11">
        <f>H95+H96+H97+H98</f>
        <v>500</v>
      </c>
    </row>
    <row r="95" spans="1:8" ht="15" customHeight="1" x14ac:dyDescent="0.25">
      <c r="A95" s="102"/>
      <c r="B95" s="108"/>
      <c r="C95" s="88" t="s">
        <v>42</v>
      </c>
      <c r="D95" s="31">
        <v>0</v>
      </c>
      <c r="E95" s="60">
        <v>0</v>
      </c>
      <c r="F95" s="31">
        <v>0</v>
      </c>
      <c r="G95" s="19">
        <v>0</v>
      </c>
      <c r="H95" s="19">
        <v>0</v>
      </c>
    </row>
    <row r="96" spans="1:8" ht="18.75" customHeight="1" x14ac:dyDescent="0.25">
      <c r="A96" s="102"/>
      <c r="B96" s="108"/>
      <c r="C96" s="88" t="s">
        <v>46</v>
      </c>
      <c r="D96" s="31">
        <v>0</v>
      </c>
      <c r="E96" s="60">
        <v>0</v>
      </c>
      <c r="F96" s="31">
        <v>0</v>
      </c>
      <c r="G96" s="19">
        <v>0</v>
      </c>
      <c r="H96" s="19">
        <v>0</v>
      </c>
    </row>
    <row r="97" spans="1:8" ht="17.25" customHeight="1" x14ac:dyDescent="0.25">
      <c r="A97" s="102"/>
      <c r="B97" s="108"/>
      <c r="C97" s="88" t="s">
        <v>44</v>
      </c>
      <c r="D97" s="31">
        <v>231</v>
      </c>
      <c r="E97" s="64">
        <v>350</v>
      </c>
      <c r="F97" s="40">
        <v>500</v>
      </c>
      <c r="G97" s="4">
        <v>500</v>
      </c>
      <c r="H97" s="4">
        <v>500</v>
      </c>
    </row>
    <row r="98" spans="1:8" ht="21" customHeight="1" x14ac:dyDescent="0.25">
      <c r="A98" s="102"/>
      <c r="B98" s="108"/>
      <c r="C98" s="88" t="s">
        <v>45</v>
      </c>
      <c r="D98" s="31">
        <v>0</v>
      </c>
      <c r="E98" s="60">
        <v>0</v>
      </c>
      <c r="F98" s="31">
        <v>0</v>
      </c>
      <c r="G98" s="19">
        <v>0</v>
      </c>
      <c r="H98" s="19">
        <v>0</v>
      </c>
    </row>
    <row r="99" spans="1:8" x14ac:dyDescent="0.25">
      <c r="A99" s="102" t="s">
        <v>62</v>
      </c>
      <c r="B99" s="108" t="s">
        <v>61</v>
      </c>
      <c r="C99" s="8" t="s">
        <v>41</v>
      </c>
      <c r="D99" s="30">
        <f>D100+D101+D102+D103</f>
        <v>2439.0250000000001</v>
      </c>
      <c r="E99" s="61">
        <f>E100+E101+E102+E103</f>
        <v>0</v>
      </c>
      <c r="F99" s="30">
        <f>F100+F101+F102+F103</f>
        <v>200</v>
      </c>
      <c r="G99" s="11">
        <f>G100+G101+G102+G103</f>
        <v>400</v>
      </c>
      <c r="H99" s="11">
        <f>H100+H101+H102+H103</f>
        <v>400</v>
      </c>
    </row>
    <row r="100" spans="1:8" ht="18.75" customHeight="1" x14ac:dyDescent="0.25">
      <c r="A100" s="102"/>
      <c r="B100" s="108"/>
      <c r="C100" s="88" t="s">
        <v>42</v>
      </c>
      <c r="D100" s="31">
        <v>0</v>
      </c>
      <c r="E100" s="60">
        <v>0</v>
      </c>
      <c r="F100" s="31">
        <v>0</v>
      </c>
      <c r="G100" s="19">
        <v>0</v>
      </c>
      <c r="H100" s="19">
        <v>0</v>
      </c>
    </row>
    <row r="101" spans="1:8" ht="21" customHeight="1" x14ac:dyDescent="0.25">
      <c r="A101" s="102"/>
      <c r="B101" s="108"/>
      <c r="C101" s="88" t="s">
        <v>46</v>
      </c>
      <c r="D101" s="31">
        <v>0</v>
      </c>
      <c r="E101" s="60">
        <v>0</v>
      </c>
      <c r="F101" s="31">
        <v>0</v>
      </c>
      <c r="G101" s="19">
        <v>0</v>
      </c>
      <c r="H101" s="19">
        <v>0</v>
      </c>
    </row>
    <row r="102" spans="1:8" ht="15" customHeight="1" x14ac:dyDescent="0.25">
      <c r="A102" s="102"/>
      <c r="B102" s="108"/>
      <c r="C102" s="88" t="s">
        <v>44</v>
      </c>
      <c r="D102" s="31">
        <f>2500-60.975</f>
        <v>2439.0250000000001</v>
      </c>
      <c r="E102" s="60">
        <v>0</v>
      </c>
      <c r="F102" s="31">
        <v>200</v>
      </c>
      <c r="G102" s="19">
        <v>400</v>
      </c>
      <c r="H102" s="19">
        <v>400</v>
      </c>
    </row>
    <row r="103" spans="1:8" ht="20.25" customHeight="1" x14ac:dyDescent="0.25">
      <c r="A103" s="102"/>
      <c r="B103" s="108"/>
      <c r="C103" s="88" t="s">
        <v>45</v>
      </c>
      <c r="D103" s="31">
        <v>0</v>
      </c>
      <c r="E103" s="60">
        <v>0</v>
      </c>
      <c r="F103" s="31">
        <v>0</v>
      </c>
      <c r="G103" s="19">
        <v>0</v>
      </c>
      <c r="H103" s="19">
        <v>0</v>
      </c>
    </row>
    <row r="104" spans="1:8" x14ac:dyDescent="0.25">
      <c r="A104" s="102" t="s">
        <v>85</v>
      </c>
      <c r="B104" s="108" t="s">
        <v>61</v>
      </c>
      <c r="C104" s="8" t="s">
        <v>41</v>
      </c>
      <c r="D104" s="30">
        <f>D105+D106+D107+D108</f>
        <v>0</v>
      </c>
      <c r="E104" s="61">
        <f>E105+E106+E107+E108</f>
        <v>0</v>
      </c>
      <c r="F104" s="30">
        <f>F105+F106+F107+F108</f>
        <v>2292.3159999999998</v>
      </c>
      <c r="G104" s="11">
        <f>G105+G106+G107+G108</f>
        <v>400</v>
      </c>
      <c r="H104" s="11">
        <f>H105+H106+H107+H108</f>
        <v>400</v>
      </c>
    </row>
    <row r="105" spans="1:8" ht="17.25" customHeight="1" x14ac:dyDescent="0.25">
      <c r="A105" s="102"/>
      <c r="B105" s="108"/>
      <c r="C105" s="88" t="s">
        <v>42</v>
      </c>
      <c r="D105" s="31">
        <v>0</v>
      </c>
      <c r="E105" s="60">
        <v>0</v>
      </c>
      <c r="F105" s="31">
        <v>0</v>
      </c>
      <c r="G105" s="19">
        <v>0</v>
      </c>
      <c r="H105" s="19">
        <v>0</v>
      </c>
    </row>
    <row r="106" spans="1:8" ht="18.75" customHeight="1" x14ac:dyDescent="0.25">
      <c r="A106" s="102"/>
      <c r="B106" s="108"/>
      <c r="C106" s="88" t="s">
        <v>46</v>
      </c>
      <c r="D106" s="31">
        <v>0</v>
      </c>
      <c r="E106" s="60">
        <v>0</v>
      </c>
      <c r="F106" s="31">
        <v>0</v>
      </c>
      <c r="G106" s="19">
        <v>0</v>
      </c>
      <c r="H106" s="19">
        <v>0</v>
      </c>
    </row>
    <row r="107" spans="1:8" ht="18.75" customHeight="1" x14ac:dyDescent="0.25">
      <c r="A107" s="102"/>
      <c r="B107" s="108"/>
      <c r="C107" s="88" t="s">
        <v>44</v>
      </c>
      <c r="D107" s="31">
        <v>0</v>
      </c>
      <c r="E107" s="60">
        <v>0</v>
      </c>
      <c r="F107" s="31">
        <v>2292.3159999999998</v>
      </c>
      <c r="G107" s="19">
        <v>400</v>
      </c>
      <c r="H107" s="19">
        <v>400</v>
      </c>
    </row>
    <row r="108" spans="1:8" ht="27.75" customHeight="1" x14ac:dyDescent="0.25">
      <c r="A108" s="102"/>
      <c r="B108" s="108"/>
      <c r="C108" s="88" t="s">
        <v>45</v>
      </c>
      <c r="D108" s="31">
        <v>0</v>
      </c>
      <c r="E108" s="60">
        <v>0</v>
      </c>
      <c r="F108" s="31">
        <v>0</v>
      </c>
      <c r="G108" s="19">
        <v>0</v>
      </c>
      <c r="H108" s="19">
        <v>0</v>
      </c>
    </row>
    <row r="109" spans="1:8" x14ac:dyDescent="0.25">
      <c r="A109" s="102" t="s">
        <v>68</v>
      </c>
      <c r="B109" s="108" t="s">
        <v>82</v>
      </c>
      <c r="C109" s="8" t="s">
        <v>41</v>
      </c>
      <c r="D109" s="30">
        <f>D110+D111+D112+D113</f>
        <v>293.26499999999999</v>
      </c>
      <c r="E109" s="61">
        <f>E110+E111+E112+E113</f>
        <v>0</v>
      </c>
      <c r="F109" s="30">
        <f>F110+F111+F112+F113</f>
        <v>0</v>
      </c>
      <c r="G109" s="11">
        <f>G110+G111+G112+G113</f>
        <v>0</v>
      </c>
      <c r="H109" s="11">
        <f>H110+H111+H112+H113</f>
        <v>0</v>
      </c>
    </row>
    <row r="110" spans="1:8" x14ac:dyDescent="0.25">
      <c r="A110" s="102"/>
      <c r="B110" s="108"/>
      <c r="C110" s="88" t="s">
        <v>42</v>
      </c>
      <c r="D110" s="31">
        <v>0</v>
      </c>
      <c r="E110" s="60">
        <v>0</v>
      </c>
      <c r="F110" s="31">
        <v>0</v>
      </c>
      <c r="G110" s="19">
        <v>0</v>
      </c>
      <c r="H110" s="19">
        <v>0</v>
      </c>
    </row>
    <row r="111" spans="1:8" x14ac:dyDescent="0.25">
      <c r="A111" s="102"/>
      <c r="B111" s="108"/>
      <c r="C111" s="88" t="s">
        <v>46</v>
      </c>
      <c r="D111" s="32">
        <v>273.26499999999999</v>
      </c>
      <c r="E111" s="60">
        <v>0</v>
      </c>
      <c r="F111" s="31">
        <v>0</v>
      </c>
      <c r="G111" s="19">
        <v>0</v>
      </c>
      <c r="H111" s="19">
        <v>0</v>
      </c>
    </row>
    <row r="112" spans="1:8" x14ac:dyDescent="0.25">
      <c r="A112" s="102"/>
      <c r="B112" s="108"/>
      <c r="C112" s="88" t="s">
        <v>44</v>
      </c>
      <c r="D112" s="32">
        <v>20</v>
      </c>
      <c r="E112" s="60">
        <v>0</v>
      </c>
      <c r="F112" s="31">
        <v>0</v>
      </c>
      <c r="G112" s="19">
        <v>0</v>
      </c>
      <c r="H112" s="19">
        <v>0</v>
      </c>
    </row>
    <row r="113" spans="1:8" x14ac:dyDescent="0.25">
      <c r="A113" s="102"/>
      <c r="B113" s="108"/>
      <c r="C113" s="88" t="s">
        <v>45</v>
      </c>
      <c r="D113" s="31">
        <v>0</v>
      </c>
      <c r="E113" s="60">
        <v>0</v>
      </c>
      <c r="F113" s="31">
        <v>0</v>
      </c>
      <c r="G113" s="19">
        <v>0</v>
      </c>
      <c r="H113" s="19">
        <v>0</v>
      </c>
    </row>
  </sheetData>
  <mergeCells count="73">
    <mergeCell ref="A109:A113"/>
    <mergeCell ref="B109:B113"/>
    <mergeCell ref="A94:A98"/>
    <mergeCell ref="B94:B98"/>
    <mergeCell ref="A99:A103"/>
    <mergeCell ref="B99:B103"/>
    <mergeCell ref="A104:A108"/>
    <mergeCell ref="B104:B10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49:A53"/>
    <mergeCell ref="B49:B53"/>
    <mergeCell ref="A54:A58"/>
    <mergeCell ref="B54:B58"/>
    <mergeCell ref="A59:A63"/>
    <mergeCell ref="B59:B63"/>
    <mergeCell ref="G41:G42"/>
    <mergeCell ref="H41:H42"/>
    <mergeCell ref="A43:A48"/>
    <mergeCell ref="B43:B48"/>
    <mergeCell ref="C47:C48"/>
    <mergeCell ref="D47:D48"/>
    <mergeCell ref="E47:E48"/>
    <mergeCell ref="F47:F48"/>
    <mergeCell ref="G47:G48"/>
    <mergeCell ref="H47:H48"/>
    <mergeCell ref="A37:A42"/>
    <mergeCell ref="B37:B42"/>
    <mergeCell ref="C41:C42"/>
    <mergeCell ref="D41:D42"/>
    <mergeCell ref="E41:E42"/>
    <mergeCell ref="F41:F42"/>
    <mergeCell ref="G29:G30"/>
    <mergeCell ref="H29:H30"/>
    <mergeCell ref="A31:A36"/>
    <mergeCell ref="B31:B36"/>
    <mergeCell ref="C35:C36"/>
    <mergeCell ref="D35:D36"/>
    <mergeCell ref="E35:E36"/>
    <mergeCell ref="F35:F36"/>
    <mergeCell ref="G35:G36"/>
    <mergeCell ref="H35:H36"/>
    <mergeCell ref="A25:A30"/>
    <mergeCell ref="B25:B30"/>
    <mergeCell ref="C29:C30"/>
    <mergeCell ref="D29:D30"/>
    <mergeCell ref="E29:E30"/>
    <mergeCell ref="F29:F30"/>
    <mergeCell ref="A10:A14"/>
    <mergeCell ref="B10:B14"/>
    <mergeCell ref="A15:A19"/>
    <mergeCell ref="B15:B19"/>
    <mergeCell ref="A20:A24"/>
    <mergeCell ref="B20:B24"/>
    <mergeCell ref="D1:H2"/>
    <mergeCell ref="D3:H3"/>
    <mergeCell ref="A4:H4"/>
    <mergeCell ref="A5:H5"/>
    <mergeCell ref="A6:A8"/>
    <mergeCell ref="B6:B8"/>
    <mergeCell ref="C6:C8"/>
    <mergeCell ref="D6:H6"/>
    <mergeCell ref="D7:H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sqref="A1:XFD1048576"/>
    </sheetView>
  </sheetViews>
  <sheetFormatPr defaultColWidth="8.85546875" defaultRowHeight="15" x14ac:dyDescent="0.25"/>
  <cols>
    <col min="1" max="1" width="6" style="1" customWidth="1"/>
    <col min="2" max="2" width="33.85546875" style="1" customWidth="1"/>
    <col min="3" max="3" width="34" style="1" customWidth="1"/>
    <col min="4" max="4" width="16.28515625" style="33" customWidth="1"/>
    <col min="5" max="5" width="12.140625" style="65" customWidth="1"/>
    <col min="6" max="6" width="11.140625" style="65" customWidth="1"/>
    <col min="7" max="8" width="11" style="1" customWidth="1"/>
    <col min="9" max="16384" width="8.85546875" style="1"/>
  </cols>
  <sheetData>
    <row r="1" spans="1:8" ht="14.25" customHeight="1" x14ac:dyDescent="0.25">
      <c r="A1" s="6"/>
      <c r="B1" s="6"/>
      <c r="C1" s="6"/>
      <c r="D1" s="99" t="s">
        <v>78</v>
      </c>
      <c r="E1" s="99"/>
      <c r="F1" s="99"/>
      <c r="G1" s="99"/>
      <c r="H1" s="99"/>
    </row>
    <row r="2" spans="1:8" ht="59.25" customHeight="1" x14ac:dyDescent="0.25">
      <c r="A2" s="6"/>
      <c r="B2" s="6"/>
      <c r="C2" s="6"/>
      <c r="D2" s="99"/>
      <c r="E2" s="99"/>
      <c r="F2" s="99"/>
      <c r="G2" s="99"/>
      <c r="H2" s="99"/>
    </row>
    <row r="3" spans="1:8" ht="66.75" customHeight="1" x14ac:dyDescent="0.25">
      <c r="A3" s="7"/>
      <c r="B3" s="7"/>
      <c r="C3" s="7"/>
      <c r="D3" s="91" t="s">
        <v>79</v>
      </c>
      <c r="E3" s="100"/>
      <c r="F3" s="100"/>
      <c r="G3" s="100"/>
      <c r="H3" s="100"/>
    </row>
    <row r="4" spans="1:8" ht="18.75" x14ac:dyDescent="0.25">
      <c r="A4" s="92" t="s">
        <v>0</v>
      </c>
      <c r="B4" s="92"/>
      <c r="C4" s="92"/>
      <c r="D4" s="92"/>
      <c r="E4" s="92"/>
      <c r="F4" s="92"/>
      <c r="G4" s="92"/>
      <c r="H4" s="92"/>
    </row>
    <row r="5" spans="1:8" ht="75" customHeight="1" x14ac:dyDescent="0.25">
      <c r="A5" s="101" t="s">
        <v>73</v>
      </c>
      <c r="B5" s="101"/>
      <c r="C5" s="101"/>
      <c r="D5" s="101"/>
      <c r="E5" s="101"/>
      <c r="F5" s="101"/>
      <c r="G5" s="101"/>
      <c r="H5" s="101"/>
    </row>
    <row r="6" spans="1:8" x14ac:dyDescent="0.25">
      <c r="A6" s="102" t="s">
        <v>1</v>
      </c>
      <c r="B6" s="103" t="s">
        <v>2</v>
      </c>
      <c r="C6" s="103" t="s">
        <v>3</v>
      </c>
      <c r="D6" s="103" t="s">
        <v>38</v>
      </c>
      <c r="E6" s="103"/>
      <c r="F6" s="103"/>
      <c r="G6" s="103"/>
      <c r="H6" s="103"/>
    </row>
    <row r="7" spans="1:8" x14ac:dyDescent="0.25">
      <c r="A7" s="102"/>
      <c r="B7" s="103"/>
      <c r="C7" s="103"/>
      <c r="D7" s="103" t="s">
        <v>39</v>
      </c>
      <c r="E7" s="103"/>
      <c r="F7" s="103"/>
      <c r="G7" s="103"/>
      <c r="H7" s="103"/>
    </row>
    <row r="8" spans="1:8" x14ac:dyDescent="0.25">
      <c r="A8" s="102"/>
      <c r="B8" s="103"/>
      <c r="C8" s="103"/>
      <c r="D8" s="28">
        <v>2020</v>
      </c>
      <c r="E8" s="62">
        <v>2021</v>
      </c>
      <c r="F8" s="62">
        <v>2022</v>
      </c>
      <c r="G8" s="50">
        <v>2023</v>
      </c>
      <c r="H8" s="50">
        <v>2024</v>
      </c>
    </row>
    <row r="9" spans="1:8" x14ac:dyDescent="0.25">
      <c r="A9" s="10">
        <v>1</v>
      </c>
      <c r="B9" s="9">
        <v>2</v>
      </c>
      <c r="C9" s="9">
        <v>3</v>
      </c>
      <c r="D9" s="29">
        <v>4</v>
      </c>
      <c r="E9" s="63">
        <v>5</v>
      </c>
      <c r="F9" s="63">
        <v>6</v>
      </c>
      <c r="G9" s="9">
        <v>7</v>
      </c>
      <c r="H9" s="9">
        <v>8</v>
      </c>
    </row>
    <row r="10" spans="1:8" x14ac:dyDescent="0.25">
      <c r="A10" s="104"/>
      <c r="B10" s="105" t="s">
        <v>40</v>
      </c>
      <c r="C10" s="8" t="s">
        <v>41</v>
      </c>
      <c r="D10" s="30">
        <f t="shared" ref="D10:H14" si="0">D15+D79+D89</f>
        <v>72221.881539999988</v>
      </c>
      <c r="E10" s="61">
        <v>160239.304</v>
      </c>
      <c r="F10" s="61">
        <f>F15+F79+F89</f>
        <v>25475.477999999999</v>
      </c>
      <c r="G10" s="11">
        <f t="shared" si="0"/>
        <v>8674.6</v>
      </c>
      <c r="H10" s="11">
        <f t="shared" si="0"/>
        <v>8874.6</v>
      </c>
    </row>
    <row r="11" spans="1:8" x14ac:dyDescent="0.25">
      <c r="A11" s="104"/>
      <c r="B11" s="105"/>
      <c r="C11" s="50" t="s">
        <v>42</v>
      </c>
      <c r="D11" s="31">
        <f t="shared" si="0"/>
        <v>0</v>
      </c>
      <c r="E11" s="60">
        <f t="shared" si="0"/>
        <v>0</v>
      </c>
      <c r="F11" s="60">
        <f t="shared" si="0"/>
        <v>0</v>
      </c>
      <c r="G11" s="19">
        <f t="shared" si="0"/>
        <v>0</v>
      </c>
      <c r="H11" s="19">
        <f t="shared" si="0"/>
        <v>0</v>
      </c>
    </row>
    <row r="12" spans="1:8" x14ac:dyDescent="0.25">
      <c r="A12" s="104"/>
      <c r="B12" s="105"/>
      <c r="C12" s="50" t="s">
        <v>43</v>
      </c>
      <c r="D12" s="31">
        <f t="shared" si="0"/>
        <v>39034.592539999998</v>
      </c>
      <c r="E12" s="60">
        <f>E17+E81+E91</f>
        <v>126244.50599999999</v>
      </c>
      <c r="F12" s="60">
        <f t="shared" si="0"/>
        <v>0</v>
      </c>
      <c r="G12" s="19">
        <f t="shared" si="0"/>
        <v>0</v>
      </c>
      <c r="H12" s="19">
        <f t="shared" si="0"/>
        <v>0</v>
      </c>
    </row>
    <row r="13" spans="1:8" x14ac:dyDescent="0.25">
      <c r="A13" s="104"/>
      <c r="B13" s="105"/>
      <c r="C13" s="50" t="s">
        <v>44</v>
      </c>
      <c r="D13" s="31">
        <f t="shared" si="0"/>
        <v>33187.289000000004</v>
      </c>
      <c r="E13" s="60">
        <f>E18+E82+E92</f>
        <v>33994.800000000003</v>
      </c>
      <c r="F13" s="60">
        <f t="shared" si="0"/>
        <v>25475.477999999999</v>
      </c>
      <c r="G13" s="19">
        <f t="shared" si="0"/>
        <v>8674.6</v>
      </c>
      <c r="H13" s="19">
        <f t="shared" si="0"/>
        <v>8874.6</v>
      </c>
    </row>
    <row r="14" spans="1:8" ht="26.25" customHeight="1" x14ac:dyDescent="0.25">
      <c r="A14" s="104"/>
      <c r="B14" s="105"/>
      <c r="C14" s="50" t="s">
        <v>45</v>
      </c>
      <c r="D14" s="31">
        <f>D19+D83+D93</f>
        <v>0</v>
      </c>
      <c r="E14" s="60">
        <v>0</v>
      </c>
      <c r="F14" s="60">
        <f t="shared" si="0"/>
        <v>0</v>
      </c>
      <c r="G14" s="19">
        <f t="shared" si="0"/>
        <v>0</v>
      </c>
      <c r="H14" s="19">
        <f t="shared" si="0"/>
        <v>0</v>
      </c>
    </row>
    <row r="15" spans="1:8" ht="18.75" customHeight="1" x14ac:dyDescent="0.25">
      <c r="A15" s="106" t="s">
        <v>55</v>
      </c>
      <c r="B15" s="107" t="s">
        <v>56</v>
      </c>
      <c r="C15" s="35" t="s">
        <v>41</v>
      </c>
      <c r="D15" s="30">
        <f>D20+D25+D49+D54+D59+D69+D64+D31</f>
        <v>36597.264999999999</v>
      </c>
      <c r="E15" s="61">
        <v>41929.019999999997</v>
      </c>
      <c r="F15" s="61">
        <f>F20+F25+F49+F54+F59+F69+F64+F34</f>
        <v>25075.477999999999</v>
      </c>
      <c r="G15" s="34">
        <f>G20+G25+G49+G54+G59+G69+G64</f>
        <v>8224.6</v>
      </c>
      <c r="H15" s="34">
        <f>H20+H25+H49+H54+H59+H69+H64</f>
        <v>8224.6</v>
      </c>
    </row>
    <row r="16" spans="1:8" ht="24" customHeight="1" x14ac:dyDescent="0.25">
      <c r="A16" s="106"/>
      <c r="B16" s="107"/>
      <c r="C16" s="37" t="s">
        <v>42</v>
      </c>
      <c r="D16" s="31">
        <f>D21+D26+D50+D55+D60+D70</f>
        <v>0</v>
      </c>
      <c r="E16" s="60">
        <f>E21+E26+E50+E55+E60+E70</f>
        <v>0</v>
      </c>
      <c r="F16" s="60">
        <f>F21+F26+F50+F55+F60+F70</f>
        <v>0</v>
      </c>
      <c r="G16" s="32">
        <f>G21+G26+G50+G55+G60+G70</f>
        <v>0</v>
      </c>
      <c r="H16" s="32">
        <f>H21+H26+H50+H55+H60+H70</f>
        <v>0</v>
      </c>
    </row>
    <row r="17" spans="1:8" ht="19.5" customHeight="1" x14ac:dyDescent="0.25">
      <c r="A17" s="106"/>
      <c r="B17" s="107"/>
      <c r="C17" s="37" t="s">
        <v>46</v>
      </c>
      <c r="D17" s="31">
        <f>D66</f>
        <v>6100.0009999999993</v>
      </c>
      <c r="E17" s="60">
        <f>E22+E27+E33+E45+E39++E51+E56+E61+E66+E71+E76</f>
        <v>8284.2200000000012</v>
      </c>
      <c r="F17" s="60">
        <f>F66</f>
        <v>0</v>
      </c>
      <c r="G17" s="32">
        <f>G66</f>
        <v>0</v>
      </c>
      <c r="H17" s="32">
        <f>H66</f>
        <v>0</v>
      </c>
    </row>
    <row r="18" spans="1:8" ht="18" customHeight="1" x14ac:dyDescent="0.25">
      <c r="A18" s="106"/>
      <c r="B18" s="107"/>
      <c r="C18" s="37" t="s">
        <v>44</v>
      </c>
      <c r="D18" s="31">
        <f>D23+D28+D52+D57+D62+D72+D67+D34</f>
        <v>30497.264000000003</v>
      </c>
      <c r="E18" s="60">
        <v>33644.800000000003</v>
      </c>
      <c r="F18" s="60">
        <f>F23+F28+F52+F57+F62+F72+F67+F34</f>
        <v>25075.477999999999</v>
      </c>
      <c r="G18" s="32">
        <f>G23+G28+G52+G57+G62+G72+G67+G34</f>
        <v>8224.6</v>
      </c>
      <c r="H18" s="32">
        <f>H23+H28+H52+H57+H62+H72+H67+H34</f>
        <v>8224.6</v>
      </c>
    </row>
    <row r="19" spans="1:8" ht="24" customHeight="1" x14ac:dyDescent="0.25">
      <c r="A19" s="106"/>
      <c r="B19" s="107"/>
      <c r="C19" s="37" t="s">
        <v>45</v>
      </c>
      <c r="D19" s="31">
        <f>D24+D29+D53+D58+D63+D73</f>
        <v>0</v>
      </c>
      <c r="E19" s="60">
        <f>E24+E29+E53+E58+E63+E73</f>
        <v>0</v>
      </c>
      <c r="F19" s="60">
        <f>F24+F29+F53+F58+F63+F73</f>
        <v>0</v>
      </c>
      <c r="G19" s="32">
        <f>G24+G29+G53+G58+G63+G73</f>
        <v>0</v>
      </c>
      <c r="H19" s="32">
        <f>H24+H29+H53+H58+H63+H73</f>
        <v>0</v>
      </c>
    </row>
    <row r="20" spans="1:8" x14ac:dyDescent="0.25">
      <c r="A20" s="102" t="s">
        <v>12</v>
      </c>
      <c r="B20" s="108" t="s">
        <v>13</v>
      </c>
      <c r="C20" s="8" t="s">
        <v>41</v>
      </c>
      <c r="D20" s="30">
        <f>D21+D22+D23+D24</f>
        <v>4729.5069999999996</v>
      </c>
      <c r="E20" s="61">
        <f>E23</f>
        <v>5729.942</v>
      </c>
      <c r="F20" s="61">
        <v>405</v>
      </c>
      <c r="G20" s="11">
        <f>G21+G22+G23+G24</f>
        <v>0</v>
      </c>
      <c r="H20" s="11">
        <f>H21+H22+H23+H24</f>
        <v>0</v>
      </c>
    </row>
    <row r="21" spans="1:8" ht="21" customHeight="1" x14ac:dyDescent="0.25">
      <c r="A21" s="102"/>
      <c r="B21" s="108"/>
      <c r="C21" s="50" t="s">
        <v>42</v>
      </c>
      <c r="D21" s="31">
        <v>0</v>
      </c>
      <c r="E21" s="60">
        <v>0</v>
      </c>
      <c r="F21" s="60">
        <v>0</v>
      </c>
      <c r="G21" s="19">
        <v>0</v>
      </c>
      <c r="H21" s="19">
        <v>0</v>
      </c>
    </row>
    <row r="22" spans="1:8" ht="15.75" customHeight="1" x14ac:dyDescent="0.25">
      <c r="A22" s="102"/>
      <c r="B22" s="108"/>
      <c r="C22" s="50" t="s">
        <v>46</v>
      </c>
      <c r="D22" s="31">
        <v>0</v>
      </c>
      <c r="E22" s="60">
        <v>0</v>
      </c>
      <c r="F22" s="60">
        <v>0</v>
      </c>
      <c r="G22" s="19">
        <v>0</v>
      </c>
      <c r="H22" s="19">
        <v>0</v>
      </c>
    </row>
    <row r="23" spans="1:8" ht="21" customHeight="1" x14ac:dyDescent="0.25">
      <c r="A23" s="102"/>
      <c r="B23" s="108"/>
      <c r="C23" s="50" t="s">
        <v>44</v>
      </c>
      <c r="D23" s="31">
        <f>4529.507+200</f>
        <v>4729.5069999999996</v>
      </c>
      <c r="E23" s="60">
        <f>1000+588+447.15+4140+103.974-750+200+0.818</f>
        <v>5729.942</v>
      </c>
      <c r="F23" s="60">
        <v>405</v>
      </c>
      <c r="G23" s="19">
        <v>0</v>
      </c>
      <c r="H23" s="19">
        <v>0</v>
      </c>
    </row>
    <row r="24" spans="1:8" ht="23.25" customHeight="1" x14ac:dyDescent="0.25">
      <c r="A24" s="102"/>
      <c r="B24" s="108"/>
      <c r="C24" s="50" t="s">
        <v>45</v>
      </c>
      <c r="D24" s="31">
        <v>0</v>
      </c>
      <c r="E24" s="60">
        <v>0</v>
      </c>
      <c r="F24" s="60">
        <v>0</v>
      </c>
      <c r="G24" s="19">
        <v>0</v>
      </c>
      <c r="H24" s="19">
        <v>0</v>
      </c>
    </row>
    <row r="25" spans="1:8" ht="21" customHeight="1" x14ac:dyDescent="0.25">
      <c r="A25" s="102" t="s">
        <v>16</v>
      </c>
      <c r="B25" s="108" t="s">
        <v>17</v>
      </c>
      <c r="C25" s="8" t="s">
        <v>41</v>
      </c>
      <c r="D25" s="30">
        <f>D26+D27+D28+D29</f>
        <v>0</v>
      </c>
      <c r="E25" s="61">
        <f>E26+E27+E28+E29</f>
        <v>0</v>
      </c>
      <c r="F25" s="61">
        <v>200</v>
      </c>
      <c r="G25" s="11">
        <f>G26+G27+G28+G29</f>
        <v>1000</v>
      </c>
      <c r="H25" s="11">
        <f>H26+H27+H28+H29</f>
        <v>1000</v>
      </c>
    </row>
    <row r="26" spans="1:8" ht="24" customHeight="1" x14ac:dyDescent="0.25">
      <c r="A26" s="102"/>
      <c r="B26" s="108"/>
      <c r="C26" s="50" t="s">
        <v>42</v>
      </c>
      <c r="D26" s="31">
        <v>0</v>
      </c>
      <c r="E26" s="60">
        <v>0</v>
      </c>
      <c r="F26" s="60">
        <v>0</v>
      </c>
      <c r="G26" s="19">
        <v>0</v>
      </c>
      <c r="H26" s="19">
        <v>0</v>
      </c>
    </row>
    <row r="27" spans="1:8" ht="20.25" customHeight="1" x14ac:dyDescent="0.25">
      <c r="A27" s="102"/>
      <c r="B27" s="108"/>
      <c r="C27" s="50" t="s">
        <v>46</v>
      </c>
      <c r="D27" s="31">
        <v>0</v>
      </c>
      <c r="E27" s="60">
        <v>0</v>
      </c>
      <c r="F27" s="60">
        <v>0</v>
      </c>
      <c r="G27" s="19">
        <v>0</v>
      </c>
      <c r="H27" s="19">
        <v>0</v>
      </c>
    </row>
    <row r="28" spans="1:8" ht="17.25" customHeight="1" x14ac:dyDescent="0.25">
      <c r="A28" s="102"/>
      <c r="B28" s="108"/>
      <c r="C28" s="50" t="s">
        <v>44</v>
      </c>
      <c r="D28" s="31">
        <v>0</v>
      </c>
      <c r="E28" s="60">
        <v>0</v>
      </c>
      <c r="F28" s="60">
        <v>200</v>
      </c>
      <c r="G28" s="19">
        <v>1000</v>
      </c>
      <c r="H28" s="19">
        <v>1000</v>
      </c>
    </row>
    <row r="29" spans="1:8" ht="18.75" customHeight="1" x14ac:dyDescent="0.25">
      <c r="A29" s="102"/>
      <c r="B29" s="108"/>
      <c r="C29" s="103" t="s">
        <v>45</v>
      </c>
      <c r="D29" s="111">
        <v>0</v>
      </c>
      <c r="E29" s="113">
        <v>0</v>
      </c>
      <c r="F29" s="113">
        <v>0</v>
      </c>
      <c r="G29" s="109">
        <v>0</v>
      </c>
      <c r="H29" s="109">
        <v>0</v>
      </c>
    </row>
    <row r="30" spans="1:8" ht="5.25" customHeight="1" x14ac:dyDescent="0.25">
      <c r="A30" s="102"/>
      <c r="B30" s="108"/>
      <c r="C30" s="103"/>
      <c r="D30" s="112"/>
      <c r="E30" s="114"/>
      <c r="F30" s="114"/>
      <c r="G30" s="110"/>
      <c r="H30" s="110"/>
    </row>
    <row r="31" spans="1:8" x14ac:dyDescent="0.25">
      <c r="A31" s="102" t="s">
        <v>63</v>
      </c>
      <c r="B31" s="108" t="s">
        <v>17</v>
      </c>
      <c r="C31" s="8" t="s">
        <v>41</v>
      </c>
      <c r="D31" s="30">
        <f>D32+D33+D34+D35</f>
        <v>3910</v>
      </c>
      <c r="E31" s="61">
        <f>E32+E33+E34+E35</f>
        <v>1023.876</v>
      </c>
      <c r="F31" s="61">
        <f>F32+F33+F34+F35</f>
        <v>22900.477999999999</v>
      </c>
      <c r="G31" s="11">
        <f>G32+G33+G34+G35</f>
        <v>0</v>
      </c>
      <c r="H31" s="11">
        <f>H32+H33+H34+H35</f>
        <v>0</v>
      </c>
    </row>
    <row r="32" spans="1:8" ht="18" customHeight="1" x14ac:dyDescent="0.25">
      <c r="A32" s="102"/>
      <c r="B32" s="108"/>
      <c r="C32" s="50" t="s">
        <v>42</v>
      </c>
      <c r="D32" s="31">
        <v>0</v>
      </c>
      <c r="E32" s="60">
        <v>0</v>
      </c>
      <c r="F32" s="60">
        <v>0</v>
      </c>
      <c r="G32" s="19">
        <v>0</v>
      </c>
      <c r="H32" s="19">
        <v>0</v>
      </c>
    </row>
    <row r="33" spans="1:8" ht="20.25" customHeight="1" x14ac:dyDescent="0.25">
      <c r="A33" s="102"/>
      <c r="B33" s="108"/>
      <c r="C33" s="50" t="s">
        <v>46</v>
      </c>
      <c r="D33" s="31">
        <v>0</v>
      </c>
      <c r="E33" s="60">
        <v>0</v>
      </c>
      <c r="F33" s="60">
        <v>0</v>
      </c>
      <c r="G33" s="19">
        <v>0</v>
      </c>
      <c r="H33" s="19">
        <v>0</v>
      </c>
    </row>
    <row r="34" spans="1:8" ht="20.25" customHeight="1" x14ac:dyDescent="0.25">
      <c r="A34" s="102"/>
      <c r="B34" s="108"/>
      <c r="C34" s="50" t="s">
        <v>44</v>
      </c>
      <c r="D34" s="31">
        <f>3410+500</f>
        <v>3910</v>
      </c>
      <c r="E34" s="60">
        <f>752.85+271.026</f>
        <v>1023.876</v>
      </c>
      <c r="F34" s="60">
        <v>22900.477999999999</v>
      </c>
      <c r="G34" s="19">
        <v>0</v>
      </c>
      <c r="H34" s="19">
        <v>0</v>
      </c>
    </row>
    <row r="35" spans="1:8" ht="21" customHeight="1" x14ac:dyDescent="0.25">
      <c r="A35" s="102"/>
      <c r="B35" s="108"/>
      <c r="C35" s="103" t="s">
        <v>45</v>
      </c>
      <c r="D35" s="111">
        <v>0</v>
      </c>
      <c r="E35" s="113">
        <v>0</v>
      </c>
      <c r="F35" s="113">
        <v>0</v>
      </c>
      <c r="G35" s="109">
        <v>0</v>
      </c>
      <c r="H35" s="109">
        <v>0</v>
      </c>
    </row>
    <row r="36" spans="1:8" hidden="1" x14ac:dyDescent="0.25">
      <c r="A36" s="102"/>
      <c r="B36" s="108"/>
      <c r="C36" s="103"/>
      <c r="D36" s="112"/>
      <c r="E36" s="114"/>
      <c r="F36" s="114"/>
      <c r="G36" s="110"/>
      <c r="H36" s="110"/>
    </row>
    <row r="37" spans="1:8" ht="17.25" customHeight="1" x14ac:dyDescent="0.25">
      <c r="A37" s="117" t="s">
        <v>64</v>
      </c>
      <c r="B37" s="118" t="s">
        <v>66</v>
      </c>
      <c r="C37" s="39" t="s">
        <v>41</v>
      </c>
      <c r="D37" s="30">
        <f>D38+D39+D40+D41</f>
        <v>0</v>
      </c>
      <c r="E37" s="61">
        <f>E38+E39+E40+E41</f>
        <v>0</v>
      </c>
      <c r="F37" s="61">
        <f>F38+F39+F40+F41</f>
        <v>0</v>
      </c>
      <c r="G37" s="38">
        <f>G38+G39+G40+G41</f>
        <v>0</v>
      </c>
      <c r="H37" s="38">
        <f>H38+H39+H40+H41</f>
        <v>0</v>
      </c>
    </row>
    <row r="38" spans="1:8" ht="19.5" customHeight="1" x14ac:dyDescent="0.25">
      <c r="A38" s="117"/>
      <c r="B38" s="118"/>
      <c r="C38" s="49" t="s">
        <v>42</v>
      </c>
      <c r="D38" s="31">
        <v>0</v>
      </c>
      <c r="E38" s="60">
        <v>0</v>
      </c>
      <c r="F38" s="60">
        <v>0</v>
      </c>
      <c r="G38" s="12">
        <v>0</v>
      </c>
      <c r="H38" s="12">
        <v>0</v>
      </c>
    </row>
    <row r="39" spans="1:8" ht="20.25" customHeight="1" x14ac:dyDescent="0.25">
      <c r="A39" s="117"/>
      <c r="B39" s="118"/>
      <c r="C39" s="49" t="s">
        <v>46</v>
      </c>
      <c r="D39" s="31">
        <v>0</v>
      </c>
      <c r="E39" s="60">
        <v>0</v>
      </c>
      <c r="F39" s="60">
        <v>0</v>
      </c>
      <c r="G39" s="12">
        <v>0</v>
      </c>
      <c r="H39" s="12">
        <v>0</v>
      </c>
    </row>
    <row r="40" spans="1:8" ht="15" customHeight="1" x14ac:dyDescent="0.25">
      <c r="A40" s="117"/>
      <c r="B40" s="118"/>
      <c r="C40" s="49" t="s">
        <v>44</v>
      </c>
      <c r="D40" s="31">
        <v>0</v>
      </c>
      <c r="E40" s="60">
        <v>0</v>
      </c>
      <c r="F40" s="60">
        <v>0</v>
      </c>
      <c r="G40" s="12">
        <v>0</v>
      </c>
      <c r="H40" s="12">
        <v>0</v>
      </c>
    </row>
    <row r="41" spans="1:8" ht="20.25" customHeight="1" x14ac:dyDescent="0.25">
      <c r="A41" s="117"/>
      <c r="B41" s="118"/>
      <c r="C41" s="119" t="s">
        <v>45</v>
      </c>
      <c r="D41" s="111">
        <v>0</v>
      </c>
      <c r="E41" s="113">
        <v>0</v>
      </c>
      <c r="F41" s="113">
        <v>0</v>
      </c>
      <c r="G41" s="115">
        <v>0</v>
      </c>
      <c r="H41" s="115">
        <v>0</v>
      </c>
    </row>
    <row r="42" spans="1:8" ht="2.25" customHeight="1" x14ac:dyDescent="0.25">
      <c r="A42" s="117"/>
      <c r="B42" s="118"/>
      <c r="C42" s="119"/>
      <c r="D42" s="112"/>
      <c r="E42" s="114"/>
      <c r="F42" s="114"/>
      <c r="G42" s="116"/>
      <c r="H42" s="116"/>
    </row>
    <row r="43" spans="1:8" ht="21" customHeight="1" x14ac:dyDescent="0.25">
      <c r="A43" s="117" t="s">
        <v>65</v>
      </c>
      <c r="B43" s="118" t="s">
        <v>67</v>
      </c>
      <c r="C43" s="39" t="s">
        <v>41</v>
      </c>
      <c r="D43" s="30">
        <f>D44+D45+D46+D47</f>
        <v>0</v>
      </c>
      <c r="E43" s="61">
        <f>E44+E45+E46+E47</f>
        <v>0</v>
      </c>
      <c r="F43" s="61">
        <f>F44+F45+F46+F47</f>
        <v>0</v>
      </c>
      <c r="G43" s="38">
        <f>G44+G45+G46+G47</f>
        <v>0</v>
      </c>
      <c r="H43" s="38">
        <f>H44+H45+H46+H47</f>
        <v>0</v>
      </c>
    </row>
    <row r="44" spans="1:8" ht="13.5" customHeight="1" x14ac:dyDescent="0.25">
      <c r="A44" s="117"/>
      <c r="B44" s="118"/>
      <c r="C44" s="49" t="s">
        <v>42</v>
      </c>
      <c r="D44" s="31">
        <v>0</v>
      </c>
      <c r="E44" s="60">
        <v>0</v>
      </c>
      <c r="F44" s="60">
        <v>0</v>
      </c>
      <c r="G44" s="12">
        <v>0</v>
      </c>
      <c r="H44" s="12">
        <v>0</v>
      </c>
    </row>
    <row r="45" spans="1:8" ht="15" customHeight="1" x14ac:dyDescent="0.25">
      <c r="A45" s="117"/>
      <c r="B45" s="118"/>
      <c r="C45" s="49" t="s">
        <v>46</v>
      </c>
      <c r="D45" s="31">
        <v>0</v>
      </c>
      <c r="E45" s="60">
        <v>0</v>
      </c>
      <c r="F45" s="60">
        <v>0</v>
      </c>
      <c r="G45" s="12">
        <v>0</v>
      </c>
      <c r="H45" s="12">
        <v>0</v>
      </c>
    </row>
    <row r="46" spans="1:8" ht="16.5" customHeight="1" x14ac:dyDescent="0.25">
      <c r="A46" s="117"/>
      <c r="B46" s="118"/>
      <c r="C46" s="49" t="s">
        <v>44</v>
      </c>
      <c r="D46" s="31">
        <v>0</v>
      </c>
      <c r="E46" s="60">
        <v>0</v>
      </c>
      <c r="F46" s="60">
        <v>0</v>
      </c>
      <c r="G46" s="12">
        <v>0</v>
      </c>
      <c r="H46" s="12">
        <v>0</v>
      </c>
    </row>
    <row r="47" spans="1:8" ht="18" customHeight="1" x14ac:dyDescent="0.25">
      <c r="A47" s="117"/>
      <c r="B47" s="118"/>
      <c r="C47" s="119" t="s">
        <v>45</v>
      </c>
      <c r="D47" s="111">
        <v>0</v>
      </c>
      <c r="E47" s="113">
        <v>0</v>
      </c>
      <c r="F47" s="113">
        <v>0</v>
      </c>
      <c r="G47" s="115">
        <v>0</v>
      </c>
      <c r="H47" s="115">
        <v>0</v>
      </c>
    </row>
    <row r="48" spans="1:8" ht="0.75" hidden="1" customHeight="1" x14ac:dyDescent="0.25">
      <c r="A48" s="117"/>
      <c r="B48" s="118"/>
      <c r="C48" s="119"/>
      <c r="D48" s="112"/>
      <c r="E48" s="114"/>
      <c r="F48" s="114"/>
      <c r="G48" s="116"/>
      <c r="H48" s="116"/>
    </row>
    <row r="49" spans="1:8" ht="17.25" customHeight="1" x14ac:dyDescent="0.25">
      <c r="A49" s="102" t="s">
        <v>19</v>
      </c>
      <c r="B49" s="108" t="s">
        <v>20</v>
      </c>
      <c r="C49" s="8" t="s">
        <v>41</v>
      </c>
      <c r="D49" s="30">
        <f>D50+D51+D52+D53</f>
        <v>0</v>
      </c>
      <c r="E49" s="61">
        <f>E50+E51+E52+E53</f>
        <v>0</v>
      </c>
      <c r="F49" s="61">
        <f>F50+F51+F52+F53</f>
        <v>270</v>
      </c>
      <c r="G49" s="11">
        <f>G50+G51+G52+G53</f>
        <v>2000</v>
      </c>
      <c r="H49" s="11">
        <f>H50+H51+H52+H53</f>
        <v>2000</v>
      </c>
    </row>
    <row r="50" spans="1:8" ht="18.75" customHeight="1" x14ac:dyDescent="0.25">
      <c r="A50" s="102"/>
      <c r="B50" s="108"/>
      <c r="C50" s="50" t="s">
        <v>42</v>
      </c>
      <c r="D50" s="31">
        <v>0</v>
      </c>
      <c r="E50" s="60">
        <v>0</v>
      </c>
      <c r="F50" s="60">
        <v>0</v>
      </c>
      <c r="G50" s="19">
        <v>0</v>
      </c>
      <c r="H50" s="19">
        <v>0</v>
      </c>
    </row>
    <row r="51" spans="1:8" ht="18.75" customHeight="1" x14ac:dyDescent="0.25">
      <c r="A51" s="102"/>
      <c r="B51" s="108"/>
      <c r="C51" s="50" t="s">
        <v>46</v>
      </c>
      <c r="D51" s="31">
        <v>0</v>
      </c>
      <c r="E51" s="60">
        <v>0</v>
      </c>
      <c r="F51" s="60">
        <v>0</v>
      </c>
      <c r="G51" s="19">
        <v>0</v>
      </c>
      <c r="H51" s="19">
        <v>0</v>
      </c>
    </row>
    <row r="52" spans="1:8" ht="15" customHeight="1" x14ac:dyDescent="0.25">
      <c r="A52" s="102"/>
      <c r="B52" s="108"/>
      <c r="C52" s="50" t="s">
        <v>44</v>
      </c>
      <c r="D52" s="31">
        <v>0</v>
      </c>
      <c r="E52" s="60">
        <v>0</v>
      </c>
      <c r="F52" s="60">
        <v>270</v>
      </c>
      <c r="G52" s="19">
        <v>2000</v>
      </c>
      <c r="H52" s="19">
        <v>2000</v>
      </c>
    </row>
    <row r="53" spans="1:8" ht="24" customHeight="1" x14ac:dyDescent="0.25">
      <c r="A53" s="102"/>
      <c r="B53" s="108"/>
      <c r="C53" s="50" t="s">
        <v>45</v>
      </c>
      <c r="D53" s="31">
        <v>0</v>
      </c>
      <c r="E53" s="60">
        <v>0</v>
      </c>
      <c r="F53" s="60">
        <v>0</v>
      </c>
      <c r="G53" s="19">
        <v>0</v>
      </c>
      <c r="H53" s="19">
        <v>0</v>
      </c>
    </row>
    <row r="54" spans="1:8" ht="15.75" customHeight="1" x14ac:dyDescent="0.25">
      <c r="A54" s="102" t="s">
        <v>22</v>
      </c>
      <c r="B54" s="108" t="s">
        <v>23</v>
      </c>
      <c r="C54" s="8" t="s">
        <v>41</v>
      </c>
      <c r="D54" s="30">
        <f>D55+D56+D57+D58</f>
        <v>4810.009</v>
      </c>
      <c r="E54" s="61">
        <f>E55+E56+E57+E58</f>
        <v>1100</v>
      </c>
      <c r="F54" s="61">
        <f>F55+F56+F57+F58</f>
        <v>500</v>
      </c>
      <c r="G54" s="11">
        <f>G55+G56+G57+G58</f>
        <v>4000.67</v>
      </c>
      <c r="H54" s="11">
        <f>H55+H56+H57+H58</f>
        <v>4000.67</v>
      </c>
    </row>
    <row r="55" spans="1:8" ht="15.75" customHeight="1" x14ac:dyDescent="0.25">
      <c r="A55" s="102"/>
      <c r="B55" s="108"/>
      <c r="C55" s="50" t="s">
        <v>42</v>
      </c>
      <c r="D55" s="31">
        <v>0</v>
      </c>
      <c r="E55" s="60">
        <v>0</v>
      </c>
      <c r="F55" s="60">
        <v>0</v>
      </c>
      <c r="G55" s="19">
        <v>0</v>
      </c>
      <c r="H55" s="19">
        <v>0</v>
      </c>
    </row>
    <row r="56" spans="1:8" ht="16.5" customHeight="1" x14ac:dyDescent="0.25">
      <c r="A56" s="102"/>
      <c r="B56" s="108"/>
      <c r="C56" s="50" t="s">
        <v>46</v>
      </c>
      <c r="D56" s="31">
        <v>0</v>
      </c>
      <c r="E56" s="60">
        <v>0</v>
      </c>
      <c r="F56" s="60">
        <v>0</v>
      </c>
      <c r="G56" s="19">
        <v>0</v>
      </c>
      <c r="H56" s="19">
        <v>0</v>
      </c>
    </row>
    <row r="57" spans="1:8" ht="16.5" customHeight="1" x14ac:dyDescent="0.25">
      <c r="A57" s="102"/>
      <c r="B57" s="108"/>
      <c r="C57" s="50" t="s">
        <v>44</v>
      </c>
      <c r="D57" s="31">
        <f>500+890.009+520+2900</f>
        <v>4810.009</v>
      </c>
      <c r="E57" s="60">
        <f>500+600</f>
        <v>1100</v>
      </c>
      <c r="F57" s="60">
        <v>500</v>
      </c>
      <c r="G57" s="19">
        <v>4000.67</v>
      </c>
      <c r="H57" s="19">
        <v>4000.67</v>
      </c>
    </row>
    <row r="58" spans="1:8" ht="21.75" customHeight="1" x14ac:dyDescent="0.25">
      <c r="A58" s="102"/>
      <c r="B58" s="108"/>
      <c r="C58" s="50" t="s">
        <v>45</v>
      </c>
      <c r="D58" s="31">
        <v>0</v>
      </c>
      <c r="E58" s="60">
        <v>0</v>
      </c>
      <c r="F58" s="60">
        <v>0</v>
      </c>
      <c r="G58" s="19">
        <v>0</v>
      </c>
      <c r="H58" s="19">
        <v>0</v>
      </c>
    </row>
    <row r="59" spans="1:8" x14ac:dyDescent="0.25">
      <c r="A59" s="102" t="s">
        <v>25</v>
      </c>
      <c r="B59" s="108" t="s">
        <v>26</v>
      </c>
      <c r="C59" s="8" t="s">
        <v>41</v>
      </c>
      <c r="D59" s="34">
        <f>D60+D61+D62+D63</f>
        <v>11858.645</v>
      </c>
      <c r="E59" s="61">
        <f>E60+E61+E62+E63</f>
        <v>13650</v>
      </c>
      <c r="F59" s="61">
        <v>500</v>
      </c>
      <c r="G59" s="11">
        <f>G60+G61+G62+G63</f>
        <v>1000</v>
      </c>
      <c r="H59" s="11">
        <f>H60+H61+H62+H63</f>
        <v>1000</v>
      </c>
    </row>
    <row r="60" spans="1:8" ht="18" customHeight="1" x14ac:dyDescent="0.25">
      <c r="A60" s="102"/>
      <c r="B60" s="108"/>
      <c r="C60" s="50" t="s">
        <v>42</v>
      </c>
      <c r="D60" s="31">
        <v>0</v>
      </c>
      <c r="E60" s="60">
        <v>0</v>
      </c>
      <c r="F60" s="60">
        <v>0</v>
      </c>
      <c r="G60" s="19">
        <v>0</v>
      </c>
      <c r="H60" s="19">
        <v>0</v>
      </c>
    </row>
    <row r="61" spans="1:8" ht="18.75" customHeight="1" x14ac:dyDescent="0.25">
      <c r="A61" s="102"/>
      <c r="B61" s="108"/>
      <c r="C61" s="50" t="s">
        <v>46</v>
      </c>
      <c r="D61" s="31">
        <v>0</v>
      </c>
      <c r="E61" s="60">
        <v>0</v>
      </c>
      <c r="F61" s="60">
        <v>0</v>
      </c>
      <c r="G61" s="19">
        <v>0</v>
      </c>
      <c r="H61" s="19">
        <v>0</v>
      </c>
    </row>
    <row r="62" spans="1:8" ht="17.25" customHeight="1" x14ac:dyDescent="0.25">
      <c r="A62" s="102"/>
      <c r="B62" s="108"/>
      <c r="C62" s="50" t="s">
        <v>44</v>
      </c>
      <c r="D62" s="32">
        <f>9043.047+1215.598+1600</f>
        <v>11858.645</v>
      </c>
      <c r="E62" s="60">
        <f>500+10500+2650</f>
        <v>13650</v>
      </c>
      <c r="F62" s="60">
        <v>500</v>
      </c>
      <c r="G62" s="19">
        <v>1000</v>
      </c>
      <c r="H62" s="19">
        <v>1000</v>
      </c>
    </row>
    <row r="63" spans="1:8" ht="26.25" customHeight="1" x14ac:dyDescent="0.25">
      <c r="A63" s="102"/>
      <c r="B63" s="108"/>
      <c r="C63" s="50" t="s">
        <v>45</v>
      </c>
      <c r="D63" s="31">
        <v>0</v>
      </c>
      <c r="E63" s="60">
        <v>0</v>
      </c>
      <c r="F63" s="60">
        <v>0</v>
      </c>
      <c r="G63" s="19">
        <v>0</v>
      </c>
      <c r="H63" s="19">
        <v>0</v>
      </c>
    </row>
    <row r="64" spans="1:8" x14ac:dyDescent="0.25">
      <c r="A64" s="102" t="s">
        <v>28</v>
      </c>
      <c r="B64" s="108" t="s">
        <v>29</v>
      </c>
      <c r="C64" s="8" t="s">
        <v>41</v>
      </c>
      <c r="D64" s="30">
        <f>D65+D66+D67+D68</f>
        <v>6161.6169999999993</v>
      </c>
      <c r="E64" s="61">
        <f>E65+E66+E67+E68</f>
        <v>2496</v>
      </c>
      <c r="F64" s="61">
        <v>300</v>
      </c>
      <c r="G64" s="38">
        <f>G65+G66+G67+G68</f>
        <v>223.93</v>
      </c>
      <c r="H64" s="38">
        <f>H65+H66+H67+H68</f>
        <v>223.93</v>
      </c>
    </row>
    <row r="65" spans="1:8" ht="15.75" customHeight="1" x14ac:dyDescent="0.25">
      <c r="A65" s="102"/>
      <c r="B65" s="108"/>
      <c r="C65" s="50" t="s">
        <v>42</v>
      </c>
      <c r="D65" s="31">
        <v>0</v>
      </c>
      <c r="E65" s="60">
        <v>0</v>
      </c>
      <c r="F65" s="60">
        <v>0</v>
      </c>
      <c r="G65" s="19">
        <v>0</v>
      </c>
      <c r="H65" s="19">
        <v>0</v>
      </c>
    </row>
    <row r="66" spans="1:8" ht="15.75" customHeight="1" x14ac:dyDescent="0.25">
      <c r="A66" s="102"/>
      <c r="B66" s="108"/>
      <c r="C66" s="50" t="s">
        <v>46</v>
      </c>
      <c r="D66" s="31">
        <f>12890.621-3326.643-3463.977</f>
        <v>6100.0009999999993</v>
      </c>
      <c r="E66" s="60">
        <v>2346</v>
      </c>
      <c r="F66" s="60">
        <v>0</v>
      </c>
      <c r="G66" s="19">
        <v>0</v>
      </c>
      <c r="H66" s="19">
        <v>0</v>
      </c>
    </row>
    <row r="67" spans="1:8" ht="18.75" customHeight="1" x14ac:dyDescent="0.25">
      <c r="A67" s="102"/>
      <c r="B67" s="108"/>
      <c r="C67" s="50" t="s">
        <v>44</v>
      </c>
      <c r="D67" s="31">
        <f>130.208-68.592</f>
        <v>61.616</v>
      </c>
      <c r="E67" s="60">
        <v>150</v>
      </c>
      <c r="F67" s="60">
        <v>300</v>
      </c>
      <c r="G67" s="19">
        <v>223.93</v>
      </c>
      <c r="H67" s="19">
        <v>223.93</v>
      </c>
    </row>
    <row r="68" spans="1:8" ht="16.5" customHeight="1" x14ac:dyDescent="0.25">
      <c r="A68" s="102"/>
      <c r="B68" s="108"/>
      <c r="C68" s="50" t="s">
        <v>45</v>
      </c>
      <c r="D68" s="31">
        <v>0</v>
      </c>
      <c r="E68" s="60">
        <v>0</v>
      </c>
      <c r="F68" s="60">
        <v>0</v>
      </c>
      <c r="G68" s="19">
        <v>0</v>
      </c>
      <c r="H68" s="19">
        <v>0</v>
      </c>
    </row>
    <row r="69" spans="1:8" x14ac:dyDescent="0.25">
      <c r="A69" s="102" t="s">
        <v>31</v>
      </c>
      <c r="B69" s="108" t="s">
        <v>58</v>
      </c>
      <c r="C69" s="8" t="s">
        <v>41</v>
      </c>
      <c r="D69" s="30">
        <f>D70+D71+D72+D73</f>
        <v>5127.4870000000001</v>
      </c>
      <c r="E69" s="61">
        <f>E70+E71+E72+E73</f>
        <v>11931</v>
      </c>
      <c r="F69" s="61">
        <v>0</v>
      </c>
      <c r="G69" s="38">
        <f>G70+G71+G72+G73</f>
        <v>0</v>
      </c>
      <c r="H69" s="38">
        <f>H70+H71+H72+H73</f>
        <v>0</v>
      </c>
    </row>
    <row r="70" spans="1:8" ht="17.25" customHeight="1" x14ac:dyDescent="0.25">
      <c r="A70" s="102"/>
      <c r="B70" s="108"/>
      <c r="C70" s="50" t="s">
        <v>42</v>
      </c>
      <c r="D70" s="31">
        <v>0</v>
      </c>
      <c r="E70" s="60">
        <v>0</v>
      </c>
      <c r="F70" s="60">
        <v>0</v>
      </c>
      <c r="G70" s="19">
        <v>0</v>
      </c>
      <c r="H70" s="19">
        <v>0</v>
      </c>
    </row>
    <row r="71" spans="1:8" ht="15" customHeight="1" x14ac:dyDescent="0.25">
      <c r="A71" s="102"/>
      <c r="B71" s="108"/>
      <c r="C71" s="50" t="s">
        <v>46</v>
      </c>
      <c r="D71" s="31">
        <v>0</v>
      </c>
      <c r="E71" s="60">
        <v>0</v>
      </c>
      <c r="F71" s="60">
        <v>0</v>
      </c>
      <c r="G71" s="19">
        <v>0</v>
      </c>
      <c r="H71" s="19">
        <v>0</v>
      </c>
    </row>
    <row r="72" spans="1:8" ht="15" customHeight="1" x14ac:dyDescent="0.25">
      <c r="A72" s="102"/>
      <c r="B72" s="108"/>
      <c r="C72" s="50" t="s">
        <v>44</v>
      </c>
      <c r="D72" s="31">
        <v>5127.4870000000001</v>
      </c>
      <c r="E72" s="60">
        <v>11931</v>
      </c>
      <c r="F72" s="60">
        <v>0</v>
      </c>
      <c r="G72" s="19">
        <v>0</v>
      </c>
      <c r="H72" s="19">
        <v>0</v>
      </c>
    </row>
    <row r="73" spans="1:8" ht="17.25" customHeight="1" x14ac:dyDescent="0.25">
      <c r="A73" s="102"/>
      <c r="B73" s="108"/>
      <c r="C73" s="50" t="s">
        <v>45</v>
      </c>
      <c r="D73" s="31">
        <v>0</v>
      </c>
      <c r="E73" s="60">
        <v>0</v>
      </c>
      <c r="F73" s="60">
        <v>0</v>
      </c>
      <c r="G73" s="19">
        <v>0</v>
      </c>
      <c r="H73" s="19">
        <v>0</v>
      </c>
    </row>
    <row r="74" spans="1:8" x14ac:dyDescent="0.25">
      <c r="A74" s="102" t="s">
        <v>70</v>
      </c>
      <c r="B74" s="108" t="s">
        <v>80</v>
      </c>
      <c r="C74" s="8" t="s">
        <v>41</v>
      </c>
      <c r="D74" s="30">
        <f>D75+D76+D77+D78</f>
        <v>0</v>
      </c>
      <c r="E74" s="61">
        <f>E76+E77</f>
        <v>5999.02</v>
      </c>
      <c r="F74" s="61">
        <v>0</v>
      </c>
      <c r="G74" s="38">
        <f>G75+G76+G77+G78</f>
        <v>0</v>
      </c>
      <c r="H74" s="38">
        <f>H75+H76+H77+H78</f>
        <v>0</v>
      </c>
    </row>
    <row r="75" spans="1:8" ht="14.25" customHeight="1" x14ac:dyDescent="0.25">
      <c r="A75" s="102"/>
      <c r="B75" s="108"/>
      <c r="C75" s="50" t="s">
        <v>42</v>
      </c>
      <c r="D75" s="31">
        <v>0</v>
      </c>
      <c r="E75" s="60">
        <v>0</v>
      </c>
      <c r="F75" s="60">
        <v>0</v>
      </c>
      <c r="G75" s="19">
        <v>0</v>
      </c>
      <c r="H75" s="19">
        <v>0</v>
      </c>
    </row>
    <row r="76" spans="1:8" ht="12.75" customHeight="1" x14ac:dyDescent="0.25">
      <c r="A76" s="102"/>
      <c r="B76" s="108"/>
      <c r="C76" s="50" t="s">
        <v>46</v>
      </c>
      <c r="D76" s="31">
        <v>0</v>
      </c>
      <c r="E76" s="60">
        <f>6000-61.78</f>
        <v>5938.22</v>
      </c>
      <c r="F76" s="60">
        <v>0</v>
      </c>
      <c r="G76" s="19">
        <v>0</v>
      </c>
      <c r="H76" s="19">
        <v>0</v>
      </c>
    </row>
    <row r="77" spans="1:8" ht="15.75" customHeight="1" x14ac:dyDescent="0.25">
      <c r="A77" s="102"/>
      <c r="B77" s="108"/>
      <c r="C77" s="50" t="s">
        <v>44</v>
      </c>
      <c r="D77" s="31">
        <v>0</v>
      </c>
      <c r="E77" s="60">
        <v>60.8</v>
      </c>
      <c r="F77" s="60">
        <v>0</v>
      </c>
      <c r="G77" s="19">
        <v>0</v>
      </c>
      <c r="H77" s="19">
        <v>0</v>
      </c>
    </row>
    <row r="78" spans="1:8" ht="22.5" customHeight="1" x14ac:dyDescent="0.25">
      <c r="A78" s="102"/>
      <c r="B78" s="108"/>
      <c r="C78" s="50" t="s">
        <v>45</v>
      </c>
      <c r="D78" s="31">
        <v>0</v>
      </c>
      <c r="E78" s="60">
        <v>0</v>
      </c>
      <c r="F78" s="60">
        <v>0</v>
      </c>
      <c r="G78" s="19">
        <v>0</v>
      </c>
      <c r="H78" s="19">
        <v>0</v>
      </c>
    </row>
    <row r="79" spans="1:8" x14ac:dyDescent="0.25">
      <c r="A79" s="106" t="s">
        <v>52</v>
      </c>
      <c r="B79" s="107" t="s">
        <v>81</v>
      </c>
      <c r="C79" s="35" t="s">
        <v>41</v>
      </c>
      <c r="D79" s="30">
        <f>D80+D81+D82+D83</f>
        <v>32661.326540000002</v>
      </c>
      <c r="E79" s="61">
        <f>E80+E81+E82+E83</f>
        <v>117960.28599999999</v>
      </c>
      <c r="F79" s="61">
        <f>F80+F81+F82+F83</f>
        <v>0</v>
      </c>
      <c r="G79" s="30">
        <f>G80+G81+G82+G83</f>
        <v>0</v>
      </c>
      <c r="H79" s="30">
        <f>H80+H81+H82+H83</f>
        <v>0</v>
      </c>
    </row>
    <row r="80" spans="1:8" x14ac:dyDescent="0.25">
      <c r="A80" s="106"/>
      <c r="B80" s="107"/>
      <c r="C80" s="37" t="s">
        <v>42</v>
      </c>
      <c r="D80" s="31">
        <v>0</v>
      </c>
      <c r="E80" s="60">
        <v>0</v>
      </c>
      <c r="F80" s="60">
        <v>0</v>
      </c>
      <c r="G80" s="32">
        <v>0</v>
      </c>
      <c r="H80" s="32">
        <v>0</v>
      </c>
    </row>
    <row r="81" spans="1:8" x14ac:dyDescent="0.25">
      <c r="A81" s="106"/>
      <c r="B81" s="107"/>
      <c r="C81" s="37" t="s">
        <v>46</v>
      </c>
      <c r="D81" s="31">
        <f>D86</f>
        <v>32661.326540000002</v>
      </c>
      <c r="E81" s="60">
        <f>E86</f>
        <v>117960.28599999999</v>
      </c>
      <c r="F81" s="60">
        <v>0</v>
      </c>
      <c r="G81" s="32">
        <v>0</v>
      </c>
      <c r="H81" s="32">
        <v>0</v>
      </c>
    </row>
    <row r="82" spans="1:8" ht="10.5" customHeight="1" x14ac:dyDescent="0.25">
      <c r="A82" s="106"/>
      <c r="B82" s="107"/>
      <c r="C82" s="37" t="s">
        <v>44</v>
      </c>
      <c r="D82" s="31">
        <v>0</v>
      </c>
      <c r="E82" s="60">
        <v>0</v>
      </c>
      <c r="F82" s="60">
        <v>0</v>
      </c>
      <c r="G82" s="32">
        <v>0</v>
      </c>
      <c r="H82" s="32">
        <v>0</v>
      </c>
    </row>
    <row r="83" spans="1:8" ht="19.5" customHeight="1" x14ac:dyDescent="0.25">
      <c r="A83" s="106"/>
      <c r="B83" s="107"/>
      <c r="C83" s="37" t="s">
        <v>45</v>
      </c>
      <c r="D83" s="31">
        <v>0</v>
      </c>
      <c r="E83" s="60">
        <v>0</v>
      </c>
      <c r="F83" s="60">
        <v>0</v>
      </c>
      <c r="G83" s="32">
        <v>0</v>
      </c>
      <c r="H83" s="32">
        <v>0</v>
      </c>
    </row>
    <row r="84" spans="1:8" x14ac:dyDescent="0.25">
      <c r="A84" s="102" t="s">
        <v>35</v>
      </c>
      <c r="B84" s="108" t="s">
        <v>48</v>
      </c>
      <c r="C84" s="50" t="s">
        <v>41</v>
      </c>
      <c r="D84" s="31">
        <f>D85+D86+D87+D88</f>
        <v>32661.326540000002</v>
      </c>
      <c r="E84" s="60">
        <f>E85+E86+E87+E88</f>
        <v>117960.28599999999</v>
      </c>
      <c r="F84" s="60">
        <f>F85+F86+F87+F88</f>
        <v>0</v>
      </c>
      <c r="G84" s="12">
        <f>G85+G86+G87+G88</f>
        <v>0</v>
      </c>
      <c r="H84" s="12">
        <f>H85+H86+H87+H88</f>
        <v>0</v>
      </c>
    </row>
    <row r="85" spans="1:8" ht="15" customHeight="1" x14ac:dyDescent="0.25">
      <c r="A85" s="102"/>
      <c r="B85" s="108"/>
      <c r="C85" s="50" t="s">
        <v>42</v>
      </c>
      <c r="D85" s="31">
        <v>0</v>
      </c>
      <c r="E85" s="60">
        <v>0</v>
      </c>
      <c r="F85" s="60">
        <v>0</v>
      </c>
      <c r="G85" s="19">
        <v>0</v>
      </c>
      <c r="H85" s="19">
        <v>0</v>
      </c>
    </row>
    <row r="86" spans="1:8" ht="13.5" customHeight="1" x14ac:dyDescent="0.25">
      <c r="A86" s="102"/>
      <c r="B86" s="108"/>
      <c r="C86" s="50" t="s">
        <v>46</v>
      </c>
      <c r="D86" s="31">
        <f>32661.327-0.00046</f>
        <v>32661.326540000002</v>
      </c>
      <c r="E86" s="60">
        <f>155994.082-38033.796</f>
        <v>117960.28599999999</v>
      </c>
      <c r="F86" s="60">
        <v>0</v>
      </c>
      <c r="G86" s="19">
        <v>0</v>
      </c>
      <c r="H86" s="19">
        <v>0</v>
      </c>
    </row>
    <row r="87" spans="1:8" ht="16.5" customHeight="1" x14ac:dyDescent="0.25">
      <c r="A87" s="102"/>
      <c r="B87" s="108"/>
      <c r="C87" s="50" t="s">
        <v>44</v>
      </c>
      <c r="D87" s="31">
        <v>0</v>
      </c>
      <c r="E87" s="60">
        <v>0</v>
      </c>
      <c r="F87" s="60">
        <v>0</v>
      </c>
      <c r="G87" s="19">
        <v>0</v>
      </c>
      <c r="H87" s="19">
        <v>0</v>
      </c>
    </row>
    <row r="88" spans="1:8" ht="18.75" customHeight="1" x14ac:dyDescent="0.25">
      <c r="A88" s="102"/>
      <c r="B88" s="108"/>
      <c r="C88" s="50" t="s">
        <v>45</v>
      </c>
      <c r="D88" s="31">
        <v>0</v>
      </c>
      <c r="E88" s="60">
        <v>0</v>
      </c>
      <c r="F88" s="60">
        <v>0</v>
      </c>
      <c r="G88" s="19">
        <v>0</v>
      </c>
      <c r="H88" s="19">
        <v>0</v>
      </c>
    </row>
    <row r="89" spans="1:8" x14ac:dyDescent="0.25">
      <c r="A89" s="106" t="s">
        <v>50</v>
      </c>
      <c r="B89" s="107" t="s">
        <v>33</v>
      </c>
      <c r="C89" s="35" t="s">
        <v>41</v>
      </c>
      <c r="D89" s="30">
        <f>D104+D99+D94</f>
        <v>2963.29</v>
      </c>
      <c r="E89" s="61">
        <f>E92</f>
        <v>350</v>
      </c>
      <c r="F89" s="61">
        <f>F90+F91+F92+F93</f>
        <v>400</v>
      </c>
      <c r="G89" s="34">
        <f>G90+G91+G92+G93</f>
        <v>450</v>
      </c>
      <c r="H89" s="34">
        <f>H90+H91+H92+H93</f>
        <v>650</v>
      </c>
    </row>
    <row r="90" spans="1:8" ht="15" customHeight="1" x14ac:dyDescent="0.25">
      <c r="A90" s="106"/>
      <c r="B90" s="107"/>
      <c r="C90" s="37" t="s">
        <v>42</v>
      </c>
      <c r="D90" s="31">
        <f>D105+D100+D95</f>
        <v>0</v>
      </c>
      <c r="E90" s="60">
        <v>0</v>
      </c>
      <c r="F90" s="60">
        <v>0</v>
      </c>
      <c r="G90" s="32">
        <v>0</v>
      </c>
      <c r="H90" s="32">
        <v>0</v>
      </c>
    </row>
    <row r="91" spans="1:8" ht="15" customHeight="1" x14ac:dyDescent="0.25">
      <c r="A91" s="106"/>
      <c r="B91" s="107"/>
      <c r="C91" s="37" t="s">
        <v>46</v>
      </c>
      <c r="D91" s="31">
        <f>D106+D101+D96</f>
        <v>273.26499999999999</v>
      </c>
      <c r="E91" s="60">
        <v>0</v>
      </c>
      <c r="F91" s="60">
        <v>0</v>
      </c>
      <c r="G91" s="32">
        <v>0</v>
      </c>
      <c r="H91" s="32">
        <v>0</v>
      </c>
    </row>
    <row r="92" spans="1:8" ht="15.75" customHeight="1" x14ac:dyDescent="0.25">
      <c r="A92" s="106"/>
      <c r="B92" s="107"/>
      <c r="C92" s="37" t="s">
        <v>44</v>
      </c>
      <c r="D92" s="31">
        <f>D107+D102+D97</f>
        <v>2690.0250000000001</v>
      </c>
      <c r="E92" s="60">
        <f>E97+E102</f>
        <v>350</v>
      </c>
      <c r="F92" s="60">
        <f>F97+F102</f>
        <v>400</v>
      </c>
      <c r="G92" s="32">
        <f>G97+G102</f>
        <v>450</v>
      </c>
      <c r="H92" s="32">
        <f>H97+H102</f>
        <v>650</v>
      </c>
    </row>
    <row r="93" spans="1:8" ht="22.5" customHeight="1" x14ac:dyDescent="0.25">
      <c r="A93" s="106"/>
      <c r="B93" s="107"/>
      <c r="C93" s="37" t="s">
        <v>45</v>
      </c>
      <c r="D93" s="31">
        <f>D108+D103+D98</f>
        <v>0</v>
      </c>
      <c r="E93" s="60" t="s">
        <v>47</v>
      </c>
      <c r="F93" s="60">
        <v>0</v>
      </c>
      <c r="G93" s="32">
        <v>0</v>
      </c>
      <c r="H93" s="32">
        <v>0</v>
      </c>
    </row>
    <row r="94" spans="1:8" x14ac:dyDescent="0.25">
      <c r="A94" s="102" t="s">
        <v>51</v>
      </c>
      <c r="B94" s="108" t="s">
        <v>36</v>
      </c>
      <c r="C94" s="8" t="s">
        <v>41</v>
      </c>
      <c r="D94" s="30">
        <f>D95+D96+D97+D98</f>
        <v>231</v>
      </c>
      <c r="E94" s="61">
        <f>E95+E96+E97+E98</f>
        <v>350</v>
      </c>
      <c r="F94" s="61">
        <v>200</v>
      </c>
      <c r="G94" s="11">
        <f>G95+G96+G97+G98</f>
        <v>250</v>
      </c>
      <c r="H94" s="11">
        <f>H95+H96+H97+H98</f>
        <v>250</v>
      </c>
    </row>
    <row r="95" spans="1:8" ht="15" customHeight="1" x14ac:dyDescent="0.25">
      <c r="A95" s="102"/>
      <c r="B95" s="108"/>
      <c r="C95" s="50" t="s">
        <v>42</v>
      </c>
      <c r="D95" s="31">
        <v>0</v>
      </c>
      <c r="E95" s="60">
        <v>0</v>
      </c>
      <c r="F95" s="60">
        <v>0</v>
      </c>
      <c r="G95" s="19">
        <v>0</v>
      </c>
      <c r="H95" s="19">
        <v>0</v>
      </c>
    </row>
    <row r="96" spans="1:8" ht="18.75" customHeight="1" x14ac:dyDescent="0.25">
      <c r="A96" s="102"/>
      <c r="B96" s="108"/>
      <c r="C96" s="50" t="s">
        <v>46</v>
      </c>
      <c r="D96" s="31">
        <v>0</v>
      </c>
      <c r="E96" s="60">
        <v>0</v>
      </c>
      <c r="F96" s="60">
        <v>0</v>
      </c>
      <c r="G96" s="19">
        <v>0</v>
      </c>
      <c r="H96" s="19">
        <v>0</v>
      </c>
    </row>
    <row r="97" spans="1:8" ht="17.25" customHeight="1" x14ac:dyDescent="0.25">
      <c r="A97" s="102"/>
      <c r="B97" s="108"/>
      <c r="C97" s="50" t="s">
        <v>44</v>
      </c>
      <c r="D97" s="31">
        <v>231</v>
      </c>
      <c r="E97" s="64">
        <v>350</v>
      </c>
      <c r="F97" s="64">
        <v>200</v>
      </c>
      <c r="G97" s="4">
        <v>250</v>
      </c>
      <c r="H97" s="4">
        <v>250</v>
      </c>
    </row>
    <row r="98" spans="1:8" ht="21" customHeight="1" x14ac:dyDescent="0.25">
      <c r="A98" s="102"/>
      <c r="B98" s="108"/>
      <c r="C98" s="50" t="s">
        <v>45</v>
      </c>
      <c r="D98" s="31">
        <v>0</v>
      </c>
      <c r="E98" s="60">
        <v>0</v>
      </c>
      <c r="F98" s="60">
        <v>0</v>
      </c>
      <c r="G98" s="19">
        <v>0</v>
      </c>
      <c r="H98" s="19">
        <v>0</v>
      </c>
    </row>
    <row r="99" spans="1:8" x14ac:dyDescent="0.25">
      <c r="A99" s="102" t="s">
        <v>62</v>
      </c>
      <c r="B99" s="108" t="s">
        <v>61</v>
      </c>
      <c r="C99" s="8" t="s">
        <v>41</v>
      </c>
      <c r="D99" s="30">
        <f>D100+D101+D102+D103</f>
        <v>2439.0250000000001</v>
      </c>
      <c r="E99" s="61">
        <f>E100+E101+E102+E103</f>
        <v>0</v>
      </c>
      <c r="F99" s="61">
        <f>F100+F101+F102+F103</f>
        <v>200</v>
      </c>
      <c r="G99" s="11">
        <f>G100+G101+G102+G103</f>
        <v>200</v>
      </c>
      <c r="H99" s="11">
        <f>H100+H101+H102+H103</f>
        <v>400</v>
      </c>
    </row>
    <row r="100" spans="1:8" ht="18.75" customHeight="1" x14ac:dyDescent="0.25">
      <c r="A100" s="102"/>
      <c r="B100" s="108"/>
      <c r="C100" s="50" t="s">
        <v>42</v>
      </c>
      <c r="D100" s="31">
        <v>0</v>
      </c>
      <c r="E100" s="60">
        <v>0</v>
      </c>
      <c r="F100" s="60">
        <v>0</v>
      </c>
      <c r="G100" s="19">
        <v>0</v>
      </c>
      <c r="H100" s="19">
        <v>0</v>
      </c>
    </row>
    <row r="101" spans="1:8" ht="21" customHeight="1" x14ac:dyDescent="0.25">
      <c r="A101" s="102"/>
      <c r="B101" s="108"/>
      <c r="C101" s="50" t="s">
        <v>46</v>
      </c>
      <c r="D101" s="31">
        <v>0</v>
      </c>
      <c r="E101" s="60">
        <v>0</v>
      </c>
      <c r="F101" s="60">
        <v>0</v>
      </c>
      <c r="G101" s="19">
        <v>0</v>
      </c>
      <c r="H101" s="19">
        <v>0</v>
      </c>
    </row>
    <row r="102" spans="1:8" ht="15" customHeight="1" x14ac:dyDescent="0.25">
      <c r="A102" s="102"/>
      <c r="B102" s="108"/>
      <c r="C102" s="50" t="s">
        <v>44</v>
      </c>
      <c r="D102" s="31">
        <f>2500-60.975</f>
        <v>2439.0250000000001</v>
      </c>
      <c r="E102" s="60">
        <v>0</v>
      </c>
      <c r="F102" s="60">
        <v>200</v>
      </c>
      <c r="G102" s="19">
        <v>200</v>
      </c>
      <c r="H102" s="19">
        <v>400</v>
      </c>
    </row>
    <row r="103" spans="1:8" ht="20.25" customHeight="1" x14ac:dyDescent="0.25">
      <c r="A103" s="102"/>
      <c r="B103" s="108"/>
      <c r="C103" s="50" t="s">
        <v>45</v>
      </c>
      <c r="D103" s="31">
        <v>0</v>
      </c>
      <c r="E103" s="60">
        <v>0</v>
      </c>
      <c r="F103" s="60">
        <v>0</v>
      </c>
      <c r="G103" s="19">
        <v>0</v>
      </c>
      <c r="H103" s="19">
        <v>0</v>
      </c>
    </row>
    <row r="104" spans="1:8" x14ac:dyDescent="0.25">
      <c r="A104" s="102" t="s">
        <v>68</v>
      </c>
      <c r="B104" s="108" t="s">
        <v>82</v>
      </c>
      <c r="C104" s="8" t="s">
        <v>41</v>
      </c>
      <c r="D104" s="30">
        <f>D105+D106+D107+D108</f>
        <v>293.26499999999999</v>
      </c>
      <c r="E104" s="61">
        <f>E105+E106+E107+E108</f>
        <v>0</v>
      </c>
      <c r="F104" s="61">
        <f>F105+F106+F107+F108</f>
        <v>0</v>
      </c>
      <c r="G104" s="11">
        <f>G105+G106+G107+G108</f>
        <v>0</v>
      </c>
      <c r="H104" s="11">
        <f>H105+H106+H107+H108</f>
        <v>0</v>
      </c>
    </row>
    <row r="105" spans="1:8" ht="17.25" customHeight="1" x14ac:dyDescent="0.25">
      <c r="A105" s="102"/>
      <c r="B105" s="108"/>
      <c r="C105" s="50" t="s">
        <v>42</v>
      </c>
      <c r="D105" s="31">
        <v>0</v>
      </c>
      <c r="E105" s="60">
        <v>0</v>
      </c>
      <c r="F105" s="60">
        <v>0</v>
      </c>
      <c r="G105" s="19">
        <v>0</v>
      </c>
      <c r="H105" s="19">
        <v>0</v>
      </c>
    </row>
    <row r="106" spans="1:8" ht="18.75" customHeight="1" x14ac:dyDescent="0.25">
      <c r="A106" s="102"/>
      <c r="B106" s="108"/>
      <c r="C106" s="50" t="s">
        <v>46</v>
      </c>
      <c r="D106" s="32">
        <v>273.26499999999999</v>
      </c>
      <c r="E106" s="60">
        <v>0</v>
      </c>
      <c r="F106" s="60">
        <v>0</v>
      </c>
      <c r="G106" s="19">
        <v>0</v>
      </c>
      <c r="H106" s="19">
        <v>0</v>
      </c>
    </row>
    <row r="107" spans="1:8" ht="18.75" customHeight="1" x14ac:dyDescent="0.25">
      <c r="A107" s="102"/>
      <c r="B107" s="108"/>
      <c r="C107" s="50" t="s">
        <v>44</v>
      </c>
      <c r="D107" s="32">
        <v>20</v>
      </c>
      <c r="E107" s="60">
        <v>0</v>
      </c>
      <c r="F107" s="60">
        <v>0</v>
      </c>
      <c r="G107" s="19">
        <v>0</v>
      </c>
      <c r="H107" s="19">
        <v>0</v>
      </c>
    </row>
    <row r="108" spans="1:8" ht="27.75" customHeight="1" x14ac:dyDescent="0.25">
      <c r="A108" s="102"/>
      <c r="B108" s="108"/>
      <c r="C108" s="50" t="s">
        <v>45</v>
      </c>
      <c r="D108" s="31">
        <v>0</v>
      </c>
      <c r="E108" s="60">
        <v>0</v>
      </c>
      <c r="F108" s="60">
        <v>0</v>
      </c>
      <c r="G108" s="19">
        <v>0</v>
      </c>
      <c r="H108" s="19">
        <v>0</v>
      </c>
    </row>
  </sheetData>
  <mergeCells count="71">
    <mergeCell ref="A94:A98"/>
    <mergeCell ref="B94:B98"/>
    <mergeCell ref="A99:A103"/>
    <mergeCell ref="B99:B103"/>
    <mergeCell ref="A104:A108"/>
    <mergeCell ref="B104:B10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49:A53"/>
    <mergeCell ref="B49:B53"/>
    <mergeCell ref="A54:A58"/>
    <mergeCell ref="B54:B58"/>
    <mergeCell ref="A59:A63"/>
    <mergeCell ref="B59:B63"/>
    <mergeCell ref="G41:G42"/>
    <mergeCell ref="H41:H42"/>
    <mergeCell ref="A43:A48"/>
    <mergeCell ref="B43:B48"/>
    <mergeCell ref="C47:C48"/>
    <mergeCell ref="D47:D48"/>
    <mergeCell ref="E47:E48"/>
    <mergeCell ref="F47:F48"/>
    <mergeCell ref="G47:G48"/>
    <mergeCell ref="H47:H48"/>
    <mergeCell ref="A37:A42"/>
    <mergeCell ref="B37:B42"/>
    <mergeCell ref="C41:C42"/>
    <mergeCell ref="D41:D42"/>
    <mergeCell ref="E41:E42"/>
    <mergeCell ref="F41:F42"/>
    <mergeCell ref="G29:G30"/>
    <mergeCell ref="H29:H30"/>
    <mergeCell ref="A31:A36"/>
    <mergeCell ref="B31:B36"/>
    <mergeCell ref="C35:C36"/>
    <mergeCell ref="D35:D36"/>
    <mergeCell ref="E35:E36"/>
    <mergeCell ref="F35:F36"/>
    <mergeCell ref="G35:G36"/>
    <mergeCell ref="H35:H36"/>
    <mergeCell ref="A25:A30"/>
    <mergeCell ref="B25:B30"/>
    <mergeCell ref="C29:C30"/>
    <mergeCell ref="D29:D30"/>
    <mergeCell ref="E29:E30"/>
    <mergeCell ref="F29:F30"/>
    <mergeCell ref="A10:A14"/>
    <mergeCell ref="B10:B14"/>
    <mergeCell ref="A15:A19"/>
    <mergeCell ref="B15:B19"/>
    <mergeCell ref="A20:A24"/>
    <mergeCell ref="B20:B24"/>
    <mergeCell ref="D1:H2"/>
    <mergeCell ref="D3:H3"/>
    <mergeCell ref="A4:H4"/>
    <mergeCell ref="A5:H5"/>
    <mergeCell ref="A6:A8"/>
    <mergeCell ref="B6:B8"/>
    <mergeCell ref="C6:C8"/>
    <mergeCell ref="D6:H6"/>
    <mergeCell ref="D7:H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 21 прил 3</vt:lpstr>
      <vt:lpstr>янв 22 пр 3</vt:lpstr>
      <vt:lpstr>янв 22 пр 4</vt:lpstr>
      <vt:lpstr>фев 22 прил 3</vt:lpstr>
      <vt:lpstr>фев 22 прил 4</vt:lpstr>
      <vt:lpstr>дек 21 прил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Шпачкова Марина Семеновна</cp:lastModifiedBy>
  <cp:lastPrinted>2022-02-28T00:17:45Z</cp:lastPrinted>
  <dcterms:created xsi:type="dcterms:W3CDTF">2020-02-06T00:35:13Z</dcterms:created>
  <dcterms:modified xsi:type="dcterms:W3CDTF">2022-03-01T05:06:21Z</dcterms:modified>
</cp:coreProperties>
</file>