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85" windowWidth="12645" windowHeight="10725" activeTab="2"/>
  </bookViews>
  <sheets>
    <sheet name="прил 1" sheetId="3" r:id="rId1"/>
    <sheet name="прил 7 " sheetId="4" r:id="rId2"/>
    <sheet name="прил 11" sheetId="1" r:id="rId3"/>
    <sheet name="прил 13" sheetId="9" r:id="rId4"/>
    <sheet name="прил 15" sheetId="8" r:id="rId5"/>
    <sheet name="прил 17" sheetId="11" r:id="rId6"/>
  </sheets>
  <definedNames>
    <definedName name="_xlnm.Print_Area" localSheetId="2">'прил 11'!$A$1:$F$496</definedName>
    <definedName name="_xlnm.Print_Area" localSheetId="3">'прил 13'!$A$1:$E$464</definedName>
    <definedName name="_xlnm.Print_Area" localSheetId="4">'прил 15'!$A$1:$C$63</definedName>
    <definedName name="_xlnm.Print_Area" localSheetId="5">'прил 17'!$A$1:$G$17</definedName>
    <definedName name="_xlnm.Print_Area" localSheetId="1">'прил 7 '!$A$1:$C$51</definedName>
  </definedNames>
  <calcPr calcId="145621"/>
</workbook>
</file>

<file path=xl/calcChain.xml><?xml version="1.0" encoding="utf-8"?>
<calcChain xmlns="http://schemas.openxmlformats.org/spreadsheetml/2006/main">
  <c r="G15" i="11" l="1"/>
  <c r="G16" i="11"/>
  <c r="G14" i="11"/>
  <c r="F17" i="11"/>
  <c r="E222" i="9"/>
  <c r="E230" i="9"/>
  <c r="E229" i="9"/>
  <c r="E228" i="9"/>
  <c r="E203" i="9"/>
  <c r="F533" i="1"/>
  <c r="F230" i="1"/>
  <c r="C54" i="8" l="1"/>
  <c r="F498" i="1" l="1"/>
  <c r="C54" i="4"/>
  <c r="E17" i="11" l="1"/>
  <c r="E462" i="9"/>
  <c r="E461" i="9" s="1"/>
  <c r="E460" i="9" s="1"/>
  <c r="E459" i="9" s="1"/>
  <c r="E458" i="9" s="1"/>
  <c r="E423" i="9"/>
  <c r="E422" i="9"/>
  <c r="E420" i="9"/>
  <c r="E419" i="9" s="1"/>
  <c r="E144" i="9"/>
  <c r="E142" i="9"/>
  <c r="E141" i="9"/>
  <c r="F324" i="1" l="1"/>
  <c r="F323" i="1" s="1"/>
  <c r="F321" i="1"/>
  <c r="F320" i="1" s="1"/>
  <c r="F159" i="1"/>
  <c r="F157" i="1"/>
  <c r="F56" i="1"/>
  <c r="F55" i="1" s="1"/>
  <c r="F54" i="1" s="1"/>
  <c r="F53" i="1" s="1"/>
  <c r="F52" i="1" s="1"/>
  <c r="C44" i="4"/>
  <c r="F156" i="1" l="1"/>
  <c r="C35" i="4" l="1"/>
  <c r="E96" i="9" l="1"/>
  <c r="F114" i="1" l="1"/>
  <c r="C38" i="8" l="1"/>
  <c r="C61" i="8"/>
  <c r="C22" i="8"/>
  <c r="C18" i="8"/>
  <c r="C59" i="8" l="1"/>
  <c r="C56" i="8"/>
  <c r="C50" i="8"/>
  <c r="C52" i="8"/>
  <c r="C48" i="8"/>
  <c r="C46" i="8"/>
  <c r="C43" i="8"/>
  <c r="C40" i="8"/>
  <c r="C32" i="8"/>
  <c r="E139" i="9" l="1"/>
  <c r="E360" i="9"/>
  <c r="E315" i="9"/>
  <c r="E311" i="9"/>
  <c r="F433" i="1"/>
  <c r="F479" i="1"/>
  <c r="F437" i="1"/>
  <c r="E68" i="9" l="1"/>
  <c r="E67" i="9" s="1"/>
  <c r="E66" i="9" s="1"/>
  <c r="E65" i="9" s="1"/>
  <c r="E63" i="9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53" i="9"/>
  <c r="E452" i="9" s="1"/>
  <c r="E456" i="9"/>
  <c r="E455" i="9" s="1"/>
  <c r="E439" i="9"/>
  <c r="E437" i="9"/>
  <c r="E433" i="9"/>
  <c r="E432" i="9" s="1"/>
  <c r="E430" i="9"/>
  <c r="E429" i="9" s="1"/>
  <c r="E417" i="9"/>
  <c r="E416" i="9" s="1"/>
  <c r="E412" i="9"/>
  <c r="E410" i="9"/>
  <c r="E389" i="9"/>
  <c r="E388" i="9" s="1"/>
  <c r="E387" i="9" s="1"/>
  <c r="E403" i="9"/>
  <c r="E402" i="9" s="1"/>
  <c r="E401" i="9" s="1"/>
  <c r="E399" i="9"/>
  <c r="E398" i="9" s="1"/>
  <c r="E397" i="9" s="1"/>
  <c r="E394" i="9"/>
  <c r="E393" i="9" s="1"/>
  <c r="E376" i="9"/>
  <c r="E375" i="9" s="1"/>
  <c r="E374" i="9" s="1"/>
  <c r="E505" i="9" s="1"/>
  <c r="E372" i="9"/>
  <c r="E371" i="9" s="1"/>
  <c r="E369" i="9"/>
  <c r="E368" i="9" s="1"/>
  <c r="E366" i="9"/>
  <c r="E365" i="9" s="1"/>
  <c r="E359" i="9"/>
  <c r="E358" i="9" s="1"/>
  <c r="E356" i="9"/>
  <c r="E354" i="9"/>
  <c r="E352" i="9"/>
  <c r="E349" i="9"/>
  <c r="E347" i="9"/>
  <c r="E345" i="9"/>
  <c r="E322" i="9"/>
  <c r="E321" i="9" s="1"/>
  <c r="E320" i="9" s="1"/>
  <c r="E339" i="9"/>
  <c r="E338" i="9" s="1"/>
  <c r="E337" i="9" s="1"/>
  <c r="E501" i="9" s="1"/>
  <c r="E335" i="9"/>
  <c r="E333" i="9"/>
  <c r="E329" i="9"/>
  <c r="E328" i="9" s="1"/>
  <c r="E327" i="9" s="1"/>
  <c r="E317" i="9"/>
  <c r="E316" i="9" s="1"/>
  <c r="E314" i="9"/>
  <c r="E313" i="9" s="1"/>
  <c r="E310" i="9"/>
  <c r="E309" i="9" s="1"/>
  <c r="E307" i="9"/>
  <c r="E306" i="9" s="1"/>
  <c r="E300" i="9"/>
  <c r="E299" i="9" s="1"/>
  <c r="E298" i="9" s="1"/>
  <c r="E296" i="9"/>
  <c r="E295" i="9" s="1"/>
  <c r="E293" i="9"/>
  <c r="E292" i="9" s="1"/>
  <c r="E289" i="9"/>
  <c r="E288" i="9" s="1"/>
  <c r="E286" i="9"/>
  <c r="E285" i="9" s="1"/>
  <c r="E273" i="9"/>
  <c r="E269" i="9"/>
  <c r="E268" i="9" s="1"/>
  <c r="E266" i="9"/>
  <c r="E279" i="9"/>
  <c r="E278" i="9" s="1"/>
  <c r="E258" i="9"/>
  <c r="E257" i="9" s="1"/>
  <c r="E256" i="9" s="1"/>
  <c r="E521" i="9" s="1"/>
  <c r="E253" i="9"/>
  <c r="E252" i="9" s="1"/>
  <c r="E251" i="9" s="1"/>
  <c r="E507" i="9" s="1"/>
  <c r="E246" i="9"/>
  <c r="E245" i="9" s="1"/>
  <c r="E226" i="9"/>
  <c r="E225" i="9" s="1"/>
  <c r="E224" i="9" s="1"/>
  <c r="E220" i="9"/>
  <c r="E219" i="9" s="1"/>
  <c r="E211" i="9"/>
  <c r="E210" i="9" s="1"/>
  <c r="E208" i="9"/>
  <c r="E207" i="9" s="1"/>
  <c r="E205" i="9"/>
  <c r="E204" i="9" s="1"/>
  <c r="E217" i="9"/>
  <c r="E199" i="9"/>
  <c r="E198" i="9" s="1"/>
  <c r="E197" i="9" s="1"/>
  <c r="E192" i="9"/>
  <c r="E191" i="9" s="1"/>
  <c r="E190" i="9" s="1"/>
  <c r="E524" i="9" s="1"/>
  <c r="E188" i="9"/>
  <c r="E187" i="9" s="1"/>
  <c r="E186" i="9" s="1"/>
  <c r="E523" i="9" s="1"/>
  <c r="E170" i="9"/>
  <c r="E169" i="9" s="1"/>
  <c r="E168" i="9" s="1"/>
  <c r="E167" i="9" s="1"/>
  <c r="E166" i="9" s="1"/>
  <c r="E75" i="9"/>
  <c r="E415" i="9" l="1"/>
  <c r="E414" i="9" s="1"/>
  <c r="E39" i="9"/>
  <c r="E38" i="9" s="1"/>
  <c r="E37" i="9" s="1"/>
  <c r="E196" i="9"/>
  <c r="E195" i="9" s="1"/>
  <c r="E396" i="9"/>
  <c r="E478" i="9" s="1"/>
  <c r="E48" i="8" s="1"/>
  <c r="E518" i="9"/>
  <c r="E223" i="9"/>
  <c r="E515" i="9"/>
  <c r="E255" i="9"/>
  <c r="E481" i="9" s="1"/>
  <c r="E54" i="8" s="1"/>
  <c r="E319" i="9"/>
  <c r="E504" i="9"/>
  <c r="E392" i="9"/>
  <c r="E391" i="9" s="1"/>
  <c r="E473" i="9" s="1"/>
  <c r="E510" i="9"/>
  <c r="E386" i="9"/>
  <c r="E502" i="9"/>
  <c r="E27" i="9"/>
  <c r="E23" i="9" s="1"/>
  <c r="E22" i="9" s="1"/>
  <c r="E451" i="9"/>
  <c r="E526" i="9" s="1"/>
  <c r="E436" i="9"/>
  <c r="E435" i="9" s="1"/>
  <c r="E508" i="9" s="1"/>
  <c r="E52" i="9"/>
  <c r="E51" i="9" s="1"/>
  <c r="E50" i="9" s="1"/>
  <c r="E351" i="9"/>
  <c r="E428" i="9"/>
  <c r="E409" i="9"/>
  <c r="E408" i="9" s="1"/>
  <c r="E364" i="9"/>
  <c r="E332" i="9"/>
  <c r="E331" i="9" s="1"/>
  <c r="E495" i="9" s="1"/>
  <c r="E344" i="9"/>
  <c r="E312" i="9"/>
  <c r="E498" i="9" s="1"/>
  <c r="E305" i="9"/>
  <c r="E497" i="9" s="1"/>
  <c r="E291" i="9"/>
  <c r="E494" i="9" s="1"/>
  <c r="E284" i="9"/>
  <c r="E493" i="9" s="1"/>
  <c r="E185" i="9"/>
  <c r="E105" i="9"/>
  <c r="E103" i="9"/>
  <c r="E98" i="9"/>
  <c r="E97" i="9" s="1"/>
  <c r="E95" i="9"/>
  <c r="E94" i="9" s="1"/>
  <c r="E90" i="9"/>
  <c r="E89" i="9" s="1"/>
  <c r="E88" i="9" s="1"/>
  <c r="E85" i="9"/>
  <c r="E83" i="9"/>
  <c r="E81" i="9"/>
  <c r="E74" i="9"/>
  <c r="E73" i="9" s="1"/>
  <c r="E102" i="9" l="1"/>
  <c r="E101" i="9" s="1"/>
  <c r="E100" i="9" s="1"/>
  <c r="E483" i="9" s="1"/>
  <c r="E59" i="8" s="1"/>
  <c r="E450" i="9"/>
  <c r="E87" i="9"/>
  <c r="E476" i="9" s="1"/>
  <c r="E516" i="9"/>
  <c r="E407" i="9"/>
  <c r="E406" i="9" s="1"/>
  <c r="E405" i="9" s="1"/>
  <c r="E492" i="9"/>
  <c r="E326" i="9"/>
  <c r="E325" i="9" s="1"/>
  <c r="E324" i="9" s="1"/>
  <c r="E427" i="9"/>
  <c r="E426" i="9" s="1"/>
  <c r="E509" i="9"/>
  <c r="E363" i="9"/>
  <c r="E362" i="9" s="1"/>
  <c r="E361" i="9" s="1"/>
  <c r="E503" i="9"/>
  <c r="E385" i="9"/>
  <c r="E343" i="9"/>
  <c r="E500" i="9" s="1"/>
  <c r="E184" i="9"/>
  <c r="E482" i="9"/>
  <c r="E56" i="8" s="1"/>
  <c r="E449" i="9"/>
  <c r="E448" i="9" s="1"/>
  <c r="E470" i="9"/>
  <c r="E93" i="9"/>
  <c r="E304" i="9"/>
  <c r="E303" i="9" s="1"/>
  <c r="E302" i="9" s="1"/>
  <c r="E283" i="9"/>
  <c r="E282" i="9" s="1"/>
  <c r="E281" i="9" s="1"/>
  <c r="E80" i="9"/>
  <c r="E79" i="9" s="1"/>
  <c r="E512" i="9" s="1"/>
  <c r="E484" i="9" l="1"/>
  <c r="E61" i="8" s="1"/>
  <c r="E525" i="9"/>
  <c r="E92" i="9"/>
  <c r="E472" i="9"/>
  <c r="E342" i="9"/>
  <c r="E341" i="9" s="1"/>
  <c r="F536" i="1" l="1"/>
  <c r="C40" i="4" l="1"/>
  <c r="C42" i="4"/>
  <c r="C30" i="4" l="1"/>
  <c r="F432" i="1" l="1"/>
  <c r="F431" i="1" s="1"/>
  <c r="F398" i="1"/>
  <c r="F397" i="1" s="1"/>
  <c r="F228" i="1"/>
  <c r="F227" i="1" s="1"/>
  <c r="F222" i="1"/>
  <c r="F221" i="1" s="1"/>
  <c r="F123" i="1"/>
  <c r="F494" i="1" l="1"/>
  <c r="F492" i="1"/>
  <c r="F485" i="1"/>
  <c r="F484" i="1" s="1"/>
  <c r="F478" i="1"/>
  <c r="F477" i="1" s="1"/>
  <c r="F475" i="1"/>
  <c r="F473" i="1"/>
  <c r="F471" i="1"/>
  <c r="F469" i="1"/>
  <c r="F466" i="1"/>
  <c r="F464" i="1"/>
  <c r="F462" i="1"/>
  <c r="F456" i="1"/>
  <c r="F455" i="1" s="1"/>
  <c r="F454" i="1" s="1"/>
  <c r="F452" i="1"/>
  <c r="F450" i="1"/>
  <c r="F446" i="1"/>
  <c r="F445" i="1" s="1"/>
  <c r="F444" i="1" s="1"/>
  <c r="F439" i="1"/>
  <c r="F438" i="1" s="1"/>
  <c r="F436" i="1"/>
  <c r="F435" i="1" s="1"/>
  <c r="F429" i="1"/>
  <c r="F428" i="1" s="1"/>
  <c r="F427" i="1" s="1"/>
  <c r="F422" i="1"/>
  <c r="F421" i="1" s="1"/>
  <c r="F420" i="1" s="1"/>
  <c r="F418" i="1"/>
  <c r="F417" i="1" s="1"/>
  <c r="F415" i="1"/>
  <c r="F414" i="1" s="1"/>
  <c r="F411" i="1"/>
  <c r="F410" i="1" s="1"/>
  <c r="F408" i="1"/>
  <c r="F407" i="1" s="1"/>
  <c r="F401" i="1"/>
  <c r="F400" i="1" s="1"/>
  <c r="F395" i="1"/>
  <c r="F394" i="1" s="1"/>
  <c r="F391" i="1"/>
  <c r="F390" i="1" s="1"/>
  <c r="F388" i="1"/>
  <c r="F387" i="1" s="1"/>
  <c r="F379" i="1"/>
  <c r="F378" i="1" s="1"/>
  <c r="F377" i="1" s="1"/>
  <c r="F375" i="1"/>
  <c r="F374" i="1" s="1"/>
  <c r="F373" i="1" s="1"/>
  <c r="F372" i="1" s="1"/>
  <c r="F369" i="1"/>
  <c r="F368" i="1" s="1"/>
  <c r="F367" i="1" s="1"/>
  <c r="F366" i="1" s="1"/>
  <c r="F364" i="1"/>
  <c r="F363" i="1" s="1"/>
  <c r="F361" i="1"/>
  <c r="F359" i="1"/>
  <c r="F357" i="1"/>
  <c r="F354" i="1"/>
  <c r="F353" i="1" s="1"/>
  <c r="F347" i="1"/>
  <c r="F346" i="1" s="1"/>
  <c r="F345" i="1" s="1"/>
  <c r="F334" i="1"/>
  <c r="F333" i="1" s="1"/>
  <c r="F340" i="1"/>
  <c r="F338" i="1"/>
  <c r="F331" i="1"/>
  <c r="F330" i="1" s="1"/>
  <c r="F318" i="1"/>
  <c r="F317" i="1" s="1"/>
  <c r="F312" i="1"/>
  <c r="F311" i="1" s="1"/>
  <c r="F310" i="1" s="1"/>
  <c r="F308" i="1"/>
  <c r="F307" i="1" s="1"/>
  <c r="F306" i="1" s="1"/>
  <c r="F305" i="1" s="1"/>
  <c r="F526" i="1" s="1"/>
  <c r="F303" i="1"/>
  <c r="F302" i="1" s="1"/>
  <c r="F301" i="1" s="1"/>
  <c r="F300" i="1" s="1"/>
  <c r="F521" i="1" s="1"/>
  <c r="F297" i="1"/>
  <c r="F296" i="1" s="1"/>
  <c r="F295" i="1" s="1"/>
  <c r="F294" i="1" s="1"/>
  <c r="F290" i="1"/>
  <c r="F289" i="1" s="1"/>
  <c r="F288" i="1" s="1"/>
  <c r="F286" i="1"/>
  <c r="F285" i="1" s="1"/>
  <c r="F283" i="1"/>
  <c r="F282" i="1" s="1"/>
  <c r="F280" i="1"/>
  <c r="F279" i="1" s="1"/>
  <c r="F273" i="1"/>
  <c r="F272" i="1" s="1"/>
  <c r="F266" i="1"/>
  <c r="F265" i="1" s="1"/>
  <c r="F261" i="1"/>
  <c r="F260" i="1" s="1"/>
  <c r="F259" i="1" s="1"/>
  <c r="F257" i="1"/>
  <c r="F256" i="1" s="1"/>
  <c r="F254" i="1"/>
  <c r="F253" i="1" s="1"/>
  <c r="F247" i="1"/>
  <c r="F246" i="1" s="1"/>
  <c r="F244" i="1"/>
  <c r="F243" i="1" s="1"/>
  <c r="F238" i="1"/>
  <c r="F237" i="1" s="1"/>
  <c r="F236" i="1" s="1"/>
  <c r="F234" i="1"/>
  <c r="F233" i="1" s="1"/>
  <c r="F232" i="1" s="1"/>
  <c r="F231" i="1" s="1"/>
  <c r="F225" i="1"/>
  <c r="F224" i="1" s="1"/>
  <c r="F219" i="1"/>
  <c r="F218" i="1" s="1"/>
  <c r="F216" i="1"/>
  <c r="F215" i="1" s="1"/>
  <c r="F213" i="1"/>
  <c r="F212" i="1" s="1"/>
  <c r="F207" i="1"/>
  <c r="F206" i="1" s="1"/>
  <c r="F200" i="1"/>
  <c r="F199" i="1" s="1"/>
  <c r="F198" i="1" s="1"/>
  <c r="F196" i="1"/>
  <c r="F195" i="1" s="1"/>
  <c r="F194" i="1" s="1"/>
  <c r="F190" i="1"/>
  <c r="F189" i="1" s="1"/>
  <c r="F187" i="1"/>
  <c r="F186" i="1" s="1"/>
  <c r="F184" i="1"/>
  <c r="F183" i="1" s="1"/>
  <c r="F178" i="1"/>
  <c r="F177" i="1" s="1"/>
  <c r="F172" i="1"/>
  <c r="F171" i="1" s="1"/>
  <c r="F169" i="1" s="1"/>
  <c r="F168" i="1" s="1"/>
  <c r="F165" i="1"/>
  <c r="F164" i="1" s="1"/>
  <c r="F163" i="1" s="1"/>
  <c r="F162" i="1" s="1"/>
  <c r="F161" i="1" s="1"/>
  <c r="F505" i="1" s="1"/>
  <c r="F154" i="1"/>
  <c r="F152" i="1"/>
  <c r="F149" i="1"/>
  <c r="F148" i="1" s="1"/>
  <c r="F146" i="1"/>
  <c r="F144" i="1"/>
  <c r="F141" i="1"/>
  <c r="F139" i="1"/>
  <c r="F136" i="1"/>
  <c r="F135" i="1" s="1"/>
  <c r="F132" i="1"/>
  <c r="F131" i="1" s="1"/>
  <c r="F129" i="1"/>
  <c r="F127" i="1"/>
  <c r="F121" i="1"/>
  <c r="F120" i="1" s="1"/>
  <c r="F119" i="1" s="1"/>
  <c r="F118" i="1" s="1"/>
  <c r="F116" i="1"/>
  <c r="F115" i="1" s="1"/>
  <c r="F113" i="1"/>
  <c r="F112" i="1" s="1"/>
  <c r="F108" i="1"/>
  <c r="F107" i="1" s="1"/>
  <c r="F106" i="1" s="1"/>
  <c r="F105" i="1" s="1"/>
  <c r="F524" i="1" s="1"/>
  <c r="F103" i="1"/>
  <c r="F101" i="1"/>
  <c r="F99" i="1"/>
  <c r="F95" i="1"/>
  <c r="F94" i="1" s="1"/>
  <c r="F92" i="1"/>
  <c r="F91" i="1" s="1"/>
  <c r="F86" i="1"/>
  <c r="F85" i="1" s="1"/>
  <c r="F84" i="1" s="1"/>
  <c r="F83" i="1" s="1"/>
  <c r="F81" i="1"/>
  <c r="F80" i="1" s="1"/>
  <c r="F79" i="1" s="1"/>
  <c r="F78" i="1" s="1"/>
  <c r="F76" i="1"/>
  <c r="F75" i="1" s="1"/>
  <c r="F73" i="1" s="1"/>
  <c r="F72" i="1" s="1"/>
  <c r="F70" i="1"/>
  <c r="F63" i="1"/>
  <c r="F62" i="1" s="1"/>
  <c r="F50" i="1"/>
  <c r="F49" i="1" s="1"/>
  <c r="F47" i="1"/>
  <c r="F46" i="1" s="1"/>
  <c r="F40" i="1"/>
  <c r="F39" i="1" s="1"/>
  <c r="F38" i="1" s="1"/>
  <c r="F37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316" i="1" l="1"/>
  <c r="F315" i="1" s="1"/>
  <c r="F314" i="1" s="1"/>
  <c r="F393" i="1"/>
  <c r="F24" i="1"/>
  <c r="F36" i="1"/>
  <c r="F35" i="1" s="1"/>
  <c r="F504" i="1" s="1"/>
  <c r="F386" i="1"/>
  <c r="F385" i="1" s="1"/>
  <c r="F384" i="1" s="1"/>
  <c r="F413" i="1"/>
  <c r="F329" i="1"/>
  <c r="F205" i="1"/>
  <c r="F204" i="1" s="1"/>
  <c r="F203" i="1" s="1"/>
  <c r="F61" i="1"/>
  <c r="F60" i="1" s="1"/>
  <c r="F271" i="1"/>
  <c r="F270" i="1" s="1"/>
  <c r="F299" i="1"/>
  <c r="F111" i="1"/>
  <c r="F110" i="1" s="1"/>
  <c r="F193" i="1"/>
  <c r="F90" i="1"/>
  <c r="F278" i="1"/>
  <c r="F277" i="1" s="1"/>
  <c r="F276" i="1" s="1"/>
  <c r="F275" i="1" s="1"/>
  <c r="F510" i="1" s="1"/>
  <c r="F182" i="1"/>
  <c r="F181" i="1" s="1"/>
  <c r="F252" i="1"/>
  <c r="F251" i="1" s="1"/>
  <c r="F519" i="1" s="1"/>
  <c r="F483" i="1"/>
  <c r="F482" i="1" s="1"/>
  <c r="F481" i="1" s="1"/>
  <c r="F434" i="1"/>
  <c r="F426" i="1" s="1"/>
  <c r="F406" i="1"/>
  <c r="F344" i="1"/>
  <c r="F343" i="1" s="1"/>
  <c r="F342" i="1" s="1"/>
  <c r="F513" i="1" s="1"/>
  <c r="F175" i="1"/>
  <c r="F174" i="1" s="1"/>
  <c r="F176" i="1"/>
  <c r="F126" i="1"/>
  <c r="F138" i="1"/>
  <c r="F461" i="1"/>
  <c r="F468" i="1"/>
  <c r="F98" i="1"/>
  <c r="F97" i="1" s="1"/>
  <c r="F337" i="1"/>
  <c r="F336" i="1" s="1"/>
  <c r="F328" i="1" s="1"/>
  <c r="F520" i="1" s="1"/>
  <c r="F143" i="1"/>
  <c r="F356" i="1"/>
  <c r="F352" i="1" s="1"/>
  <c r="F351" i="1" s="1"/>
  <c r="F17" i="1"/>
  <c r="F491" i="1"/>
  <c r="F211" i="1"/>
  <c r="F371" i="1"/>
  <c r="F449" i="1"/>
  <c r="F45" i="1"/>
  <c r="F44" i="1" s="1"/>
  <c r="F532" i="1" s="1"/>
  <c r="F242" i="1"/>
  <c r="F241" i="1" s="1"/>
  <c r="F240" i="1" s="1"/>
  <c r="F264" i="1"/>
  <c r="F263" i="1" s="1"/>
  <c r="F529" i="1" s="1"/>
  <c r="F151" i="1"/>
  <c r="F68" i="1"/>
  <c r="F67" i="1" s="1"/>
  <c r="F66" i="1" s="1"/>
  <c r="F65" i="1" s="1"/>
  <c r="F74" i="1"/>
  <c r="F170" i="1"/>
  <c r="F134" i="1" l="1"/>
  <c r="F293" i="1"/>
  <c r="F527" i="1"/>
  <c r="F16" i="1"/>
  <c r="F537" i="1"/>
  <c r="F269" i="1"/>
  <c r="F268" i="1" s="1"/>
  <c r="F518" i="1"/>
  <c r="F531" i="1"/>
  <c r="F43" i="1"/>
  <c r="F192" i="1"/>
  <c r="F530" i="1"/>
  <c r="F180" i="1"/>
  <c r="F528" i="1"/>
  <c r="F125" i="1"/>
  <c r="F250" i="1"/>
  <c r="F89" i="1"/>
  <c r="F522" i="1" s="1"/>
  <c r="F490" i="1"/>
  <c r="F489" i="1" s="1"/>
  <c r="F488" i="1" s="1"/>
  <c r="F487" i="1" s="1"/>
  <c r="F480" i="1" s="1"/>
  <c r="F511" i="1" s="1"/>
  <c r="F460" i="1"/>
  <c r="F459" i="1" s="1"/>
  <c r="F458" i="1" s="1"/>
  <c r="F448" i="1"/>
  <c r="F425" i="1"/>
  <c r="F424" i="1" s="1"/>
  <c r="F405" i="1"/>
  <c r="F404" i="1" s="1"/>
  <c r="F383" i="1"/>
  <c r="F249" i="1"/>
  <c r="F508" i="1" s="1"/>
  <c r="F210" i="1"/>
  <c r="F523" i="1" s="1"/>
  <c r="F327" i="1"/>
  <c r="F326" i="1" s="1"/>
  <c r="F512" i="1" s="1"/>
  <c r="F350" i="1"/>
  <c r="F349" i="1" s="1"/>
  <c r="F42" i="1" l="1"/>
  <c r="F514" i="1" s="1"/>
  <c r="F167" i="1"/>
  <c r="F506" i="1" s="1"/>
  <c r="F403" i="1"/>
  <c r="F15" i="1"/>
  <c r="F14" i="1" s="1"/>
  <c r="F209" i="1"/>
  <c r="F202" i="1" s="1"/>
  <c r="F507" i="1" s="1"/>
  <c r="F88" i="1"/>
  <c r="F59" i="1" s="1"/>
  <c r="F443" i="1"/>
  <c r="F442" i="1" s="1"/>
  <c r="F441" i="1" s="1"/>
  <c r="C24" i="4"/>
  <c r="F13" i="1" l="1"/>
  <c r="F382" i="1"/>
  <c r="F509" i="1" s="1"/>
  <c r="F517" i="1"/>
  <c r="F534" i="1" s="1"/>
  <c r="F503" i="1"/>
  <c r="F58" i="1"/>
  <c r="F381" i="1" l="1"/>
  <c r="F496" i="1" s="1"/>
  <c r="F500" i="1" s="1"/>
  <c r="G534" i="1" l="1"/>
  <c r="E236" i="9"/>
  <c r="E235" i="9" s="1"/>
  <c r="E111" i="9"/>
  <c r="C35" i="8" l="1"/>
  <c r="E216" i="9" l="1"/>
  <c r="E214" i="9"/>
  <c r="E213" i="9" s="1"/>
  <c r="E121" i="9" l="1"/>
  <c r="E120" i="9" s="1"/>
  <c r="E239" i="9" l="1"/>
  <c r="E238" i="9" s="1"/>
  <c r="E234" i="9" s="1"/>
  <c r="E233" i="9" s="1"/>
  <c r="E232" i="9" s="1"/>
  <c r="E182" i="9"/>
  <c r="E181" i="9" s="1"/>
  <c r="E276" i="9" l="1"/>
  <c r="E275" i="9" s="1"/>
  <c r="E179" i="9"/>
  <c r="E178" i="9" s="1"/>
  <c r="D17" i="11" l="1"/>
  <c r="C17" i="11"/>
  <c r="G17" i="11" l="1"/>
  <c r="C22" i="4" l="1"/>
  <c r="E272" i="9" l="1"/>
  <c r="E117" i="9"/>
  <c r="E116" i="9" s="1"/>
  <c r="E271" i="9" l="1"/>
  <c r="E491" i="9" s="1"/>
  <c r="C39" i="4"/>
  <c r="C38" i="4" l="1"/>
  <c r="E46" i="9"/>
  <c r="E45" i="9" s="1"/>
  <c r="E44" i="9" l="1"/>
  <c r="E114" i="9"/>
  <c r="E113" i="9" s="1"/>
  <c r="E249" i="9" l="1"/>
  <c r="E248" i="9" s="1"/>
  <c r="E244" i="9" l="1"/>
  <c r="E243" i="9" l="1"/>
  <c r="E471" i="9" s="1"/>
  <c r="E506" i="9"/>
  <c r="C32" i="4"/>
  <c r="E242" i="9" l="1"/>
  <c r="E241" i="9" s="1"/>
  <c r="C28" i="8"/>
  <c r="C14" i="8"/>
  <c r="E446" i="9"/>
  <c r="E445" i="9" s="1"/>
  <c r="E383" i="9"/>
  <c r="E382" i="9" s="1"/>
  <c r="E381" i="9" s="1"/>
  <c r="E380" i="9" s="1"/>
  <c r="E265" i="9"/>
  <c r="E264" i="9" s="1"/>
  <c r="E490" i="9" s="1"/>
  <c r="E176" i="9"/>
  <c r="E175" i="9" s="1"/>
  <c r="E164" i="9"/>
  <c r="E163" i="9" s="1"/>
  <c r="E162" i="9" s="1"/>
  <c r="E161" i="9" s="1"/>
  <c r="E157" i="9"/>
  <c r="E156" i="9" s="1"/>
  <c r="E155" i="9" s="1"/>
  <c r="E154" i="9" s="1"/>
  <c r="E153" i="9" s="1"/>
  <c r="E151" i="9"/>
  <c r="E150" i="9" s="1"/>
  <c r="E137" i="9"/>
  <c r="E134" i="9"/>
  <c r="E133" i="9" s="1"/>
  <c r="E131" i="9"/>
  <c r="E129" i="9"/>
  <c r="E126" i="9"/>
  <c r="E124" i="9"/>
  <c r="E109" i="9"/>
  <c r="E108" i="9" s="1"/>
  <c r="E77" i="9"/>
  <c r="E76" i="9" s="1"/>
  <c r="E72" i="9" s="1"/>
  <c r="E19" i="9"/>
  <c r="E18" i="9" s="1"/>
  <c r="C28" i="4"/>
  <c r="C18" i="4"/>
  <c r="C16" i="4"/>
  <c r="C14" i="4"/>
  <c r="C15" i="3"/>
  <c r="C18" i="3" s="1"/>
  <c r="E202" i="9" l="1"/>
  <c r="E475" i="9" s="1"/>
  <c r="E514" i="9"/>
  <c r="E263" i="9"/>
  <c r="E262" i="9" s="1"/>
  <c r="E261" i="9" s="1"/>
  <c r="E71" i="9"/>
  <c r="E474" i="9" s="1"/>
  <c r="E511" i="9"/>
  <c r="E17" i="9"/>
  <c r="E174" i="9"/>
  <c r="C13" i="8"/>
  <c r="C63" i="8" s="1"/>
  <c r="E35" i="8"/>
  <c r="E149" i="9"/>
  <c r="E148" i="9" s="1"/>
  <c r="E147" i="9" s="1"/>
  <c r="E146" i="9" s="1"/>
  <c r="E46" i="8"/>
  <c r="C13" i="4"/>
  <c r="E160" i="9"/>
  <c r="E444" i="9"/>
  <c r="E136" i="9"/>
  <c r="E128" i="9"/>
  <c r="E123" i="9"/>
  <c r="E201" i="9" l="1"/>
  <c r="E119" i="9"/>
  <c r="E107" i="9" s="1"/>
  <c r="F539" i="1"/>
  <c r="F502" i="1"/>
  <c r="E469" i="9"/>
  <c r="E13" i="8" s="1"/>
  <c r="E443" i="9"/>
  <c r="E479" i="9" s="1"/>
  <c r="E50" i="8" s="1"/>
  <c r="E519" i="9"/>
  <c r="E173" i="9"/>
  <c r="E172" i="9" s="1"/>
  <c r="E159" i="9" s="1"/>
  <c r="E520" i="9"/>
  <c r="E38" i="8"/>
  <c r="E40" i="8"/>
  <c r="E379" i="9"/>
  <c r="E28" i="8"/>
  <c r="E32" i="8"/>
  <c r="E425" i="9"/>
  <c r="C51" i="4"/>
  <c r="E527" i="9" l="1"/>
  <c r="E485" i="9"/>
  <c r="E480" i="9"/>
  <c r="E52" i="8" s="1"/>
  <c r="E442" i="9"/>
  <c r="E441" i="9" s="1"/>
  <c r="E528" i="9"/>
  <c r="E63" i="8"/>
  <c r="F501" i="1"/>
  <c r="E70" i="9"/>
  <c r="E16" i="9" s="1"/>
  <c r="F541" i="1"/>
  <c r="E43" i="8"/>
  <c r="E260" i="9"/>
  <c r="E194" i="9"/>
  <c r="E486" i="9" l="1"/>
  <c r="F528" i="9" s="1"/>
  <c r="E464" i="9"/>
  <c r="E466" i="9" s="1"/>
  <c r="G63" i="8" l="1"/>
  <c r="F65" i="8" s="1"/>
  <c r="E488" i="9"/>
  <c r="F515" i="1"/>
  <c r="G515" i="1" s="1"/>
</calcChain>
</file>

<file path=xl/sharedStrings.xml><?xml version="1.0" encoding="utf-8"?>
<sst xmlns="http://schemas.openxmlformats.org/spreadsheetml/2006/main" count="4565" uniqueCount="628">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</sst>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6" sqref="C6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3" t="s">
        <v>288</v>
      </c>
    </row>
    <row r="2" spans="1:3" x14ac:dyDescent="0.3">
      <c r="C2" s="103" t="s">
        <v>433</v>
      </c>
    </row>
    <row r="3" spans="1:3" x14ac:dyDescent="0.3">
      <c r="C3" s="103" t="s">
        <v>434</v>
      </c>
    </row>
    <row r="4" spans="1:3" x14ac:dyDescent="0.3">
      <c r="C4" s="103"/>
    </row>
    <row r="5" spans="1:3" x14ac:dyDescent="0.3">
      <c r="C5" s="103" t="s">
        <v>288</v>
      </c>
    </row>
    <row r="6" spans="1:3" x14ac:dyDescent="0.3">
      <c r="C6" s="103" t="s">
        <v>621</v>
      </c>
    </row>
    <row r="7" spans="1:3" x14ac:dyDescent="0.3">
      <c r="C7" s="103" t="s">
        <v>622</v>
      </c>
    </row>
    <row r="8" spans="1:3" x14ac:dyDescent="0.3">
      <c r="B8" s="17"/>
      <c r="C8" s="103" t="s">
        <v>623</v>
      </c>
    </row>
    <row r="9" spans="1:3" s="8" customFormat="1" x14ac:dyDescent="0.25">
      <c r="A9" s="160" t="s">
        <v>188</v>
      </c>
      <c r="B9" s="160"/>
      <c r="C9" s="160"/>
    </row>
    <row r="10" spans="1:3" ht="37.5" customHeight="1" x14ac:dyDescent="0.25">
      <c r="A10" s="159" t="s">
        <v>438</v>
      </c>
      <c r="B10" s="159"/>
      <c r="C10" s="159"/>
    </row>
    <row r="11" spans="1:3" x14ac:dyDescent="0.25">
      <c r="A11" s="18"/>
      <c r="B11" s="18"/>
      <c r="C11" s="18"/>
    </row>
    <row r="12" spans="1:3" x14ac:dyDescent="0.3">
      <c r="A12" s="17" t="s">
        <v>189</v>
      </c>
      <c r="B12" s="15"/>
      <c r="C12" s="19"/>
    </row>
    <row r="13" spans="1:3" x14ac:dyDescent="0.3">
      <c r="A13" s="17"/>
      <c r="C13" s="17" t="s">
        <v>556</v>
      </c>
    </row>
    <row r="14" spans="1:3" ht="56.25" x14ac:dyDescent="0.25">
      <c r="A14" s="20" t="s">
        <v>190</v>
      </c>
      <c r="B14" s="20" t="s">
        <v>191</v>
      </c>
      <c r="C14" s="20" t="s">
        <v>291</v>
      </c>
    </row>
    <row r="15" spans="1:3" ht="37.5" x14ac:dyDescent="0.3">
      <c r="A15" s="21" t="s">
        <v>192</v>
      </c>
      <c r="B15" s="22" t="s">
        <v>193</v>
      </c>
      <c r="C15" s="127">
        <f>C16+C17</f>
        <v>19417804</v>
      </c>
    </row>
    <row r="16" spans="1:3" ht="56.25" x14ac:dyDescent="0.3">
      <c r="A16" s="21" t="s">
        <v>194</v>
      </c>
      <c r="B16" s="22" t="s">
        <v>195</v>
      </c>
      <c r="C16" s="127">
        <v>-686165970.35000002</v>
      </c>
    </row>
    <row r="17" spans="1:3" ht="56.25" x14ac:dyDescent="0.3">
      <c r="A17" s="21" t="s">
        <v>196</v>
      </c>
      <c r="B17" s="22" t="s">
        <v>197</v>
      </c>
      <c r="C17" s="127">
        <v>705583774.35000002</v>
      </c>
    </row>
    <row r="18" spans="1:3" x14ac:dyDescent="0.3">
      <c r="A18" s="21"/>
      <c r="B18" s="23" t="s">
        <v>198</v>
      </c>
      <c r="C18" s="153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view="pageBreakPreview" zoomScale="93" zoomScaleNormal="100" zoomScaleSheetLayoutView="93" workbookViewId="0">
      <selection activeCell="C5" sqref="C5:C8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3" t="s">
        <v>341</v>
      </c>
    </row>
    <row r="2" spans="1:3" x14ac:dyDescent="0.3">
      <c r="C2" s="103" t="s">
        <v>433</v>
      </c>
    </row>
    <row r="3" spans="1:3" x14ac:dyDescent="0.3">
      <c r="C3" s="103" t="s">
        <v>434</v>
      </c>
    </row>
    <row r="4" spans="1:3" x14ac:dyDescent="0.3">
      <c r="C4" s="103"/>
    </row>
    <row r="5" spans="1:3" x14ac:dyDescent="0.3">
      <c r="C5" s="103" t="s">
        <v>309</v>
      </c>
    </row>
    <row r="6" spans="1:3" x14ac:dyDescent="0.3">
      <c r="C6" s="103" t="s">
        <v>621</v>
      </c>
    </row>
    <row r="7" spans="1:3" x14ac:dyDescent="0.3">
      <c r="C7" s="103" t="s">
        <v>622</v>
      </c>
    </row>
    <row r="8" spans="1:3" x14ac:dyDescent="0.3">
      <c r="C8" s="103" t="s">
        <v>623</v>
      </c>
    </row>
    <row r="9" spans="1:3" x14ac:dyDescent="0.3">
      <c r="A9" s="162" t="s">
        <v>293</v>
      </c>
      <c r="B9" s="162"/>
      <c r="C9" s="162"/>
    </row>
    <row r="10" spans="1:3" x14ac:dyDescent="0.3">
      <c r="A10" s="161" t="s">
        <v>439</v>
      </c>
      <c r="B10" s="161"/>
      <c r="C10" s="161"/>
    </row>
    <row r="11" spans="1:3" x14ac:dyDescent="0.3">
      <c r="C11" s="78" t="s">
        <v>556</v>
      </c>
    </row>
    <row r="12" spans="1:3" ht="57.75" customHeight="1" x14ac:dyDescent="0.3">
      <c r="A12" s="27" t="s">
        <v>190</v>
      </c>
      <c r="B12" s="28" t="s">
        <v>199</v>
      </c>
      <c r="C12" s="79" t="s">
        <v>291</v>
      </c>
    </row>
    <row r="13" spans="1:3" x14ac:dyDescent="0.3">
      <c r="A13" s="29" t="s">
        <v>200</v>
      </c>
      <c r="B13" s="30" t="s">
        <v>201</v>
      </c>
      <c r="C13" s="126">
        <f>C14+C18+C22+C24+C28+C30+C32+C35+C16</f>
        <v>266884882</v>
      </c>
    </row>
    <row r="14" spans="1:3" x14ac:dyDescent="0.3">
      <c r="A14" s="29" t="s">
        <v>202</v>
      </c>
      <c r="B14" s="31" t="s">
        <v>203</v>
      </c>
      <c r="C14" s="127">
        <f>SUM(C15:C15)</f>
        <v>225376000</v>
      </c>
    </row>
    <row r="15" spans="1:3" x14ac:dyDescent="0.3">
      <c r="A15" s="29" t="s">
        <v>204</v>
      </c>
      <c r="B15" s="31" t="s">
        <v>205</v>
      </c>
      <c r="C15" s="127">
        <v>225376000</v>
      </c>
    </row>
    <row r="16" spans="1:3" ht="37.5" x14ac:dyDescent="0.3">
      <c r="A16" s="29" t="s">
        <v>206</v>
      </c>
      <c r="B16" s="31" t="s">
        <v>207</v>
      </c>
      <c r="C16" s="127">
        <f>C17</f>
        <v>10507500</v>
      </c>
    </row>
    <row r="17" spans="1:3" ht="37.5" x14ac:dyDescent="0.3">
      <c r="A17" s="29" t="s">
        <v>208</v>
      </c>
      <c r="B17" s="31" t="s">
        <v>209</v>
      </c>
      <c r="C17" s="127">
        <v>10507500</v>
      </c>
    </row>
    <row r="18" spans="1:3" x14ac:dyDescent="0.3">
      <c r="A18" s="29" t="s">
        <v>210</v>
      </c>
      <c r="B18" s="31" t="s">
        <v>211</v>
      </c>
      <c r="C18" s="127">
        <f>SUM(C19:C21)</f>
        <v>10576000</v>
      </c>
    </row>
    <row r="19" spans="1:3" ht="19.5" customHeight="1" x14ac:dyDescent="0.3">
      <c r="A19" s="29" t="s">
        <v>212</v>
      </c>
      <c r="B19" s="31" t="s">
        <v>213</v>
      </c>
      <c r="C19" s="127">
        <v>9000000</v>
      </c>
    </row>
    <row r="20" spans="1:3" x14ac:dyDescent="0.3">
      <c r="A20" s="29" t="s">
        <v>214</v>
      </c>
      <c r="B20" s="31" t="s">
        <v>215</v>
      </c>
      <c r="C20" s="127">
        <v>1126000</v>
      </c>
    </row>
    <row r="21" spans="1:3" ht="37.5" x14ac:dyDescent="0.3">
      <c r="A21" s="29" t="s">
        <v>216</v>
      </c>
      <c r="B21" s="31" t="s">
        <v>217</v>
      </c>
      <c r="C21" s="127">
        <v>450000</v>
      </c>
    </row>
    <row r="22" spans="1:3" x14ac:dyDescent="0.3">
      <c r="A22" s="29" t="s">
        <v>218</v>
      </c>
      <c r="B22" s="31" t="s">
        <v>219</v>
      </c>
      <c r="C22" s="127">
        <f>C23</f>
        <v>3078382</v>
      </c>
    </row>
    <row r="23" spans="1:3" ht="37.5" x14ac:dyDescent="0.3">
      <c r="A23" s="29" t="s">
        <v>220</v>
      </c>
      <c r="B23" s="31" t="s">
        <v>221</v>
      </c>
      <c r="C23" s="127">
        <v>3078382</v>
      </c>
    </row>
    <row r="24" spans="1:3" ht="36" customHeight="1" x14ac:dyDescent="0.3">
      <c r="A24" s="29" t="s">
        <v>222</v>
      </c>
      <c r="B24" s="32" t="s">
        <v>223</v>
      </c>
      <c r="C24" s="127">
        <f>SUM(C25:C27)</f>
        <v>14203000</v>
      </c>
    </row>
    <row r="25" spans="1:3" ht="91.5" customHeight="1" x14ac:dyDescent="0.3">
      <c r="A25" s="29" t="s">
        <v>321</v>
      </c>
      <c r="B25" s="31" t="s">
        <v>320</v>
      </c>
      <c r="C25" s="127">
        <v>10150000</v>
      </c>
    </row>
    <row r="26" spans="1:3" ht="37.5" customHeight="1" x14ac:dyDescent="0.3">
      <c r="A26" s="29" t="s">
        <v>318</v>
      </c>
      <c r="B26" s="31" t="s">
        <v>317</v>
      </c>
      <c r="C26" s="128">
        <v>1853000</v>
      </c>
    </row>
    <row r="27" spans="1:3" ht="93.75" x14ac:dyDescent="0.3">
      <c r="A27" s="29" t="s">
        <v>319</v>
      </c>
      <c r="B27" s="31" t="s">
        <v>224</v>
      </c>
      <c r="C27" s="127">
        <v>2200000</v>
      </c>
    </row>
    <row r="28" spans="1:3" ht="24" customHeight="1" x14ac:dyDescent="0.3">
      <c r="A28" s="29" t="s">
        <v>225</v>
      </c>
      <c r="B28" s="32" t="s">
        <v>226</v>
      </c>
      <c r="C28" s="127">
        <f>SUM(C29:C29)</f>
        <v>200000</v>
      </c>
    </row>
    <row r="29" spans="1:3" x14ac:dyDescent="0.3">
      <c r="A29" s="29" t="s">
        <v>227</v>
      </c>
      <c r="B29" s="31" t="s">
        <v>228</v>
      </c>
      <c r="C29" s="127">
        <v>200000</v>
      </c>
    </row>
    <row r="30" spans="1:3" ht="37.5" x14ac:dyDescent="0.3">
      <c r="A30" s="29" t="s">
        <v>229</v>
      </c>
      <c r="B30" s="31" t="s">
        <v>230</v>
      </c>
      <c r="C30" s="127">
        <f>C31</f>
        <v>744000</v>
      </c>
    </row>
    <row r="31" spans="1:3" ht="36.75" customHeight="1" x14ac:dyDescent="0.3">
      <c r="A31" s="29" t="s">
        <v>231</v>
      </c>
      <c r="B31" s="31" t="s">
        <v>232</v>
      </c>
      <c r="C31" s="127">
        <v>744000</v>
      </c>
    </row>
    <row r="32" spans="1:3" ht="37.5" x14ac:dyDescent="0.3">
      <c r="A32" s="29" t="s">
        <v>233</v>
      </c>
      <c r="B32" s="31" t="s">
        <v>234</v>
      </c>
      <c r="C32" s="127">
        <f>C33+C34</f>
        <v>1600000</v>
      </c>
    </row>
    <row r="33" spans="1:3" ht="92.25" customHeight="1" x14ac:dyDescent="0.3">
      <c r="A33" s="29" t="s">
        <v>235</v>
      </c>
      <c r="B33" s="33" t="s">
        <v>236</v>
      </c>
      <c r="C33" s="127">
        <v>1000000</v>
      </c>
    </row>
    <row r="34" spans="1:3" ht="36" customHeight="1" x14ac:dyDescent="0.3">
      <c r="A34" s="29" t="s">
        <v>322</v>
      </c>
      <c r="B34" s="31" t="s">
        <v>237</v>
      </c>
      <c r="C34" s="127">
        <v>600000</v>
      </c>
    </row>
    <row r="35" spans="1:3" x14ac:dyDescent="0.3">
      <c r="A35" s="29" t="s">
        <v>238</v>
      </c>
      <c r="B35" s="32" t="s">
        <v>239</v>
      </c>
      <c r="C35" s="128">
        <f>C36+C37</f>
        <v>600000</v>
      </c>
    </row>
    <row r="36" spans="1:3" ht="36.6" customHeight="1" x14ac:dyDescent="0.3">
      <c r="A36" s="29" t="s">
        <v>599</v>
      </c>
      <c r="B36" s="34" t="s">
        <v>600</v>
      </c>
      <c r="C36" s="112">
        <v>350000</v>
      </c>
    </row>
    <row r="37" spans="1:3" ht="70.900000000000006" customHeight="1" x14ac:dyDescent="0.3">
      <c r="A37" s="29" t="s">
        <v>601</v>
      </c>
      <c r="B37" s="34" t="s">
        <v>602</v>
      </c>
      <c r="C37" s="112">
        <v>250000</v>
      </c>
    </row>
    <row r="38" spans="1:3" s="8" customFormat="1" ht="20.25" customHeight="1" collapsed="1" x14ac:dyDescent="0.3">
      <c r="A38" s="35" t="s">
        <v>240</v>
      </c>
      <c r="B38" s="35" t="s">
        <v>241</v>
      </c>
      <c r="C38" s="129">
        <f>C39</f>
        <v>419281088.35000002</v>
      </c>
    </row>
    <row r="39" spans="1:3" ht="38.25" customHeight="1" x14ac:dyDescent="0.3">
      <c r="A39" s="36" t="s">
        <v>242</v>
      </c>
      <c r="B39" s="36" t="s">
        <v>295</v>
      </c>
      <c r="C39" s="112">
        <f>C40+C42+C44</f>
        <v>419281088.35000002</v>
      </c>
    </row>
    <row r="40" spans="1:3" ht="21.75" customHeight="1" x14ac:dyDescent="0.3">
      <c r="A40" s="36" t="s">
        <v>559</v>
      </c>
      <c r="B40" s="38" t="s">
        <v>560</v>
      </c>
      <c r="C40" s="112">
        <f>C41</f>
        <v>6169970.96</v>
      </c>
    </row>
    <row r="41" spans="1:3" ht="38.25" customHeight="1" x14ac:dyDescent="0.3">
      <c r="A41" s="36" t="s">
        <v>557</v>
      </c>
      <c r="B41" s="38" t="s">
        <v>558</v>
      </c>
      <c r="C41" s="112">
        <v>6169970.96</v>
      </c>
    </row>
    <row r="42" spans="1:3" ht="38.25" customHeight="1" x14ac:dyDescent="0.3">
      <c r="A42" s="36" t="s">
        <v>410</v>
      </c>
      <c r="B42" s="36" t="s">
        <v>393</v>
      </c>
      <c r="C42" s="112">
        <f>C43</f>
        <v>46257747.390000001</v>
      </c>
    </row>
    <row r="43" spans="1:3" ht="20.25" customHeight="1" x14ac:dyDescent="0.3">
      <c r="A43" s="36" t="s">
        <v>411</v>
      </c>
      <c r="B43" s="36" t="s">
        <v>394</v>
      </c>
      <c r="C43" s="112">
        <v>46257747.390000001</v>
      </c>
    </row>
    <row r="44" spans="1:3" ht="18.75" customHeight="1" x14ac:dyDescent="0.3">
      <c r="A44" s="37" t="s">
        <v>388</v>
      </c>
      <c r="B44" s="36" t="s">
        <v>306</v>
      </c>
      <c r="C44" s="112">
        <f>C50+C45+C46+C48+C49+C47</f>
        <v>366853370</v>
      </c>
    </row>
    <row r="45" spans="1:3" ht="37.5" x14ac:dyDescent="0.3">
      <c r="A45" s="36" t="s">
        <v>387</v>
      </c>
      <c r="B45" s="36" t="s">
        <v>245</v>
      </c>
      <c r="C45" s="112">
        <v>358250786</v>
      </c>
    </row>
    <row r="46" spans="1:3" ht="75.75" customHeight="1" x14ac:dyDescent="0.3">
      <c r="A46" s="36" t="s">
        <v>386</v>
      </c>
      <c r="B46" s="38" t="s">
        <v>316</v>
      </c>
      <c r="C46" s="112">
        <v>4146291</v>
      </c>
    </row>
    <row r="47" spans="1:3" ht="56.25" x14ac:dyDescent="0.3">
      <c r="A47" s="36" t="s">
        <v>385</v>
      </c>
      <c r="B47" s="36" t="s">
        <v>244</v>
      </c>
      <c r="C47" s="112">
        <v>1263976</v>
      </c>
    </row>
    <row r="48" spans="1:3" ht="56.25" customHeight="1" x14ac:dyDescent="0.3">
      <c r="A48" s="36" t="s">
        <v>384</v>
      </c>
      <c r="B48" s="38" t="s">
        <v>323</v>
      </c>
      <c r="C48" s="112">
        <v>21463</v>
      </c>
    </row>
    <row r="49" spans="1:3" ht="56.25" customHeight="1" x14ac:dyDescent="0.3">
      <c r="A49" s="36" t="s">
        <v>610</v>
      </c>
      <c r="B49" s="38" t="s">
        <v>611</v>
      </c>
      <c r="C49" s="112">
        <v>769864</v>
      </c>
    </row>
    <row r="50" spans="1:3" ht="37.5" x14ac:dyDescent="0.3">
      <c r="A50" s="36" t="s">
        <v>383</v>
      </c>
      <c r="B50" s="36" t="s">
        <v>243</v>
      </c>
      <c r="C50" s="112">
        <v>2400990</v>
      </c>
    </row>
    <row r="51" spans="1:3" x14ac:dyDescent="0.3">
      <c r="A51" s="39"/>
      <c r="B51" s="40" t="s">
        <v>150</v>
      </c>
      <c r="C51" s="130">
        <f>C13+C38</f>
        <v>686165970.35000002</v>
      </c>
    </row>
    <row r="52" spans="1:3" x14ac:dyDescent="0.3">
      <c r="A52" s="41"/>
      <c r="B52" s="42"/>
      <c r="C52" s="80"/>
    </row>
    <row r="53" spans="1:3" x14ac:dyDescent="0.3">
      <c r="A53" s="41"/>
      <c r="B53" s="42"/>
      <c r="C53" s="80"/>
    </row>
    <row r="54" spans="1:3" x14ac:dyDescent="0.3">
      <c r="C54" s="81">
        <f>C51+19417804</f>
        <v>705583774.35000002</v>
      </c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tabSelected="1" view="pageBreakPreview" topLeftCell="A127" zoomScaleNormal="100" zoomScaleSheetLayoutView="100" workbookViewId="0">
      <selection activeCell="F110" sqref="F110"/>
    </sheetView>
  </sheetViews>
  <sheetFormatPr defaultRowHeight="18.75" outlineLevelRow="7" x14ac:dyDescent="0.3"/>
  <cols>
    <col min="1" max="1" width="99.71093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1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3" t="s">
        <v>624</v>
      </c>
    </row>
    <row r="2" spans="1:11" x14ac:dyDescent="0.3">
      <c r="F2" s="103" t="s">
        <v>433</v>
      </c>
    </row>
    <row r="3" spans="1:11" x14ac:dyDescent="0.3">
      <c r="F3" s="103" t="s">
        <v>434</v>
      </c>
    </row>
    <row r="4" spans="1:11" x14ac:dyDescent="0.3">
      <c r="F4" s="103"/>
    </row>
    <row r="5" spans="1:11" x14ac:dyDescent="0.3">
      <c r="F5" s="103" t="s">
        <v>308</v>
      </c>
    </row>
    <row r="6" spans="1:11" x14ac:dyDescent="0.3">
      <c r="F6" s="103" t="s">
        <v>621</v>
      </c>
    </row>
    <row r="7" spans="1:11" x14ac:dyDescent="0.3">
      <c r="F7" s="103" t="s">
        <v>622</v>
      </c>
    </row>
    <row r="8" spans="1:11" x14ac:dyDescent="0.3">
      <c r="F8" s="103" t="s">
        <v>623</v>
      </c>
    </row>
    <row r="9" spans="1:11" s="1" customFormat="1" x14ac:dyDescent="0.3">
      <c r="A9" s="164" t="s">
        <v>292</v>
      </c>
      <c r="B9" s="164"/>
      <c r="C9" s="164"/>
      <c r="D9" s="164"/>
      <c r="E9" s="164"/>
      <c r="F9" s="164"/>
      <c r="G9" s="97"/>
      <c r="H9" s="97"/>
      <c r="I9" s="97"/>
      <c r="J9" s="97"/>
      <c r="K9" s="97"/>
    </row>
    <row r="10" spans="1:11" s="1" customFormat="1" x14ac:dyDescent="0.3">
      <c r="A10" s="163" t="s">
        <v>440</v>
      </c>
      <c r="B10" s="163"/>
      <c r="C10" s="163"/>
      <c r="D10" s="163"/>
      <c r="E10" s="163"/>
      <c r="F10" s="163"/>
      <c r="G10" s="97"/>
      <c r="H10" s="97"/>
      <c r="I10" s="97"/>
      <c r="J10" s="97"/>
      <c r="K10" s="97"/>
    </row>
    <row r="11" spans="1:11" s="1" customFormat="1" x14ac:dyDescent="0.3">
      <c r="A11" s="44"/>
      <c r="B11" s="77"/>
      <c r="C11" s="77"/>
      <c r="D11" s="77"/>
      <c r="E11" s="77"/>
      <c r="F11" s="46" t="s">
        <v>556</v>
      </c>
      <c r="G11" s="97"/>
      <c r="H11" s="97"/>
      <c r="I11" s="97"/>
      <c r="J11" s="97"/>
      <c r="K11" s="97"/>
    </row>
    <row r="12" spans="1:11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13" t="s">
        <v>247</v>
      </c>
    </row>
    <row r="13" spans="1:11" s="3" customFormat="1" ht="37.5" x14ac:dyDescent="0.25">
      <c r="A13" s="49" t="s">
        <v>5</v>
      </c>
      <c r="B13" s="50" t="s">
        <v>6</v>
      </c>
      <c r="C13" s="50" t="s">
        <v>7</v>
      </c>
      <c r="D13" s="50" t="s">
        <v>151</v>
      </c>
      <c r="E13" s="50" t="s">
        <v>8</v>
      </c>
      <c r="F13" s="118">
        <f t="shared" ref="F13" si="0">F14+F42+F35</f>
        <v>28520852</v>
      </c>
      <c r="G13" s="9"/>
      <c r="H13" s="9"/>
      <c r="I13" s="9"/>
      <c r="J13" s="9"/>
      <c r="K13" s="9"/>
    </row>
    <row r="14" spans="1:11" outlineLevel="1" x14ac:dyDescent="0.25">
      <c r="A14" s="51" t="s">
        <v>9</v>
      </c>
      <c r="B14" s="52" t="s">
        <v>6</v>
      </c>
      <c r="C14" s="52" t="s">
        <v>10</v>
      </c>
      <c r="D14" s="52" t="s">
        <v>151</v>
      </c>
      <c r="E14" s="52" t="s">
        <v>8</v>
      </c>
      <c r="F14" s="114">
        <f t="shared" ref="F14" si="1">F15+F24</f>
        <v>7074861</v>
      </c>
    </row>
    <row r="15" spans="1:11" ht="37.5" outlineLevel="2" x14ac:dyDescent="0.25">
      <c r="A15" s="51" t="s">
        <v>11</v>
      </c>
      <c r="B15" s="52" t="s">
        <v>6</v>
      </c>
      <c r="C15" s="52" t="s">
        <v>12</v>
      </c>
      <c r="D15" s="52" t="s">
        <v>151</v>
      </c>
      <c r="E15" s="52" t="s">
        <v>8</v>
      </c>
      <c r="F15" s="114">
        <f t="shared" ref="F15:F16" si="2">F16</f>
        <v>6529609</v>
      </c>
    </row>
    <row r="16" spans="1:11" outlineLevel="4" x14ac:dyDescent="0.25">
      <c r="A16" s="51" t="s">
        <v>160</v>
      </c>
      <c r="B16" s="52" t="s">
        <v>6</v>
      </c>
      <c r="C16" s="52" t="s">
        <v>12</v>
      </c>
      <c r="D16" s="52" t="s">
        <v>152</v>
      </c>
      <c r="E16" s="52" t="s">
        <v>8</v>
      </c>
      <c r="F16" s="114">
        <f t="shared" si="2"/>
        <v>6529609</v>
      </c>
    </row>
    <row r="17" spans="1:11" ht="37.5" outlineLevel="5" x14ac:dyDescent="0.25">
      <c r="A17" s="51" t="s">
        <v>13</v>
      </c>
      <c r="B17" s="52" t="s">
        <v>6</v>
      </c>
      <c r="C17" s="52" t="s">
        <v>12</v>
      </c>
      <c r="D17" s="52" t="s">
        <v>153</v>
      </c>
      <c r="E17" s="52" t="s">
        <v>8</v>
      </c>
      <c r="F17" s="114">
        <f t="shared" ref="F17" si="3">F18+F20+F22</f>
        <v>6529609</v>
      </c>
    </row>
    <row r="18" spans="1:11" ht="56.25" outlineLevel="6" x14ac:dyDescent="0.25">
      <c r="A18" s="51" t="s">
        <v>14</v>
      </c>
      <c r="B18" s="52" t="s">
        <v>6</v>
      </c>
      <c r="C18" s="52" t="s">
        <v>12</v>
      </c>
      <c r="D18" s="52" t="s">
        <v>153</v>
      </c>
      <c r="E18" s="52" t="s">
        <v>15</v>
      </c>
      <c r="F18" s="114">
        <f t="shared" ref="F18" si="4">F19</f>
        <v>6358209</v>
      </c>
    </row>
    <row r="19" spans="1:11" outlineLevel="7" x14ac:dyDescent="0.25">
      <c r="A19" s="51" t="s">
        <v>16</v>
      </c>
      <c r="B19" s="52" t="s">
        <v>6</v>
      </c>
      <c r="C19" s="52" t="s">
        <v>12</v>
      </c>
      <c r="D19" s="52" t="s">
        <v>153</v>
      </c>
      <c r="E19" s="52" t="s">
        <v>17</v>
      </c>
      <c r="F19" s="115">
        <v>6358209</v>
      </c>
    </row>
    <row r="20" spans="1:11" outlineLevel="6" x14ac:dyDescent="0.25">
      <c r="A20" s="51" t="s">
        <v>18</v>
      </c>
      <c r="B20" s="52" t="s">
        <v>6</v>
      </c>
      <c r="C20" s="52" t="s">
        <v>12</v>
      </c>
      <c r="D20" s="52" t="s">
        <v>153</v>
      </c>
      <c r="E20" s="52" t="s">
        <v>19</v>
      </c>
      <c r="F20" s="114">
        <f t="shared" ref="F20" si="5">F21</f>
        <v>170400</v>
      </c>
    </row>
    <row r="21" spans="1:11" ht="37.5" outlineLevel="7" x14ac:dyDescent="0.25">
      <c r="A21" s="51" t="s">
        <v>20</v>
      </c>
      <c r="B21" s="52" t="s">
        <v>6</v>
      </c>
      <c r="C21" s="52" t="s">
        <v>12</v>
      </c>
      <c r="D21" s="52" t="s">
        <v>153</v>
      </c>
      <c r="E21" s="52" t="s">
        <v>21</v>
      </c>
      <c r="F21" s="111">
        <v>170400</v>
      </c>
    </row>
    <row r="22" spans="1:11" outlineLevel="6" x14ac:dyDescent="0.25">
      <c r="A22" s="51" t="s">
        <v>22</v>
      </c>
      <c r="B22" s="52" t="s">
        <v>6</v>
      </c>
      <c r="C22" s="52" t="s">
        <v>12</v>
      </c>
      <c r="D22" s="52" t="s">
        <v>153</v>
      </c>
      <c r="E22" s="52" t="s">
        <v>23</v>
      </c>
      <c r="F22" s="114">
        <f t="shared" ref="F22" si="6">F23</f>
        <v>1000</v>
      </c>
    </row>
    <row r="23" spans="1:11" outlineLevel="7" x14ac:dyDescent="0.25">
      <c r="A23" s="51" t="s">
        <v>24</v>
      </c>
      <c r="B23" s="52" t="s">
        <v>6</v>
      </c>
      <c r="C23" s="52" t="s">
        <v>12</v>
      </c>
      <c r="D23" s="52" t="s">
        <v>153</v>
      </c>
      <c r="E23" s="52" t="s">
        <v>25</v>
      </c>
      <c r="F23" s="111">
        <v>1000</v>
      </c>
    </row>
    <row r="24" spans="1:11" outlineLevel="2" x14ac:dyDescent="0.25">
      <c r="A24" s="51" t="s">
        <v>26</v>
      </c>
      <c r="B24" s="52" t="s">
        <v>6</v>
      </c>
      <c r="C24" s="52" t="s">
        <v>27</v>
      </c>
      <c r="D24" s="52" t="s">
        <v>151</v>
      </c>
      <c r="E24" s="52" t="s">
        <v>8</v>
      </c>
      <c r="F24" s="114">
        <f>F25+F30</f>
        <v>545252</v>
      </c>
    </row>
    <row r="25" spans="1:11" s="99" customFormat="1" ht="37.5" outlineLevel="3" x14ac:dyDescent="0.25">
      <c r="A25" s="107" t="s">
        <v>588</v>
      </c>
      <c r="B25" s="73" t="s">
        <v>6</v>
      </c>
      <c r="C25" s="73" t="s">
        <v>27</v>
      </c>
      <c r="D25" s="73" t="s">
        <v>154</v>
      </c>
      <c r="E25" s="73" t="s">
        <v>8</v>
      </c>
      <c r="F25" s="116">
        <f t="shared" ref="F25:F28" si="7">F26</f>
        <v>30000</v>
      </c>
      <c r="G25" s="100"/>
      <c r="H25" s="100"/>
      <c r="I25" s="100"/>
      <c r="J25" s="100"/>
      <c r="K25" s="100"/>
    </row>
    <row r="26" spans="1:11" ht="37.5" outlineLevel="4" x14ac:dyDescent="0.25">
      <c r="A26" s="51" t="s">
        <v>441</v>
      </c>
      <c r="B26" s="52" t="s">
        <v>6</v>
      </c>
      <c r="C26" s="52" t="s">
        <v>27</v>
      </c>
      <c r="D26" s="52" t="s">
        <v>442</v>
      </c>
      <c r="E26" s="52" t="s">
        <v>8</v>
      </c>
      <c r="F26" s="114">
        <f t="shared" si="7"/>
        <v>30000</v>
      </c>
    </row>
    <row r="27" spans="1:11" outlineLevel="5" x14ac:dyDescent="0.25">
      <c r="A27" s="108" t="s">
        <v>455</v>
      </c>
      <c r="B27" s="52" t="s">
        <v>6</v>
      </c>
      <c r="C27" s="52" t="s">
        <v>27</v>
      </c>
      <c r="D27" s="52" t="s">
        <v>443</v>
      </c>
      <c r="E27" s="52" t="s">
        <v>8</v>
      </c>
      <c r="F27" s="114">
        <f t="shared" si="7"/>
        <v>30000</v>
      </c>
    </row>
    <row r="28" spans="1:11" outlineLevel="6" x14ac:dyDescent="0.25">
      <c r="A28" s="51" t="s">
        <v>18</v>
      </c>
      <c r="B28" s="52" t="s">
        <v>6</v>
      </c>
      <c r="C28" s="52" t="s">
        <v>27</v>
      </c>
      <c r="D28" s="52" t="s">
        <v>443</v>
      </c>
      <c r="E28" s="52" t="s">
        <v>19</v>
      </c>
      <c r="F28" s="114">
        <f t="shared" si="7"/>
        <v>30000</v>
      </c>
    </row>
    <row r="29" spans="1:11" ht="37.5" outlineLevel="7" x14ac:dyDescent="0.25">
      <c r="A29" s="51" t="s">
        <v>20</v>
      </c>
      <c r="B29" s="52" t="s">
        <v>6</v>
      </c>
      <c r="C29" s="52" t="s">
        <v>27</v>
      </c>
      <c r="D29" s="52" t="s">
        <v>443</v>
      </c>
      <c r="E29" s="52" t="s">
        <v>21</v>
      </c>
      <c r="F29" s="114">
        <v>30000</v>
      </c>
    </row>
    <row r="30" spans="1:11" s="99" customFormat="1" ht="37.5" outlineLevel="7" x14ac:dyDescent="0.25">
      <c r="A30" s="98" t="s">
        <v>605</v>
      </c>
      <c r="B30" s="52" t="s">
        <v>6</v>
      </c>
      <c r="C30" s="52" t="s">
        <v>27</v>
      </c>
      <c r="D30" s="73" t="s">
        <v>444</v>
      </c>
      <c r="E30" s="73" t="s">
        <v>8</v>
      </c>
      <c r="F30" s="117">
        <f t="shared" ref="F30:F33" si="8">F31</f>
        <v>515252</v>
      </c>
      <c r="G30" s="100"/>
      <c r="H30" s="100"/>
      <c r="I30" s="100"/>
      <c r="J30" s="100"/>
      <c r="K30" s="100"/>
    </row>
    <row r="31" spans="1:11" ht="37.5" outlineLevel="7" x14ac:dyDescent="0.25">
      <c r="A31" s="109" t="s">
        <v>445</v>
      </c>
      <c r="B31" s="52" t="s">
        <v>6</v>
      </c>
      <c r="C31" s="52" t="s">
        <v>27</v>
      </c>
      <c r="D31" s="52" t="s">
        <v>446</v>
      </c>
      <c r="E31" s="52" t="s">
        <v>8</v>
      </c>
      <c r="F31" s="111">
        <f t="shared" si="8"/>
        <v>515252</v>
      </c>
    </row>
    <row r="32" spans="1:11" ht="37.5" outlineLevel="5" x14ac:dyDescent="0.25">
      <c r="A32" s="51" t="s">
        <v>28</v>
      </c>
      <c r="B32" s="52" t="s">
        <v>6</v>
      </c>
      <c r="C32" s="52" t="s">
        <v>27</v>
      </c>
      <c r="D32" s="52" t="s">
        <v>463</v>
      </c>
      <c r="E32" s="52" t="s">
        <v>8</v>
      </c>
      <c r="F32" s="114">
        <f t="shared" si="8"/>
        <v>515252</v>
      </c>
    </row>
    <row r="33" spans="1:11" outlineLevel="6" x14ac:dyDescent="0.25">
      <c r="A33" s="51" t="s">
        <v>18</v>
      </c>
      <c r="B33" s="52" t="s">
        <v>6</v>
      </c>
      <c r="C33" s="52" t="s">
        <v>27</v>
      </c>
      <c r="D33" s="52" t="s">
        <v>463</v>
      </c>
      <c r="E33" s="52" t="s">
        <v>19</v>
      </c>
      <c r="F33" s="114">
        <f t="shared" si="8"/>
        <v>515252</v>
      </c>
    </row>
    <row r="34" spans="1:11" ht="37.5" outlineLevel="7" x14ac:dyDescent="0.25">
      <c r="A34" s="51" t="s">
        <v>20</v>
      </c>
      <c r="B34" s="52" t="s">
        <v>6</v>
      </c>
      <c r="C34" s="52" t="s">
        <v>27</v>
      </c>
      <c r="D34" s="52" t="s">
        <v>463</v>
      </c>
      <c r="E34" s="52" t="s">
        <v>21</v>
      </c>
      <c r="F34" s="111">
        <v>515252</v>
      </c>
    </row>
    <row r="35" spans="1:11" outlineLevel="7" x14ac:dyDescent="0.25">
      <c r="A35" s="51" t="s">
        <v>145</v>
      </c>
      <c r="B35" s="52" t="s">
        <v>6</v>
      </c>
      <c r="C35" s="52" t="s">
        <v>29</v>
      </c>
      <c r="D35" s="52" t="s">
        <v>151</v>
      </c>
      <c r="E35" s="52" t="s">
        <v>8</v>
      </c>
      <c r="F35" s="114">
        <f t="shared" ref="F35:F40" si="9">F36</f>
        <v>1263976</v>
      </c>
    </row>
    <row r="36" spans="1:11" outlineLevel="7" x14ac:dyDescent="0.25">
      <c r="A36" s="51" t="s">
        <v>146</v>
      </c>
      <c r="B36" s="52" t="s">
        <v>6</v>
      </c>
      <c r="C36" s="52" t="s">
        <v>147</v>
      </c>
      <c r="D36" s="52" t="s">
        <v>151</v>
      </c>
      <c r="E36" s="52" t="s">
        <v>8</v>
      </c>
      <c r="F36" s="114">
        <f t="shared" si="9"/>
        <v>1263976</v>
      </c>
    </row>
    <row r="37" spans="1:11" outlineLevel="7" x14ac:dyDescent="0.25">
      <c r="A37" s="51" t="s">
        <v>160</v>
      </c>
      <c r="B37" s="52" t="s">
        <v>6</v>
      </c>
      <c r="C37" s="52" t="s">
        <v>147</v>
      </c>
      <c r="D37" s="52" t="s">
        <v>152</v>
      </c>
      <c r="E37" s="52" t="s">
        <v>8</v>
      </c>
      <c r="F37" s="114">
        <f t="shared" si="9"/>
        <v>1263976</v>
      </c>
    </row>
    <row r="38" spans="1:11" outlineLevel="7" x14ac:dyDescent="0.25">
      <c r="A38" s="51" t="s">
        <v>365</v>
      </c>
      <c r="B38" s="52" t="s">
        <v>6</v>
      </c>
      <c r="C38" s="52" t="s">
        <v>147</v>
      </c>
      <c r="D38" s="52" t="s">
        <v>364</v>
      </c>
      <c r="E38" s="52" t="s">
        <v>8</v>
      </c>
      <c r="F38" s="114">
        <f t="shared" si="9"/>
        <v>1263976</v>
      </c>
    </row>
    <row r="39" spans="1:11" ht="56.25" outlineLevel="7" x14ac:dyDescent="0.25">
      <c r="A39" s="32" t="s">
        <v>448</v>
      </c>
      <c r="B39" s="52" t="s">
        <v>6</v>
      </c>
      <c r="C39" s="52" t="s">
        <v>147</v>
      </c>
      <c r="D39" s="53">
        <v>9919951180</v>
      </c>
      <c r="E39" s="52" t="s">
        <v>8</v>
      </c>
      <c r="F39" s="114">
        <f t="shared" si="9"/>
        <v>1263976</v>
      </c>
    </row>
    <row r="40" spans="1:11" outlineLevel="7" x14ac:dyDescent="0.25">
      <c r="A40" s="51" t="s">
        <v>30</v>
      </c>
      <c r="B40" s="52" t="s">
        <v>6</v>
      </c>
      <c r="C40" s="52" t="s">
        <v>147</v>
      </c>
      <c r="D40" s="53">
        <v>9919951180</v>
      </c>
      <c r="E40" s="52" t="s">
        <v>31</v>
      </c>
      <c r="F40" s="114">
        <f t="shared" si="9"/>
        <v>1263976</v>
      </c>
    </row>
    <row r="41" spans="1:11" outlineLevel="7" x14ac:dyDescent="0.25">
      <c r="A41" s="51" t="s">
        <v>148</v>
      </c>
      <c r="B41" s="52" t="s">
        <v>6</v>
      </c>
      <c r="C41" s="52" t="s">
        <v>147</v>
      </c>
      <c r="D41" s="53">
        <v>9919951180</v>
      </c>
      <c r="E41" s="52" t="s">
        <v>149</v>
      </c>
      <c r="F41" s="111">
        <v>1263976</v>
      </c>
    </row>
    <row r="42" spans="1:11" ht="56.25" outlineLevel="1" x14ac:dyDescent="0.25">
      <c r="A42" s="51" t="s">
        <v>32</v>
      </c>
      <c r="B42" s="52" t="s">
        <v>6</v>
      </c>
      <c r="C42" s="52" t="s">
        <v>33</v>
      </c>
      <c r="D42" s="52" t="s">
        <v>151</v>
      </c>
      <c r="E42" s="52" t="s">
        <v>8</v>
      </c>
      <c r="F42" s="114">
        <f>F43+F52</f>
        <v>20182015</v>
      </c>
    </row>
    <row r="43" spans="1:11" ht="37.5" outlineLevel="2" x14ac:dyDescent="0.25">
      <c r="A43" s="51" t="s">
        <v>34</v>
      </c>
      <c r="B43" s="52" t="s">
        <v>6</v>
      </c>
      <c r="C43" s="52" t="s">
        <v>35</v>
      </c>
      <c r="D43" s="52" t="s">
        <v>151</v>
      </c>
      <c r="E43" s="52" t="s">
        <v>8</v>
      </c>
      <c r="F43" s="114">
        <f t="shared" ref="F43:F44" si="10">F44</f>
        <v>20013312</v>
      </c>
    </row>
    <row r="44" spans="1:11" s="99" customFormat="1" ht="56.25" outlineLevel="3" x14ac:dyDescent="0.25">
      <c r="A44" s="98" t="s">
        <v>593</v>
      </c>
      <c r="B44" s="73" t="s">
        <v>6</v>
      </c>
      <c r="C44" s="73" t="s">
        <v>35</v>
      </c>
      <c r="D44" s="73" t="s">
        <v>449</v>
      </c>
      <c r="E44" s="73" t="s">
        <v>8</v>
      </c>
      <c r="F44" s="116">
        <f t="shared" si="10"/>
        <v>20013312</v>
      </c>
      <c r="G44" s="100"/>
      <c r="H44" s="100"/>
      <c r="I44" s="100"/>
      <c r="J44" s="100"/>
      <c r="K44" s="100"/>
    </row>
    <row r="45" spans="1:11" ht="37.5" outlineLevel="3" x14ac:dyDescent="0.25">
      <c r="A45" s="55" t="s">
        <v>264</v>
      </c>
      <c r="B45" s="52" t="s">
        <v>6</v>
      </c>
      <c r="C45" s="52" t="s">
        <v>35</v>
      </c>
      <c r="D45" s="52" t="s">
        <v>450</v>
      </c>
      <c r="E45" s="52" t="s">
        <v>8</v>
      </c>
      <c r="F45" s="114">
        <f t="shared" ref="F45" si="11">F46+F49</f>
        <v>20013312</v>
      </c>
    </row>
    <row r="46" spans="1:11" outlineLevel="5" x14ac:dyDescent="0.25">
      <c r="A46" s="51" t="s">
        <v>451</v>
      </c>
      <c r="B46" s="52" t="s">
        <v>6</v>
      </c>
      <c r="C46" s="52" t="s">
        <v>35</v>
      </c>
      <c r="D46" s="52" t="s">
        <v>452</v>
      </c>
      <c r="E46" s="52" t="s">
        <v>8</v>
      </c>
      <c r="F46" s="114">
        <f t="shared" ref="F46:F47" si="12">F47</f>
        <v>1621862</v>
      </c>
    </row>
    <row r="47" spans="1:11" outlineLevel="6" x14ac:dyDescent="0.25">
      <c r="A47" s="51" t="s">
        <v>30</v>
      </c>
      <c r="B47" s="52" t="s">
        <v>6</v>
      </c>
      <c r="C47" s="52" t="s">
        <v>35</v>
      </c>
      <c r="D47" s="52" t="s">
        <v>452</v>
      </c>
      <c r="E47" s="52" t="s">
        <v>31</v>
      </c>
      <c r="F47" s="114">
        <f t="shared" si="12"/>
        <v>1621862</v>
      </c>
    </row>
    <row r="48" spans="1:11" outlineLevel="7" x14ac:dyDescent="0.25">
      <c r="A48" s="51" t="s">
        <v>36</v>
      </c>
      <c r="B48" s="52" t="s">
        <v>6</v>
      </c>
      <c r="C48" s="52" t="s">
        <v>35</v>
      </c>
      <c r="D48" s="52" t="s">
        <v>452</v>
      </c>
      <c r="E48" s="52" t="s">
        <v>37</v>
      </c>
      <c r="F48" s="111">
        <v>1621862</v>
      </c>
    </row>
    <row r="49" spans="1:11" ht="75" outlineLevel="7" x14ac:dyDescent="0.25">
      <c r="A49" s="51" t="s">
        <v>453</v>
      </c>
      <c r="B49" s="52" t="s">
        <v>6</v>
      </c>
      <c r="C49" s="52" t="s">
        <v>35</v>
      </c>
      <c r="D49" s="52" t="s">
        <v>454</v>
      </c>
      <c r="E49" s="52" t="s">
        <v>8</v>
      </c>
      <c r="F49" s="111">
        <f t="shared" ref="F49:F50" si="13">F50</f>
        <v>18391450</v>
      </c>
    </row>
    <row r="50" spans="1:11" outlineLevel="7" x14ac:dyDescent="0.25">
      <c r="A50" s="51" t="s">
        <v>30</v>
      </c>
      <c r="B50" s="52" t="s">
        <v>6</v>
      </c>
      <c r="C50" s="52" t="s">
        <v>35</v>
      </c>
      <c r="D50" s="52" t="s">
        <v>454</v>
      </c>
      <c r="E50" s="52" t="s">
        <v>31</v>
      </c>
      <c r="F50" s="111">
        <f t="shared" si="13"/>
        <v>18391450</v>
      </c>
    </row>
    <row r="51" spans="1:11" outlineLevel="7" x14ac:dyDescent="0.25">
      <c r="A51" s="51" t="s">
        <v>36</v>
      </c>
      <c r="B51" s="52" t="s">
        <v>6</v>
      </c>
      <c r="C51" s="52" t="s">
        <v>35</v>
      </c>
      <c r="D51" s="52" t="s">
        <v>454</v>
      </c>
      <c r="E51" s="52" t="s">
        <v>37</v>
      </c>
      <c r="F51" s="111">
        <v>18391450</v>
      </c>
    </row>
    <row r="52" spans="1:11" ht="20.25" customHeight="1" outlineLevel="7" x14ac:dyDescent="0.25">
      <c r="A52" s="51" t="s">
        <v>612</v>
      </c>
      <c r="B52" s="52" t="s">
        <v>6</v>
      </c>
      <c r="C52" s="52" t="s">
        <v>613</v>
      </c>
      <c r="D52" s="52" t="s">
        <v>151</v>
      </c>
      <c r="E52" s="52" t="s">
        <v>8</v>
      </c>
      <c r="F52" s="111">
        <f>F53</f>
        <v>168703</v>
      </c>
    </row>
    <row r="53" spans="1:11" ht="56.25" outlineLevel="7" x14ac:dyDescent="0.25">
      <c r="A53" s="98" t="s">
        <v>593</v>
      </c>
      <c r="B53" s="73" t="s">
        <v>6</v>
      </c>
      <c r="C53" s="73" t="s">
        <v>613</v>
      </c>
      <c r="D53" s="73" t="s">
        <v>449</v>
      </c>
      <c r="E53" s="73" t="s">
        <v>8</v>
      </c>
      <c r="F53" s="111">
        <f>F54</f>
        <v>168703</v>
      </c>
    </row>
    <row r="54" spans="1:11" ht="37.5" outlineLevel="7" x14ac:dyDescent="0.25">
      <c r="A54" s="55" t="s">
        <v>264</v>
      </c>
      <c r="B54" s="52" t="s">
        <v>6</v>
      </c>
      <c r="C54" s="52" t="s">
        <v>613</v>
      </c>
      <c r="D54" s="52" t="s">
        <v>450</v>
      </c>
      <c r="E54" s="52" t="s">
        <v>8</v>
      </c>
      <c r="F54" s="111">
        <f>F55</f>
        <v>168703</v>
      </c>
    </row>
    <row r="55" spans="1:11" ht="38.25" customHeight="1" outlineLevel="7" x14ac:dyDescent="0.25">
      <c r="A55" s="156" t="s">
        <v>614</v>
      </c>
      <c r="B55" s="52" t="s">
        <v>6</v>
      </c>
      <c r="C55" s="52" t="s">
        <v>613</v>
      </c>
      <c r="D55" s="52">
        <v>1695680110</v>
      </c>
      <c r="E55" s="52" t="s">
        <v>8</v>
      </c>
      <c r="F55" s="111">
        <f>F56</f>
        <v>168703</v>
      </c>
    </row>
    <row r="56" spans="1:11" outlineLevel="7" x14ac:dyDescent="0.25">
      <c r="A56" s="51" t="s">
        <v>30</v>
      </c>
      <c r="B56" s="52" t="s">
        <v>6</v>
      </c>
      <c r="C56" s="52" t="s">
        <v>613</v>
      </c>
      <c r="D56" s="157">
        <v>1695680110</v>
      </c>
      <c r="E56" s="52" t="s">
        <v>31</v>
      </c>
      <c r="F56" s="111">
        <f>F57</f>
        <v>168703</v>
      </c>
    </row>
    <row r="57" spans="1:11" ht="20.25" customHeight="1" outlineLevel="7" x14ac:dyDescent="0.25">
      <c r="A57" s="51" t="s">
        <v>615</v>
      </c>
      <c r="B57" s="52" t="s">
        <v>6</v>
      </c>
      <c r="C57" s="52" t="s">
        <v>613</v>
      </c>
      <c r="D57" s="157">
        <v>1695680110</v>
      </c>
      <c r="E57" s="52" t="s">
        <v>391</v>
      </c>
      <c r="F57" s="111">
        <v>168703</v>
      </c>
    </row>
    <row r="58" spans="1:11" s="3" customFormat="1" ht="27" customHeight="1" x14ac:dyDescent="0.25">
      <c r="A58" s="49" t="s">
        <v>38</v>
      </c>
      <c r="B58" s="50" t="s">
        <v>39</v>
      </c>
      <c r="C58" s="50" t="s">
        <v>7</v>
      </c>
      <c r="D58" s="50" t="s">
        <v>151</v>
      </c>
      <c r="E58" s="50" t="s">
        <v>8</v>
      </c>
      <c r="F58" s="118">
        <f>F59+F161+F202+F249+F268+F275+F293+F342+F326+F167</f>
        <v>197611609.38999999</v>
      </c>
      <c r="G58" s="9"/>
      <c r="H58" s="9"/>
      <c r="I58" s="9"/>
      <c r="J58" s="9"/>
      <c r="K58" s="9"/>
    </row>
    <row r="59" spans="1:11" s="99" customFormat="1" outlineLevel="1" x14ac:dyDescent="0.25">
      <c r="A59" s="107" t="s">
        <v>9</v>
      </c>
      <c r="B59" s="73" t="s">
        <v>39</v>
      </c>
      <c r="C59" s="73" t="s">
        <v>10</v>
      </c>
      <c r="D59" s="73" t="s">
        <v>151</v>
      </c>
      <c r="E59" s="73" t="s">
        <v>8</v>
      </c>
      <c r="F59" s="116">
        <f>F60+F65+F72+F78+F83+F88</f>
        <v>70346179.840000004</v>
      </c>
      <c r="G59" s="100"/>
      <c r="H59" s="100"/>
      <c r="I59" s="100"/>
      <c r="J59" s="100"/>
      <c r="K59" s="100"/>
    </row>
    <row r="60" spans="1:11" ht="37.5" outlineLevel="2" x14ac:dyDescent="0.25">
      <c r="A60" s="51" t="s">
        <v>40</v>
      </c>
      <c r="B60" s="52" t="s">
        <v>39</v>
      </c>
      <c r="C60" s="52" t="s">
        <v>41</v>
      </c>
      <c r="D60" s="52" t="s">
        <v>151</v>
      </c>
      <c r="E60" s="52" t="s">
        <v>8</v>
      </c>
      <c r="F60" s="114">
        <f>F61</f>
        <v>2449211</v>
      </c>
    </row>
    <row r="61" spans="1:11" outlineLevel="3" x14ac:dyDescent="0.25">
      <c r="A61" s="51" t="s">
        <v>160</v>
      </c>
      <c r="B61" s="52" t="s">
        <v>39</v>
      </c>
      <c r="C61" s="52" t="s">
        <v>41</v>
      </c>
      <c r="D61" s="52" t="s">
        <v>152</v>
      </c>
      <c r="E61" s="52" t="s">
        <v>8</v>
      </c>
      <c r="F61" s="114">
        <f>F62</f>
        <v>2449211</v>
      </c>
    </row>
    <row r="62" spans="1:11" outlineLevel="5" x14ac:dyDescent="0.25">
      <c r="A62" s="51" t="s">
        <v>42</v>
      </c>
      <c r="B62" s="52" t="s">
        <v>39</v>
      </c>
      <c r="C62" s="52" t="s">
        <v>41</v>
      </c>
      <c r="D62" s="52" t="s">
        <v>156</v>
      </c>
      <c r="E62" s="52" t="s">
        <v>8</v>
      </c>
      <c r="F62" s="114">
        <f t="shared" ref="F62:F63" si="14">F63</f>
        <v>2449211</v>
      </c>
    </row>
    <row r="63" spans="1:11" ht="56.25" outlineLevel="6" x14ac:dyDescent="0.25">
      <c r="A63" s="51" t="s">
        <v>14</v>
      </c>
      <c r="B63" s="52" t="s">
        <v>39</v>
      </c>
      <c r="C63" s="52" t="s">
        <v>41</v>
      </c>
      <c r="D63" s="52" t="s">
        <v>156</v>
      </c>
      <c r="E63" s="52" t="s">
        <v>15</v>
      </c>
      <c r="F63" s="114">
        <f t="shared" si="14"/>
        <v>2449211</v>
      </c>
    </row>
    <row r="64" spans="1:11" outlineLevel="7" x14ac:dyDescent="0.25">
      <c r="A64" s="51" t="s">
        <v>16</v>
      </c>
      <c r="B64" s="52" t="s">
        <v>39</v>
      </c>
      <c r="C64" s="52" t="s">
        <v>41</v>
      </c>
      <c r="D64" s="52" t="s">
        <v>156</v>
      </c>
      <c r="E64" s="52" t="s">
        <v>17</v>
      </c>
      <c r="F64" s="114">
        <v>2449211</v>
      </c>
    </row>
    <row r="65" spans="1:6" ht="56.25" outlineLevel="2" x14ac:dyDescent="0.25">
      <c r="A65" s="51" t="s">
        <v>43</v>
      </c>
      <c r="B65" s="52" t="s">
        <v>39</v>
      </c>
      <c r="C65" s="52" t="s">
        <v>44</v>
      </c>
      <c r="D65" s="52" t="s">
        <v>151</v>
      </c>
      <c r="E65" s="52" t="s">
        <v>8</v>
      </c>
      <c r="F65" s="114">
        <f>F66</f>
        <v>14575600</v>
      </c>
    </row>
    <row r="66" spans="1:6" outlineLevel="3" x14ac:dyDescent="0.25">
      <c r="A66" s="51" t="s">
        <v>160</v>
      </c>
      <c r="B66" s="52" t="s">
        <v>39</v>
      </c>
      <c r="C66" s="52" t="s">
        <v>44</v>
      </c>
      <c r="D66" s="52" t="s">
        <v>152</v>
      </c>
      <c r="E66" s="52" t="s">
        <v>8</v>
      </c>
      <c r="F66" s="114">
        <f>F67</f>
        <v>14575600</v>
      </c>
    </row>
    <row r="67" spans="1:6" ht="37.5" outlineLevel="5" x14ac:dyDescent="0.25">
      <c r="A67" s="51" t="s">
        <v>13</v>
      </c>
      <c r="B67" s="52" t="s">
        <v>39</v>
      </c>
      <c r="C67" s="52" t="s">
        <v>44</v>
      </c>
      <c r="D67" s="52" t="s">
        <v>153</v>
      </c>
      <c r="E67" s="52" t="s">
        <v>8</v>
      </c>
      <c r="F67" s="114">
        <f>F68+F70</f>
        <v>14575600</v>
      </c>
    </row>
    <row r="68" spans="1:6" ht="56.25" outlineLevel="6" x14ac:dyDescent="0.25">
      <c r="A68" s="51" t="s">
        <v>14</v>
      </c>
      <c r="B68" s="52" t="s">
        <v>39</v>
      </c>
      <c r="C68" s="52" t="s">
        <v>44</v>
      </c>
      <c r="D68" s="52" t="s">
        <v>153</v>
      </c>
      <c r="E68" s="52" t="s">
        <v>15</v>
      </c>
      <c r="F68" s="114">
        <f t="shared" ref="F68" si="15">F69</f>
        <v>14484600</v>
      </c>
    </row>
    <row r="69" spans="1:6" outlineLevel="7" x14ac:dyDescent="0.25">
      <c r="A69" s="51" t="s">
        <v>16</v>
      </c>
      <c r="B69" s="52" t="s">
        <v>39</v>
      </c>
      <c r="C69" s="52" t="s">
        <v>44</v>
      </c>
      <c r="D69" s="52" t="s">
        <v>153</v>
      </c>
      <c r="E69" s="52" t="s">
        <v>17</v>
      </c>
      <c r="F69" s="114">
        <v>14484600</v>
      </c>
    </row>
    <row r="70" spans="1:6" outlineLevel="6" x14ac:dyDescent="0.25">
      <c r="A70" s="51" t="s">
        <v>18</v>
      </c>
      <c r="B70" s="52" t="s">
        <v>39</v>
      </c>
      <c r="C70" s="52" t="s">
        <v>44</v>
      </c>
      <c r="D70" s="52" t="s">
        <v>153</v>
      </c>
      <c r="E70" s="52" t="s">
        <v>19</v>
      </c>
      <c r="F70" s="114">
        <f t="shared" ref="F70" si="16">F71</f>
        <v>91000</v>
      </c>
    </row>
    <row r="71" spans="1:6" ht="37.5" outlineLevel="7" x14ac:dyDescent="0.25">
      <c r="A71" s="51" t="s">
        <v>20</v>
      </c>
      <c r="B71" s="52" t="s">
        <v>39</v>
      </c>
      <c r="C71" s="52" t="s">
        <v>44</v>
      </c>
      <c r="D71" s="52" t="s">
        <v>153</v>
      </c>
      <c r="E71" s="52" t="s">
        <v>21</v>
      </c>
      <c r="F71" s="114">
        <v>91000</v>
      </c>
    </row>
    <row r="72" spans="1:6" outlineLevel="7" x14ac:dyDescent="0.25">
      <c r="A72" s="51" t="s">
        <v>324</v>
      </c>
      <c r="B72" s="52" t="s">
        <v>39</v>
      </c>
      <c r="C72" s="52" t="s">
        <v>325</v>
      </c>
      <c r="D72" s="52" t="s">
        <v>151</v>
      </c>
      <c r="E72" s="52" t="s">
        <v>8</v>
      </c>
      <c r="F72" s="111">
        <f>F73</f>
        <v>21463</v>
      </c>
    </row>
    <row r="73" spans="1:6" outlineLevel="7" x14ac:dyDescent="0.25">
      <c r="A73" s="51" t="s">
        <v>160</v>
      </c>
      <c r="B73" s="52" t="s">
        <v>39</v>
      </c>
      <c r="C73" s="52" t="s">
        <v>325</v>
      </c>
      <c r="D73" s="52" t="s">
        <v>152</v>
      </c>
      <c r="E73" s="52" t="s">
        <v>8</v>
      </c>
      <c r="F73" s="111">
        <f t="shared" ref="F73" si="17">F75</f>
        <v>21463</v>
      </c>
    </row>
    <row r="74" spans="1:6" outlineLevel="7" x14ac:dyDescent="0.25">
      <c r="A74" s="51" t="s">
        <v>365</v>
      </c>
      <c r="B74" s="52" t="s">
        <v>39</v>
      </c>
      <c r="C74" s="52" t="s">
        <v>325</v>
      </c>
      <c r="D74" s="52" t="s">
        <v>364</v>
      </c>
      <c r="E74" s="52" t="s">
        <v>8</v>
      </c>
      <c r="F74" s="111">
        <f t="shared" ref="F74:F76" si="18">F75</f>
        <v>21463</v>
      </c>
    </row>
    <row r="75" spans="1:6" ht="75" outlineLevel="7" x14ac:dyDescent="0.25">
      <c r="A75" s="51" t="s">
        <v>574</v>
      </c>
      <c r="B75" s="52" t="s">
        <v>39</v>
      </c>
      <c r="C75" s="52" t="s">
        <v>325</v>
      </c>
      <c r="D75" s="52" t="s">
        <v>375</v>
      </c>
      <c r="E75" s="52" t="s">
        <v>8</v>
      </c>
      <c r="F75" s="111">
        <f t="shared" si="18"/>
        <v>21463</v>
      </c>
    </row>
    <row r="76" spans="1:6" outlineLevel="7" x14ac:dyDescent="0.25">
      <c r="A76" s="51" t="s">
        <v>18</v>
      </c>
      <c r="B76" s="52" t="s">
        <v>39</v>
      </c>
      <c r="C76" s="52" t="s">
        <v>325</v>
      </c>
      <c r="D76" s="52" t="s">
        <v>375</v>
      </c>
      <c r="E76" s="52" t="s">
        <v>19</v>
      </c>
      <c r="F76" s="111">
        <f t="shared" si="18"/>
        <v>21463</v>
      </c>
    </row>
    <row r="77" spans="1:6" ht="37.5" outlineLevel="7" x14ac:dyDescent="0.25">
      <c r="A77" s="51" t="s">
        <v>20</v>
      </c>
      <c r="B77" s="52" t="s">
        <v>39</v>
      </c>
      <c r="C77" s="52" t="s">
        <v>325</v>
      </c>
      <c r="D77" s="52" t="s">
        <v>375</v>
      </c>
      <c r="E77" s="52" t="s">
        <v>21</v>
      </c>
      <c r="F77" s="114">
        <v>21463</v>
      </c>
    </row>
    <row r="78" spans="1:6" ht="37.5" outlineLevel="2" x14ac:dyDescent="0.25">
      <c r="A78" s="51" t="s">
        <v>11</v>
      </c>
      <c r="B78" s="52" t="s">
        <v>39</v>
      </c>
      <c r="C78" s="52" t="s">
        <v>12</v>
      </c>
      <c r="D78" s="52" t="s">
        <v>151</v>
      </c>
      <c r="E78" s="52" t="s">
        <v>8</v>
      </c>
      <c r="F78" s="114">
        <f>F79</f>
        <v>679719</v>
      </c>
    </row>
    <row r="79" spans="1:6" outlineLevel="4" x14ac:dyDescent="0.25">
      <c r="A79" s="51" t="s">
        <v>160</v>
      </c>
      <c r="B79" s="52" t="s">
        <v>39</v>
      </c>
      <c r="C79" s="52" t="s">
        <v>12</v>
      </c>
      <c r="D79" s="52" t="s">
        <v>152</v>
      </c>
      <c r="E79" s="52" t="s">
        <v>8</v>
      </c>
      <c r="F79" s="114">
        <f t="shared" ref="F79:F81" si="19">F80</f>
        <v>679719</v>
      </c>
    </row>
    <row r="80" spans="1:6" outlineLevel="5" x14ac:dyDescent="0.25">
      <c r="A80" s="51" t="s">
        <v>45</v>
      </c>
      <c r="B80" s="52" t="s">
        <v>39</v>
      </c>
      <c r="C80" s="52" t="s">
        <v>12</v>
      </c>
      <c r="D80" s="52" t="s">
        <v>157</v>
      </c>
      <c r="E80" s="52" t="s">
        <v>8</v>
      </c>
      <c r="F80" s="114">
        <f t="shared" si="19"/>
        <v>679719</v>
      </c>
    </row>
    <row r="81" spans="1:11" ht="56.25" outlineLevel="6" x14ac:dyDescent="0.25">
      <c r="A81" s="51" t="s">
        <v>14</v>
      </c>
      <c r="B81" s="52" t="s">
        <v>39</v>
      </c>
      <c r="C81" s="52" t="s">
        <v>12</v>
      </c>
      <c r="D81" s="52" t="s">
        <v>157</v>
      </c>
      <c r="E81" s="52" t="s">
        <v>15</v>
      </c>
      <c r="F81" s="114">
        <f t="shared" si="19"/>
        <v>679719</v>
      </c>
    </row>
    <row r="82" spans="1:11" outlineLevel="7" x14ac:dyDescent="0.25">
      <c r="A82" s="51" t="s">
        <v>16</v>
      </c>
      <c r="B82" s="52" t="s">
        <v>39</v>
      </c>
      <c r="C82" s="52" t="s">
        <v>12</v>
      </c>
      <c r="D82" s="52" t="s">
        <v>157</v>
      </c>
      <c r="E82" s="52" t="s">
        <v>17</v>
      </c>
      <c r="F82" s="114">
        <v>679719</v>
      </c>
    </row>
    <row r="83" spans="1:11" outlineLevel="7" x14ac:dyDescent="0.25">
      <c r="A83" s="51" t="s">
        <v>415</v>
      </c>
      <c r="B83" s="52" t="s">
        <v>39</v>
      </c>
      <c r="C83" s="52" t="s">
        <v>416</v>
      </c>
      <c r="D83" s="52" t="s">
        <v>151</v>
      </c>
      <c r="E83" s="52" t="s">
        <v>8</v>
      </c>
      <c r="F83" s="111">
        <f>F84</f>
        <v>2377842</v>
      </c>
    </row>
    <row r="84" spans="1:11" outlineLevel="7" x14ac:dyDescent="0.25">
      <c r="A84" s="51" t="s">
        <v>160</v>
      </c>
      <c r="B84" s="52" t="s">
        <v>39</v>
      </c>
      <c r="C84" s="52" t="s">
        <v>416</v>
      </c>
      <c r="D84" s="52" t="s">
        <v>152</v>
      </c>
      <c r="E84" s="52" t="s">
        <v>8</v>
      </c>
      <c r="F84" s="111">
        <f t="shared" ref="F84:F86" si="20">F85</f>
        <v>2377842</v>
      </c>
    </row>
    <row r="85" spans="1:11" ht="37.5" outlineLevel="7" x14ac:dyDescent="0.25">
      <c r="A85" s="51" t="s">
        <v>417</v>
      </c>
      <c r="B85" s="52" t="s">
        <v>39</v>
      </c>
      <c r="C85" s="52" t="s">
        <v>416</v>
      </c>
      <c r="D85" s="52" t="s">
        <v>418</v>
      </c>
      <c r="E85" s="52" t="s">
        <v>8</v>
      </c>
      <c r="F85" s="111">
        <f t="shared" si="20"/>
        <v>2377842</v>
      </c>
    </row>
    <row r="86" spans="1:11" outlineLevel="7" x14ac:dyDescent="0.25">
      <c r="A86" s="51" t="s">
        <v>22</v>
      </c>
      <c r="B86" s="52" t="s">
        <v>39</v>
      </c>
      <c r="C86" s="52" t="s">
        <v>416</v>
      </c>
      <c r="D86" s="52" t="s">
        <v>418</v>
      </c>
      <c r="E86" s="52" t="s">
        <v>23</v>
      </c>
      <c r="F86" s="111">
        <f t="shared" si="20"/>
        <v>2377842</v>
      </c>
    </row>
    <row r="87" spans="1:11" outlineLevel="7" x14ac:dyDescent="0.25">
      <c r="A87" s="51" t="s">
        <v>337</v>
      </c>
      <c r="B87" s="52" t="s">
        <v>39</v>
      </c>
      <c r="C87" s="52" t="s">
        <v>416</v>
      </c>
      <c r="D87" s="52" t="s">
        <v>418</v>
      </c>
      <c r="E87" s="52" t="s">
        <v>338</v>
      </c>
      <c r="F87" s="114">
        <v>2377842</v>
      </c>
    </row>
    <row r="88" spans="1:11" outlineLevel="2" x14ac:dyDescent="0.25">
      <c r="A88" s="51" t="s">
        <v>26</v>
      </c>
      <c r="B88" s="52" t="s">
        <v>39</v>
      </c>
      <c r="C88" s="52" t="s">
        <v>27</v>
      </c>
      <c r="D88" s="52" t="s">
        <v>151</v>
      </c>
      <c r="E88" s="52" t="s">
        <v>8</v>
      </c>
      <c r="F88" s="114">
        <f>F89+F105+F118+F110+F125</f>
        <v>50242344.840000004</v>
      </c>
    </row>
    <row r="89" spans="1:11" s="99" customFormat="1" ht="37.5" outlineLevel="3" x14ac:dyDescent="0.25">
      <c r="A89" s="107" t="s">
        <v>519</v>
      </c>
      <c r="B89" s="73" t="s">
        <v>39</v>
      </c>
      <c r="C89" s="73" t="s">
        <v>27</v>
      </c>
      <c r="D89" s="73" t="s">
        <v>154</v>
      </c>
      <c r="E89" s="73" t="s">
        <v>8</v>
      </c>
      <c r="F89" s="116">
        <f>F90+F97</f>
        <v>15676602.710000001</v>
      </c>
      <c r="G89" s="100"/>
      <c r="H89" s="100"/>
      <c r="I89" s="100"/>
      <c r="J89" s="100"/>
      <c r="K89" s="100"/>
    </row>
    <row r="90" spans="1:11" ht="37.5" outlineLevel="7" x14ac:dyDescent="0.25">
      <c r="A90" s="51" t="s">
        <v>265</v>
      </c>
      <c r="B90" s="52" t="s">
        <v>39</v>
      </c>
      <c r="C90" s="52" t="s">
        <v>27</v>
      </c>
      <c r="D90" s="52" t="s">
        <v>442</v>
      </c>
      <c r="E90" s="52" t="s">
        <v>8</v>
      </c>
      <c r="F90" s="111">
        <f>F91+F94</f>
        <v>262385</v>
      </c>
    </row>
    <row r="91" spans="1:11" outlineLevel="7" x14ac:dyDescent="0.25">
      <c r="A91" s="51" t="s">
        <v>455</v>
      </c>
      <c r="B91" s="52" t="s">
        <v>39</v>
      </c>
      <c r="C91" s="52" t="s">
        <v>27</v>
      </c>
      <c r="D91" s="52" t="s">
        <v>443</v>
      </c>
      <c r="E91" s="52" t="s">
        <v>8</v>
      </c>
      <c r="F91" s="111">
        <f t="shared" ref="F91:F92" si="21">F92</f>
        <v>212385</v>
      </c>
    </row>
    <row r="92" spans="1:11" outlineLevel="7" x14ac:dyDescent="0.25">
      <c r="A92" s="51" t="s">
        <v>18</v>
      </c>
      <c r="B92" s="52" t="s">
        <v>39</v>
      </c>
      <c r="C92" s="52" t="s">
        <v>27</v>
      </c>
      <c r="D92" s="52" t="s">
        <v>443</v>
      </c>
      <c r="E92" s="52" t="s">
        <v>19</v>
      </c>
      <c r="F92" s="114">
        <f t="shared" si="21"/>
        <v>212385</v>
      </c>
    </row>
    <row r="93" spans="1:11" ht="37.5" outlineLevel="7" x14ac:dyDescent="0.25">
      <c r="A93" s="51" t="s">
        <v>20</v>
      </c>
      <c r="B93" s="52" t="s">
        <v>39</v>
      </c>
      <c r="C93" s="52" t="s">
        <v>27</v>
      </c>
      <c r="D93" s="52" t="s">
        <v>443</v>
      </c>
      <c r="E93" s="52" t="s">
        <v>21</v>
      </c>
      <c r="F93" s="114">
        <v>212385</v>
      </c>
    </row>
    <row r="94" spans="1:11" outlineLevel="7" x14ac:dyDescent="0.25">
      <c r="A94" s="51" t="s">
        <v>456</v>
      </c>
      <c r="B94" s="52" t="s">
        <v>39</v>
      </c>
      <c r="C94" s="52" t="s">
        <v>27</v>
      </c>
      <c r="D94" s="52" t="s">
        <v>457</v>
      </c>
      <c r="E94" s="52" t="s">
        <v>8</v>
      </c>
      <c r="F94" s="111">
        <f t="shared" ref="F94:F95" si="22">F95</f>
        <v>50000</v>
      </c>
    </row>
    <row r="95" spans="1:11" outlineLevel="7" x14ac:dyDescent="0.25">
      <c r="A95" s="51" t="s">
        <v>18</v>
      </c>
      <c r="B95" s="52" t="s">
        <v>39</v>
      </c>
      <c r="C95" s="52" t="s">
        <v>27</v>
      </c>
      <c r="D95" s="52" t="s">
        <v>457</v>
      </c>
      <c r="E95" s="52" t="s">
        <v>19</v>
      </c>
      <c r="F95" s="114">
        <f t="shared" si="22"/>
        <v>50000</v>
      </c>
    </row>
    <row r="96" spans="1:11" ht="37.5" outlineLevel="7" x14ac:dyDescent="0.25">
      <c r="A96" s="51" t="s">
        <v>20</v>
      </c>
      <c r="B96" s="52" t="s">
        <v>39</v>
      </c>
      <c r="C96" s="52" t="s">
        <v>27</v>
      </c>
      <c r="D96" s="52" t="s">
        <v>457</v>
      </c>
      <c r="E96" s="52" t="s">
        <v>21</v>
      </c>
      <c r="F96" s="114">
        <v>50000</v>
      </c>
    </row>
    <row r="97" spans="1:11" ht="19.5" customHeight="1" outlineLevel="7" x14ac:dyDescent="0.25">
      <c r="A97" s="51" t="s">
        <v>267</v>
      </c>
      <c r="B97" s="52" t="s">
        <v>39</v>
      </c>
      <c r="C97" s="52" t="s">
        <v>27</v>
      </c>
      <c r="D97" s="52" t="s">
        <v>283</v>
      </c>
      <c r="E97" s="52" t="s">
        <v>8</v>
      </c>
      <c r="F97" s="111">
        <f>F98</f>
        <v>15414217.710000001</v>
      </c>
    </row>
    <row r="98" spans="1:11" ht="37.5" outlineLevel="5" x14ac:dyDescent="0.25">
      <c r="A98" s="51" t="s">
        <v>47</v>
      </c>
      <c r="B98" s="52" t="s">
        <v>39</v>
      </c>
      <c r="C98" s="52" t="s">
        <v>27</v>
      </c>
      <c r="D98" s="52" t="s">
        <v>158</v>
      </c>
      <c r="E98" s="52" t="s">
        <v>8</v>
      </c>
      <c r="F98" s="114">
        <f>F99+F101+F103</f>
        <v>15414217.710000001</v>
      </c>
    </row>
    <row r="99" spans="1:11" ht="56.25" outlineLevel="6" x14ac:dyDescent="0.25">
      <c r="A99" s="51" t="s">
        <v>14</v>
      </c>
      <c r="B99" s="52" t="s">
        <v>39</v>
      </c>
      <c r="C99" s="52" t="s">
        <v>27</v>
      </c>
      <c r="D99" s="52" t="s">
        <v>158</v>
      </c>
      <c r="E99" s="52" t="s">
        <v>15</v>
      </c>
      <c r="F99" s="114">
        <f t="shared" ref="F99" si="23">F100</f>
        <v>7284287</v>
      </c>
    </row>
    <row r="100" spans="1:11" outlineLevel="7" x14ac:dyDescent="0.25">
      <c r="A100" s="51" t="s">
        <v>48</v>
      </c>
      <c r="B100" s="52" t="s">
        <v>39</v>
      </c>
      <c r="C100" s="52" t="s">
        <v>27</v>
      </c>
      <c r="D100" s="52" t="s">
        <v>158</v>
      </c>
      <c r="E100" s="52" t="s">
        <v>49</v>
      </c>
      <c r="F100" s="114">
        <v>7284287</v>
      </c>
    </row>
    <row r="101" spans="1:11" outlineLevel="6" x14ac:dyDescent="0.25">
      <c r="A101" s="51" t="s">
        <v>18</v>
      </c>
      <c r="B101" s="52" t="s">
        <v>39</v>
      </c>
      <c r="C101" s="52" t="s">
        <v>27</v>
      </c>
      <c r="D101" s="52" t="s">
        <v>158</v>
      </c>
      <c r="E101" s="52" t="s">
        <v>19</v>
      </c>
      <c r="F101" s="114">
        <f t="shared" ref="F101" si="24">F102</f>
        <v>7403760.71</v>
      </c>
    </row>
    <row r="102" spans="1:11" ht="37.5" outlineLevel="7" x14ac:dyDescent="0.25">
      <c r="A102" s="51" t="s">
        <v>20</v>
      </c>
      <c r="B102" s="52" t="s">
        <v>39</v>
      </c>
      <c r="C102" s="52" t="s">
        <v>27</v>
      </c>
      <c r="D102" s="52" t="s">
        <v>158</v>
      </c>
      <c r="E102" s="52" t="s">
        <v>21</v>
      </c>
      <c r="F102" s="114">
        <v>7403760.71</v>
      </c>
    </row>
    <row r="103" spans="1:11" outlineLevel="6" x14ac:dyDescent="0.25">
      <c r="A103" s="51" t="s">
        <v>22</v>
      </c>
      <c r="B103" s="52" t="s">
        <v>39</v>
      </c>
      <c r="C103" s="52" t="s">
        <v>27</v>
      </c>
      <c r="D103" s="52" t="s">
        <v>158</v>
      </c>
      <c r="E103" s="52" t="s">
        <v>23</v>
      </c>
      <c r="F103" s="114">
        <f t="shared" ref="F103" si="25">F104</f>
        <v>726170</v>
      </c>
    </row>
    <row r="104" spans="1:11" outlineLevel="7" x14ac:dyDescent="0.25">
      <c r="A104" s="51" t="s">
        <v>24</v>
      </c>
      <c r="B104" s="52" t="s">
        <v>39</v>
      </c>
      <c r="C104" s="52" t="s">
        <v>27</v>
      </c>
      <c r="D104" s="52" t="s">
        <v>158</v>
      </c>
      <c r="E104" s="52" t="s">
        <v>25</v>
      </c>
      <c r="F104" s="114">
        <v>726170</v>
      </c>
    </row>
    <row r="105" spans="1:11" s="99" customFormat="1" ht="37.5" outlineLevel="7" x14ac:dyDescent="0.25">
      <c r="A105" s="107" t="s">
        <v>604</v>
      </c>
      <c r="B105" s="73" t="s">
        <v>39</v>
      </c>
      <c r="C105" s="73" t="s">
        <v>27</v>
      </c>
      <c r="D105" s="73" t="s">
        <v>159</v>
      </c>
      <c r="E105" s="73" t="s">
        <v>8</v>
      </c>
      <c r="F105" s="116">
        <f>F106</f>
        <v>215000</v>
      </c>
      <c r="G105" s="100"/>
      <c r="H105" s="100"/>
      <c r="I105" s="100"/>
      <c r="J105" s="100"/>
      <c r="K105" s="100"/>
    </row>
    <row r="106" spans="1:11" outlineLevel="7" x14ac:dyDescent="0.25">
      <c r="A106" s="51" t="s">
        <v>458</v>
      </c>
      <c r="B106" s="52" t="s">
        <v>39</v>
      </c>
      <c r="C106" s="52" t="s">
        <v>27</v>
      </c>
      <c r="D106" s="52" t="s">
        <v>285</v>
      </c>
      <c r="E106" s="52" t="s">
        <v>8</v>
      </c>
      <c r="F106" s="114">
        <f>F107</f>
        <v>215000</v>
      </c>
    </row>
    <row r="107" spans="1:11" outlineLevel="7" x14ac:dyDescent="0.25">
      <c r="A107" s="51" t="s">
        <v>459</v>
      </c>
      <c r="B107" s="52" t="s">
        <v>39</v>
      </c>
      <c r="C107" s="52" t="s">
        <v>27</v>
      </c>
      <c r="D107" s="52" t="s">
        <v>460</v>
      </c>
      <c r="E107" s="52" t="s">
        <v>8</v>
      </c>
      <c r="F107" s="114">
        <f>F108</f>
        <v>215000</v>
      </c>
    </row>
    <row r="108" spans="1:11" outlineLevel="7" x14ac:dyDescent="0.25">
      <c r="A108" s="51" t="s">
        <v>18</v>
      </c>
      <c r="B108" s="52" t="s">
        <v>39</v>
      </c>
      <c r="C108" s="52" t="s">
        <v>27</v>
      </c>
      <c r="D108" s="52" t="s">
        <v>460</v>
      </c>
      <c r="E108" s="52" t="s">
        <v>19</v>
      </c>
      <c r="F108" s="114">
        <f>F109</f>
        <v>215000</v>
      </c>
    </row>
    <row r="109" spans="1:11" ht="37.5" outlineLevel="7" x14ac:dyDescent="0.25">
      <c r="A109" s="51" t="s">
        <v>20</v>
      </c>
      <c r="B109" s="52" t="s">
        <v>39</v>
      </c>
      <c r="C109" s="52" t="s">
        <v>27</v>
      </c>
      <c r="D109" s="52" t="s">
        <v>460</v>
      </c>
      <c r="E109" s="52" t="s">
        <v>21</v>
      </c>
      <c r="F109" s="114">
        <v>215000</v>
      </c>
    </row>
    <row r="110" spans="1:11" s="99" customFormat="1" ht="37.5" outlineLevel="7" x14ac:dyDescent="0.25">
      <c r="A110" s="107" t="s">
        <v>605</v>
      </c>
      <c r="B110" s="73" t="s">
        <v>39</v>
      </c>
      <c r="C110" s="73" t="s">
        <v>27</v>
      </c>
      <c r="D110" s="73" t="s">
        <v>444</v>
      </c>
      <c r="E110" s="73" t="s">
        <v>8</v>
      </c>
      <c r="F110" s="116">
        <f>F111</f>
        <v>1105970</v>
      </c>
      <c r="G110" s="100"/>
      <c r="H110" s="100"/>
      <c r="I110" s="100"/>
      <c r="J110" s="100"/>
      <c r="K110" s="100"/>
    </row>
    <row r="111" spans="1:11" ht="37.5" outlineLevel="7" x14ac:dyDescent="0.25">
      <c r="A111" s="55" t="s">
        <v>461</v>
      </c>
      <c r="B111" s="52" t="s">
        <v>39</v>
      </c>
      <c r="C111" s="52" t="s">
        <v>27</v>
      </c>
      <c r="D111" s="52" t="s">
        <v>446</v>
      </c>
      <c r="E111" s="52" t="s">
        <v>8</v>
      </c>
      <c r="F111" s="114">
        <f>F112+F115</f>
        <v>1105970</v>
      </c>
    </row>
    <row r="112" spans="1:11" ht="37.5" outlineLevel="7" x14ac:dyDescent="0.25">
      <c r="A112" s="55" t="s">
        <v>462</v>
      </c>
      <c r="B112" s="52" t="s">
        <v>39</v>
      </c>
      <c r="C112" s="52" t="s">
        <v>27</v>
      </c>
      <c r="D112" s="52" t="s">
        <v>463</v>
      </c>
      <c r="E112" s="52" t="s">
        <v>8</v>
      </c>
      <c r="F112" s="114">
        <f>F113</f>
        <v>1063470</v>
      </c>
    </row>
    <row r="113" spans="1:11" outlineLevel="7" x14ac:dyDescent="0.25">
      <c r="A113" s="51" t="s">
        <v>18</v>
      </c>
      <c r="B113" s="52" t="s">
        <v>39</v>
      </c>
      <c r="C113" s="52" t="s">
        <v>27</v>
      </c>
      <c r="D113" s="52" t="s">
        <v>463</v>
      </c>
      <c r="E113" s="52" t="s">
        <v>19</v>
      </c>
      <c r="F113" s="114">
        <f>F114</f>
        <v>1063470</v>
      </c>
    </row>
    <row r="114" spans="1:11" ht="37.5" outlineLevel="7" x14ac:dyDescent="0.25">
      <c r="A114" s="51" t="s">
        <v>20</v>
      </c>
      <c r="B114" s="52" t="s">
        <v>39</v>
      </c>
      <c r="C114" s="52" t="s">
        <v>27</v>
      </c>
      <c r="D114" s="52" t="s">
        <v>463</v>
      </c>
      <c r="E114" s="52" t="s">
        <v>21</v>
      </c>
      <c r="F114" s="114">
        <f>240000+823470</f>
        <v>1063470</v>
      </c>
    </row>
    <row r="115" spans="1:11" outlineLevel="7" x14ac:dyDescent="0.25">
      <c r="A115" s="55" t="s">
        <v>464</v>
      </c>
      <c r="B115" s="52" t="s">
        <v>39</v>
      </c>
      <c r="C115" s="52" t="s">
        <v>27</v>
      </c>
      <c r="D115" s="52" t="s">
        <v>447</v>
      </c>
      <c r="E115" s="52" t="s">
        <v>8</v>
      </c>
      <c r="F115" s="114">
        <f>F116</f>
        <v>42500</v>
      </c>
    </row>
    <row r="116" spans="1:11" outlineLevel="7" x14ac:dyDescent="0.25">
      <c r="A116" s="51" t="s">
        <v>18</v>
      </c>
      <c r="B116" s="52" t="s">
        <v>39</v>
      </c>
      <c r="C116" s="52" t="s">
        <v>27</v>
      </c>
      <c r="D116" s="52" t="s">
        <v>447</v>
      </c>
      <c r="E116" s="52" t="s">
        <v>19</v>
      </c>
      <c r="F116" s="114">
        <f>F117</f>
        <v>42500</v>
      </c>
    </row>
    <row r="117" spans="1:11" ht="37.5" outlineLevel="7" x14ac:dyDescent="0.25">
      <c r="A117" s="51" t="s">
        <v>20</v>
      </c>
      <c r="B117" s="52" t="s">
        <v>39</v>
      </c>
      <c r="C117" s="52" t="s">
        <v>27</v>
      </c>
      <c r="D117" s="52" t="s">
        <v>447</v>
      </c>
      <c r="E117" s="52" t="s">
        <v>21</v>
      </c>
      <c r="F117" s="114">
        <v>42500</v>
      </c>
    </row>
    <row r="118" spans="1:11" s="99" customFormat="1" ht="37.5" outlineLevel="7" x14ac:dyDescent="0.25">
      <c r="A118" s="107" t="s">
        <v>520</v>
      </c>
      <c r="B118" s="73" t="s">
        <v>39</v>
      </c>
      <c r="C118" s="73" t="s">
        <v>27</v>
      </c>
      <c r="D118" s="73" t="s">
        <v>465</v>
      </c>
      <c r="E118" s="73" t="s">
        <v>8</v>
      </c>
      <c r="F118" s="116">
        <f>F119</f>
        <v>6888280</v>
      </c>
      <c r="G118" s="100"/>
      <c r="H118" s="100"/>
      <c r="I118" s="100"/>
      <c r="J118" s="100"/>
      <c r="K118" s="100"/>
    </row>
    <row r="119" spans="1:11" ht="37.5" outlineLevel="7" x14ac:dyDescent="0.25">
      <c r="A119" s="51" t="s">
        <v>266</v>
      </c>
      <c r="B119" s="52" t="s">
        <v>39</v>
      </c>
      <c r="C119" s="52" t="s">
        <v>27</v>
      </c>
      <c r="D119" s="52" t="s">
        <v>466</v>
      </c>
      <c r="E119" s="52" t="s">
        <v>8</v>
      </c>
      <c r="F119" s="114">
        <f>F120</f>
        <v>6888280</v>
      </c>
    </row>
    <row r="120" spans="1:11" ht="37.5" outlineLevel="5" x14ac:dyDescent="0.25">
      <c r="A120" s="51" t="s">
        <v>46</v>
      </c>
      <c r="B120" s="52" t="s">
        <v>39</v>
      </c>
      <c r="C120" s="52" t="s">
        <v>27</v>
      </c>
      <c r="D120" s="52" t="s">
        <v>467</v>
      </c>
      <c r="E120" s="52" t="s">
        <v>8</v>
      </c>
      <c r="F120" s="114">
        <f t="shared" ref="F120" si="26">F121+F123</f>
        <v>6888280</v>
      </c>
    </row>
    <row r="121" spans="1:11" outlineLevel="6" x14ac:dyDescent="0.25">
      <c r="A121" s="51" t="s">
        <v>18</v>
      </c>
      <c r="B121" s="52" t="s">
        <v>39</v>
      </c>
      <c r="C121" s="52" t="s">
        <v>27</v>
      </c>
      <c r="D121" s="52" t="s">
        <v>467</v>
      </c>
      <c r="E121" s="52" t="s">
        <v>19</v>
      </c>
      <c r="F121" s="114">
        <f t="shared" ref="F121" si="27">F122</f>
        <v>6730500</v>
      </c>
    </row>
    <row r="122" spans="1:11" ht="37.5" outlineLevel="7" x14ac:dyDescent="0.25">
      <c r="A122" s="51" t="s">
        <v>20</v>
      </c>
      <c r="B122" s="52" t="s">
        <v>39</v>
      </c>
      <c r="C122" s="52" t="s">
        <v>27</v>
      </c>
      <c r="D122" s="52" t="s">
        <v>467</v>
      </c>
      <c r="E122" s="52" t="s">
        <v>21</v>
      </c>
      <c r="F122" s="114">
        <v>6730500</v>
      </c>
    </row>
    <row r="123" spans="1:11" outlineLevel="6" x14ac:dyDescent="0.25">
      <c r="A123" s="51" t="s">
        <v>22</v>
      </c>
      <c r="B123" s="52" t="s">
        <v>39</v>
      </c>
      <c r="C123" s="52" t="s">
        <v>27</v>
      </c>
      <c r="D123" s="52" t="s">
        <v>467</v>
      </c>
      <c r="E123" s="52" t="s">
        <v>23</v>
      </c>
      <c r="F123" s="114">
        <f>F124</f>
        <v>157780</v>
      </c>
    </row>
    <row r="124" spans="1:11" outlineLevel="7" x14ac:dyDescent="0.25">
      <c r="A124" s="51" t="s">
        <v>24</v>
      </c>
      <c r="B124" s="52" t="s">
        <v>39</v>
      </c>
      <c r="C124" s="52" t="s">
        <v>27</v>
      </c>
      <c r="D124" s="52" t="s">
        <v>467</v>
      </c>
      <c r="E124" s="52" t="s">
        <v>25</v>
      </c>
      <c r="F124" s="114">
        <v>157780</v>
      </c>
    </row>
    <row r="125" spans="1:11" outlineLevel="3" x14ac:dyDescent="0.25">
      <c r="A125" s="51" t="s">
        <v>160</v>
      </c>
      <c r="B125" s="52" t="s">
        <v>39</v>
      </c>
      <c r="C125" s="52" t="s">
        <v>27</v>
      </c>
      <c r="D125" s="52" t="s">
        <v>152</v>
      </c>
      <c r="E125" s="52" t="s">
        <v>8</v>
      </c>
      <c r="F125" s="114">
        <f>F134+F126+F131</f>
        <v>26356492.129999999</v>
      </c>
    </row>
    <row r="126" spans="1:11" ht="37.5" outlineLevel="5" x14ac:dyDescent="0.25">
      <c r="A126" s="51" t="s">
        <v>13</v>
      </c>
      <c r="B126" s="52" t="s">
        <v>39</v>
      </c>
      <c r="C126" s="52" t="s">
        <v>27</v>
      </c>
      <c r="D126" s="52" t="s">
        <v>153</v>
      </c>
      <c r="E126" s="52" t="s">
        <v>8</v>
      </c>
      <c r="F126" s="114">
        <f>F127+F129</f>
        <v>18868578</v>
      </c>
    </row>
    <row r="127" spans="1:11" ht="56.25" outlineLevel="6" x14ac:dyDescent="0.25">
      <c r="A127" s="51" t="s">
        <v>14</v>
      </c>
      <c r="B127" s="52" t="s">
        <v>39</v>
      </c>
      <c r="C127" s="52" t="s">
        <v>27</v>
      </c>
      <c r="D127" s="52" t="s">
        <v>153</v>
      </c>
      <c r="E127" s="52" t="s">
        <v>15</v>
      </c>
      <c r="F127" s="114">
        <f t="shared" ref="F127" si="28">F128</f>
        <v>18848578</v>
      </c>
    </row>
    <row r="128" spans="1:11" outlineLevel="7" x14ac:dyDescent="0.25">
      <c r="A128" s="51" t="s">
        <v>16</v>
      </c>
      <c r="B128" s="52" t="s">
        <v>39</v>
      </c>
      <c r="C128" s="52" t="s">
        <v>27</v>
      </c>
      <c r="D128" s="52" t="s">
        <v>153</v>
      </c>
      <c r="E128" s="52" t="s">
        <v>17</v>
      </c>
      <c r="F128" s="114">
        <v>18848578</v>
      </c>
    </row>
    <row r="129" spans="1:6" outlineLevel="7" x14ac:dyDescent="0.25">
      <c r="A129" s="51" t="s">
        <v>18</v>
      </c>
      <c r="B129" s="52" t="s">
        <v>39</v>
      </c>
      <c r="C129" s="52" t="s">
        <v>27</v>
      </c>
      <c r="D129" s="52" t="s">
        <v>153</v>
      </c>
      <c r="E129" s="52" t="s">
        <v>19</v>
      </c>
      <c r="F129" s="111">
        <f t="shared" ref="F129" si="29">F130</f>
        <v>20000</v>
      </c>
    </row>
    <row r="130" spans="1:6" ht="37.5" outlineLevel="7" x14ac:dyDescent="0.25">
      <c r="A130" s="51" t="s">
        <v>20</v>
      </c>
      <c r="B130" s="52" t="s">
        <v>39</v>
      </c>
      <c r="C130" s="52" t="s">
        <v>27</v>
      </c>
      <c r="D130" s="52" t="s">
        <v>153</v>
      </c>
      <c r="E130" s="52" t="s">
        <v>21</v>
      </c>
      <c r="F130" s="114">
        <v>20000</v>
      </c>
    </row>
    <row r="131" spans="1:6" ht="19.5" customHeight="1" outlineLevel="7" x14ac:dyDescent="0.25">
      <c r="A131" s="51" t="s">
        <v>304</v>
      </c>
      <c r="B131" s="52" t="s">
        <v>39</v>
      </c>
      <c r="C131" s="52" t="s">
        <v>27</v>
      </c>
      <c r="D131" s="52" t="s">
        <v>303</v>
      </c>
      <c r="E131" s="52" t="s">
        <v>8</v>
      </c>
      <c r="F131" s="111">
        <f t="shared" ref="F131:F132" si="30">F132</f>
        <v>212000</v>
      </c>
    </row>
    <row r="132" spans="1:6" outlineLevel="7" x14ac:dyDescent="0.25">
      <c r="A132" s="51" t="s">
        <v>18</v>
      </c>
      <c r="B132" s="52" t="s">
        <v>39</v>
      </c>
      <c r="C132" s="52" t="s">
        <v>27</v>
      </c>
      <c r="D132" s="52" t="s">
        <v>303</v>
      </c>
      <c r="E132" s="52" t="s">
        <v>19</v>
      </c>
      <c r="F132" s="111">
        <f t="shared" si="30"/>
        <v>212000</v>
      </c>
    </row>
    <row r="133" spans="1:6" ht="37.5" outlineLevel="7" x14ac:dyDescent="0.25">
      <c r="A133" s="51" t="s">
        <v>20</v>
      </c>
      <c r="B133" s="52" t="s">
        <v>39</v>
      </c>
      <c r="C133" s="52" t="s">
        <v>27</v>
      </c>
      <c r="D133" s="52" t="s">
        <v>303</v>
      </c>
      <c r="E133" s="52" t="s">
        <v>21</v>
      </c>
      <c r="F133" s="114">
        <v>212000</v>
      </c>
    </row>
    <row r="134" spans="1:6" outlineLevel="3" x14ac:dyDescent="0.25">
      <c r="A134" s="51" t="s">
        <v>365</v>
      </c>
      <c r="B134" s="52" t="s">
        <v>39</v>
      </c>
      <c r="C134" s="52" t="s">
        <v>27</v>
      </c>
      <c r="D134" s="52" t="s">
        <v>364</v>
      </c>
      <c r="E134" s="52" t="s">
        <v>8</v>
      </c>
      <c r="F134" s="114">
        <f>F135+F138+F143+F148+F151+F156</f>
        <v>7275914.1299999999</v>
      </c>
    </row>
    <row r="135" spans="1:6" ht="56.25" outlineLevel="3" x14ac:dyDescent="0.25">
      <c r="A135" s="32" t="s">
        <v>521</v>
      </c>
      <c r="B135" s="52" t="s">
        <v>39</v>
      </c>
      <c r="C135" s="52" t="s">
        <v>27</v>
      </c>
      <c r="D135" s="52" t="s">
        <v>407</v>
      </c>
      <c r="E135" s="52" t="s">
        <v>8</v>
      </c>
      <c r="F135" s="114">
        <f t="shared" ref="F135:F136" si="31">F136</f>
        <v>333287.13</v>
      </c>
    </row>
    <row r="136" spans="1:6" ht="56.25" outlineLevel="3" x14ac:dyDescent="0.25">
      <c r="A136" s="51" t="s">
        <v>14</v>
      </c>
      <c r="B136" s="52" t="s">
        <v>39</v>
      </c>
      <c r="C136" s="52" t="s">
        <v>27</v>
      </c>
      <c r="D136" s="52" t="s">
        <v>407</v>
      </c>
      <c r="E136" s="52" t="s">
        <v>15</v>
      </c>
      <c r="F136" s="114">
        <f t="shared" si="31"/>
        <v>333287.13</v>
      </c>
    </row>
    <row r="137" spans="1:6" outlineLevel="3" x14ac:dyDescent="0.25">
      <c r="A137" s="51" t="s">
        <v>16</v>
      </c>
      <c r="B137" s="52" t="s">
        <v>39</v>
      </c>
      <c r="C137" s="52" t="s">
        <v>27</v>
      </c>
      <c r="D137" s="52" t="s">
        <v>407</v>
      </c>
      <c r="E137" s="52" t="s">
        <v>17</v>
      </c>
      <c r="F137" s="114">
        <v>333287.13</v>
      </c>
    </row>
    <row r="138" spans="1:6" ht="56.25" outlineLevel="7" x14ac:dyDescent="0.25">
      <c r="A138" s="32" t="s">
        <v>575</v>
      </c>
      <c r="B138" s="52" t="s">
        <v>39</v>
      </c>
      <c r="C138" s="52" t="s">
        <v>27</v>
      </c>
      <c r="D138" s="52" t="s">
        <v>366</v>
      </c>
      <c r="E138" s="52" t="s">
        <v>8</v>
      </c>
      <c r="F138" s="114">
        <f t="shared" ref="F138" si="32">F139+F141</f>
        <v>2400990</v>
      </c>
    </row>
    <row r="139" spans="1:6" ht="56.25" outlineLevel="7" x14ac:dyDescent="0.25">
      <c r="A139" s="51" t="s">
        <v>14</v>
      </c>
      <c r="B139" s="52" t="s">
        <v>39</v>
      </c>
      <c r="C139" s="52" t="s">
        <v>27</v>
      </c>
      <c r="D139" s="52" t="s">
        <v>366</v>
      </c>
      <c r="E139" s="52" t="s">
        <v>15</v>
      </c>
      <c r="F139" s="114">
        <f t="shared" ref="F139" si="33">F140</f>
        <v>2321550</v>
      </c>
    </row>
    <row r="140" spans="1:6" outlineLevel="7" x14ac:dyDescent="0.25">
      <c r="A140" s="51" t="s">
        <v>16</v>
      </c>
      <c r="B140" s="52" t="s">
        <v>39</v>
      </c>
      <c r="C140" s="52" t="s">
        <v>27</v>
      </c>
      <c r="D140" s="52" t="s">
        <v>366</v>
      </c>
      <c r="E140" s="52" t="s">
        <v>17</v>
      </c>
      <c r="F140" s="114">
        <v>2321550</v>
      </c>
    </row>
    <row r="141" spans="1:6" outlineLevel="7" x14ac:dyDescent="0.25">
      <c r="A141" s="51" t="s">
        <v>18</v>
      </c>
      <c r="B141" s="52" t="s">
        <v>39</v>
      </c>
      <c r="C141" s="52" t="s">
        <v>27</v>
      </c>
      <c r="D141" s="52" t="s">
        <v>366</v>
      </c>
      <c r="E141" s="52" t="s">
        <v>19</v>
      </c>
      <c r="F141" s="114">
        <f t="shared" ref="F141" si="34">F142</f>
        <v>79440</v>
      </c>
    </row>
    <row r="142" spans="1:6" ht="37.5" outlineLevel="7" x14ac:dyDescent="0.25">
      <c r="A142" s="51" t="s">
        <v>20</v>
      </c>
      <c r="B142" s="52" t="s">
        <v>39</v>
      </c>
      <c r="C142" s="52" t="s">
        <v>27</v>
      </c>
      <c r="D142" s="52" t="s">
        <v>366</v>
      </c>
      <c r="E142" s="52" t="s">
        <v>21</v>
      </c>
      <c r="F142" s="114">
        <v>79440</v>
      </c>
    </row>
    <row r="143" spans="1:6" ht="56.25" outlineLevel="7" x14ac:dyDescent="0.25">
      <c r="A143" s="32" t="s">
        <v>524</v>
      </c>
      <c r="B143" s="52" t="s">
        <v>39</v>
      </c>
      <c r="C143" s="52" t="s">
        <v>27</v>
      </c>
      <c r="D143" s="52" t="s">
        <v>367</v>
      </c>
      <c r="E143" s="52" t="s">
        <v>8</v>
      </c>
      <c r="F143" s="114">
        <f t="shared" ref="F143" si="35">F144+F146</f>
        <v>1181384</v>
      </c>
    </row>
    <row r="144" spans="1:6" ht="56.25" outlineLevel="7" x14ac:dyDescent="0.25">
      <c r="A144" s="51" t="s">
        <v>14</v>
      </c>
      <c r="B144" s="52" t="s">
        <v>39</v>
      </c>
      <c r="C144" s="52" t="s">
        <v>27</v>
      </c>
      <c r="D144" s="52" t="s">
        <v>367</v>
      </c>
      <c r="E144" s="52" t="s">
        <v>15</v>
      </c>
      <c r="F144" s="114">
        <f t="shared" ref="F144" si="36">F145</f>
        <v>1166384</v>
      </c>
    </row>
    <row r="145" spans="1:6" outlineLevel="7" x14ac:dyDescent="0.25">
      <c r="A145" s="51" t="s">
        <v>16</v>
      </c>
      <c r="B145" s="52" t="s">
        <v>39</v>
      </c>
      <c r="C145" s="52" t="s">
        <v>27</v>
      </c>
      <c r="D145" s="52" t="s">
        <v>367</v>
      </c>
      <c r="E145" s="52" t="s">
        <v>17</v>
      </c>
      <c r="F145" s="114">
        <v>1166384</v>
      </c>
    </row>
    <row r="146" spans="1:6" outlineLevel="7" x14ac:dyDescent="0.25">
      <c r="A146" s="51" t="s">
        <v>18</v>
      </c>
      <c r="B146" s="52" t="s">
        <v>39</v>
      </c>
      <c r="C146" s="52" t="s">
        <v>27</v>
      </c>
      <c r="D146" s="52" t="s">
        <v>367</v>
      </c>
      <c r="E146" s="52" t="s">
        <v>19</v>
      </c>
      <c r="F146" s="114">
        <f t="shared" ref="F146" si="37">F147</f>
        <v>15000</v>
      </c>
    </row>
    <row r="147" spans="1:6" ht="37.5" outlineLevel="7" x14ac:dyDescent="0.25">
      <c r="A147" s="51" t="s">
        <v>20</v>
      </c>
      <c r="B147" s="52" t="s">
        <v>39</v>
      </c>
      <c r="C147" s="52" t="s">
        <v>27</v>
      </c>
      <c r="D147" s="52" t="s">
        <v>367</v>
      </c>
      <c r="E147" s="52" t="s">
        <v>21</v>
      </c>
      <c r="F147" s="114">
        <v>15000</v>
      </c>
    </row>
    <row r="148" spans="1:6" ht="56.25" outlineLevel="7" x14ac:dyDescent="0.25">
      <c r="A148" s="32" t="s">
        <v>523</v>
      </c>
      <c r="B148" s="52" t="s">
        <v>39</v>
      </c>
      <c r="C148" s="52" t="s">
        <v>27</v>
      </c>
      <c r="D148" s="52" t="s">
        <v>368</v>
      </c>
      <c r="E148" s="52" t="s">
        <v>8</v>
      </c>
      <c r="F148" s="114">
        <f>F149</f>
        <v>765954</v>
      </c>
    </row>
    <row r="149" spans="1:6" ht="56.25" outlineLevel="7" x14ac:dyDescent="0.25">
      <c r="A149" s="51" t="s">
        <v>14</v>
      </c>
      <c r="B149" s="52" t="s">
        <v>39</v>
      </c>
      <c r="C149" s="52" t="s">
        <v>27</v>
      </c>
      <c r="D149" s="52" t="s">
        <v>368</v>
      </c>
      <c r="E149" s="52" t="s">
        <v>15</v>
      </c>
      <c r="F149" s="114">
        <f t="shared" ref="F149" si="38">F150</f>
        <v>765954</v>
      </c>
    </row>
    <row r="150" spans="1:6" outlineLevel="7" x14ac:dyDescent="0.25">
      <c r="A150" s="51" t="s">
        <v>16</v>
      </c>
      <c r="B150" s="52" t="s">
        <v>39</v>
      </c>
      <c r="C150" s="52" t="s">
        <v>27</v>
      </c>
      <c r="D150" s="52" t="s">
        <v>368</v>
      </c>
      <c r="E150" s="52" t="s">
        <v>17</v>
      </c>
      <c r="F150" s="114">
        <v>765954</v>
      </c>
    </row>
    <row r="151" spans="1:6" ht="56.25" outlineLevel="7" x14ac:dyDescent="0.25">
      <c r="A151" s="32" t="s">
        <v>522</v>
      </c>
      <c r="B151" s="52" t="s">
        <v>39</v>
      </c>
      <c r="C151" s="52" t="s">
        <v>27</v>
      </c>
      <c r="D151" s="52" t="s">
        <v>369</v>
      </c>
      <c r="E151" s="52" t="s">
        <v>8</v>
      </c>
      <c r="F151" s="114">
        <f t="shared" ref="F151" si="39">F152+F154</f>
        <v>774981</v>
      </c>
    </row>
    <row r="152" spans="1:6" ht="56.25" outlineLevel="7" x14ac:dyDescent="0.25">
      <c r="A152" s="51" t="s">
        <v>14</v>
      </c>
      <c r="B152" s="52" t="s">
        <v>39</v>
      </c>
      <c r="C152" s="52" t="s">
        <v>27</v>
      </c>
      <c r="D152" s="52" t="s">
        <v>369</v>
      </c>
      <c r="E152" s="52" t="s">
        <v>15</v>
      </c>
      <c r="F152" s="114">
        <f t="shared" ref="F152" si="40">F153</f>
        <v>759981</v>
      </c>
    </row>
    <row r="153" spans="1:6" outlineLevel="7" x14ac:dyDescent="0.25">
      <c r="A153" s="51" t="s">
        <v>16</v>
      </c>
      <c r="B153" s="52" t="s">
        <v>39</v>
      </c>
      <c r="C153" s="52" t="s">
        <v>27</v>
      </c>
      <c r="D153" s="52" t="s">
        <v>369</v>
      </c>
      <c r="E153" s="52" t="s">
        <v>17</v>
      </c>
      <c r="F153" s="114">
        <v>759981</v>
      </c>
    </row>
    <row r="154" spans="1:6" outlineLevel="7" x14ac:dyDescent="0.25">
      <c r="A154" s="51" t="s">
        <v>18</v>
      </c>
      <c r="B154" s="52" t="s">
        <v>39</v>
      </c>
      <c r="C154" s="52" t="s">
        <v>27</v>
      </c>
      <c r="D154" s="52" t="s">
        <v>369</v>
      </c>
      <c r="E154" s="52" t="s">
        <v>19</v>
      </c>
      <c r="F154" s="114">
        <f t="shared" ref="F154" si="41">F155</f>
        <v>15000</v>
      </c>
    </row>
    <row r="155" spans="1:6" ht="37.5" outlineLevel="7" x14ac:dyDescent="0.25">
      <c r="A155" s="51" t="s">
        <v>20</v>
      </c>
      <c r="B155" s="52" t="s">
        <v>39</v>
      </c>
      <c r="C155" s="52" t="s">
        <v>27</v>
      </c>
      <c r="D155" s="52" t="s">
        <v>369</v>
      </c>
      <c r="E155" s="52" t="s">
        <v>21</v>
      </c>
      <c r="F155" s="114">
        <v>15000</v>
      </c>
    </row>
    <row r="156" spans="1:6" ht="37.5" outlineLevel="7" x14ac:dyDescent="0.25">
      <c r="A156" s="51" t="s">
        <v>554</v>
      </c>
      <c r="B156" s="52" t="s">
        <v>39</v>
      </c>
      <c r="C156" s="52" t="s">
        <v>27</v>
      </c>
      <c r="D156" s="52" t="s">
        <v>555</v>
      </c>
      <c r="E156" s="52" t="s">
        <v>8</v>
      </c>
      <c r="F156" s="114">
        <f>F157+F159</f>
        <v>1819318</v>
      </c>
    </row>
    <row r="157" spans="1:6" ht="56.25" outlineLevel="7" x14ac:dyDescent="0.25">
      <c r="A157" s="51" t="s">
        <v>14</v>
      </c>
      <c r="B157" s="52" t="s">
        <v>39</v>
      </c>
      <c r="C157" s="52" t="s">
        <v>27</v>
      </c>
      <c r="D157" s="52" t="s">
        <v>555</v>
      </c>
      <c r="E157" s="52" t="s">
        <v>15</v>
      </c>
      <c r="F157" s="114">
        <f>F158</f>
        <v>1661718</v>
      </c>
    </row>
    <row r="158" spans="1:6" outlineLevel="7" x14ac:dyDescent="0.25">
      <c r="A158" s="51" t="s">
        <v>16</v>
      </c>
      <c r="B158" s="52" t="s">
        <v>39</v>
      </c>
      <c r="C158" s="52" t="s">
        <v>27</v>
      </c>
      <c r="D158" s="52" t="s">
        <v>555</v>
      </c>
      <c r="E158" s="52" t="s">
        <v>17</v>
      </c>
      <c r="F158" s="114">
        <v>1661718</v>
      </c>
    </row>
    <row r="159" spans="1:6" outlineLevel="7" x14ac:dyDescent="0.25">
      <c r="A159" s="51" t="s">
        <v>18</v>
      </c>
      <c r="B159" s="52" t="s">
        <v>39</v>
      </c>
      <c r="C159" s="52" t="s">
        <v>27</v>
      </c>
      <c r="D159" s="52" t="s">
        <v>555</v>
      </c>
      <c r="E159" s="52" t="s">
        <v>19</v>
      </c>
      <c r="F159" s="114">
        <f>F160</f>
        <v>157600</v>
      </c>
    </row>
    <row r="160" spans="1:6" ht="37.5" outlineLevel="7" x14ac:dyDescent="0.25">
      <c r="A160" s="51" t="s">
        <v>20</v>
      </c>
      <c r="B160" s="52" t="s">
        <v>39</v>
      </c>
      <c r="C160" s="52" t="s">
        <v>27</v>
      </c>
      <c r="D160" s="52" t="s">
        <v>555</v>
      </c>
      <c r="E160" s="52" t="s">
        <v>21</v>
      </c>
      <c r="F160" s="114">
        <v>157600</v>
      </c>
    </row>
    <row r="161" spans="1:11" s="99" customFormat="1" ht="37.5" outlineLevel="1" x14ac:dyDescent="0.25">
      <c r="A161" s="107" t="s">
        <v>55</v>
      </c>
      <c r="B161" s="73" t="s">
        <v>39</v>
      </c>
      <c r="C161" s="73" t="s">
        <v>56</v>
      </c>
      <c r="D161" s="73" t="s">
        <v>151</v>
      </c>
      <c r="E161" s="73" t="s">
        <v>8</v>
      </c>
      <c r="F161" s="116">
        <f t="shared" ref="F161:F165" si="42">F162</f>
        <v>200000</v>
      </c>
      <c r="G161" s="100"/>
      <c r="H161" s="100"/>
      <c r="I161" s="100"/>
      <c r="J161" s="100"/>
      <c r="K161" s="100"/>
    </row>
    <row r="162" spans="1:11" ht="37.5" outlineLevel="2" x14ac:dyDescent="0.25">
      <c r="A162" s="51" t="s">
        <v>57</v>
      </c>
      <c r="B162" s="52" t="s">
        <v>39</v>
      </c>
      <c r="C162" s="52" t="s">
        <v>58</v>
      </c>
      <c r="D162" s="52" t="s">
        <v>151</v>
      </c>
      <c r="E162" s="52" t="s">
        <v>8</v>
      </c>
      <c r="F162" s="114">
        <f t="shared" si="42"/>
        <v>200000</v>
      </c>
    </row>
    <row r="163" spans="1:11" outlineLevel="4" x14ac:dyDescent="0.25">
      <c r="A163" s="51" t="s">
        <v>160</v>
      </c>
      <c r="B163" s="52" t="s">
        <v>39</v>
      </c>
      <c r="C163" s="52" t="s">
        <v>58</v>
      </c>
      <c r="D163" s="52" t="s">
        <v>152</v>
      </c>
      <c r="E163" s="52" t="s">
        <v>8</v>
      </c>
      <c r="F163" s="114">
        <f t="shared" si="42"/>
        <v>200000</v>
      </c>
    </row>
    <row r="164" spans="1:11" ht="37.5" outlineLevel="5" x14ac:dyDescent="0.25">
      <c r="A164" s="51" t="s">
        <v>59</v>
      </c>
      <c r="B164" s="52" t="s">
        <v>39</v>
      </c>
      <c r="C164" s="52" t="s">
        <v>58</v>
      </c>
      <c r="D164" s="52" t="s">
        <v>161</v>
      </c>
      <c r="E164" s="52" t="s">
        <v>8</v>
      </c>
      <c r="F164" s="114">
        <f t="shared" si="42"/>
        <v>200000</v>
      </c>
    </row>
    <row r="165" spans="1:11" outlineLevel="6" x14ac:dyDescent="0.25">
      <c r="A165" s="51" t="s">
        <v>18</v>
      </c>
      <c r="B165" s="52" t="s">
        <v>39</v>
      </c>
      <c r="C165" s="52" t="s">
        <v>58</v>
      </c>
      <c r="D165" s="52" t="s">
        <v>161</v>
      </c>
      <c r="E165" s="52" t="s">
        <v>19</v>
      </c>
      <c r="F165" s="114">
        <f t="shared" si="42"/>
        <v>200000</v>
      </c>
    </row>
    <row r="166" spans="1:11" ht="37.5" outlineLevel="7" x14ac:dyDescent="0.25">
      <c r="A166" s="51" t="s">
        <v>20</v>
      </c>
      <c r="B166" s="52" t="s">
        <v>39</v>
      </c>
      <c r="C166" s="52" t="s">
        <v>58</v>
      </c>
      <c r="D166" s="52" t="s">
        <v>161</v>
      </c>
      <c r="E166" s="52" t="s">
        <v>21</v>
      </c>
      <c r="F166" s="114">
        <v>200000</v>
      </c>
    </row>
    <row r="167" spans="1:11" s="99" customFormat="1" outlineLevel="7" x14ac:dyDescent="0.25">
      <c r="A167" s="107" t="s">
        <v>139</v>
      </c>
      <c r="B167" s="73" t="s">
        <v>39</v>
      </c>
      <c r="C167" s="73" t="s">
        <v>60</v>
      </c>
      <c r="D167" s="73" t="s">
        <v>151</v>
      </c>
      <c r="E167" s="73" t="s">
        <v>8</v>
      </c>
      <c r="F167" s="116">
        <f>F180+F174+F192+F168</f>
        <v>23958318</v>
      </c>
      <c r="G167" s="100"/>
      <c r="H167" s="100"/>
      <c r="I167" s="100"/>
      <c r="J167" s="100"/>
      <c r="K167" s="100"/>
    </row>
    <row r="168" spans="1:11" outlineLevel="7" x14ac:dyDescent="0.25">
      <c r="A168" s="51" t="s">
        <v>141</v>
      </c>
      <c r="B168" s="52" t="s">
        <v>39</v>
      </c>
      <c r="C168" s="52" t="s">
        <v>142</v>
      </c>
      <c r="D168" s="52" t="s">
        <v>151</v>
      </c>
      <c r="E168" s="52" t="s">
        <v>8</v>
      </c>
      <c r="F168" s="114">
        <f t="shared" ref="F168" si="43">F169</f>
        <v>374490</v>
      </c>
    </row>
    <row r="169" spans="1:11" outlineLevel="7" x14ac:dyDescent="0.25">
      <c r="A169" s="51" t="s">
        <v>160</v>
      </c>
      <c r="B169" s="52" t="s">
        <v>39</v>
      </c>
      <c r="C169" s="52" t="s">
        <v>142</v>
      </c>
      <c r="D169" s="52" t="s">
        <v>152</v>
      </c>
      <c r="E169" s="52" t="s">
        <v>8</v>
      </c>
      <c r="F169" s="114">
        <f t="shared" ref="F169" si="44">F171</f>
        <v>374490</v>
      </c>
    </row>
    <row r="170" spans="1:11" outlineLevel="7" x14ac:dyDescent="0.25">
      <c r="A170" s="51" t="s">
        <v>365</v>
      </c>
      <c r="B170" s="52" t="s">
        <v>39</v>
      </c>
      <c r="C170" s="52" t="s">
        <v>142</v>
      </c>
      <c r="D170" s="52" t="s">
        <v>364</v>
      </c>
      <c r="E170" s="52" t="s">
        <v>8</v>
      </c>
      <c r="F170" s="114">
        <f t="shared" ref="F170:F172" si="45">F171</f>
        <v>374490</v>
      </c>
    </row>
    <row r="171" spans="1:11" ht="75" outlineLevel="7" x14ac:dyDescent="0.25">
      <c r="A171" s="55" t="s">
        <v>525</v>
      </c>
      <c r="B171" s="52" t="s">
        <v>39</v>
      </c>
      <c r="C171" s="52" t="s">
        <v>142</v>
      </c>
      <c r="D171" s="52" t="s">
        <v>376</v>
      </c>
      <c r="E171" s="52" t="s">
        <v>8</v>
      </c>
      <c r="F171" s="114">
        <f t="shared" si="45"/>
        <v>374490</v>
      </c>
    </row>
    <row r="172" spans="1:11" outlineLevel="7" x14ac:dyDescent="0.25">
      <c r="A172" s="51" t="s">
        <v>18</v>
      </c>
      <c r="B172" s="52" t="s">
        <v>39</v>
      </c>
      <c r="C172" s="52" t="s">
        <v>142</v>
      </c>
      <c r="D172" s="52" t="s">
        <v>376</v>
      </c>
      <c r="E172" s="52" t="s">
        <v>19</v>
      </c>
      <c r="F172" s="114">
        <f t="shared" si="45"/>
        <v>374490</v>
      </c>
    </row>
    <row r="173" spans="1:11" ht="37.5" outlineLevel="7" x14ac:dyDescent="0.25">
      <c r="A173" s="51" t="s">
        <v>20</v>
      </c>
      <c r="B173" s="52" t="s">
        <v>39</v>
      </c>
      <c r="C173" s="52" t="s">
        <v>142</v>
      </c>
      <c r="D173" s="52" t="s">
        <v>376</v>
      </c>
      <c r="E173" s="52" t="s">
        <v>21</v>
      </c>
      <c r="F173" s="114">
        <v>374490</v>
      </c>
    </row>
    <row r="174" spans="1:11" outlineLevel="7" x14ac:dyDescent="0.25">
      <c r="A174" s="51" t="s">
        <v>395</v>
      </c>
      <c r="B174" s="52" t="s">
        <v>39</v>
      </c>
      <c r="C174" s="52" t="s">
        <v>396</v>
      </c>
      <c r="D174" s="52" t="s">
        <v>151</v>
      </c>
      <c r="E174" s="52" t="s">
        <v>8</v>
      </c>
      <c r="F174" s="114">
        <f>F175</f>
        <v>3223</v>
      </c>
    </row>
    <row r="175" spans="1:11" outlineLevel="7" x14ac:dyDescent="0.25">
      <c r="A175" s="51" t="s">
        <v>160</v>
      </c>
      <c r="B175" s="52" t="s">
        <v>39</v>
      </c>
      <c r="C175" s="52" t="s">
        <v>396</v>
      </c>
      <c r="D175" s="52" t="s">
        <v>152</v>
      </c>
      <c r="E175" s="52" t="s">
        <v>8</v>
      </c>
      <c r="F175" s="114">
        <f>F177</f>
        <v>3223</v>
      </c>
    </row>
    <row r="176" spans="1:11" s="99" customFormat="1" outlineLevel="7" x14ac:dyDescent="0.25">
      <c r="A176" s="51" t="s">
        <v>365</v>
      </c>
      <c r="B176" s="52" t="s">
        <v>39</v>
      </c>
      <c r="C176" s="52" t="s">
        <v>396</v>
      </c>
      <c r="D176" s="52" t="s">
        <v>364</v>
      </c>
      <c r="E176" s="52" t="s">
        <v>8</v>
      </c>
      <c r="F176" s="114">
        <f>F177</f>
        <v>3223</v>
      </c>
      <c r="G176" s="100"/>
      <c r="H176" s="100"/>
      <c r="I176" s="100"/>
      <c r="J176" s="100"/>
      <c r="K176" s="100"/>
    </row>
    <row r="177" spans="1:11" ht="93.75" outlineLevel="7" x14ac:dyDescent="0.25">
      <c r="A177" s="32" t="s">
        <v>527</v>
      </c>
      <c r="B177" s="52" t="s">
        <v>39</v>
      </c>
      <c r="C177" s="52" t="s">
        <v>396</v>
      </c>
      <c r="D177" s="52" t="s">
        <v>526</v>
      </c>
      <c r="E177" s="52" t="s">
        <v>8</v>
      </c>
      <c r="F177" s="114">
        <f t="shared" ref="F177:F178" si="46">F178</f>
        <v>3223</v>
      </c>
    </row>
    <row r="178" spans="1:11" outlineLevel="7" x14ac:dyDescent="0.25">
      <c r="A178" s="51" t="s">
        <v>18</v>
      </c>
      <c r="B178" s="52" t="s">
        <v>39</v>
      </c>
      <c r="C178" s="52" t="s">
        <v>396</v>
      </c>
      <c r="D178" s="52" t="s">
        <v>526</v>
      </c>
      <c r="E178" s="52" t="s">
        <v>19</v>
      </c>
      <c r="F178" s="114">
        <f t="shared" si="46"/>
        <v>3223</v>
      </c>
    </row>
    <row r="179" spans="1:11" ht="37.5" outlineLevel="7" x14ac:dyDescent="0.25">
      <c r="A179" s="51" t="s">
        <v>20</v>
      </c>
      <c r="B179" s="52" t="s">
        <v>39</v>
      </c>
      <c r="C179" s="52" t="s">
        <v>396</v>
      </c>
      <c r="D179" s="52" t="s">
        <v>526</v>
      </c>
      <c r="E179" s="52" t="s">
        <v>21</v>
      </c>
      <c r="F179" s="114">
        <v>3223</v>
      </c>
    </row>
    <row r="180" spans="1:11" outlineLevel="7" x14ac:dyDescent="0.25">
      <c r="A180" s="51" t="s">
        <v>63</v>
      </c>
      <c r="B180" s="52" t="s">
        <v>39</v>
      </c>
      <c r="C180" s="52" t="s">
        <v>64</v>
      </c>
      <c r="D180" s="52" t="s">
        <v>151</v>
      </c>
      <c r="E180" s="52" t="s">
        <v>8</v>
      </c>
      <c r="F180" s="114">
        <f>F181</f>
        <v>23150605</v>
      </c>
    </row>
    <row r="181" spans="1:11" s="99" customFormat="1" ht="56.25" outlineLevel="7" x14ac:dyDescent="0.25">
      <c r="A181" s="107" t="s">
        <v>468</v>
      </c>
      <c r="B181" s="73" t="s">
        <v>39</v>
      </c>
      <c r="C181" s="73" t="s">
        <v>64</v>
      </c>
      <c r="D181" s="73" t="s">
        <v>469</v>
      </c>
      <c r="E181" s="73" t="s">
        <v>8</v>
      </c>
      <c r="F181" s="116">
        <f t="shared" ref="F181" si="47">F182</f>
        <v>23150605</v>
      </c>
      <c r="G181" s="100"/>
      <c r="H181" s="100"/>
      <c r="I181" s="100"/>
      <c r="J181" s="100"/>
      <c r="K181" s="100"/>
    </row>
    <row r="182" spans="1:11" ht="18.75" customHeight="1" outlineLevel="7" x14ac:dyDescent="0.25">
      <c r="A182" s="51" t="s">
        <v>470</v>
      </c>
      <c r="B182" s="52" t="s">
        <v>39</v>
      </c>
      <c r="C182" s="52" t="s">
        <v>64</v>
      </c>
      <c r="D182" s="52" t="s">
        <v>471</v>
      </c>
      <c r="E182" s="52" t="s">
        <v>8</v>
      </c>
      <c r="F182" s="114">
        <f>F183+F186+F189</f>
        <v>23150605</v>
      </c>
    </row>
    <row r="183" spans="1:11" ht="56.25" outlineLevel="7" x14ac:dyDescent="0.25">
      <c r="A183" s="110" t="s">
        <v>472</v>
      </c>
      <c r="B183" s="52" t="s">
        <v>39</v>
      </c>
      <c r="C183" s="52" t="s">
        <v>64</v>
      </c>
      <c r="D183" s="52" t="s">
        <v>473</v>
      </c>
      <c r="E183" s="52" t="s">
        <v>8</v>
      </c>
      <c r="F183" s="114">
        <f t="shared" ref="F183:F184" si="48">F184</f>
        <v>10407500</v>
      </c>
    </row>
    <row r="184" spans="1:11" outlineLevel="7" x14ac:dyDescent="0.25">
      <c r="A184" s="51" t="s">
        <v>18</v>
      </c>
      <c r="B184" s="52" t="s">
        <v>39</v>
      </c>
      <c r="C184" s="52" t="s">
        <v>64</v>
      </c>
      <c r="D184" s="52" t="s">
        <v>473</v>
      </c>
      <c r="E184" s="52" t="s">
        <v>19</v>
      </c>
      <c r="F184" s="114">
        <f t="shared" si="48"/>
        <v>10407500</v>
      </c>
    </row>
    <row r="185" spans="1:11" ht="37.5" outlineLevel="7" x14ac:dyDescent="0.25">
      <c r="A185" s="51" t="s">
        <v>20</v>
      </c>
      <c r="B185" s="52" t="s">
        <v>39</v>
      </c>
      <c r="C185" s="52" t="s">
        <v>64</v>
      </c>
      <c r="D185" s="52" t="s">
        <v>473</v>
      </c>
      <c r="E185" s="52" t="s">
        <v>21</v>
      </c>
      <c r="F185" s="114">
        <v>10407500</v>
      </c>
    </row>
    <row r="186" spans="1:11" ht="37.5" outlineLevel="7" x14ac:dyDescent="0.25">
      <c r="A186" s="51" t="s">
        <v>370</v>
      </c>
      <c r="B186" s="52" t="s">
        <v>39</v>
      </c>
      <c r="C186" s="52" t="s">
        <v>64</v>
      </c>
      <c r="D186" s="52" t="s">
        <v>561</v>
      </c>
      <c r="E186" s="52" t="s">
        <v>8</v>
      </c>
      <c r="F186" s="111">
        <f t="shared" ref="F186:F187" si="49">F187</f>
        <v>100000</v>
      </c>
    </row>
    <row r="187" spans="1:11" outlineLevel="7" x14ac:dyDescent="0.25">
      <c r="A187" s="51" t="s">
        <v>18</v>
      </c>
      <c r="B187" s="52" t="s">
        <v>39</v>
      </c>
      <c r="C187" s="52" t="s">
        <v>64</v>
      </c>
      <c r="D187" s="52" t="s">
        <v>561</v>
      </c>
      <c r="E187" s="52" t="s">
        <v>19</v>
      </c>
      <c r="F187" s="111">
        <f t="shared" si="49"/>
        <v>100000</v>
      </c>
    </row>
    <row r="188" spans="1:11" ht="37.5" outlineLevel="7" x14ac:dyDescent="0.25">
      <c r="A188" s="51" t="s">
        <v>20</v>
      </c>
      <c r="B188" s="52" t="s">
        <v>39</v>
      </c>
      <c r="C188" s="52" t="s">
        <v>64</v>
      </c>
      <c r="D188" s="52" t="s">
        <v>561</v>
      </c>
      <c r="E188" s="52" t="s">
        <v>21</v>
      </c>
      <c r="F188" s="114">
        <v>100000</v>
      </c>
    </row>
    <row r="189" spans="1:11" ht="56.25" outlineLevel="7" x14ac:dyDescent="0.25">
      <c r="A189" s="32" t="s">
        <v>528</v>
      </c>
      <c r="B189" s="52" t="s">
        <v>39</v>
      </c>
      <c r="C189" s="52" t="s">
        <v>64</v>
      </c>
      <c r="D189" s="52" t="s">
        <v>562</v>
      </c>
      <c r="E189" s="52" t="s">
        <v>8</v>
      </c>
      <c r="F189" s="111">
        <f t="shared" ref="F189:F190" si="50">F190</f>
        <v>12643105</v>
      </c>
    </row>
    <row r="190" spans="1:11" outlineLevel="7" x14ac:dyDescent="0.25">
      <c r="A190" s="51" t="s">
        <v>18</v>
      </c>
      <c r="B190" s="52" t="s">
        <v>39</v>
      </c>
      <c r="C190" s="52" t="s">
        <v>64</v>
      </c>
      <c r="D190" s="52" t="s">
        <v>562</v>
      </c>
      <c r="E190" s="52" t="s">
        <v>19</v>
      </c>
      <c r="F190" s="111">
        <f t="shared" si="50"/>
        <v>12643105</v>
      </c>
    </row>
    <row r="191" spans="1:11" ht="37.5" outlineLevel="7" x14ac:dyDescent="0.25">
      <c r="A191" s="51" t="s">
        <v>20</v>
      </c>
      <c r="B191" s="52" t="s">
        <v>39</v>
      </c>
      <c r="C191" s="52" t="s">
        <v>64</v>
      </c>
      <c r="D191" s="52" t="s">
        <v>562</v>
      </c>
      <c r="E191" s="52" t="s">
        <v>21</v>
      </c>
      <c r="F191" s="114">
        <v>12643105</v>
      </c>
    </row>
    <row r="192" spans="1:11" outlineLevel="2" x14ac:dyDescent="0.25">
      <c r="A192" s="51" t="s">
        <v>66</v>
      </c>
      <c r="B192" s="52" t="s">
        <v>39</v>
      </c>
      <c r="C192" s="52" t="s">
        <v>67</v>
      </c>
      <c r="D192" s="52" t="s">
        <v>151</v>
      </c>
      <c r="E192" s="52" t="s">
        <v>8</v>
      </c>
      <c r="F192" s="114">
        <f>F193</f>
        <v>430000</v>
      </c>
    </row>
    <row r="193" spans="1:11" s="99" customFormat="1" ht="56.25" outlineLevel="3" x14ac:dyDescent="0.25">
      <c r="A193" s="107" t="s">
        <v>532</v>
      </c>
      <c r="B193" s="73" t="s">
        <v>39</v>
      </c>
      <c r="C193" s="73" t="s">
        <v>67</v>
      </c>
      <c r="D193" s="73" t="s">
        <v>474</v>
      </c>
      <c r="E193" s="73" t="s">
        <v>8</v>
      </c>
      <c r="F193" s="116">
        <f>F194+F198</f>
        <v>430000</v>
      </c>
      <c r="G193" s="100"/>
      <c r="H193" s="100"/>
      <c r="I193" s="100"/>
      <c r="J193" s="100"/>
      <c r="K193" s="100"/>
    </row>
    <row r="194" spans="1:11" outlineLevel="3" x14ac:dyDescent="0.25">
      <c r="A194" s="51" t="s">
        <v>529</v>
      </c>
      <c r="B194" s="52" t="s">
        <v>39</v>
      </c>
      <c r="C194" s="52" t="s">
        <v>67</v>
      </c>
      <c r="D194" s="52" t="s">
        <v>475</v>
      </c>
      <c r="E194" s="52" t="s">
        <v>8</v>
      </c>
      <c r="F194" s="111">
        <f>F195</f>
        <v>30000</v>
      </c>
    </row>
    <row r="195" spans="1:11" outlineLevel="3" x14ac:dyDescent="0.25">
      <c r="A195" s="51" t="s">
        <v>476</v>
      </c>
      <c r="B195" s="52" t="s">
        <v>39</v>
      </c>
      <c r="C195" s="52" t="s">
        <v>67</v>
      </c>
      <c r="D195" s="52" t="s">
        <v>477</v>
      </c>
      <c r="E195" s="52" t="s">
        <v>8</v>
      </c>
      <c r="F195" s="111">
        <f t="shared" ref="F195:F196" si="51">F196</f>
        <v>30000</v>
      </c>
    </row>
    <row r="196" spans="1:11" outlineLevel="3" x14ac:dyDescent="0.25">
      <c r="A196" s="51" t="s">
        <v>18</v>
      </c>
      <c r="B196" s="52" t="s">
        <v>39</v>
      </c>
      <c r="C196" s="52" t="s">
        <v>67</v>
      </c>
      <c r="D196" s="52" t="s">
        <v>477</v>
      </c>
      <c r="E196" s="52" t="s">
        <v>19</v>
      </c>
      <c r="F196" s="111">
        <f t="shared" si="51"/>
        <v>30000</v>
      </c>
    </row>
    <row r="197" spans="1:11" ht="37.5" outlineLevel="3" x14ac:dyDescent="0.25">
      <c r="A197" s="51" t="s">
        <v>20</v>
      </c>
      <c r="B197" s="52" t="s">
        <v>39</v>
      </c>
      <c r="C197" s="52" t="s">
        <v>67</v>
      </c>
      <c r="D197" s="52" t="s">
        <v>477</v>
      </c>
      <c r="E197" s="52" t="s">
        <v>21</v>
      </c>
      <c r="F197" s="114">
        <v>30000</v>
      </c>
    </row>
    <row r="198" spans="1:11" ht="19.5" customHeight="1" outlineLevel="3" x14ac:dyDescent="0.25">
      <c r="A198" s="55" t="s">
        <v>531</v>
      </c>
      <c r="B198" s="52" t="s">
        <v>39</v>
      </c>
      <c r="C198" s="52" t="s">
        <v>67</v>
      </c>
      <c r="D198" s="52" t="s">
        <v>530</v>
      </c>
      <c r="E198" s="52" t="s">
        <v>8</v>
      </c>
      <c r="F198" s="114">
        <f>F199</f>
        <v>400000</v>
      </c>
    </row>
    <row r="199" spans="1:11" outlineLevel="5" x14ac:dyDescent="0.25">
      <c r="A199" s="51" t="s">
        <v>478</v>
      </c>
      <c r="B199" s="52" t="s">
        <v>39</v>
      </c>
      <c r="C199" s="52" t="s">
        <v>67</v>
      </c>
      <c r="D199" s="52" t="s">
        <v>581</v>
      </c>
      <c r="E199" s="52" t="s">
        <v>8</v>
      </c>
      <c r="F199" s="114">
        <f t="shared" ref="F199:F200" si="52">F200</f>
        <v>400000</v>
      </c>
    </row>
    <row r="200" spans="1:11" outlineLevel="6" x14ac:dyDescent="0.25">
      <c r="A200" s="51" t="s">
        <v>18</v>
      </c>
      <c r="B200" s="52" t="s">
        <v>39</v>
      </c>
      <c r="C200" s="52" t="s">
        <v>67</v>
      </c>
      <c r="D200" s="52" t="s">
        <v>581</v>
      </c>
      <c r="E200" s="52" t="s">
        <v>19</v>
      </c>
      <c r="F200" s="114">
        <f t="shared" si="52"/>
        <v>400000</v>
      </c>
    </row>
    <row r="201" spans="1:11" ht="37.5" outlineLevel="7" x14ac:dyDescent="0.25">
      <c r="A201" s="51" t="s">
        <v>20</v>
      </c>
      <c r="B201" s="52" t="s">
        <v>39</v>
      </c>
      <c r="C201" s="52" t="s">
        <v>67</v>
      </c>
      <c r="D201" s="52" t="s">
        <v>581</v>
      </c>
      <c r="E201" s="52" t="s">
        <v>21</v>
      </c>
      <c r="F201" s="114">
        <v>400000</v>
      </c>
    </row>
    <row r="202" spans="1:11" s="99" customFormat="1" outlineLevel="1" x14ac:dyDescent="0.25">
      <c r="A202" s="107" t="s">
        <v>68</v>
      </c>
      <c r="B202" s="73" t="s">
        <v>39</v>
      </c>
      <c r="C202" s="73" t="s">
        <v>69</v>
      </c>
      <c r="D202" s="73" t="s">
        <v>151</v>
      </c>
      <c r="E202" s="73" t="s">
        <v>8</v>
      </c>
      <c r="F202" s="119">
        <f>F203+F209+F230+F240</f>
        <v>18527550.229999997</v>
      </c>
      <c r="G202" s="100"/>
      <c r="H202" s="100"/>
      <c r="I202" s="100"/>
      <c r="J202" s="100"/>
      <c r="K202" s="100"/>
    </row>
    <row r="203" spans="1:11" outlineLevel="1" x14ac:dyDescent="0.25">
      <c r="A203" s="51" t="s">
        <v>70</v>
      </c>
      <c r="B203" s="52" t="s">
        <v>39</v>
      </c>
      <c r="C203" s="52" t="s">
        <v>71</v>
      </c>
      <c r="D203" s="52" t="s">
        <v>151</v>
      </c>
      <c r="E203" s="52" t="s">
        <v>8</v>
      </c>
      <c r="F203" s="114">
        <f t="shared" ref="F203" si="53">F204</f>
        <v>1000000</v>
      </c>
    </row>
    <row r="204" spans="1:11" s="99" customFormat="1" ht="37.5" outlineLevel="1" x14ac:dyDescent="0.25">
      <c r="A204" s="107" t="s">
        <v>479</v>
      </c>
      <c r="B204" s="73" t="s">
        <v>39</v>
      </c>
      <c r="C204" s="73" t="s">
        <v>71</v>
      </c>
      <c r="D204" s="73" t="s">
        <v>465</v>
      </c>
      <c r="E204" s="73" t="s">
        <v>8</v>
      </c>
      <c r="F204" s="116">
        <f>F205</f>
        <v>1000000</v>
      </c>
      <c r="G204" s="100"/>
      <c r="H204" s="100"/>
      <c r="I204" s="100"/>
      <c r="J204" s="100"/>
      <c r="K204" s="100"/>
    </row>
    <row r="205" spans="1:11" ht="37.5" outlineLevel="1" x14ac:dyDescent="0.25">
      <c r="A205" s="51" t="s">
        <v>480</v>
      </c>
      <c r="B205" s="52" t="s">
        <v>39</v>
      </c>
      <c r="C205" s="52" t="s">
        <v>71</v>
      </c>
      <c r="D205" s="52" t="s">
        <v>466</v>
      </c>
      <c r="E205" s="52" t="s">
        <v>8</v>
      </c>
      <c r="F205" s="114">
        <f t="shared" ref="F205:F207" si="54">F206</f>
        <v>1000000</v>
      </c>
    </row>
    <row r="206" spans="1:11" outlineLevel="5" x14ac:dyDescent="0.25">
      <c r="A206" s="51" t="s">
        <v>481</v>
      </c>
      <c r="B206" s="52" t="s">
        <v>39</v>
      </c>
      <c r="C206" s="52" t="s">
        <v>71</v>
      </c>
      <c r="D206" s="52" t="s">
        <v>482</v>
      </c>
      <c r="E206" s="52" t="s">
        <v>8</v>
      </c>
      <c r="F206" s="114">
        <f t="shared" si="54"/>
        <v>1000000</v>
      </c>
    </row>
    <row r="207" spans="1:11" outlineLevel="6" x14ac:dyDescent="0.25">
      <c r="A207" s="51" t="s">
        <v>18</v>
      </c>
      <c r="B207" s="52" t="s">
        <v>39</v>
      </c>
      <c r="C207" s="52" t="s">
        <v>71</v>
      </c>
      <c r="D207" s="52" t="s">
        <v>482</v>
      </c>
      <c r="E207" s="52" t="s">
        <v>19</v>
      </c>
      <c r="F207" s="114">
        <f t="shared" si="54"/>
        <v>1000000</v>
      </c>
    </row>
    <row r="208" spans="1:11" ht="37.5" outlineLevel="7" x14ac:dyDescent="0.25">
      <c r="A208" s="51" t="s">
        <v>20</v>
      </c>
      <c r="B208" s="52" t="s">
        <v>39</v>
      </c>
      <c r="C208" s="52" t="s">
        <v>71</v>
      </c>
      <c r="D208" s="52" t="s">
        <v>482</v>
      </c>
      <c r="E208" s="52" t="s">
        <v>21</v>
      </c>
      <c r="F208" s="114">
        <v>1000000</v>
      </c>
    </row>
    <row r="209" spans="1:11" outlineLevel="1" x14ac:dyDescent="0.25">
      <c r="A209" s="51" t="s">
        <v>72</v>
      </c>
      <c r="B209" s="52" t="s">
        <v>39</v>
      </c>
      <c r="C209" s="52" t="s">
        <v>73</v>
      </c>
      <c r="D209" s="52" t="s">
        <v>151</v>
      </c>
      <c r="E209" s="52" t="s">
        <v>8</v>
      </c>
      <c r="F209" s="114">
        <f t="shared" ref="F209:F210" si="55">F210</f>
        <v>4256721</v>
      </c>
    </row>
    <row r="210" spans="1:11" s="99" customFormat="1" ht="37.5" outlineLevel="1" x14ac:dyDescent="0.25">
      <c r="A210" s="107" t="s">
        <v>483</v>
      </c>
      <c r="B210" s="73" t="s">
        <v>39</v>
      </c>
      <c r="C210" s="73" t="s">
        <v>73</v>
      </c>
      <c r="D210" s="73" t="s">
        <v>162</v>
      </c>
      <c r="E210" s="73" t="s">
        <v>8</v>
      </c>
      <c r="F210" s="116">
        <f t="shared" si="55"/>
        <v>4256721</v>
      </c>
      <c r="G210" s="100"/>
      <c r="H210" s="100"/>
      <c r="I210" s="100"/>
      <c r="J210" s="100"/>
      <c r="K210" s="100"/>
    </row>
    <row r="211" spans="1:11" ht="37.5" outlineLevel="1" x14ac:dyDescent="0.25">
      <c r="A211" s="51" t="s">
        <v>484</v>
      </c>
      <c r="B211" s="52" t="s">
        <v>39</v>
      </c>
      <c r="C211" s="52" t="s">
        <v>73</v>
      </c>
      <c r="D211" s="52" t="s">
        <v>485</v>
      </c>
      <c r="E211" s="52" t="s">
        <v>8</v>
      </c>
      <c r="F211" s="114">
        <f>F212+F215+F218+F221+F224+F227</f>
        <v>4256721</v>
      </c>
    </row>
    <row r="212" spans="1:11" ht="56.25" customHeight="1" outlineLevel="1" x14ac:dyDescent="0.25">
      <c r="A212" s="56" t="s">
        <v>74</v>
      </c>
      <c r="B212" s="52" t="s">
        <v>39</v>
      </c>
      <c r="C212" s="52" t="s">
        <v>73</v>
      </c>
      <c r="D212" s="52" t="s">
        <v>486</v>
      </c>
      <c r="E212" s="52" t="s">
        <v>8</v>
      </c>
      <c r="F212" s="114">
        <f>F213</f>
        <v>500000</v>
      </c>
    </row>
    <row r="213" spans="1:11" outlineLevel="1" x14ac:dyDescent="0.25">
      <c r="A213" s="51" t="s">
        <v>18</v>
      </c>
      <c r="B213" s="52" t="s">
        <v>39</v>
      </c>
      <c r="C213" s="52" t="s">
        <v>73</v>
      </c>
      <c r="D213" s="52" t="s">
        <v>486</v>
      </c>
      <c r="E213" s="52" t="s">
        <v>19</v>
      </c>
      <c r="F213" s="114">
        <f t="shared" ref="F213" si="56">F214</f>
        <v>500000</v>
      </c>
    </row>
    <row r="214" spans="1:11" ht="37.5" outlineLevel="1" x14ac:dyDescent="0.25">
      <c r="A214" s="51" t="s">
        <v>20</v>
      </c>
      <c r="B214" s="52" t="s">
        <v>39</v>
      </c>
      <c r="C214" s="52" t="s">
        <v>73</v>
      </c>
      <c r="D214" s="52" t="s">
        <v>486</v>
      </c>
      <c r="E214" s="52" t="s">
        <v>21</v>
      </c>
      <c r="F214" s="114">
        <v>500000</v>
      </c>
    </row>
    <row r="215" spans="1:11" ht="37.5" outlineLevel="1" x14ac:dyDescent="0.25">
      <c r="A215" s="51" t="s">
        <v>305</v>
      </c>
      <c r="B215" s="52" t="s">
        <v>39</v>
      </c>
      <c r="C215" s="52" t="s">
        <v>73</v>
      </c>
      <c r="D215" s="52" t="s">
        <v>487</v>
      </c>
      <c r="E215" s="52" t="s">
        <v>8</v>
      </c>
      <c r="F215" s="111">
        <f t="shared" ref="F215:F216" si="57">F216</f>
        <v>500000</v>
      </c>
    </row>
    <row r="216" spans="1:11" outlineLevel="1" x14ac:dyDescent="0.25">
      <c r="A216" s="51" t="s">
        <v>22</v>
      </c>
      <c r="B216" s="52" t="s">
        <v>39</v>
      </c>
      <c r="C216" s="52" t="s">
        <v>73</v>
      </c>
      <c r="D216" s="52" t="s">
        <v>487</v>
      </c>
      <c r="E216" s="52" t="s">
        <v>23</v>
      </c>
      <c r="F216" s="111">
        <f t="shared" si="57"/>
        <v>500000</v>
      </c>
    </row>
    <row r="217" spans="1:11" ht="37.5" outlineLevel="1" x14ac:dyDescent="0.25">
      <c r="A217" s="51" t="s">
        <v>61</v>
      </c>
      <c r="B217" s="52" t="s">
        <v>39</v>
      </c>
      <c r="C217" s="52" t="s">
        <v>73</v>
      </c>
      <c r="D217" s="52" t="s">
        <v>487</v>
      </c>
      <c r="E217" s="52" t="s">
        <v>62</v>
      </c>
      <c r="F217" s="114">
        <v>500000</v>
      </c>
    </row>
    <row r="218" spans="1:11" ht="37.5" outlineLevel="1" x14ac:dyDescent="0.25">
      <c r="A218" s="51" t="s">
        <v>326</v>
      </c>
      <c r="B218" s="52" t="s">
        <v>39</v>
      </c>
      <c r="C218" s="52" t="s">
        <v>73</v>
      </c>
      <c r="D218" s="52" t="s">
        <v>488</v>
      </c>
      <c r="E218" s="52" t="s">
        <v>8</v>
      </c>
      <c r="F218" s="111">
        <f t="shared" ref="F218:F219" si="58">F219</f>
        <v>600000</v>
      </c>
    </row>
    <row r="219" spans="1:11" outlineLevel="1" x14ac:dyDescent="0.25">
      <c r="A219" s="51" t="s">
        <v>22</v>
      </c>
      <c r="B219" s="52" t="s">
        <v>39</v>
      </c>
      <c r="C219" s="52" t="s">
        <v>73</v>
      </c>
      <c r="D219" s="52" t="s">
        <v>488</v>
      </c>
      <c r="E219" s="52" t="s">
        <v>23</v>
      </c>
      <c r="F219" s="111">
        <f t="shared" si="58"/>
        <v>600000</v>
      </c>
    </row>
    <row r="220" spans="1:11" ht="37.5" outlineLevel="1" x14ac:dyDescent="0.25">
      <c r="A220" s="51" t="s">
        <v>61</v>
      </c>
      <c r="B220" s="52" t="s">
        <v>39</v>
      </c>
      <c r="C220" s="52" t="s">
        <v>73</v>
      </c>
      <c r="D220" s="52" t="s">
        <v>488</v>
      </c>
      <c r="E220" s="52" t="s">
        <v>62</v>
      </c>
      <c r="F220" s="114">
        <v>600000</v>
      </c>
    </row>
    <row r="221" spans="1:11" ht="56.25" outlineLevel="1" x14ac:dyDescent="0.25">
      <c r="A221" s="54" t="s">
        <v>533</v>
      </c>
      <c r="B221" s="52" t="s">
        <v>39</v>
      </c>
      <c r="C221" s="52" t="s">
        <v>73</v>
      </c>
      <c r="D221" s="52" t="s">
        <v>534</v>
      </c>
      <c r="E221" s="52" t="s">
        <v>8</v>
      </c>
      <c r="F221" s="114">
        <f>F222</f>
        <v>2531154</v>
      </c>
    </row>
    <row r="222" spans="1:11" ht="37.5" outlineLevel="1" x14ac:dyDescent="0.25">
      <c r="A222" s="51" t="s">
        <v>328</v>
      </c>
      <c r="B222" s="52" t="s">
        <v>39</v>
      </c>
      <c r="C222" s="52" t="s">
        <v>73</v>
      </c>
      <c r="D222" s="52" t="s">
        <v>534</v>
      </c>
      <c r="E222" s="52" t="s">
        <v>329</v>
      </c>
      <c r="F222" s="114">
        <f>F223</f>
        <v>2531154</v>
      </c>
    </row>
    <row r="223" spans="1:11" outlineLevel="1" x14ac:dyDescent="0.25">
      <c r="A223" s="51" t="s">
        <v>330</v>
      </c>
      <c r="B223" s="52" t="s">
        <v>39</v>
      </c>
      <c r="C223" s="52" t="s">
        <v>73</v>
      </c>
      <c r="D223" s="52" t="s">
        <v>534</v>
      </c>
      <c r="E223" s="52" t="s">
        <v>331</v>
      </c>
      <c r="F223" s="114">
        <v>2531154</v>
      </c>
    </row>
    <row r="224" spans="1:11" ht="36.75" customHeight="1" outlineLevel="1" x14ac:dyDescent="0.25">
      <c r="A224" s="105" t="s">
        <v>414</v>
      </c>
      <c r="B224" s="52" t="s">
        <v>39</v>
      </c>
      <c r="C224" s="52" t="s">
        <v>73</v>
      </c>
      <c r="D224" s="52" t="s">
        <v>535</v>
      </c>
      <c r="E224" s="52" t="s">
        <v>8</v>
      </c>
      <c r="F224" s="111">
        <f t="shared" ref="F224:F225" si="59">F225</f>
        <v>100000</v>
      </c>
    </row>
    <row r="225" spans="1:11" outlineLevel="1" x14ac:dyDescent="0.25">
      <c r="A225" s="51" t="s">
        <v>18</v>
      </c>
      <c r="B225" s="52" t="s">
        <v>39</v>
      </c>
      <c r="C225" s="52" t="s">
        <v>73</v>
      </c>
      <c r="D225" s="52" t="s">
        <v>535</v>
      </c>
      <c r="E225" s="52" t="s">
        <v>19</v>
      </c>
      <c r="F225" s="111">
        <f t="shared" si="59"/>
        <v>100000</v>
      </c>
    </row>
    <row r="226" spans="1:11" ht="37.5" outlineLevel="1" x14ac:dyDescent="0.25">
      <c r="A226" s="51" t="s">
        <v>20</v>
      </c>
      <c r="B226" s="52" t="s">
        <v>39</v>
      </c>
      <c r="C226" s="52" t="s">
        <v>73</v>
      </c>
      <c r="D226" s="52" t="s">
        <v>535</v>
      </c>
      <c r="E226" s="52" t="s">
        <v>21</v>
      </c>
      <c r="F226" s="114">
        <v>100000</v>
      </c>
    </row>
    <row r="227" spans="1:11" ht="38.25" customHeight="1" outlineLevel="1" x14ac:dyDescent="0.25">
      <c r="A227" s="51" t="s">
        <v>327</v>
      </c>
      <c r="B227" s="52" t="s">
        <v>39</v>
      </c>
      <c r="C227" s="52" t="s">
        <v>73</v>
      </c>
      <c r="D227" s="52" t="s">
        <v>536</v>
      </c>
      <c r="E227" s="52" t="s">
        <v>8</v>
      </c>
      <c r="F227" s="114">
        <f>F228</f>
        <v>25567</v>
      </c>
    </row>
    <row r="228" spans="1:11" ht="37.5" outlineLevel="1" x14ac:dyDescent="0.25">
      <c r="A228" s="51" t="s">
        <v>328</v>
      </c>
      <c r="B228" s="52" t="s">
        <v>39</v>
      </c>
      <c r="C228" s="52" t="s">
        <v>73</v>
      </c>
      <c r="D228" s="52" t="s">
        <v>536</v>
      </c>
      <c r="E228" s="52" t="s">
        <v>329</v>
      </c>
      <c r="F228" s="114">
        <f>F229</f>
        <v>25567</v>
      </c>
    </row>
    <row r="229" spans="1:11" outlineLevel="1" x14ac:dyDescent="0.25">
      <c r="A229" s="51" t="s">
        <v>330</v>
      </c>
      <c r="B229" s="52" t="s">
        <v>39</v>
      </c>
      <c r="C229" s="52" t="s">
        <v>73</v>
      </c>
      <c r="D229" s="52" t="s">
        <v>536</v>
      </c>
      <c r="E229" s="52" t="s">
        <v>331</v>
      </c>
      <c r="F229" s="114">
        <v>25567</v>
      </c>
    </row>
    <row r="230" spans="1:11" outlineLevel="1" x14ac:dyDescent="0.25">
      <c r="A230" s="51" t="s">
        <v>75</v>
      </c>
      <c r="B230" s="52" t="s">
        <v>39</v>
      </c>
      <c r="C230" s="52" t="s">
        <v>76</v>
      </c>
      <c r="D230" s="52" t="s">
        <v>151</v>
      </c>
      <c r="E230" s="52" t="s">
        <v>8</v>
      </c>
      <c r="F230" s="114">
        <f>F231+F236</f>
        <v>250000</v>
      </c>
    </row>
    <row r="231" spans="1:11" s="99" customFormat="1" ht="37.5" outlineLevel="1" x14ac:dyDescent="0.25">
      <c r="A231" s="107" t="s">
        <v>483</v>
      </c>
      <c r="B231" s="73" t="s">
        <v>39</v>
      </c>
      <c r="C231" s="73" t="s">
        <v>76</v>
      </c>
      <c r="D231" s="73" t="s">
        <v>162</v>
      </c>
      <c r="E231" s="73" t="s">
        <v>8</v>
      </c>
      <c r="F231" s="116">
        <f>F232</f>
        <v>231000</v>
      </c>
      <c r="G231" s="100"/>
      <c r="H231" s="100"/>
      <c r="I231" s="100"/>
      <c r="J231" s="100"/>
      <c r="K231" s="100"/>
    </row>
    <row r="232" spans="1:11" outlineLevel="1" x14ac:dyDescent="0.25">
      <c r="A232" s="51" t="s">
        <v>489</v>
      </c>
      <c r="B232" s="52" t="s">
        <v>39</v>
      </c>
      <c r="C232" s="52" t="s">
        <v>76</v>
      </c>
      <c r="D232" s="52" t="s">
        <v>284</v>
      </c>
      <c r="E232" s="52" t="s">
        <v>8</v>
      </c>
      <c r="F232" s="114">
        <f t="shared" ref="F232:F234" si="60">F233</f>
        <v>231000</v>
      </c>
    </row>
    <row r="233" spans="1:11" outlineLevel="1" x14ac:dyDescent="0.25">
      <c r="A233" s="56" t="s">
        <v>77</v>
      </c>
      <c r="B233" s="52" t="s">
        <v>39</v>
      </c>
      <c r="C233" s="52" t="s">
        <v>76</v>
      </c>
      <c r="D233" s="52" t="s">
        <v>490</v>
      </c>
      <c r="E233" s="52" t="s">
        <v>8</v>
      </c>
      <c r="F233" s="114">
        <f t="shared" si="60"/>
        <v>231000</v>
      </c>
    </row>
    <row r="234" spans="1:11" outlineLevel="1" x14ac:dyDescent="0.25">
      <c r="A234" s="51" t="s">
        <v>18</v>
      </c>
      <c r="B234" s="52" t="s">
        <v>39</v>
      </c>
      <c r="C234" s="52" t="s">
        <v>76</v>
      </c>
      <c r="D234" s="52" t="s">
        <v>490</v>
      </c>
      <c r="E234" s="52" t="s">
        <v>19</v>
      </c>
      <c r="F234" s="114">
        <f t="shared" si="60"/>
        <v>231000</v>
      </c>
    </row>
    <row r="235" spans="1:11" ht="37.5" outlineLevel="1" x14ac:dyDescent="0.25">
      <c r="A235" s="51" t="s">
        <v>20</v>
      </c>
      <c r="B235" s="52" t="s">
        <v>39</v>
      </c>
      <c r="C235" s="52" t="s">
        <v>76</v>
      </c>
      <c r="D235" s="52" t="s">
        <v>490</v>
      </c>
      <c r="E235" s="52" t="s">
        <v>21</v>
      </c>
      <c r="F235" s="114">
        <v>231000</v>
      </c>
    </row>
    <row r="236" spans="1:11" s="99" customFormat="1" outlineLevel="1" x14ac:dyDescent="0.25">
      <c r="A236" s="107" t="s">
        <v>160</v>
      </c>
      <c r="B236" s="73" t="s">
        <v>39</v>
      </c>
      <c r="C236" s="73" t="s">
        <v>76</v>
      </c>
      <c r="D236" s="73" t="s">
        <v>152</v>
      </c>
      <c r="E236" s="73" t="s">
        <v>8</v>
      </c>
      <c r="F236" s="117">
        <f t="shared" ref="F236:F238" si="61">F237</f>
        <v>19000</v>
      </c>
      <c r="G236" s="100"/>
      <c r="H236" s="100"/>
      <c r="I236" s="100"/>
      <c r="J236" s="100"/>
      <c r="K236" s="100"/>
    </row>
    <row r="237" spans="1:11" ht="37.5" outlineLevel="1" x14ac:dyDescent="0.25">
      <c r="A237" s="57" t="s">
        <v>389</v>
      </c>
      <c r="B237" s="52" t="s">
        <v>39</v>
      </c>
      <c r="C237" s="52" t="s">
        <v>76</v>
      </c>
      <c r="D237" s="52" t="s">
        <v>397</v>
      </c>
      <c r="E237" s="52" t="s">
        <v>8</v>
      </c>
      <c r="F237" s="111">
        <f t="shared" si="61"/>
        <v>19000</v>
      </c>
    </row>
    <row r="238" spans="1:11" outlineLevel="1" x14ac:dyDescent="0.25">
      <c r="A238" s="51" t="s">
        <v>30</v>
      </c>
      <c r="B238" s="52" t="s">
        <v>39</v>
      </c>
      <c r="C238" s="52" t="s">
        <v>76</v>
      </c>
      <c r="D238" s="52" t="s">
        <v>397</v>
      </c>
      <c r="E238" s="52" t="s">
        <v>31</v>
      </c>
      <c r="F238" s="111">
        <f t="shared" si="61"/>
        <v>19000</v>
      </c>
    </row>
    <row r="239" spans="1:11" outlineLevel="1" x14ac:dyDescent="0.25">
      <c r="A239" s="51" t="s">
        <v>390</v>
      </c>
      <c r="B239" s="52" t="s">
        <v>39</v>
      </c>
      <c r="C239" s="52" t="s">
        <v>76</v>
      </c>
      <c r="D239" s="52" t="s">
        <v>397</v>
      </c>
      <c r="E239" s="52" t="s">
        <v>391</v>
      </c>
      <c r="F239" s="114">
        <v>19000</v>
      </c>
    </row>
    <row r="240" spans="1:11" outlineLevel="1" x14ac:dyDescent="0.25">
      <c r="A240" s="51" t="s">
        <v>398</v>
      </c>
      <c r="B240" s="52" t="s">
        <v>39</v>
      </c>
      <c r="C240" s="52" t="s">
        <v>399</v>
      </c>
      <c r="D240" s="52" t="s">
        <v>151</v>
      </c>
      <c r="E240" s="52" t="s">
        <v>8</v>
      </c>
      <c r="F240" s="111">
        <f t="shared" ref="F240:F247" si="62">F241</f>
        <v>13020829.229999999</v>
      </c>
    </row>
    <row r="241" spans="1:11" s="99" customFormat="1" ht="37.5" outlineLevel="1" x14ac:dyDescent="0.25">
      <c r="A241" s="107" t="s">
        <v>589</v>
      </c>
      <c r="B241" s="73" t="s">
        <v>39</v>
      </c>
      <c r="C241" s="73" t="s">
        <v>399</v>
      </c>
      <c r="D241" s="73" t="s">
        <v>162</v>
      </c>
      <c r="E241" s="73" t="s">
        <v>8</v>
      </c>
      <c r="F241" s="117">
        <f>F242</f>
        <v>13020829.229999999</v>
      </c>
      <c r="G241" s="100"/>
      <c r="H241" s="100"/>
      <c r="I241" s="100"/>
      <c r="J241" s="100"/>
      <c r="K241" s="100"/>
    </row>
    <row r="242" spans="1:11" ht="37.5" outlineLevel="1" x14ac:dyDescent="0.25">
      <c r="A242" s="51" t="s">
        <v>491</v>
      </c>
      <c r="B242" s="52" t="s">
        <v>39</v>
      </c>
      <c r="C242" s="52" t="s">
        <v>399</v>
      </c>
      <c r="D242" s="52" t="s">
        <v>485</v>
      </c>
      <c r="E242" s="52" t="s">
        <v>8</v>
      </c>
      <c r="F242" s="111">
        <f t="shared" ref="F242" si="63">F243+F246</f>
        <v>13020829.229999999</v>
      </c>
    </row>
    <row r="243" spans="1:11" ht="37.5" outlineLevel="1" x14ac:dyDescent="0.25">
      <c r="A243" s="51" t="s">
        <v>426</v>
      </c>
      <c r="B243" s="52" t="s">
        <v>39</v>
      </c>
      <c r="C243" s="52" t="s">
        <v>399</v>
      </c>
      <c r="D243" s="52" t="s">
        <v>492</v>
      </c>
      <c r="E243" s="52" t="s">
        <v>8</v>
      </c>
      <c r="F243" s="111">
        <f t="shared" ref="F243:F244" si="64">F244</f>
        <v>130208.29</v>
      </c>
    </row>
    <row r="244" spans="1:11" outlineLevel="1" x14ac:dyDescent="0.25">
      <c r="A244" s="51" t="s">
        <v>22</v>
      </c>
      <c r="B244" s="52" t="s">
        <v>39</v>
      </c>
      <c r="C244" s="52" t="s">
        <v>399</v>
      </c>
      <c r="D244" s="52" t="s">
        <v>492</v>
      </c>
      <c r="E244" s="52" t="s">
        <v>23</v>
      </c>
      <c r="F244" s="111">
        <f t="shared" si="64"/>
        <v>130208.29</v>
      </c>
    </row>
    <row r="245" spans="1:11" ht="37.5" outlineLevel="1" x14ac:dyDescent="0.25">
      <c r="A245" s="51" t="s">
        <v>61</v>
      </c>
      <c r="B245" s="52" t="s">
        <v>39</v>
      </c>
      <c r="C245" s="52" t="s">
        <v>399</v>
      </c>
      <c r="D245" s="52" t="s">
        <v>492</v>
      </c>
      <c r="E245" s="52" t="s">
        <v>62</v>
      </c>
      <c r="F245" s="114">
        <v>130208.29</v>
      </c>
    </row>
    <row r="246" spans="1:11" ht="37.5" outlineLevel="1" x14ac:dyDescent="0.25">
      <c r="A246" s="32" t="s">
        <v>537</v>
      </c>
      <c r="B246" s="52" t="s">
        <v>39</v>
      </c>
      <c r="C246" s="52" t="s">
        <v>399</v>
      </c>
      <c r="D246" s="52" t="s">
        <v>493</v>
      </c>
      <c r="E246" s="52" t="s">
        <v>8</v>
      </c>
      <c r="F246" s="111">
        <f t="shared" si="62"/>
        <v>12890620.939999999</v>
      </c>
    </row>
    <row r="247" spans="1:11" outlineLevel="1" x14ac:dyDescent="0.25">
      <c r="A247" s="51" t="s">
        <v>22</v>
      </c>
      <c r="B247" s="52" t="s">
        <v>39</v>
      </c>
      <c r="C247" s="52" t="s">
        <v>399</v>
      </c>
      <c r="D247" s="52" t="s">
        <v>493</v>
      </c>
      <c r="E247" s="52" t="s">
        <v>23</v>
      </c>
      <c r="F247" s="111">
        <f t="shared" si="62"/>
        <v>12890620.939999999</v>
      </c>
    </row>
    <row r="248" spans="1:11" ht="37.5" outlineLevel="1" x14ac:dyDescent="0.25">
      <c r="A248" s="51" t="s">
        <v>61</v>
      </c>
      <c r="B248" s="52" t="s">
        <v>39</v>
      </c>
      <c r="C248" s="52" t="s">
        <v>399</v>
      </c>
      <c r="D248" s="52" t="s">
        <v>493</v>
      </c>
      <c r="E248" s="52" t="s">
        <v>62</v>
      </c>
      <c r="F248" s="114">
        <v>12890620.939999999</v>
      </c>
    </row>
    <row r="249" spans="1:11" s="99" customFormat="1" outlineLevel="1" x14ac:dyDescent="0.25">
      <c r="A249" s="107" t="s">
        <v>78</v>
      </c>
      <c r="B249" s="73" t="s">
        <v>39</v>
      </c>
      <c r="C249" s="73" t="s">
        <v>79</v>
      </c>
      <c r="D249" s="73" t="s">
        <v>151</v>
      </c>
      <c r="E249" s="73" t="s">
        <v>8</v>
      </c>
      <c r="F249" s="116">
        <f t="shared" ref="F249" si="65">F250</f>
        <v>915000</v>
      </c>
      <c r="G249" s="100"/>
      <c r="H249" s="100"/>
      <c r="I249" s="100"/>
      <c r="J249" s="100"/>
      <c r="K249" s="100"/>
    </row>
    <row r="250" spans="1:11" outlineLevel="2" x14ac:dyDescent="0.25">
      <c r="A250" s="51" t="s">
        <v>80</v>
      </c>
      <c r="B250" s="52" t="s">
        <v>39</v>
      </c>
      <c r="C250" s="52" t="s">
        <v>81</v>
      </c>
      <c r="D250" s="52" t="s">
        <v>151</v>
      </c>
      <c r="E250" s="52" t="s">
        <v>8</v>
      </c>
      <c r="F250" s="114">
        <f>F251+F263</f>
        <v>915000</v>
      </c>
    </row>
    <row r="251" spans="1:11" s="99" customFormat="1" ht="37.5" outlineLevel="3" x14ac:dyDescent="0.25">
      <c r="A251" s="107" t="s">
        <v>494</v>
      </c>
      <c r="B251" s="73" t="s">
        <v>39</v>
      </c>
      <c r="C251" s="73" t="s">
        <v>81</v>
      </c>
      <c r="D251" s="73" t="s">
        <v>163</v>
      </c>
      <c r="E251" s="73" t="s">
        <v>8</v>
      </c>
      <c r="F251" s="116">
        <f>F252+F259</f>
        <v>870000</v>
      </c>
      <c r="G251" s="100"/>
      <c r="H251" s="100"/>
      <c r="I251" s="100"/>
      <c r="J251" s="100"/>
      <c r="K251" s="100"/>
    </row>
    <row r="252" spans="1:11" ht="37.5" outlineLevel="3" x14ac:dyDescent="0.25">
      <c r="A252" s="51" t="s">
        <v>495</v>
      </c>
      <c r="B252" s="52" t="s">
        <v>39</v>
      </c>
      <c r="C252" s="52" t="s">
        <v>81</v>
      </c>
      <c r="D252" s="52" t="s">
        <v>538</v>
      </c>
      <c r="E252" s="52" t="s">
        <v>8</v>
      </c>
      <c r="F252" s="114">
        <f>F253+F256</f>
        <v>840000</v>
      </c>
    </row>
    <row r="253" spans="1:11" outlineLevel="3" x14ac:dyDescent="0.25">
      <c r="A253" s="51" t="s">
        <v>496</v>
      </c>
      <c r="B253" s="52" t="s">
        <v>39</v>
      </c>
      <c r="C253" s="52" t="s">
        <v>81</v>
      </c>
      <c r="D253" s="52" t="s">
        <v>497</v>
      </c>
      <c r="E253" s="52" t="s">
        <v>8</v>
      </c>
      <c r="F253" s="114">
        <f t="shared" ref="F253:F257" si="66">F254</f>
        <v>400000</v>
      </c>
    </row>
    <row r="254" spans="1:11" outlineLevel="3" x14ac:dyDescent="0.25">
      <c r="A254" s="51" t="s">
        <v>18</v>
      </c>
      <c r="B254" s="52" t="s">
        <v>39</v>
      </c>
      <c r="C254" s="52" t="s">
        <v>81</v>
      </c>
      <c r="D254" s="52" t="s">
        <v>497</v>
      </c>
      <c r="E254" s="52" t="s">
        <v>19</v>
      </c>
      <c r="F254" s="114">
        <f t="shared" si="66"/>
        <v>400000</v>
      </c>
    </row>
    <row r="255" spans="1:11" ht="37.5" outlineLevel="3" x14ac:dyDescent="0.25">
      <c r="A255" s="51" t="s">
        <v>20</v>
      </c>
      <c r="B255" s="52" t="s">
        <v>39</v>
      </c>
      <c r="C255" s="52" t="s">
        <v>81</v>
      </c>
      <c r="D255" s="52" t="s">
        <v>497</v>
      </c>
      <c r="E255" s="52" t="s">
        <v>21</v>
      </c>
      <c r="F255" s="114">
        <v>400000</v>
      </c>
    </row>
    <row r="256" spans="1:11" outlineLevel="3" x14ac:dyDescent="0.25">
      <c r="A256" s="51" t="s">
        <v>296</v>
      </c>
      <c r="B256" s="52" t="s">
        <v>39</v>
      </c>
      <c r="C256" s="52" t="s">
        <v>81</v>
      </c>
      <c r="D256" s="52" t="s">
        <v>498</v>
      </c>
      <c r="E256" s="52" t="s">
        <v>8</v>
      </c>
      <c r="F256" s="114">
        <f t="shared" si="66"/>
        <v>440000</v>
      </c>
    </row>
    <row r="257" spans="1:11" outlineLevel="3" x14ac:dyDescent="0.25">
      <c r="A257" s="51" t="s">
        <v>18</v>
      </c>
      <c r="B257" s="52" t="s">
        <v>39</v>
      </c>
      <c r="C257" s="52" t="s">
        <v>81</v>
      </c>
      <c r="D257" s="52" t="s">
        <v>498</v>
      </c>
      <c r="E257" s="52" t="s">
        <v>19</v>
      </c>
      <c r="F257" s="114">
        <f t="shared" si="66"/>
        <v>440000</v>
      </c>
    </row>
    <row r="258" spans="1:11" ht="37.5" outlineLevel="3" x14ac:dyDescent="0.25">
      <c r="A258" s="51" t="s">
        <v>20</v>
      </c>
      <c r="B258" s="52" t="s">
        <v>39</v>
      </c>
      <c r="C258" s="52" t="s">
        <v>81</v>
      </c>
      <c r="D258" s="52" t="s">
        <v>498</v>
      </c>
      <c r="E258" s="52" t="s">
        <v>21</v>
      </c>
      <c r="F258" s="114">
        <v>440000</v>
      </c>
    </row>
    <row r="259" spans="1:11" outlineLevel="7" x14ac:dyDescent="0.25">
      <c r="A259" s="51" t="s">
        <v>499</v>
      </c>
      <c r="B259" s="52" t="s">
        <v>500</v>
      </c>
      <c r="C259" s="52" t="s">
        <v>81</v>
      </c>
      <c r="D259" s="52" t="s">
        <v>298</v>
      </c>
      <c r="E259" s="52" t="s">
        <v>8</v>
      </c>
      <c r="F259" s="111">
        <f>F260</f>
        <v>30000</v>
      </c>
    </row>
    <row r="260" spans="1:11" outlineLevel="5" x14ac:dyDescent="0.25">
      <c r="A260" s="51" t="s">
        <v>82</v>
      </c>
      <c r="B260" s="52" t="s">
        <v>39</v>
      </c>
      <c r="C260" s="52" t="s">
        <v>81</v>
      </c>
      <c r="D260" s="52" t="s">
        <v>297</v>
      </c>
      <c r="E260" s="52" t="s">
        <v>8</v>
      </c>
      <c r="F260" s="114">
        <f t="shared" ref="F260:F261" si="67">F261</f>
        <v>30000</v>
      </c>
    </row>
    <row r="261" spans="1:11" outlineLevel="6" x14ac:dyDescent="0.25">
      <c r="A261" s="51" t="s">
        <v>18</v>
      </c>
      <c r="B261" s="52" t="s">
        <v>39</v>
      </c>
      <c r="C261" s="52" t="s">
        <v>81</v>
      </c>
      <c r="D261" s="52" t="s">
        <v>297</v>
      </c>
      <c r="E261" s="52" t="s">
        <v>19</v>
      </c>
      <c r="F261" s="114">
        <f t="shared" si="67"/>
        <v>30000</v>
      </c>
    </row>
    <row r="262" spans="1:11" ht="37.5" outlineLevel="7" x14ac:dyDescent="0.25">
      <c r="A262" s="51" t="s">
        <v>20</v>
      </c>
      <c r="B262" s="52" t="s">
        <v>39</v>
      </c>
      <c r="C262" s="52" t="s">
        <v>81</v>
      </c>
      <c r="D262" s="52" t="s">
        <v>297</v>
      </c>
      <c r="E262" s="52" t="s">
        <v>21</v>
      </c>
      <c r="F262" s="114">
        <v>30000</v>
      </c>
    </row>
    <row r="263" spans="1:11" s="99" customFormat="1" ht="56.25" outlineLevel="3" x14ac:dyDescent="0.25">
      <c r="A263" s="107" t="s">
        <v>607</v>
      </c>
      <c r="B263" s="73" t="s">
        <v>39</v>
      </c>
      <c r="C263" s="73" t="s">
        <v>81</v>
      </c>
      <c r="D263" s="73" t="s">
        <v>501</v>
      </c>
      <c r="E263" s="73" t="s">
        <v>8</v>
      </c>
      <c r="F263" s="116">
        <f>F264</f>
        <v>45000</v>
      </c>
      <c r="G263" s="100"/>
      <c r="H263" s="100"/>
      <c r="I263" s="100"/>
      <c r="J263" s="100"/>
      <c r="K263" s="100"/>
    </row>
    <row r="264" spans="1:11" ht="21" customHeight="1" outlineLevel="5" x14ac:dyDescent="0.25">
      <c r="A264" s="51" t="s">
        <v>502</v>
      </c>
      <c r="B264" s="52" t="s">
        <v>39</v>
      </c>
      <c r="C264" s="52" t="s">
        <v>81</v>
      </c>
      <c r="D264" s="52" t="s">
        <v>503</v>
      </c>
      <c r="E264" s="52" t="s">
        <v>8</v>
      </c>
      <c r="F264" s="114">
        <f>F266</f>
        <v>45000</v>
      </c>
    </row>
    <row r="265" spans="1:11" outlineLevel="5" x14ac:dyDescent="0.25">
      <c r="A265" s="51" t="s">
        <v>504</v>
      </c>
      <c r="B265" s="52" t="s">
        <v>39</v>
      </c>
      <c r="C265" s="52" t="s">
        <v>81</v>
      </c>
      <c r="D265" s="52" t="s">
        <v>505</v>
      </c>
      <c r="E265" s="52" t="s">
        <v>8</v>
      </c>
      <c r="F265" s="114">
        <f>F266</f>
        <v>45000</v>
      </c>
    </row>
    <row r="266" spans="1:11" outlineLevel="6" x14ac:dyDescent="0.25">
      <c r="A266" s="51" t="s">
        <v>18</v>
      </c>
      <c r="B266" s="52" t="s">
        <v>39</v>
      </c>
      <c r="C266" s="52" t="s">
        <v>81</v>
      </c>
      <c r="D266" s="52" t="s">
        <v>505</v>
      </c>
      <c r="E266" s="52" t="s">
        <v>19</v>
      </c>
      <c r="F266" s="114">
        <f t="shared" ref="F266" si="68">F267</f>
        <v>45000</v>
      </c>
    </row>
    <row r="267" spans="1:11" ht="37.5" outlineLevel="7" x14ac:dyDescent="0.25">
      <c r="A267" s="51" t="s">
        <v>20</v>
      </c>
      <c r="B267" s="52" t="s">
        <v>39</v>
      </c>
      <c r="C267" s="52" t="s">
        <v>81</v>
      </c>
      <c r="D267" s="52" t="s">
        <v>505</v>
      </c>
      <c r="E267" s="52" t="s">
        <v>21</v>
      </c>
      <c r="F267" s="114">
        <v>45000</v>
      </c>
    </row>
    <row r="268" spans="1:11" s="99" customFormat="1" outlineLevel="1" x14ac:dyDescent="0.25">
      <c r="A268" s="107" t="s">
        <v>83</v>
      </c>
      <c r="B268" s="73" t="s">
        <v>39</v>
      </c>
      <c r="C268" s="73" t="s">
        <v>84</v>
      </c>
      <c r="D268" s="73" t="s">
        <v>151</v>
      </c>
      <c r="E268" s="73" t="s">
        <v>8</v>
      </c>
      <c r="F268" s="116">
        <f t="shared" ref="F268:F273" si="69">F269</f>
        <v>14545689</v>
      </c>
      <c r="G268" s="100"/>
      <c r="H268" s="100"/>
      <c r="I268" s="100"/>
      <c r="J268" s="100"/>
      <c r="K268" s="100"/>
    </row>
    <row r="269" spans="1:11" outlineLevel="2" x14ac:dyDescent="0.25">
      <c r="A269" s="51" t="s">
        <v>312</v>
      </c>
      <c r="B269" s="52" t="s">
        <v>39</v>
      </c>
      <c r="C269" s="52" t="s">
        <v>311</v>
      </c>
      <c r="D269" s="52" t="s">
        <v>151</v>
      </c>
      <c r="E269" s="52" t="s">
        <v>8</v>
      </c>
      <c r="F269" s="114">
        <f t="shared" si="69"/>
        <v>14545689</v>
      </c>
    </row>
    <row r="270" spans="1:11" s="99" customFormat="1" ht="37.5" outlineLevel="3" x14ac:dyDescent="0.25">
      <c r="A270" s="107" t="s">
        <v>508</v>
      </c>
      <c r="B270" s="73" t="s">
        <v>39</v>
      </c>
      <c r="C270" s="73" t="s">
        <v>311</v>
      </c>
      <c r="D270" s="73" t="s">
        <v>164</v>
      </c>
      <c r="E270" s="73" t="s">
        <v>8</v>
      </c>
      <c r="F270" s="116">
        <f t="shared" si="69"/>
        <v>14545689</v>
      </c>
      <c r="G270" s="100"/>
      <c r="H270" s="100"/>
      <c r="I270" s="100"/>
      <c r="J270" s="100"/>
      <c r="K270" s="100"/>
    </row>
    <row r="271" spans="1:11" ht="37.5" outlineLevel="3" x14ac:dyDescent="0.25">
      <c r="A271" s="51" t="s">
        <v>507</v>
      </c>
      <c r="B271" s="52" t="s">
        <v>39</v>
      </c>
      <c r="C271" s="52" t="s">
        <v>311</v>
      </c>
      <c r="D271" s="52" t="s">
        <v>280</v>
      </c>
      <c r="E271" s="52" t="s">
        <v>8</v>
      </c>
      <c r="F271" s="114">
        <f>F272</f>
        <v>14545689</v>
      </c>
    </row>
    <row r="272" spans="1:11" ht="37.5" outlineLevel="5" x14ac:dyDescent="0.25">
      <c r="A272" s="51" t="s">
        <v>87</v>
      </c>
      <c r="B272" s="52" t="s">
        <v>39</v>
      </c>
      <c r="C272" s="52" t="s">
        <v>311</v>
      </c>
      <c r="D272" s="52" t="s">
        <v>165</v>
      </c>
      <c r="E272" s="52" t="s">
        <v>8</v>
      </c>
      <c r="F272" s="114">
        <f t="shared" si="69"/>
        <v>14545689</v>
      </c>
    </row>
    <row r="273" spans="1:11" ht="37.5" outlineLevel="6" x14ac:dyDescent="0.25">
      <c r="A273" s="51" t="s">
        <v>51</v>
      </c>
      <c r="B273" s="52" t="s">
        <v>39</v>
      </c>
      <c r="C273" s="52" t="s">
        <v>311</v>
      </c>
      <c r="D273" s="52" t="s">
        <v>165</v>
      </c>
      <c r="E273" s="52" t="s">
        <v>52</v>
      </c>
      <c r="F273" s="114">
        <f t="shared" si="69"/>
        <v>14545689</v>
      </c>
    </row>
    <row r="274" spans="1:11" outlineLevel="7" x14ac:dyDescent="0.25">
      <c r="A274" s="51" t="s">
        <v>88</v>
      </c>
      <c r="B274" s="52" t="s">
        <v>39</v>
      </c>
      <c r="C274" s="52" t="s">
        <v>311</v>
      </c>
      <c r="D274" s="52" t="s">
        <v>165</v>
      </c>
      <c r="E274" s="52" t="s">
        <v>89</v>
      </c>
      <c r="F274" s="114">
        <v>14545689</v>
      </c>
    </row>
    <row r="275" spans="1:11" s="99" customFormat="1" outlineLevel="1" x14ac:dyDescent="0.25">
      <c r="A275" s="107" t="s">
        <v>93</v>
      </c>
      <c r="B275" s="73" t="s">
        <v>39</v>
      </c>
      <c r="C275" s="73" t="s">
        <v>94</v>
      </c>
      <c r="D275" s="73" t="s">
        <v>151</v>
      </c>
      <c r="E275" s="73" t="s">
        <v>8</v>
      </c>
      <c r="F275" s="116">
        <f>F276</f>
        <v>8438777.4499999993</v>
      </c>
      <c r="G275" s="100"/>
      <c r="H275" s="100"/>
      <c r="I275" s="100"/>
      <c r="J275" s="100"/>
      <c r="K275" s="100"/>
    </row>
    <row r="276" spans="1:11" outlineLevel="2" x14ac:dyDescent="0.25">
      <c r="A276" s="51" t="s">
        <v>95</v>
      </c>
      <c r="B276" s="52" t="s">
        <v>39</v>
      </c>
      <c r="C276" s="52" t="s">
        <v>96</v>
      </c>
      <c r="D276" s="52" t="s">
        <v>151</v>
      </c>
      <c r="E276" s="52" t="s">
        <v>8</v>
      </c>
      <c r="F276" s="114">
        <f>F277</f>
        <v>8438777.4499999993</v>
      </c>
    </row>
    <row r="277" spans="1:11" s="99" customFormat="1" ht="37.5" outlineLevel="3" x14ac:dyDescent="0.25">
      <c r="A277" s="107" t="s">
        <v>508</v>
      </c>
      <c r="B277" s="73" t="s">
        <v>39</v>
      </c>
      <c r="C277" s="73" t="s">
        <v>96</v>
      </c>
      <c r="D277" s="73" t="s">
        <v>164</v>
      </c>
      <c r="E277" s="73" t="s">
        <v>8</v>
      </c>
      <c r="F277" s="116">
        <f>F278+F288</f>
        <v>8438777.4499999993</v>
      </c>
      <c r="G277" s="100"/>
      <c r="H277" s="100"/>
      <c r="I277" s="100"/>
      <c r="J277" s="100"/>
      <c r="K277" s="100"/>
    </row>
    <row r="278" spans="1:11" ht="37.5" outlineLevel="3" x14ac:dyDescent="0.25">
      <c r="A278" s="51" t="s">
        <v>509</v>
      </c>
      <c r="B278" s="52" t="s">
        <v>39</v>
      </c>
      <c r="C278" s="52" t="s">
        <v>96</v>
      </c>
      <c r="D278" s="52" t="s">
        <v>279</v>
      </c>
      <c r="E278" s="52" t="s">
        <v>8</v>
      </c>
      <c r="F278" s="114">
        <f>F279+F282+F285</f>
        <v>7767777.4500000002</v>
      </c>
    </row>
    <row r="279" spans="1:11" ht="56.25" outlineLevel="3" x14ac:dyDescent="0.25">
      <c r="A279" s="51" t="s">
        <v>427</v>
      </c>
      <c r="B279" s="52" t="s">
        <v>39</v>
      </c>
      <c r="C279" s="52" t="s">
        <v>96</v>
      </c>
      <c r="D279" s="52" t="s">
        <v>428</v>
      </c>
      <c r="E279" s="52" t="s">
        <v>8</v>
      </c>
      <c r="F279" s="114">
        <f t="shared" ref="F279:F280" si="70">F280</f>
        <v>1530</v>
      </c>
    </row>
    <row r="280" spans="1:11" ht="37.5" outlineLevel="3" x14ac:dyDescent="0.25">
      <c r="A280" s="51" t="s">
        <v>51</v>
      </c>
      <c r="B280" s="52" t="s">
        <v>39</v>
      </c>
      <c r="C280" s="52" t="s">
        <v>96</v>
      </c>
      <c r="D280" s="52" t="s">
        <v>428</v>
      </c>
      <c r="E280" s="52" t="s">
        <v>52</v>
      </c>
      <c r="F280" s="114">
        <f t="shared" si="70"/>
        <v>1530</v>
      </c>
    </row>
    <row r="281" spans="1:11" outlineLevel="3" x14ac:dyDescent="0.25">
      <c r="A281" s="51" t="s">
        <v>88</v>
      </c>
      <c r="B281" s="52" t="s">
        <v>39</v>
      </c>
      <c r="C281" s="52" t="s">
        <v>96</v>
      </c>
      <c r="D281" s="52" t="s">
        <v>428</v>
      </c>
      <c r="E281" s="52" t="s">
        <v>89</v>
      </c>
      <c r="F281" s="114">
        <v>1530</v>
      </c>
    </row>
    <row r="282" spans="1:11" ht="37.5" outlineLevel="7" x14ac:dyDescent="0.25">
      <c r="A282" s="58" t="s">
        <v>98</v>
      </c>
      <c r="B282" s="52" t="s">
        <v>39</v>
      </c>
      <c r="C282" s="52" t="s">
        <v>96</v>
      </c>
      <c r="D282" s="52" t="s">
        <v>169</v>
      </c>
      <c r="E282" s="52" t="s">
        <v>8</v>
      </c>
      <c r="F282" s="114">
        <f t="shared" ref="F282:F283" si="71">F283</f>
        <v>7617000</v>
      </c>
    </row>
    <row r="283" spans="1:11" ht="37.5" outlineLevel="7" x14ac:dyDescent="0.25">
      <c r="A283" s="51" t="s">
        <v>51</v>
      </c>
      <c r="B283" s="52" t="s">
        <v>39</v>
      </c>
      <c r="C283" s="52" t="s">
        <v>96</v>
      </c>
      <c r="D283" s="52" t="s">
        <v>169</v>
      </c>
      <c r="E283" s="52" t="s">
        <v>52</v>
      </c>
      <c r="F283" s="114">
        <f t="shared" si="71"/>
        <v>7617000</v>
      </c>
    </row>
    <row r="284" spans="1:11" outlineLevel="7" x14ac:dyDescent="0.25">
      <c r="A284" s="51" t="s">
        <v>88</v>
      </c>
      <c r="B284" s="52" t="s">
        <v>39</v>
      </c>
      <c r="C284" s="52" t="s">
        <v>96</v>
      </c>
      <c r="D284" s="52" t="s">
        <v>169</v>
      </c>
      <c r="E284" s="52" t="s">
        <v>89</v>
      </c>
      <c r="F284" s="114">
        <v>7617000</v>
      </c>
    </row>
    <row r="285" spans="1:11" ht="56.25" outlineLevel="7" x14ac:dyDescent="0.25">
      <c r="A285" s="32" t="s">
        <v>539</v>
      </c>
      <c r="B285" s="52" t="s">
        <v>39</v>
      </c>
      <c r="C285" s="52" t="s">
        <v>96</v>
      </c>
      <c r="D285" s="52" t="s">
        <v>400</v>
      </c>
      <c r="E285" s="52" t="s">
        <v>8</v>
      </c>
      <c r="F285" s="111">
        <f t="shared" ref="F285:F286" si="72">F286</f>
        <v>149247.45000000001</v>
      </c>
    </row>
    <row r="286" spans="1:11" ht="37.5" outlineLevel="7" x14ac:dyDescent="0.25">
      <c r="A286" s="51" t="s">
        <v>51</v>
      </c>
      <c r="B286" s="52" t="s">
        <v>39</v>
      </c>
      <c r="C286" s="52" t="s">
        <v>96</v>
      </c>
      <c r="D286" s="52" t="s">
        <v>400</v>
      </c>
      <c r="E286" s="52" t="s">
        <v>52</v>
      </c>
      <c r="F286" s="111">
        <f t="shared" si="72"/>
        <v>149247.45000000001</v>
      </c>
    </row>
    <row r="287" spans="1:11" outlineLevel="7" x14ac:dyDescent="0.25">
      <c r="A287" s="51" t="s">
        <v>88</v>
      </c>
      <c r="B287" s="52" t="s">
        <v>39</v>
      </c>
      <c r="C287" s="52" t="s">
        <v>96</v>
      </c>
      <c r="D287" s="52" t="s">
        <v>400</v>
      </c>
      <c r="E287" s="52" t="s">
        <v>89</v>
      </c>
      <c r="F287" s="114">
        <v>149247.45000000001</v>
      </c>
    </row>
    <row r="288" spans="1:11" outlineLevel="7" x14ac:dyDescent="0.25">
      <c r="A288" s="51" t="s">
        <v>261</v>
      </c>
      <c r="B288" s="52" t="s">
        <v>39</v>
      </c>
      <c r="C288" s="52" t="s">
        <v>96</v>
      </c>
      <c r="D288" s="52" t="s">
        <v>281</v>
      </c>
      <c r="E288" s="52" t="s">
        <v>8</v>
      </c>
      <c r="F288" s="111">
        <f>F289</f>
        <v>671000</v>
      </c>
    </row>
    <row r="289" spans="1:11" outlineLevel="5" x14ac:dyDescent="0.25">
      <c r="A289" s="51" t="s">
        <v>97</v>
      </c>
      <c r="B289" s="52" t="s">
        <v>39</v>
      </c>
      <c r="C289" s="52" t="s">
        <v>96</v>
      </c>
      <c r="D289" s="52" t="s">
        <v>168</v>
      </c>
      <c r="E289" s="52" t="s">
        <v>8</v>
      </c>
      <c r="F289" s="114">
        <f t="shared" ref="F289" si="73">F290</f>
        <v>671000</v>
      </c>
    </row>
    <row r="290" spans="1:11" ht="37.5" outlineLevel="6" x14ac:dyDescent="0.25">
      <c r="A290" s="51" t="s">
        <v>51</v>
      </c>
      <c r="B290" s="52" t="s">
        <v>39</v>
      </c>
      <c r="C290" s="52" t="s">
        <v>96</v>
      </c>
      <c r="D290" s="52" t="s">
        <v>168</v>
      </c>
      <c r="E290" s="52" t="s">
        <v>52</v>
      </c>
      <c r="F290" s="114">
        <f t="shared" ref="F290" si="74">F291+F292</f>
        <v>671000</v>
      </c>
    </row>
    <row r="291" spans="1:11" outlineLevel="7" x14ac:dyDescent="0.25">
      <c r="A291" s="51" t="s">
        <v>88</v>
      </c>
      <c r="B291" s="52" t="s">
        <v>39</v>
      </c>
      <c r="C291" s="52" t="s">
        <v>96</v>
      </c>
      <c r="D291" s="52" t="s">
        <v>168</v>
      </c>
      <c r="E291" s="52" t="s">
        <v>89</v>
      </c>
      <c r="F291" s="114">
        <v>557000</v>
      </c>
    </row>
    <row r="292" spans="1:11" ht="37.5" outlineLevel="7" x14ac:dyDescent="0.25">
      <c r="A292" s="51" t="s">
        <v>510</v>
      </c>
      <c r="B292" s="52" t="s">
        <v>39</v>
      </c>
      <c r="C292" s="52" t="s">
        <v>96</v>
      </c>
      <c r="D292" s="52" t="s">
        <v>168</v>
      </c>
      <c r="E292" s="52" t="s">
        <v>307</v>
      </c>
      <c r="F292" s="114">
        <v>114000</v>
      </c>
    </row>
    <row r="293" spans="1:11" s="99" customFormat="1" outlineLevel="1" x14ac:dyDescent="0.25">
      <c r="A293" s="107" t="s">
        <v>99</v>
      </c>
      <c r="B293" s="73" t="s">
        <v>39</v>
      </c>
      <c r="C293" s="73" t="s">
        <v>100</v>
      </c>
      <c r="D293" s="73" t="s">
        <v>151</v>
      </c>
      <c r="E293" s="73" t="s">
        <v>8</v>
      </c>
      <c r="F293" s="116">
        <f>F294+F299+F314</f>
        <v>36970344.869999997</v>
      </c>
      <c r="G293" s="100"/>
      <c r="H293" s="100"/>
      <c r="I293" s="100"/>
      <c r="J293" s="100"/>
      <c r="K293" s="100"/>
    </row>
    <row r="294" spans="1:11" outlineLevel="2" x14ac:dyDescent="0.25">
      <c r="A294" s="51" t="s">
        <v>101</v>
      </c>
      <c r="B294" s="52" t="s">
        <v>39</v>
      </c>
      <c r="C294" s="52" t="s">
        <v>102</v>
      </c>
      <c r="D294" s="52" t="s">
        <v>151</v>
      </c>
      <c r="E294" s="52" t="s">
        <v>8</v>
      </c>
      <c r="F294" s="114">
        <f>F295</f>
        <v>3713124</v>
      </c>
    </row>
    <row r="295" spans="1:11" outlineLevel="4" x14ac:dyDescent="0.25">
      <c r="A295" s="51" t="s">
        <v>160</v>
      </c>
      <c r="B295" s="52" t="s">
        <v>39</v>
      </c>
      <c r="C295" s="52" t="s">
        <v>102</v>
      </c>
      <c r="D295" s="52" t="s">
        <v>152</v>
      </c>
      <c r="E295" s="52" t="s">
        <v>8</v>
      </c>
      <c r="F295" s="114">
        <f t="shared" ref="F295:F297" si="75">F296</f>
        <v>3713124</v>
      </c>
    </row>
    <row r="296" spans="1:11" outlineLevel="5" x14ac:dyDescent="0.25">
      <c r="A296" s="51" t="s">
        <v>103</v>
      </c>
      <c r="B296" s="52" t="s">
        <v>39</v>
      </c>
      <c r="C296" s="52" t="s">
        <v>102</v>
      </c>
      <c r="D296" s="52" t="s">
        <v>170</v>
      </c>
      <c r="E296" s="52" t="s">
        <v>8</v>
      </c>
      <c r="F296" s="114">
        <f t="shared" si="75"/>
        <v>3713124</v>
      </c>
    </row>
    <row r="297" spans="1:11" outlineLevel="6" x14ac:dyDescent="0.25">
      <c r="A297" s="51" t="s">
        <v>104</v>
      </c>
      <c r="B297" s="52" t="s">
        <v>39</v>
      </c>
      <c r="C297" s="52" t="s">
        <v>102</v>
      </c>
      <c r="D297" s="52" t="s">
        <v>170</v>
      </c>
      <c r="E297" s="52" t="s">
        <v>105</v>
      </c>
      <c r="F297" s="114">
        <f t="shared" si="75"/>
        <v>3713124</v>
      </c>
    </row>
    <row r="298" spans="1:11" outlineLevel="7" x14ac:dyDescent="0.25">
      <c r="A298" s="51" t="s">
        <v>106</v>
      </c>
      <c r="B298" s="52" t="s">
        <v>39</v>
      </c>
      <c r="C298" s="52" t="s">
        <v>102</v>
      </c>
      <c r="D298" s="52" t="s">
        <v>170</v>
      </c>
      <c r="E298" s="52" t="s">
        <v>107</v>
      </c>
      <c r="F298" s="114">
        <v>3713124</v>
      </c>
    </row>
    <row r="299" spans="1:11" outlineLevel="7" x14ac:dyDescent="0.25">
      <c r="A299" s="51" t="s">
        <v>108</v>
      </c>
      <c r="B299" s="52" t="s">
        <v>39</v>
      </c>
      <c r="C299" s="52" t="s">
        <v>109</v>
      </c>
      <c r="D299" s="52" t="s">
        <v>151</v>
      </c>
      <c r="E299" s="52" t="s">
        <v>8</v>
      </c>
      <c r="F299" s="114">
        <f>F300+F310+F305</f>
        <v>713660</v>
      </c>
    </row>
    <row r="300" spans="1:11" s="99" customFormat="1" ht="37.5" outlineLevel="7" x14ac:dyDescent="0.25">
      <c r="A300" s="107" t="s">
        <v>511</v>
      </c>
      <c r="B300" s="73" t="s">
        <v>39</v>
      </c>
      <c r="C300" s="73" t="s">
        <v>109</v>
      </c>
      <c r="D300" s="73" t="s">
        <v>155</v>
      </c>
      <c r="E300" s="73" t="s">
        <v>8</v>
      </c>
      <c r="F300" s="116">
        <f>F301</f>
        <v>440160</v>
      </c>
      <c r="G300" s="100"/>
      <c r="H300" s="100"/>
      <c r="I300" s="100"/>
      <c r="J300" s="100"/>
      <c r="K300" s="100"/>
    </row>
    <row r="301" spans="1:11" ht="37.5" outlineLevel="7" x14ac:dyDescent="0.25">
      <c r="A301" s="51" t="s">
        <v>512</v>
      </c>
      <c r="B301" s="52" t="s">
        <v>39</v>
      </c>
      <c r="C301" s="52" t="s">
        <v>109</v>
      </c>
      <c r="D301" s="52" t="s">
        <v>577</v>
      </c>
      <c r="E301" s="52" t="s">
        <v>8</v>
      </c>
      <c r="F301" s="114">
        <f>F302</f>
        <v>440160</v>
      </c>
    </row>
    <row r="302" spans="1:11" ht="37.5" outlineLevel="7" x14ac:dyDescent="0.25">
      <c r="A302" s="51" t="s">
        <v>113</v>
      </c>
      <c r="B302" s="52" t="s">
        <v>39</v>
      </c>
      <c r="C302" s="52" t="s">
        <v>109</v>
      </c>
      <c r="D302" s="52" t="s">
        <v>580</v>
      </c>
      <c r="E302" s="52" t="s">
        <v>8</v>
      </c>
      <c r="F302" s="114">
        <f t="shared" ref="F302:F303" si="76">F303</f>
        <v>440160</v>
      </c>
    </row>
    <row r="303" spans="1:11" outlineLevel="7" x14ac:dyDescent="0.25">
      <c r="A303" s="51" t="s">
        <v>104</v>
      </c>
      <c r="B303" s="52" t="s">
        <v>39</v>
      </c>
      <c r="C303" s="52" t="s">
        <v>109</v>
      </c>
      <c r="D303" s="52" t="s">
        <v>580</v>
      </c>
      <c r="E303" s="52" t="s">
        <v>105</v>
      </c>
      <c r="F303" s="114">
        <f t="shared" si="76"/>
        <v>440160</v>
      </c>
    </row>
    <row r="304" spans="1:11" ht="37.5" outlineLevel="7" x14ac:dyDescent="0.25">
      <c r="A304" s="51" t="s">
        <v>111</v>
      </c>
      <c r="B304" s="52" t="s">
        <v>39</v>
      </c>
      <c r="C304" s="52" t="s">
        <v>109</v>
      </c>
      <c r="D304" s="52" t="s">
        <v>580</v>
      </c>
      <c r="E304" s="52" t="s">
        <v>112</v>
      </c>
      <c r="F304" s="114">
        <v>440160</v>
      </c>
    </row>
    <row r="305" spans="1:11" s="99" customFormat="1" ht="37.5" outlineLevel="7" x14ac:dyDescent="0.25">
      <c r="A305" s="107" t="s">
        <v>513</v>
      </c>
      <c r="B305" s="73" t="s">
        <v>39</v>
      </c>
      <c r="C305" s="73" t="s">
        <v>109</v>
      </c>
      <c r="D305" s="73" t="s">
        <v>514</v>
      </c>
      <c r="E305" s="73" t="s">
        <v>8</v>
      </c>
      <c r="F305" s="117">
        <f>F306</f>
        <v>173500</v>
      </c>
      <c r="G305" s="100"/>
      <c r="H305" s="100"/>
      <c r="I305" s="100"/>
      <c r="J305" s="100"/>
      <c r="K305" s="100"/>
    </row>
    <row r="306" spans="1:11" ht="37.5" outlineLevel="7" x14ac:dyDescent="0.25">
      <c r="A306" s="51" t="s">
        <v>540</v>
      </c>
      <c r="B306" s="52" t="s">
        <v>39</v>
      </c>
      <c r="C306" s="52" t="s">
        <v>109</v>
      </c>
      <c r="D306" s="52" t="s">
        <v>515</v>
      </c>
      <c r="E306" s="52" t="s">
        <v>8</v>
      </c>
      <c r="F306" s="111">
        <f>F307</f>
        <v>173500</v>
      </c>
    </row>
    <row r="307" spans="1:11" ht="37.5" outlineLevel="7" x14ac:dyDescent="0.25">
      <c r="A307" s="51" t="s">
        <v>110</v>
      </c>
      <c r="B307" s="52" t="s">
        <v>39</v>
      </c>
      <c r="C307" s="52" t="s">
        <v>109</v>
      </c>
      <c r="D307" s="52" t="s">
        <v>516</v>
      </c>
      <c r="E307" s="52" t="s">
        <v>8</v>
      </c>
      <c r="F307" s="114">
        <f>F308</f>
        <v>173500</v>
      </c>
    </row>
    <row r="308" spans="1:11" outlineLevel="7" x14ac:dyDescent="0.25">
      <c r="A308" s="51" t="s">
        <v>104</v>
      </c>
      <c r="B308" s="52" t="s">
        <v>39</v>
      </c>
      <c r="C308" s="52" t="s">
        <v>109</v>
      </c>
      <c r="D308" s="52" t="s">
        <v>516</v>
      </c>
      <c r="E308" s="52" t="s">
        <v>105</v>
      </c>
      <c r="F308" s="111">
        <f t="shared" ref="F308" si="77">F309</f>
        <v>173500</v>
      </c>
    </row>
    <row r="309" spans="1:11" ht="37.5" outlineLevel="7" x14ac:dyDescent="0.25">
      <c r="A309" s="51" t="s">
        <v>111</v>
      </c>
      <c r="B309" s="52" t="s">
        <v>39</v>
      </c>
      <c r="C309" s="52" t="s">
        <v>109</v>
      </c>
      <c r="D309" s="52" t="s">
        <v>516</v>
      </c>
      <c r="E309" s="52" t="s">
        <v>112</v>
      </c>
      <c r="F309" s="114">
        <v>173500</v>
      </c>
    </row>
    <row r="310" spans="1:11" outlineLevel="7" x14ac:dyDescent="0.25">
      <c r="A310" s="51" t="s">
        <v>160</v>
      </c>
      <c r="B310" s="52" t="s">
        <v>39</v>
      </c>
      <c r="C310" s="52" t="s">
        <v>109</v>
      </c>
      <c r="D310" s="52" t="s">
        <v>152</v>
      </c>
      <c r="E310" s="52" t="s">
        <v>8</v>
      </c>
      <c r="F310" s="111">
        <f>F311</f>
        <v>100000</v>
      </c>
    </row>
    <row r="311" spans="1:11" outlineLevel="7" x14ac:dyDescent="0.25">
      <c r="A311" s="51" t="s">
        <v>412</v>
      </c>
      <c r="B311" s="52" t="s">
        <v>39</v>
      </c>
      <c r="C311" s="52" t="s">
        <v>109</v>
      </c>
      <c r="D311" s="52" t="s">
        <v>413</v>
      </c>
      <c r="E311" s="52" t="s">
        <v>8</v>
      </c>
      <c r="F311" s="111">
        <f t="shared" ref="F311:F312" si="78">F312</f>
        <v>100000</v>
      </c>
    </row>
    <row r="312" spans="1:11" outlineLevel="7" x14ac:dyDescent="0.25">
      <c r="A312" s="51" t="s">
        <v>104</v>
      </c>
      <c r="B312" s="52" t="s">
        <v>39</v>
      </c>
      <c r="C312" s="52" t="s">
        <v>109</v>
      </c>
      <c r="D312" s="52" t="s">
        <v>413</v>
      </c>
      <c r="E312" s="52" t="s">
        <v>105</v>
      </c>
      <c r="F312" s="111">
        <f t="shared" si="78"/>
        <v>100000</v>
      </c>
    </row>
    <row r="313" spans="1:11" outlineLevel="7" x14ac:dyDescent="0.25">
      <c r="A313" s="51" t="s">
        <v>429</v>
      </c>
      <c r="B313" s="52" t="s">
        <v>39</v>
      </c>
      <c r="C313" s="52" t="s">
        <v>109</v>
      </c>
      <c r="D313" s="52" t="s">
        <v>413</v>
      </c>
      <c r="E313" s="52" t="s">
        <v>430</v>
      </c>
      <c r="F313" s="114">
        <v>100000</v>
      </c>
    </row>
    <row r="314" spans="1:11" outlineLevel="1" x14ac:dyDescent="0.25">
      <c r="A314" s="51" t="s">
        <v>143</v>
      </c>
      <c r="B314" s="52" t="s">
        <v>39</v>
      </c>
      <c r="C314" s="52" t="s">
        <v>144</v>
      </c>
      <c r="D314" s="52" t="s">
        <v>151</v>
      </c>
      <c r="E314" s="52" t="s">
        <v>8</v>
      </c>
      <c r="F314" s="111">
        <f t="shared" ref="F314:F318" si="79">F315</f>
        <v>32543560.869999997</v>
      </c>
    </row>
    <row r="315" spans="1:11" outlineLevel="1" x14ac:dyDescent="0.25">
      <c r="A315" s="51" t="s">
        <v>160</v>
      </c>
      <c r="B315" s="52" t="s">
        <v>39</v>
      </c>
      <c r="C315" s="52" t="s">
        <v>144</v>
      </c>
      <c r="D315" s="52" t="s">
        <v>152</v>
      </c>
      <c r="E315" s="52" t="s">
        <v>8</v>
      </c>
      <c r="F315" s="111">
        <f t="shared" si="79"/>
        <v>32543560.869999997</v>
      </c>
    </row>
    <row r="316" spans="1:11" outlineLevel="1" x14ac:dyDescent="0.25">
      <c r="A316" s="51" t="s">
        <v>365</v>
      </c>
      <c r="B316" s="52" t="s">
        <v>39</v>
      </c>
      <c r="C316" s="52" t="s">
        <v>144</v>
      </c>
      <c r="D316" s="52" t="s">
        <v>364</v>
      </c>
      <c r="E316" s="52" t="s">
        <v>8</v>
      </c>
      <c r="F316" s="111">
        <f>F317+F320+F323</f>
        <v>32543560.869999997</v>
      </c>
    </row>
    <row r="317" spans="1:11" ht="56.25" outlineLevel="1" x14ac:dyDescent="0.25">
      <c r="A317" s="32" t="s">
        <v>521</v>
      </c>
      <c r="B317" s="52" t="s">
        <v>39</v>
      </c>
      <c r="C317" s="52" t="s">
        <v>144</v>
      </c>
      <c r="D317" s="52" t="s">
        <v>407</v>
      </c>
      <c r="E317" s="52" t="s">
        <v>8</v>
      </c>
      <c r="F317" s="111">
        <f t="shared" si="79"/>
        <v>10776283.869999999</v>
      </c>
    </row>
    <row r="318" spans="1:11" ht="37.5" outlineLevel="1" x14ac:dyDescent="0.25">
      <c r="A318" s="51" t="s">
        <v>328</v>
      </c>
      <c r="B318" s="52" t="s">
        <v>39</v>
      </c>
      <c r="C318" s="52" t="s">
        <v>144</v>
      </c>
      <c r="D318" s="52" t="s">
        <v>407</v>
      </c>
      <c r="E318" s="52" t="s">
        <v>329</v>
      </c>
      <c r="F318" s="111">
        <f t="shared" si="79"/>
        <v>10776283.869999999</v>
      </c>
    </row>
    <row r="319" spans="1:11" outlineLevel="1" x14ac:dyDescent="0.25">
      <c r="A319" s="51" t="s">
        <v>330</v>
      </c>
      <c r="B319" s="52" t="s">
        <v>39</v>
      </c>
      <c r="C319" s="52" t="s">
        <v>144</v>
      </c>
      <c r="D319" s="52" t="s">
        <v>407</v>
      </c>
      <c r="E319" s="52" t="s">
        <v>331</v>
      </c>
      <c r="F319" s="114">
        <v>10776283.869999999</v>
      </c>
    </row>
    <row r="320" spans="1:11" ht="55.5" customHeight="1" outlineLevel="1" x14ac:dyDescent="0.25">
      <c r="A320" s="51" t="s">
        <v>616</v>
      </c>
      <c r="B320" s="52" t="s">
        <v>39</v>
      </c>
      <c r="C320" s="52" t="s">
        <v>144</v>
      </c>
      <c r="D320" s="52" t="s">
        <v>617</v>
      </c>
      <c r="E320" s="52" t="s">
        <v>8</v>
      </c>
      <c r="F320" s="114">
        <f>F321</f>
        <v>769864</v>
      </c>
    </row>
    <row r="321" spans="1:11" outlineLevel="1" x14ac:dyDescent="0.25">
      <c r="A321" s="51" t="s">
        <v>104</v>
      </c>
      <c r="B321" s="52" t="s">
        <v>39</v>
      </c>
      <c r="C321" s="52" t="s">
        <v>144</v>
      </c>
      <c r="D321" s="52" t="s">
        <v>617</v>
      </c>
      <c r="E321" s="52" t="s">
        <v>105</v>
      </c>
      <c r="F321" s="114">
        <f>F322</f>
        <v>769864</v>
      </c>
    </row>
    <row r="322" spans="1:11" ht="37.5" outlineLevel="1" x14ac:dyDescent="0.25">
      <c r="A322" s="51" t="s">
        <v>111</v>
      </c>
      <c r="B322" s="52" t="s">
        <v>39</v>
      </c>
      <c r="C322" s="52" t="s">
        <v>144</v>
      </c>
      <c r="D322" s="52" t="s">
        <v>617</v>
      </c>
      <c r="E322" s="52" t="s">
        <v>112</v>
      </c>
      <c r="F322" s="114">
        <v>769864</v>
      </c>
    </row>
    <row r="323" spans="1:11" ht="75" outlineLevel="1" x14ac:dyDescent="0.25">
      <c r="A323" s="32" t="s">
        <v>618</v>
      </c>
      <c r="B323" s="52" t="s">
        <v>39</v>
      </c>
      <c r="C323" s="52" t="s">
        <v>144</v>
      </c>
      <c r="D323" s="52" t="s">
        <v>619</v>
      </c>
      <c r="E323" s="52" t="s">
        <v>8</v>
      </c>
      <c r="F323" s="114">
        <f>F324</f>
        <v>20997413</v>
      </c>
    </row>
    <row r="324" spans="1:11" outlineLevel="1" x14ac:dyDescent="0.25">
      <c r="A324" s="51" t="s">
        <v>104</v>
      </c>
      <c r="B324" s="52" t="s">
        <v>39</v>
      </c>
      <c r="C324" s="52" t="s">
        <v>144</v>
      </c>
      <c r="D324" s="52" t="s">
        <v>619</v>
      </c>
      <c r="E324" s="52" t="s">
        <v>105</v>
      </c>
      <c r="F324" s="114">
        <f>F325</f>
        <v>20997413</v>
      </c>
    </row>
    <row r="325" spans="1:11" ht="37.5" outlineLevel="1" x14ac:dyDescent="0.25">
      <c r="A325" s="51" t="s">
        <v>111</v>
      </c>
      <c r="B325" s="52" t="s">
        <v>39</v>
      </c>
      <c r="C325" s="52" t="s">
        <v>144</v>
      </c>
      <c r="D325" s="52" t="s">
        <v>619</v>
      </c>
      <c r="E325" s="52" t="s">
        <v>112</v>
      </c>
      <c r="F325" s="114">
        <v>20997413</v>
      </c>
    </row>
    <row r="326" spans="1:11" s="99" customFormat="1" outlineLevel="1" x14ac:dyDescent="0.25">
      <c r="A326" s="107" t="s">
        <v>114</v>
      </c>
      <c r="B326" s="73" t="s">
        <v>39</v>
      </c>
      <c r="C326" s="73" t="s">
        <v>115</v>
      </c>
      <c r="D326" s="73" t="s">
        <v>151</v>
      </c>
      <c r="E326" s="73" t="s">
        <v>8</v>
      </c>
      <c r="F326" s="117">
        <f>F327</f>
        <v>21709750</v>
      </c>
      <c r="G326" s="100"/>
      <c r="H326" s="100"/>
      <c r="I326" s="100"/>
      <c r="J326" s="100"/>
      <c r="K326" s="100"/>
    </row>
    <row r="327" spans="1:11" outlineLevel="1" x14ac:dyDescent="0.25">
      <c r="A327" s="51" t="s">
        <v>420</v>
      </c>
      <c r="B327" s="52" t="s">
        <v>39</v>
      </c>
      <c r="C327" s="52" t="s">
        <v>419</v>
      </c>
      <c r="D327" s="52" t="s">
        <v>151</v>
      </c>
      <c r="E327" s="52" t="s">
        <v>8</v>
      </c>
      <c r="F327" s="111">
        <f t="shared" ref="F327" si="80">F328</f>
        <v>21709750</v>
      </c>
    </row>
    <row r="328" spans="1:11" s="99" customFormat="1" ht="37.5" outlineLevel="1" x14ac:dyDescent="0.25">
      <c r="A328" s="107" t="s">
        <v>517</v>
      </c>
      <c r="B328" s="73" t="s">
        <v>39</v>
      </c>
      <c r="C328" s="73" t="s">
        <v>419</v>
      </c>
      <c r="D328" s="73" t="s">
        <v>250</v>
      </c>
      <c r="E328" s="73" t="s">
        <v>8</v>
      </c>
      <c r="F328" s="117">
        <f>F329+F336</f>
        <v>21709750</v>
      </c>
      <c r="G328" s="100"/>
      <c r="H328" s="100"/>
      <c r="I328" s="100"/>
      <c r="J328" s="100"/>
      <c r="K328" s="100"/>
    </row>
    <row r="329" spans="1:11" outlineLevel="1" x14ac:dyDescent="0.25">
      <c r="A329" s="51" t="s">
        <v>518</v>
      </c>
      <c r="B329" s="52" t="s">
        <v>39</v>
      </c>
      <c r="C329" s="52" t="s">
        <v>419</v>
      </c>
      <c r="D329" s="52" t="s">
        <v>423</v>
      </c>
      <c r="E329" s="52" t="s">
        <v>8</v>
      </c>
      <c r="F329" s="111">
        <f>F330+F333</f>
        <v>21148750</v>
      </c>
    </row>
    <row r="330" spans="1:11" ht="37.5" outlineLevel="1" x14ac:dyDescent="0.25">
      <c r="A330" s="51" t="s">
        <v>371</v>
      </c>
      <c r="B330" s="52" t="s">
        <v>39</v>
      </c>
      <c r="C330" s="52" t="s">
        <v>419</v>
      </c>
      <c r="D330" s="52" t="s">
        <v>421</v>
      </c>
      <c r="E330" s="52" t="s">
        <v>8</v>
      </c>
      <c r="F330" s="111">
        <f t="shared" ref="F330:F331" si="81">F331</f>
        <v>358750</v>
      </c>
    </row>
    <row r="331" spans="1:11" ht="37.5" outlineLevel="1" x14ac:dyDescent="0.25">
      <c r="A331" s="51" t="s">
        <v>328</v>
      </c>
      <c r="B331" s="52" t="s">
        <v>39</v>
      </c>
      <c r="C331" s="52" t="s">
        <v>419</v>
      </c>
      <c r="D331" s="52" t="s">
        <v>421</v>
      </c>
      <c r="E331" s="52" t="s">
        <v>329</v>
      </c>
      <c r="F331" s="111">
        <f t="shared" si="81"/>
        <v>358750</v>
      </c>
    </row>
    <row r="332" spans="1:11" outlineLevel="1" x14ac:dyDescent="0.25">
      <c r="A332" s="51" t="s">
        <v>330</v>
      </c>
      <c r="B332" s="52" t="s">
        <v>39</v>
      </c>
      <c r="C332" s="52" t="s">
        <v>419</v>
      </c>
      <c r="D332" s="52" t="s">
        <v>421</v>
      </c>
      <c r="E332" s="52" t="s">
        <v>331</v>
      </c>
      <c r="F332" s="114">
        <v>358750</v>
      </c>
    </row>
    <row r="333" spans="1:11" ht="38.25" customHeight="1" outlineLevel="1" x14ac:dyDescent="0.25">
      <c r="A333" s="32" t="s">
        <v>603</v>
      </c>
      <c r="B333" s="52" t="s">
        <v>39</v>
      </c>
      <c r="C333" s="52" t="s">
        <v>419</v>
      </c>
      <c r="D333" s="52" t="s">
        <v>422</v>
      </c>
      <c r="E333" s="52" t="s">
        <v>8</v>
      </c>
      <c r="F333" s="111">
        <f t="shared" ref="F333:F334" si="82">F334</f>
        <v>20790000</v>
      </c>
    </row>
    <row r="334" spans="1:11" ht="37.5" outlineLevel="1" x14ac:dyDescent="0.25">
      <c r="A334" s="51" t="s">
        <v>328</v>
      </c>
      <c r="B334" s="52" t="s">
        <v>39</v>
      </c>
      <c r="C334" s="52" t="s">
        <v>419</v>
      </c>
      <c r="D334" s="52" t="s">
        <v>422</v>
      </c>
      <c r="E334" s="52" t="s">
        <v>329</v>
      </c>
      <c r="F334" s="111">
        <f t="shared" si="82"/>
        <v>20790000</v>
      </c>
    </row>
    <row r="335" spans="1:11" outlineLevel="1" x14ac:dyDescent="0.25">
      <c r="A335" s="51" t="s">
        <v>330</v>
      </c>
      <c r="B335" s="52" t="s">
        <v>39</v>
      </c>
      <c r="C335" s="52" t="s">
        <v>419</v>
      </c>
      <c r="D335" s="52" t="s">
        <v>422</v>
      </c>
      <c r="E335" s="52" t="s">
        <v>331</v>
      </c>
      <c r="F335" s="114">
        <v>20790000</v>
      </c>
    </row>
    <row r="336" spans="1:11" ht="37.5" outlineLevel="1" x14ac:dyDescent="0.25">
      <c r="A336" s="51" t="s">
        <v>263</v>
      </c>
      <c r="B336" s="52" t="s">
        <v>39</v>
      </c>
      <c r="C336" s="52" t="s">
        <v>419</v>
      </c>
      <c r="D336" s="52" t="s">
        <v>282</v>
      </c>
      <c r="E336" s="52" t="s">
        <v>8</v>
      </c>
      <c r="F336" s="111">
        <f t="shared" ref="F336" si="83">F337</f>
        <v>561000</v>
      </c>
    </row>
    <row r="337" spans="1:11" outlineLevel="1" x14ac:dyDescent="0.25">
      <c r="A337" s="51" t="s">
        <v>116</v>
      </c>
      <c r="B337" s="52" t="s">
        <v>39</v>
      </c>
      <c r="C337" s="52" t="s">
        <v>419</v>
      </c>
      <c r="D337" s="52" t="s">
        <v>251</v>
      </c>
      <c r="E337" s="52" t="s">
        <v>8</v>
      </c>
      <c r="F337" s="111">
        <f t="shared" ref="F337" si="84">F338+F340</f>
        <v>561000</v>
      </c>
    </row>
    <row r="338" spans="1:11" outlineLevel="1" x14ac:dyDescent="0.25">
      <c r="A338" s="51" t="s">
        <v>18</v>
      </c>
      <c r="B338" s="52" t="s">
        <v>39</v>
      </c>
      <c r="C338" s="52" t="s">
        <v>419</v>
      </c>
      <c r="D338" s="52" t="s">
        <v>251</v>
      </c>
      <c r="E338" s="52" t="s">
        <v>19</v>
      </c>
      <c r="F338" s="111">
        <f t="shared" ref="F338" si="85">F339</f>
        <v>531000</v>
      </c>
    </row>
    <row r="339" spans="1:11" ht="37.5" outlineLevel="1" x14ac:dyDescent="0.25">
      <c r="A339" s="51" t="s">
        <v>20</v>
      </c>
      <c r="B339" s="52" t="s">
        <v>39</v>
      </c>
      <c r="C339" s="52" t="s">
        <v>419</v>
      </c>
      <c r="D339" s="52" t="s">
        <v>251</v>
      </c>
      <c r="E339" s="52" t="s">
        <v>21</v>
      </c>
      <c r="F339" s="114">
        <v>531000</v>
      </c>
    </row>
    <row r="340" spans="1:11" ht="18" customHeight="1" outlineLevel="1" x14ac:dyDescent="0.25">
      <c r="A340" s="51" t="s">
        <v>339</v>
      </c>
      <c r="B340" s="52" t="s">
        <v>39</v>
      </c>
      <c r="C340" s="52" t="s">
        <v>419</v>
      </c>
      <c r="D340" s="52" t="s">
        <v>251</v>
      </c>
      <c r="E340" s="52" t="s">
        <v>23</v>
      </c>
      <c r="F340" s="111">
        <f t="shared" ref="F340" si="86">F341</f>
        <v>30000</v>
      </c>
    </row>
    <row r="341" spans="1:11" ht="18" customHeight="1" outlineLevel="1" x14ac:dyDescent="0.25">
      <c r="A341" s="51" t="s">
        <v>340</v>
      </c>
      <c r="B341" s="52" t="s">
        <v>39</v>
      </c>
      <c r="C341" s="52" t="s">
        <v>419</v>
      </c>
      <c r="D341" s="52" t="s">
        <v>251</v>
      </c>
      <c r="E341" s="52" t="s">
        <v>25</v>
      </c>
      <c r="F341" s="114">
        <v>30000</v>
      </c>
    </row>
    <row r="342" spans="1:11" s="99" customFormat="1" outlineLevel="1" x14ac:dyDescent="0.25">
      <c r="A342" s="107" t="s">
        <v>117</v>
      </c>
      <c r="B342" s="73" t="s">
        <v>39</v>
      </c>
      <c r="C342" s="73" t="s">
        <v>118</v>
      </c>
      <c r="D342" s="73" t="s">
        <v>151</v>
      </c>
      <c r="E342" s="73" t="s">
        <v>8</v>
      </c>
      <c r="F342" s="116">
        <f>F343</f>
        <v>2000000</v>
      </c>
      <c r="G342" s="100"/>
      <c r="H342" s="100"/>
      <c r="I342" s="100"/>
      <c r="J342" s="100"/>
      <c r="K342" s="100"/>
    </row>
    <row r="343" spans="1:11" outlineLevel="2" x14ac:dyDescent="0.25">
      <c r="A343" s="51" t="s">
        <v>119</v>
      </c>
      <c r="B343" s="52" t="s">
        <v>39</v>
      </c>
      <c r="C343" s="52" t="s">
        <v>120</v>
      </c>
      <c r="D343" s="52" t="s">
        <v>151</v>
      </c>
      <c r="E343" s="52" t="s">
        <v>8</v>
      </c>
      <c r="F343" s="114">
        <f t="shared" ref="F343:F347" si="87">F344</f>
        <v>2000000</v>
      </c>
    </row>
    <row r="344" spans="1:11" s="99" customFormat="1" ht="37.5" outlineLevel="3" x14ac:dyDescent="0.25">
      <c r="A344" s="107" t="s">
        <v>605</v>
      </c>
      <c r="B344" s="73" t="s">
        <v>39</v>
      </c>
      <c r="C344" s="73" t="s">
        <v>120</v>
      </c>
      <c r="D344" s="73" t="s">
        <v>444</v>
      </c>
      <c r="E344" s="73" t="s">
        <v>8</v>
      </c>
      <c r="F344" s="116">
        <f>F345</f>
        <v>2000000</v>
      </c>
      <c r="G344" s="100"/>
      <c r="H344" s="100"/>
      <c r="I344" s="100"/>
      <c r="J344" s="100"/>
      <c r="K344" s="100"/>
    </row>
    <row r="345" spans="1:11" ht="37.5" outlineLevel="4" x14ac:dyDescent="0.25">
      <c r="A345" s="55" t="s">
        <v>461</v>
      </c>
      <c r="B345" s="52" t="s">
        <v>39</v>
      </c>
      <c r="C345" s="52" t="s">
        <v>120</v>
      </c>
      <c r="D345" s="52" t="s">
        <v>446</v>
      </c>
      <c r="E345" s="52" t="s">
        <v>8</v>
      </c>
      <c r="F345" s="114">
        <f t="shared" si="87"/>
        <v>2000000</v>
      </c>
    </row>
    <row r="346" spans="1:11" ht="37.5" outlineLevel="5" x14ac:dyDescent="0.25">
      <c r="A346" s="51" t="s">
        <v>121</v>
      </c>
      <c r="B346" s="52" t="s">
        <v>39</v>
      </c>
      <c r="C346" s="52" t="s">
        <v>120</v>
      </c>
      <c r="D346" s="52" t="s">
        <v>447</v>
      </c>
      <c r="E346" s="52" t="s">
        <v>8</v>
      </c>
      <c r="F346" s="114">
        <f t="shared" si="87"/>
        <v>2000000</v>
      </c>
    </row>
    <row r="347" spans="1:11" ht="37.5" outlineLevel="6" x14ac:dyDescent="0.25">
      <c r="A347" s="51" t="s">
        <v>51</v>
      </c>
      <c r="B347" s="52" t="s">
        <v>39</v>
      </c>
      <c r="C347" s="52" t="s">
        <v>120</v>
      </c>
      <c r="D347" s="52" t="s">
        <v>447</v>
      </c>
      <c r="E347" s="52" t="s">
        <v>52</v>
      </c>
      <c r="F347" s="114">
        <f t="shared" si="87"/>
        <v>2000000</v>
      </c>
    </row>
    <row r="348" spans="1:11" outlineLevel="7" x14ac:dyDescent="0.25">
      <c r="A348" s="51" t="s">
        <v>53</v>
      </c>
      <c r="B348" s="52" t="s">
        <v>39</v>
      </c>
      <c r="C348" s="52" t="s">
        <v>120</v>
      </c>
      <c r="D348" s="52" t="s">
        <v>447</v>
      </c>
      <c r="E348" s="52" t="s">
        <v>54</v>
      </c>
      <c r="F348" s="114">
        <v>2000000</v>
      </c>
    </row>
    <row r="349" spans="1:11" s="3" customFormat="1" x14ac:dyDescent="0.25">
      <c r="A349" s="49" t="s">
        <v>122</v>
      </c>
      <c r="B349" s="50" t="s">
        <v>123</v>
      </c>
      <c r="C349" s="50" t="s">
        <v>7</v>
      </c>
      <c r="D349" s="50" t="s">
        <v>151</v>
      </c>
      <c r="E349" s="50" t="s">
        <v>8</v>
      </c>
      <c r="F349" s="118">
        <f t="shared" ref="F349" si="88">F350</f>
        <v>6006771</v>
      </c>
      <c r="G349" s="9"/>
      <c r="H349" s="9"/>
      <c r="I349" s="9"/>
      <c r="J349" s="9"/>
      <c r="K349" s="9"/>
    </row>
    <row r="350" spans="1:11" outlineLevel="1" x14ac:dyDescent="0.25">
      <c r="A350" s="51" t="s">
        <v>9</v>
      </c>
      <c r="B350" s="52" t="s">
        <v>123</v>
      </c>
      <c r="C350" s="52" t="s">
        <v>10</v>
      </c>
      <c r="D350" s="52" t="s">
        <v>151</v>
      </c>
      <c r="E350" s="52" t="s">
        <v>8</v>
      </c>
      <c r="F350" s="114">
        <f t="shared" ref="F350" si="89">F351+F366+F371</f>
        <v>6006771</v>
      </c>
    </row>
    <row r="351" spans="1:11" ht="37.5" customHeight="1" outlineLevel="2" x14ac:dyDescent="0.25">
      <c r="A351" s="51" t="s">
        <v>124</v>
      </c>
      <c r="B351" s="52" t="s">
        <v>123</v>
      </c>
      <c r="C351" s="52" t="s">
        <v>125</v>
      </c>
      <c r="D351" s="52" t="s">
        <v>151</v>
      </c>
      <c r="E351" s="52" t="s">
        <v>8</v>
      </c>
      <c r="F351" s="114">
        <f t="shared" ref="F351" si="90">F352</f>
        <v>4693092</v>
      </c>
    </row>
    <row r="352" spans="1:11" outlineLevel="4" x14ac:dyDescent="0.25">
      <c r="A352" s="51" t="s">
        <v>160</v>
      </c>
      <c r="B352" s="52" t="s">
        <v>123</v>
      </c>
      <c r="C352" s="52" t="s">
        <v>125</v>
      </c>
      <c r="D352" s="52" t="s">
        <v>152</v>
      </c>
      <c r="E352" s="52" t="s">
        <v>8</v>
      </c>
      <c r="F352" s="114">
        <f t="shared" ref="F352" si="91">F353+F356+F363</f>
        <v>4693092</v>
      </c>
    </row>
    <row r="353" spans="1:6" outlineLevel="5" x14ac:dyDescent="0.25">
      <c r="A353" s="51" t="s">
        <v>126</v>
      </c>
      <c r="B353" s="52" t="s">
        <v>123</v>
      </c>
      <c r="C353" s="52" t="s">
        <v>125</v>
      </c>
      <c r="D353" s="52" t="s">
        <v>171</v>
      </c>
      <c r="E353" s="52" t="s">
        <v>8</v>
      </c>
      <c r="F353" s="114">
        <f t="shared" ref="F353:F354" si="92">F354</f>
        <v>2121202</v>
      </c>
    </row>
    <row r="354" spans="1:6" ht="56.25" outlineLevel="6" x14ac:dyDescent="0.25">
      <c r="A354" s="51" t="s">
        <v>14</v>
      </c>
      <c r="B354" s="52" t="s">
        <v>123</v>
      </c>
      <c r="C354" s="52" t="s">
        <v>125</v>
      </c>
      <c r="D354" s="52" t="s">
        <v>171</v>
      </c>
      <c r="E354" s="52" t="s">
        <v>15</v>
      </c>
      <c r="F354" s="114">
        <f t="shared" si="92"/>
        <v>2121202</v>
      </c>
    </row>
    <row r="355" spans="1:6" outlineLevel="7" x14ac:dyDescent="0.25">
      <c r="A355" s="51" t="s">
        <v>16</v>
      </c>
      <c r="B355" s="52" t="s">
        <v>123</v>
      </c>
      <c r="C355" s="52" t="s">
        <v>125</v>
      </c>
      <c r="D355" s="52" t="s">
        <v>171</v>
      </c>
      <c r="E355" s="52" t="s">
        <v>17</v>
      </c>
      <c r="F355" s="111">
        <v>2121202</v>
      </c>
    </row>
    <row r="356" spans="1:6" ht="37.5" outlineLevel="5" x14ac:dyDescent="0.25">
      <c r="A356" s="51" t="s">
        <v>13</v>
      </c>
      <c r="B356" s="52" t="s">
        <v>123</v>
      </c>
      <c r="C356" s="52" t="s">
        <v>125</v>
      </c>
      <c r="D356" s="52" t="s">
        <v>153</v>
      </c>
      <c r="E356" s="52" t="s">
        <v>8</v>
      </c>
      <c r="F356" s="114">
        <f t="shared" ref="F356" si="93">F357+F359+F361</f>
        <v>2391890</v>
      </c>
    </row>
    <row r="357" spans="1:6" ht="56.25" outlineLevel="6" x14ac:dyDescent="0.25">
      <c r="A357" s="51" t="s">
        <v>14</v>
      </c>
      <c r="B357" s="52" t="s">
        <v>123</v>
      </c>
      <c r="C357" s="52" t="s">
        <v>125</v>
      </c>
      <c r="D357" s="52" t="s">
        <v>153</v>
      </c>
      <c r="E357" s="52" t="s">
        <v>15</v>
      </c>
      <c r="F357" s="114">
        <f t="shared" ref="F357" si="94">F358</f>
        <v>2243390</v>
      </c>
    </row>
    <row r="358" spans="1:6" outlineLevel="7" x14ac:dyDescent="0.25">
      <c r="A358" s="51" t="s">
        <v>16</v>
      </c>
      <c r="B358" s="52" t="s">
        <v>123</v>
      </c>
      <c r="C358" s="52" t="s">
        <v>125</v>
      </c>
      <c r="D358" s="52" t="s">
        <v>153</v>
      </c>
      <c r="E358" s="52" t="s">
        <v>17</v>
      </c>
      <c r="F358" s="111">
        <v>2243390</v>
      </c>
    </row>
    <row r="359" spans="1:6" outlineLevel="6" x14ac:dyDescent="0.25">
      <c r="A359" s="51" t="s">
        <v>18</v>
      </c>
      <c r="B359" s="52" t="s">
        <v>123</v>
      </c>
      <c r="C359" s="52" t="s">
        <v>125</v>
      </c>
      <c r="D359" s="52" t="s">
        <v>153</v>
      </c>
      <c r="E359" s="52" t="s">
        <v>19</v>
      </c>
      <c r="F359" s="114">
        <f t="shared" ref="F359" si="95">F360</f>
        <v>143000</v>
      </c>
    </row>
    <row r="360" spans="1:6" ht="37.5" outlineLevel="7" x14ac:dyDescent="0.25">
      <c r="A360" s="51" t="s">
        <v>20</v>
      </c>
      <c r="B360" s="52" t="s">
        <v>123</v>
      </c>
      <c r="C360" s="52" t="s">
        <v>125</v>
      </c>
      <c r="D360" s="52" t="s">
        <v>153</v>
      </c>
      <c r="E360" s="52" t="s">
        <v>21</v>
      </c>
      <c r="F360" s="111">
        <v>143000</v>
      </c>
    </row>
    <row r="361" spans="1:6" outlineLevel="6" x14ac:dyDescent="0.25">
      <c r="A361" s="51" t="s">
        <v>22</v>
      </c>
      <c r="B361" s="52" t="s">
        <v>123</v>
      </c>
      <c r="C361" s="52" t="s">
        <v>125</v>
      </c>
      <c r="D361" s="52" t="s">
        <v>153</v>
      </c>
      <c r="E361" s="52" t="s">
        <v>23</v>
      </c>
      <c r="F361" s="114">
        <f t="shared" ref="F361" si="96">F362</f>
        <v>5500</v>
      </c>
    </row>
    <row r="362" spans="1:6" outlineLevel="7" x14ac:dyDescent="0.25">
      <c r="A362" s="51" t="s">
        <v>24</v>
      </c>
      <c r="B362" s="52" t="s">
        <v>123</v>
      </c>
      <c r="C362" s="52" t="s">
        <v>125</v>
      </c>
      <c r="D362" s="52" t="s">
        <v>153</v>
      </c>
      <c r="E362" s="52" t="s">
        <v>25</v>
      </c>
      <c r="F362" s="111">
        <v>5500</v>
      </c>
    </row>
    <row r="363" spans="1:6" outlineLevel="5" x14ac:dyDescent="0.25">
      <c r="A363" s="51" t="s">
        <v>127</v>
      </c>
      <c r="B363" s="52" t="s">
        <v>123</v>
      </c>
      <c r="C363" s="52" t="s">
        <v>125</v>
      </c>
      <c r="D363" s="52" t="s">
        <v>172</v>
      </c>
      <c r="E363" s="52" t="s">
        <v>8</v>
      </c>
      <c r="F363" s="114">
        <f t="shared" ref="F363:F364" si="97">F364</f>
        <v>180000</v>
      </c>
    </row>
    <row r="364" spans="1:6" ht="56.25" outlineLevel="6" x14ac:dyDescent="0.25">
      <c r="A364" s="51" t="s">
        <v>14</v>
      </c>
      <c r="B364" s="52" t="s">
        <v>123</v>
      </c>
      <c r="C364" s="52" t="s">
        <v>125</v>
      </c>
      <c r="D364" s="52" t="s">
        <v>172</v>
      </c>
      <c r="E364" s="52" t="s">
        <v>15</v>
      </c>
      <c r="F364" s="114">
        <f t="shared" si="97"/>
        <v>180000</v>
      </c>
    </row>
    <row r="365" spans="1:6" outlineLevel="7" x14ac:dyDescent="0.25">
      <c r="A365" s="51" t="s">
        <v>16</v>
      </c>
      <c r="B365" s="52" t="s">
        <v>123</v>
      </c>
      <c r="C365" s="52" t="s">
        <v>125</v>
      </c>
      <c r="D365" s="52" t="s">
        <v>172</v>
      </c>
      <c r="E365" s="52" t="s">
        <v>17</v>
      </c>
      <c r="F365" s="111">
        <v>180000</v>
      </c>
    </row>
    <row r="366" spans="1:6" ht="37.5" outlineLevel="2" x14ac:dyDescent="0.25">
      <c r="A366" s="51" t="s">
        <v>11</v>
      </c>
      <c r="B366" s="52" t="s">
        <v>123</v>
      </c>
      <c r="C366" s="52" t="s">
        <v>12</v>
      </c>
      <c r="D366" s="52" t="s">
        <v>151</v>
      </c>
      <c r="E366" s="52" t="s">
        <v>8</v>
      </c>
      <c r="F366" s="114">
        <f t="shared" ref="F366:F369" si="98">F367</f>
        <v>1194679</v>
      </c>
    </row>
    <row r="367" spans="1:6" outlineLevel="4" x14ac:dyDescent="0.25">
      <c r="A367" s="51" t="s">
        <v>160</v>
      </c>
      <c r="B367" s="52" t="s">
        <v>123</v>
      </c>
      <c r="C367" s="52" t="s">
        <v>12</v>
      </c>
      <c r="D367" s="52" t="s">
        <v>152</v>
      </c>
      <c r="E367" s="52" t="s">
        <v>8</v>
      </c>
      <c r="F367" s="114">
        <f t="shared" si="98"/>
        <v>1194679</v>
      </c>
    </row>
    <row r="368" spans="1:6" outlineLevel="5" x14ac:dyDescent="0.25">
      <c r="A368" s="51" t="s">
        <v>140</v>
      </c>
      <c r="B368" s="52" t="s">
        <v>123</v>
      </c>
      <c r="C368" s="52" t="s">
        <v>12</v>
      </c>
      <c r="D368" s="52" t="s">
        <v>173</v>
      </c>
      <c r="E368" s="52" t="s">
        <v>8</v>
      </c>
      <c r="F368" s="114">
        <f t="shared" si="98"/>
        <v>1194679</v>
      </c>
    </row>
    <row r="369" spans="1:11" ht="56.25" outlineLevel="6" x14ac:dyDescent="0.25">
      <c r="A369" s="51" t="s">
        <v>14</v>
      </c>
      <c r="B369" s="52" t="s">
        <v>123</v>
      </c>
      <c r="C369" s="52" t="s">
        <v>12</v>
      </c>
      <c r="D369" s="52" t="s">
        <v>173</v>
      </c>
      <c r="E369" s="52" t="s">
        <v>15</v>
      </c>
      <c r="F369" s="114">
        <f t="shared" si="98"/>
        <v>1194679</v>
      </c>
    </row>
    <row r="370" spans="1:11" outlineLevel="7" x14ac:dyDescent="0.25">
      <c r="A370" s="51" t="s">
        <v>16</v>
      </c>
      <c r="B370" s="52" t="s">
        <v>123</v>
      </c>
      <c r="C370" s="52" t="s">
        <v>12</v>
      </c>
      <c r="D370" s="52" t="s">
        <v>173</v>
      </c>
      <c r="E370" s="52" t="s">
        <v>17</v>
      </c>
      <c r="F370" s="111">
        <v>1194679</v>
      </c>
    </row>
    <row r="371" spans="1:11" outlineLevel="2" x14ac:dyDescent="0.25">
      <c r="A371" s="51" t="s">
        <v>26</v>
      </c>
      <c r="B371" s="52" t="s">
        <v>123</v>
      </c>
      <c r="C371" s="52" t="s">
        <v>27</v>
      </c>
      <c r="D371" s="52" t="s">
        <v>151</v>
      </c>
      <c r="E371" s="52" t="s">
        <v>8</v>
      </c>
      <c r="F371" s="114">
        <f t="shared" ref="F371" si="99">F372+F377</f>
        <v>119000</v>
      </c>
    </row>
    <row r="372" spans="1:11" s="99" customFormat="1" ht="37.5" outlineLevel="3" x14ac:dyDescent="0.25">
      <c r="A372" s="107" t="s">
        <v>588</v>
      </c>
      <c r="B372" s="73" t="s">
        <v>123</v>
      </c>
      <c r="C372" s="73" t="s">
        <v>27</v>
      </c>
      <c r="D372" s="73" t="s">
        <v>154</v>
      </c>
      <c r="E372" s="73" t="s">
        <v>8</v>
      </c>
      <c r="F372" s="116">
        <f t="shared" ref="F372:F375" si="100">F373</f>
        <v>19000</v>
      </c>
      <c r="G372" s="100"/>
      <c r="H372" s="100"/>
      <c r="I372" s="100"/>
      <c r="J372" s="100"/>
      <c r="K372" s="100"/>
    </row>
    <row r="373" spans="1:11" ht="37.5" outlineLevel="4" x14ac:dyDescent="0.25">
      <c r="A373" s="108" t="s">
        <v>265</v>
      </c>
      <c r="B373" s="52" t="s">
        <v>123</v>
      </c>
      <c r="C373" s="52" t="s">
        <v>27</v>
      </c>
      <c r="D373" s="52" t="s">
        <v>442</v>
      </c>
      <c r="E373" s="52" t="s">
        <v>8</v>
      </c>
      <c r="F373" s="114">
        <f t="shared" si="100"/>
        <v>19000</v>
      </c>
    </row>
    <row r="374" spans="1:11" outlineLevel="5" x14ac:dyDescent="0.25">
      <c r="A374" s="108" t="s">
        <v>455</v>
      </c>
      <c r="B374" s="52" t="s">
        <v>123</v>
      </c>
      <c r="C374" s="52" t="s">
        <v>27</v>
      </c>
      <c r="D374" s="52" t="s">
        <v>443</v>
      </c>
      <c r="E374" s="52" t="s">
        <v>8</v>
      </c>
      <c r="F374" s="114">
        <f t="shared" si="100"/>
        <v>19000</v>
      </c>
    </row>
    <row r="375" spans="1:11" outlineLevel="6" x14ac:dyDescent="0.25">
      <c r="A375" s="51" t="s">
        <v>18</v>
      </c>
      <c r="B375" s="52" t="s">
        <v>123</v>
      </c>
      <c r="C375" s="52" t="s">
        <v>27</v>
      </c>
      <c r="D375" s="52" t="s">
        <v>443</v>
      </c>
      <c r="E375" s="52" t="s">
        <v>19</v>
      </c>
      <c r="F375" s="114">
        <f t="shared" si="100"/>
        <v>19000</v>
      </c>
    </row>
    <row r="376" spans="1:11" ht="37.5" outlineLevel="7" x14ac:dyDescent="0.25">
      <c r="A376" s="51" t="s">
        <v>20</v>
      </c>
      <c r="B376" s="52" t="s">
        <v>123</v>
      </c>
      <c r="C376" s="52" t="s">
        <v>27</v>
      </c>
      <c r="D376" s="52" t="s">
        <v>443</v>
      </c>
      <c r="E376" s="52" t="s">
        <v>21</v>
      </c>
      <c r="F376" s="111">
        <v>19000</v>
      </c>
    </row>
    <row r="377" spans="1:11" s="99" customFormat="1" outlineLevel="7" x14ac:dyDescent="0.25">
      <c r="A377" s="107" t="s">
        <v>160</v>
      </c>
      <c r="B377" s="73" t="s">
        <v>123</v>
      </c>
      <c r="C377" s="73" t="s">
        <v>27</v>
      </c>
      <c r="D377" s="73" t="s">
        <v>152</v>
      </c>
      <c r="E377" s="73" t="s">
        <v>8</v>
      </c>
      <c r="F377" s="120">
        <f t="shared" ref="F377:F379" si="101">F378</f>
        <v>100000</v>
      </c>
      <c r="G377" s="100"/>
      <c r="H377" s="100"/>
      <c r="I377" s="100"/>
      <c r="J377" s="100"/>
      <c r="K377" s="100"/>
    </row>
    <row r="378" spans="1:11" outlineLevel="7" x14ac:dyDescent="0.25">
      <c r="A378" s="51" t="s">
        <v>332</v>
      </c>
      <c r="B378" s="52" t="s">
        <v>123</v>
      </c>
      <c r="C378" s="52" t="s">
        <v>27</v>
      </c>
      <c r="D378" s="87">
        <v>9909970200</v>
      </c>
      <c r="E378" s="52" t="s">
        <v>8</v>
      </c>
      <c r="F378" s="121">
        <f t="shared" si="101"/>
        <v>100000</v>
      </c>
    </row>
    <row r="379" spans="1:11" outlineLevel="7" x14ac:dyDescent="0.25">
      <c r="A379" s="51" t="s">
        <v>18</v>
      </c>
      <c r="B379" s="52" t="s">
        <v>123</v>
      </c>
      <c r="C379" s="52" t="s">
        <v>27</v>
      </c>
      <c r="D379" s="87">
        <v>9909970200</v>
      </c>
      <c r="E379" s="52" t="s">
        <v>19</v>
      </c>
      <c r="F379" s="121">
        <f t="shared" si="101"/>
        <v>100000</v>
      </c>
    </row>
    <row r="380" spans="1:11" ht="37.5" outlineLevel="7" x14ac:dyDescent="0.25">
      <c r="A380" s="51" t="s">
        <v>20</v>
      </c>
      <c r="B380" s="52" t="s">
        <v>123</v>
      </c>
      <c r="C380" s="52" t="s">
        <v>27</v>
      </c>
      <c r="D380" s="87">
        <v>9909970200</v>
      </c>
      <c r="E380" s="52" t="s">
        <v>21</v>
      </c>
      <c r="F380" s="111">
        <v>100000</v>
      </c>
    </row>
    <row r="381" spans="1:11" s="3" customFormat="1" ht="37.5" x14ac:dyDescent="0.25">
      <c r="A381" s="49" t="s">
        <v>128</v>
      </c>
      <c r="B381" s="50" t="s">
        <v>129</v>
      </c>
      <c r="C381" s="50" t="s">
        <v>7</v>
      </c>
      <c r="D381" s="50" t="s">
        <v>151</v>
      </c>
      <c r="E381" s="50" t="s">
        <v>8</v>
      </c>
      <c r="F381" s="118">
        <f>F382+F480</f>
        <v>473444541.95999998</v>
      </c>
      <c r="G381" s="125"/>
      <c r="H381" s="125"/>
      <c r="I381" s="9"/>
      <c r="J381" s="9"/>
      <c r="K381" s="9"/>
    </row>
    <row r="382" spans="1:11" s="99" customFormat="1" outlineLevel="1" x14ac:dyDescent="0.25">
      <c r="A382" s="107" t="s">
        <v>83</v>
      </c>
      <c r="B382" s="73" t="s">
        <v>129</v>
      </c>
      <c r="C382" s="73" t="s">
        <v>84</v>
      </c>
      <c r="D382" s="73" t="s">
        <v>151</v>
      </c>
      <c r="E382" s="73" t="s">
        <v>8</v>
      </c>
      <c r="F382" s="116">
        <f>F383+F403+F441+F458+F424</f>
        <v>466458250.95999998</v>
      </c>
      <c r="G382" s="100"/>
      <c r="H382" s="100"/>
      <c r="I382" s="100"/>
      <c r="J382" s="100"/>
      <c r="K382" s="100"/>
    </row>
    <row r="383" spans="1:11" outlineLevel="2" x14ac:dyDescent="0.25">
      <c r="A383" s="51" t="s">
        <v>130</v>
      </c>
      <c r="B383" s="52" t="s">
        <v>129</v>
      </c>
      <c r="C383" s="52" t="s">
        <v>131</v>
      </c>
      <c r="D383" s="52" t="s">
        <v>151</v>
      </c>
      <c r="E383" s="52" t="s">
        <v>8</v>
      </c>
      <c r="F383" s="114">
        <f t="shared" ref="F383" si="102">F384</f>
        <v>107179298</v>
      </c>
    </row>
    <row r="384" spans="1:11" s="99" customFormat="1" ht="37.5" outlineLevel="3" x14ac:dyDescent="0.25">
      <c r="A384" s="107" t="s">
        <v>541</v>
      </c>
      <c r="B384" s="73" t="s">
        <v>129</v>
      </c>
      <c r="C384" s="73" t="s">
        <v>131</v>
      </c>
      <c r="D384" s="73" t="s">
        <v>166</v>
      </c>
      <c r="E384" s="73" t="s">
        <v>8</v>
      </c>
      <c r="F384" s="116">
        <f>F385</f>
        <v>107179298</v>
      </c>
      <c r="G384" s="100"/>
      <c r="H384" s="100"/>
      <c r="I384" s="100"/>
      <c r="J384" s="100"/>
      <c r="K384" s="100"/>
    </row>
    <row r="385" spans="1:6" ht="37.5" outlineLevel="4" x14ac:dyDescent="0.25">
      <c r="A385" s="51" t="s">
        <v>542</v>
      </c>
      <c r="B385" s="52" t="s">
        <v>129</v>
      </c>
      <c r="C385" s="52" t="s">
        <v>131</v>
      </c>
      <c r="D385" s="52" t="s">
        <v>167</v>
      </c>
      <c r="E385" s="52" t="s">
        <v>8</v>
      </c>
      <c r="F385" s="114">
        <f>F386+F393</f>
        <v>107179298</v>
      </c>
    </row>
    <row r="386" spans="1:6" ht="37.5" outlineLevel="4" x14ac:dyDescent="0.25">
      <c r="A386" s="55" t="s">
        <v>252</v>
      </c>
      <c r="B386" s="52" t="s">
        <v>129</v>
      </c>
      <c r="C386" s="52" t="s">
        <v>131</v>
      </c>
      <c r="D386" s="52" t="s">
        <v>271</v>
      </c>
      <c r="E386" s="52" t="s">
        <v>8</v>
      </c>
      <c r="F386" s="114">
        <f>F387+F390</f>
        <v>106536798</v>
      </c>
    </row>
    <row r="387" spans="1:6" ht="37.5" outlineLevel="5" x14ac:dyDescent="0.25">
      <c r="A387" s="51" t="s">
        <v>133</v>
      </c>
      <c r="B387" s="52" t="s">
        <v>129</v>
      </c>
      <c r="C387" s="52" t="s">
        <v>131</v>
      </c>
      <c r="D387" s="52" t="s">
        <v>174</v>
      </c>
      <c r="E387" s="52" t="s">
        <v>8</v>
      </c>
      <c r="F387" s="114">
        <f t="shared" ref="F387:F388" si="103">F388</f>
        <v>40033569</v>
      </c>
    </row>
    <row r="388" spans="1:6" ht="37.5" outlineLevel="6" x14ac:dyDescent="0.25">
      <c r="A388" s="51" t="s">
        <v>51</v>
      </c>
      <c r="B388" s="52" t="s">
        <v>129</v>
      </c>
      <c r="C388" s="52" t="s">
        <v>131</v>
      </c>
      <c r="D388" s="52" t="s">
        <v>174</v>
      </c>
      <c r="E388" s="52" t="s">
        <v>52</v>
      </c>
      <c r="F388" s="114">
        <f t="shared" si="103"/>
        <v>40033569</v>
      </c>
    </row>
    <row r="389" spans="1:6" outlineLevel="7" x14ac:dyDescent="0.25">
      <c r="A389" s="51" t="s">
        <v>88</v>
      </c>
      <c r="B389" s="52" t="s">
        <v>129</v>
      </c>
      <c r="C389" s="52" t="s">
        <v>131</v>
      </c>
      <c r="D389" s="52" t="s">
        <v>174</v>
      </c>
      <c r="E389" s="52" t="s">
        <v>89</v>
      </c>
      <c r="F389" s="111">
        <v>40033569</v>
      </c>
    </row>
    <row r="390" spans="1:6" ht="75" outlineLevel="7" x14ac:dyDescent="0.25">
      <c r="A390" s="55" t="s">
        <v>543</v>
      </c>
      <c r="B390" s="52" t="s">
        <v>129</v>
      </c>
      <c r="C390" s="52" t="s">
        <v>131</v>
      </c>
      <c r="D390" s="52" t="s">
        <v>175</v>
      </c>
      <c r="E390" s="52" t="s">
        <v>8</v>
      </c>
      <c r="F390" s="114">
        <f t="shared" ref="F390:F391" si="104">F391</f>
        <v>66503229</v>
      </c>
    </row>
    <row r="391" spans="1:6" ht="37.5" outlineLevel="7" x14ac:dyDescent="0.25">
      <c r="A391" s="51" t="s">
        <v>51</v>
      </c>
      <c r="B391" s="52" t="s">
        <v>129</v>
      </c>
      <c r="C391" s="52" t="s">
        <v>131</v>
      </c>
      <c r="D391" s="52" t="s">
        <v>175</v>
      </c>
      <c r="E391" s="52" t="s">
        <v>52</v>
      </c>
      <c r="F391" s="114">
        <f t="shared" si="104"/>
        <v>66503229</v>
      </c>
    </row>
    <row r="392" spans="1:6" outlineLevel="7" x14ac:dyDescent="0.25">
      <c r="A392" s="51" t="s">
        <v>88</v>
      </c>
      <c r="B392" s="52" t="s">
        <v>129</v>
      </c>
      <c r="C392" s="52" t="s">
        <v>131</v>
      </c>
      <c r="D392" s="52" t="s">
        <v>175</v>
      </c>
      <c r="E392" s="52" t="s">
        <v>89</v>
      </c>
      <c r="F392" s="111">
        <v>66503229</v>
      </c>
    </row>
    <row r="393" spans="1:6" ht="18.75" customHeight="1" outlineLevel="7" x14ac:dyDescent="0.25">
      <c r="A393" s="55" t="s">
        <v>253</v>
      </c>
      <c r="B393" s="52" t="s">
        <v>129</v>
      </c>
      <c r="C393" s="52" t="s">
        <v>131</v>
      </c>
      <c r="D393" s="52" t="s">
        <v>273</v>
      </c>
      <c r="E393" s="52" t="s">
        <v>8</v>
      </c>
      <c r="F393" s="111">
        <f>F394+F397+F400</f>
        <v>642500</v>
      </c>
    </row>
    <row r="394" spans="1:6" ht="75" outlineLevel="7" x14ac:dyDescent="0.25">
      <c r="A394" s="32" t="s">
        <v>408</v>
      </c>
      <c r="B394" s="52" t="s">
        <v>129</v>
      </c>
      <c r="C394" s="52" t="s">
        <v>131</v>
      </c>
      <c r="D394" s="52" t="s">
        <v>409</v>
      </c>
      <c r="E394" s="52" t="s">
        <v>8</v>
      </c>
      <c r="F394" s="121">
        <f t="shared" ref="F394:F395" si="105">F395</f>
        <v>497500</v>
      </c>
    </row>
    <row r="395" spans="1:6" ht="37.5" outlineLevel="7" x14ac:dyDescent="0.25">
      <c r="A395" s="51" t="s">
        <v>328</v>
      </c>
      <c r="B395" s="52" t="s">
        <v>129</v>
      </c>
      <c r="C395" s="52" t="s">
        <v>131</v>
      </c>
      <c r="D395" s="52" t="s">
        <v>409</v>
      </c>
      <c r="E395" s="52" t="s">
        <v>329</v>
      </c>
      <c r="F395" s="121">
        <f t="shared" si="105"/>
        <v>497500</v>
      </c>
    </row>
    <row r="396" spans="1:6" outlineLevel="7" x14ac:dyDescent="0.25">
      <c r="A396" s="51" t="s">
        <v>330</v>
      </c>
      <c r="B396" s="52" t="s">
        <v>129</v>
      </c>
      <c r="C396" s="52" t="s">
        <v>131</v>
      </c>
      <c r="D396" s="52" t="s">
        <v>409</v>
      </c>
      <c r="E396" s="52" t="s">
        <v>331</v>
      </c>
      <c r="F396" s="111">
        <v>497500</v>
      </c>
    </row>
    <row r="397" spans="1:6" ht="37.5" outlineLevel="7" x14ac:dyDescent="0.25">
      <c r="A397" s="51" t="s">
        <v>372</v>
      </c>
      <c r="B397" s="52" t="s">
        <v>129</v>
      </c>
      <c r="C397" s="52" t="s">
        <v>131</v>
      </c>
      <c r="D397" s="52" t="s">
        <v>373</v>
      </c>
      <c r="E397" s="52" t="s">
        <v>8</v>
      </c>
      <c r="F397" s="111">
        <f>F398</f>
        <v>100000</v>
      </c>
    </row>
    <row r="398" spans="1:6" ht="37.5" outlineLevel="7" x14ac:dyDescent="0.25">
      <c r="A398" s="51" t="s">
        <v>51</v>
      </c>
      <c r="B398" s="52" t="s">
        <v>129</v>
      </c>
      <c r="C398" s="52" t="s">
        <v>131</v>
      </c>
      <c r="D398" s="52" t="s">
        <v>373</v>
      </c>
      <c r="E398" s="52" t="s">
        <v>52</v>
      </c>
      <c r="F398" s="111">
        <f>F399</f>
        <v>100000</v>
      </c>
    </row>
    <row r="399" spans="1:6" outlineLevel="7" x14ac:dyDescent="0.25">
      <c r="A399" s="51" t="s">
        <v>88</v>
      </c>
      <c r="B399" s="52" t="s">
        <v>129</v>
      </c>
      <c r="C399" s="52" t="s">
        <v>131</v>
      </c>
      <c r="D399" s="52" t="s">
        <v>373</v>
      </c>
      <c r="E399" s="52" t="s">
        <v>89</v>
      </c>
      <c r="F399" s="111">
        <v>100000</v>
      </c>
    </row>
    <row r="400" spans="1:6" outlineLevel="7" x14ac:dyDescent="0.25">
      <c r="A400" s="51" t="s">
        <v>333</v>
      </c>
      <c r="B400" s="52" t="s">
        <v>129</v>
      </c>
      <c r="C400" s="52" t="s">
        <v>131</v>
      </c>
      <c r="D400" s="52" t="s">
        <v>374</v>
      </c>
      <c r="E400" s="52" t="s">
        <v>8</v>
      </c>
      <c r="F400" s="121">
        <f t="shared" ref="F400:F401" si="106">F401</f>
        <v>45000</v>
      </c>
    </row>
    <row r="401" spans="1:11" ht="37.5" outlineLevel="7" x14ac:dyDescent="0.25">
      <c r="A401" s="51" t="s">
        <v>51</v>
      </c>
      <c r="B401" s="52" t="s">
        <v>129</v>
      </c>
      <c r="C401" s="52" t="s">
        <v>131</v>
      </c>
      <c r="D401" s="52" t="s">
        <v>374</v>
      </c>
      <c r="E401" s="52" t="s">
        <v>52</v>
      </c>
      <c r="F401" s="121">
        <f t="shared" si="106"/>
        <v>45000</v>
      </c>
    </row>
    <row r="402" spans="1:11" outlineLevel="7" x14ac:dyDescent="0.25">
      <c r="A402" s="51" t="s">
        <v>88</v>
      </c>
      <c r="B402" s="52" t="s">
        <v>129</v>
      </c>
      <c r="C402" s="52" t="s">
        <v>131</v>
      </c>
      <c r="D402" s="52" t="s">
        <v>374</v>
      </c>
      <c r="E402" s="52" t="s">
        <v>89</v>
      </c>
      <c r="F402" s="111">
        <v>45000</v>
      </c>
    </row>
    <row r="403" spans="1:11" outlineLevel="2" x14ac:dyDescent="0.25">
      <c r="A403" s="51" t="s">
        <v>85</v>
      </c>
      <c r="B403" s="52" t="s">
        <v>129</v>
      </c>
      <c r="C403" s="52" t="s">
        <v>86</v>
      </c>
      <c r="D403" s="52" t="s">
        <v>151</v>
      </c>
      <c r="E403" s="52" t="s">
        <v>8</v>
      </c>
      <c r="F403" s="114">
        <f>F404</f>
        <v>316071360.95999998</v>
      </c>
    </row>
    <row r="404" spans="1:11" s="99" customFormat="1" ht="37.5" outlineLevel="3" x14ac:dyDescent="0.25">
      <c r="A404" s="107" t="s">
        <v>541</v>
      </c>
      <c r="B404" s="73" t="s">
        <v>129</v>
      </c>
      <c r="C404" s="73" t="s">
        <v>86</v>
      </c>
      <c r="D404" s="73" t="s">
        <v>166</v>
      </c>
      <c r="E404" s="73" t="s">
        <v>8</v>
      </c>
      <c r="F404" s="116">
        <f t="shared" ref="F404" si="107">F405</f>
        <v>316071360.95999998</v>
      </c>
      <c r="G404" s="100"/>
      <c r="H404" s="100"/>
      <c r="I404" s="100"/>
      <c r="J404" s="100"/>
      <c r="K404" s="100"/>
    </row>
    <row r="405" spans="1:11" ht="37.5" outlineLevel="4" x14ac:dyDescent="0.25">
      <c r="A405" s="51" t="s">
        <v>545</v>
      </c>
      <c r="B405" s="52" t="s">
        <v>129</v>
      </c>
      <c r="C405" s="52" t="s">
        <v>86</v>
      </c>
      <c r="D405" s="52" t="s">
        <v>176</v>
      </c>
      <c r="E405" s="52" t="s">
        <v>8</v>
      </c>
      <c r="F405" s="114">
        <f>F406+F413+F420</f>
        <v>316071360.95999998</v>
      </c>
    </row>
    <row r="406" spans="1:11" ht="37.5" outlineLevel="4" x14ac:dyDescent="0.25">
      <c r="A406" s="55" t="s">
        <v>255</v>
      </c>
      <c r="B406" s="52" t="s">
        <v>129</v>
      </c>
      <c r="C406" s="52" t="s">
        <v>86</v>
      </c>
      <c r="D406" s="52" t="s">
        <v>274</v>
      </c>
      <c r="E406" s="52" t="s">
        <v>8</v>
      </c>
      <c r="F406" s="114">
        <f>F407+F410</f>
        <v>300064107.95999998</v>
      </c>
    </row>
    <row r="407" spans="1:11" ht="37.5" outlineLevel="5" x14ac:dyDescent="0.25">
      <c r="A407" s="51" t="s">
        <v>134</v>
      </c>
      <c r="B407" s="52" t="s">
        <v>129</v>
      </c>
      <c r="C407" s="52" t="s">
        <v>86</v>
      </c>
      <c r="D407" s="52" t="s">
        <v>177</v>
      </c>
      <c r="E407" s="52" t="s">
        <v>8</v>
      </c>
      <c r="F407" s="114">
        <f t="shared" ref="F407:F408" si="108">F408</f>
        <v>82871335.959999993</v>
      </c>
    </row>
    <row r="408" spans="1:11" ht="37.5" outlineLevel="6" x14ac:dyDescent="0.25">
      <c r="A408" s="51" t="s">
        <v>51</v>
      </c>
      <c r="B408" s="52" t="s">
        <v>129</v>
      </c>
      <c r="C408" s="52" t="s">
        <v>86</v>
      </c>
      <c r="D408" s="52" t="s">
        <v>177</v>
      </c>
      <c r="E408" s="52" t="s">
        <v>52</v>
      </c>
      <c r="F408" s="114">
        <f t="shared" si="108"/>
        <v>82871335.959999993</v>
      </c>
    </row>
    <row r="409" spans="1:11" outlineLevel="7" x14ac:dyDescent="0.25">
      <c r="A409" s="51" t="s">
        <v>88</v>
      </c>
      <c r="B409" s="52" t="s">
        <v>129</v>
      </c>
      <c r="C409" s="52" t="s">
        <v>86</v>
      </c>
      <c r="D409" s="52" t="s">
        <v>177</v>
      </c>
      <c r="E409" s="52" t="s">
        <v>89</v>
      </c>
      <c r="F409" s="111">
        <v>82871335.959999993</v>
      </c>
    </row>
    <row r="410" spans="1:11" ht="93.75" outlineLevel="5" x14ac:dyDescent="0.25">
      <c r="A410" s="55" t="s">
        <v>546</v>
      </c>
      <c r="B410" s="52" t="s">
        <v>129</v>
      </c>
      <c r="C410" s="52" t="s">
        <v>86</v>
      </c>
      <c r="D410" s="52" t="s">
        <v>178</v>
      </c>
      <c r="E410" s="52" t="s">
        <v>8</v>
      </c>
      <c r="F410" s="114">
        <f t="shared" ref="F410:F411" si="109">F411</f>
        <v>217192772</v>
      </c>
    </row>
    <row r="411" spans="1:11" ht="37.5" outlineLevel="5" x14ac:dyDescent="0.25">
      <c r="A411" s="51" t="s">
        <v>51</v>
      </c>
      <c r="B411" s="52" t="s">
        <v>129</v>
      </c>
      <c r="C411" s="52" t="s">
        <v>86</v>
      </c>
      <c r="D411" s="52" t="s">
        <v>178</v>
      </c>
      <c r="E411" s="52" t="s">
        <v>52</v>
      </c>
      <c r="F411" s="114">
        <f t="shared" si="109"/>
        <v>217192772</v>
      </c>
    </row>
    <row r="412" spans="1:11" outlineLevel="5" x14ac:dyDescent="0.25">
      <c r="A412" s="51" t="s">
        <v>88</v>
      </c>
      <c r="B412" s="52" t="s">
        <v>129</v>
      </c>
      <c r="C412" s="52" t="s">
        <v>86</v>
      </c>
      <c r="D412" s="52" t="s">
        <v>178</v>
      </c>
      <c r="E412" s="52" t="s">
        <v>89</v>
      </c>
      <c r="F412" s="111">
        <v>217192772</v>
      </c>
    </row>
    <row r="413" spans="1:11" ht="18" customHeight="1" outlineLevel="5" x14ac:dyDescent="0.25">
      <c r="A413" s="108" t="s">
        <v>256</v>
      </c>
      <c r="B413" s="52" t="s">
        <v>129</v>
      </c>
      <c r="C413" s="52" t="s">
        <v>86</v>
      </c>
      <c r="D413" s="52" t="s">
        <v>272</v>
      </c>
      <c r="E413" s="52" t="s">
        <v>8</v>
      </c>
      <c r="F413" s="111">
        <f>F414+F417</f>
        <v>3068310</v>
      </c>
    </row>
    <row r="414" spans="1:11" outlineLevel="5" x14ac:dyDescent="0.25">
      <c r="A414" s="51" t="s">
        <v>333</v>
      </c>
      <c r="B414" s="52" t="s">
        <v>129</v>
      </c>
      <c r="C414" s="52" t="s">
        <v>86</v>
      </c>
      <c r="D414" s="52" t="s">
        <v>334</v>
      </c>
      <c r="E414" s="52" t="s">
        <v>8</v>
      </c>
      <c r="F414" s="121">
        <f t="shared" ref="F414:F415" si="110">F415</f>
        <v>235600</v>
      </c>
    </row>
    <row r="415" spans="1:11" ht="37.5" outlineLevel="5" x14ac:dyDescent="0.25">
      <c r="A415" s="51" t="s">
        <v>51</v>
      </c>
      <c r="B415" s="52" t="s">
        <v>129</v>
      </c>
      <c r="C415" s="52" t="s">
        <v>86</v>
      </c>
      <c r="D415" s="52" t="s">
        <v>334</v>
      </c>
      <c r="E415" s="52" t="s">
        <v>52</v>
      </c>
      <c r="F415" s="121">
        <f t="shared" si="110"/>
        <v>235600</v>
      </c>
    </row>
    <row r="416" spans="1:11" outlineLevel="5" x14ac:dyDescent="0.25">
      <c r="A416" s="51" t="s">
        <v>88</v>
      </c>
      <c r="B416" s="52" t="s">
        <v>129</v>
      </c>
      <c r="C416" s="52" t="s">
        <v>86</v>
      </c>
      <c r="D416" s="52" t="s">
        <v>334</v>
      </c>
      <c r="E416" s="52" t="s">
        <v>89</v>
      </c>
      <c r="F416" s="111">
        <v>235600</v>
      </c>
    </row>
    <row r="417" spans="1:11" outlineLevel="5" x14ac:dyDescent="0.25">
      <c r="A417" s="106" t="s">
        <v>431</v>
      </c>
      <c r="B417" s="52" t="s">
        <v>129</v>
      </c>
      <c r="C417" s="52" t="s">
        <v>86</v>
      </c>
      <c r="D417" s="52" t="s">
        <v>432</v>
      </c>
      <c r="E417" s="52" t="s">
        <v>8</v>
      </c>
      <c r="F417" s="121">
        <f t="shared" ref="F417:F418" si="111">F418</f>
        <v>2832710</v>
      </c>
    </row>
    <row r="418" spans="1:11" ht="37.5" outlineLevel="5" x14ac:dyDescent="0.25">
      <c r="A418" s="51" t="s">
        <v>51</v>
      </c>
      <c r="B418" s="52" t="s">
        <v>129</v>
      </c>
      <c r="C418" s="52" t="s">
        <v>86</v>
      </c>
      <c r="D418" s="52" t="s">
        <v>432</v>
      </c>
      <c r="E418" s="52" t="s">
        <v>52</v>
      </c>
      <c r="F418" s="121">
        <f t="shared" si="111"/>
        <v>2832710</v>
      </c>
    </row>
    <row r="419" spans="1:11" outlineLevel="5" x14ac:dyDescent="0.25">
      <c r="A419" s="51" t="s">
        <v>88</v>
      </c>
      <c r="B419" s="52" t="s">
        <v>129</v>
      </c>
      <c r="C419" s="52" t="s">
        <v>86</v>
      </c>
      <c r="D419" s="52" t="s">
        <v>432</v>
      </c>
      <c r="E419" s="52" t="s">
        <v>89</v>
      </c>
      <c r="F419" s="111">
        <v>2832710</v>
      </c>
    </row>
    <row r="420" spans="1:11" ht="37.5" outlineLevel="5" x14ac:dyDescent="0.25">
      <c r="A420" s="108" t="s">
        <v>363</v>
      </c>
      <c r="B420" s="52" t="s">
        <v>129</v>
      </c>
      <c r="C420" s="52" t="s">
        <v>86</v>
      </c>
      <c r="D420" s="52" t="s">
        <v>275</v>
      </c>
      <c r="E420" s="52" t="s">
        <v>8</v>
      </c>
      <c r="F420" s="111">
        <f>F421</f>
        <v>12938943</v>
      </c>
    </row>
    <row r="421" spans="1:11" ht="75" outlineLevel="5" x14ac:dyDescent="0.25">
      <c r="A421" s="57" t="s">
        <v>401</v>
      </c>
      <c r="B421" s="52" t="s">
        <v>129</v>
      </c>
      <c r="C421" s="52" t="s">
        <v>86</v>
      </c>
      <c r="D421" s="52" t="s">
        <v>402</v>
      </c>
      <c r="E421" s="52" t="s">
        <v>8</v>
      </c>
      <c r="F421" s="114">
        <f t="shared" ref="F421:F422" si="112">F422</f>
        <v>12938943</v>
      </c>
    </row>
    <row r="422" spans="1:11" ht="37.5" outlineLevel="5" x14ac:dyDescent="0.25">
      <c r="A422" s="51" t="s">
        <v>51</v>
      </c>
      <c r="B422" s="52" t="s">
        <v>129</v>
      </c>
      <c r="C422" s="52" t="s">
        <v>86</v>
      </c>
      <c r="D422" s="52" t="s">
        <v>402</v>
      </c>
      <c r="E422" s="52" t="s">
        <v>52</v>
      </c>
      <c r="F422" s="114">
        <f t="shared" si="112"/>
        <v>12938943</v>
      </c>
    </row>
    <row r="423" spans="1:11" outlineLevel="5" x14ac:dyDescent="0.25">
      <c r="A423" s="51" t="s">
        <v>88</v>
      </c>
      <c r="B423" s="52" t="s">
        <v>129</v>
      </c>
      <c r="C423" s="52" t="s">
        <v>86</v>
      </c>
      <c r="D423" s="52" t="s">
        <v>402</v>
      </c>
      <c r="E423" s="52" t="s">
        <v>89</v>
      </c>
      <c r="F423" s="111">
        <v>12938943</v>
      </c>
    </row>
    <row r="424" spans="1:11" outlineLevel="5" x14ac:dyDescent="0.25">
      <c r="A424" s="51" t="s">
        <v>312</v>
      </c>
      <c r="B424" s="52" t="s">
        <v>129</v>
      </c>
      <c r="C424" s="52" t="s">
        <v>311</v>
      </c>
      <c r="D424" s="52" t="s">
        <v>151</v>
      </c>
      <c r="E424" s="52" t="s">
        <v>8</v>
      </c>
      <c r="F424" s="121">
        <f t="shared" ref="F424:F425" si="113">F425</f>
        <v>21095195</v>
      </c>
    </row>
    <row r="425" spans="1:11" s="99" customFormat="1" ht="37.5" outlineLevel="5" x14ac:dyDescent="0.25">
      <c r="A425" s="107" t="s">
        <v>541</v>
      </c>
      <c r="B425" s="73" t="s">
        <v>129</v>
      </c>
      <c r="C425" s="73" t="s">
        <v>311</v>
      </c>
      <c r="D425" s="73" t="s">
        <v>166</v>
      </c>
      <c r="E425" s="73" t="s">
        <v>8</v>
      </c>
      <c r="F425" s="120">
        <f t="shared" si="113"/>
        <v>21095195</v>
      </c>
      <c r="G425" s="100"/>
      <c r="H425" s="100"/>
      <c r="I425" s="100"/>
      <c r="J425" s="100"/>
      <c r="K425" s="100"/>
    </row>
    <row r="426" spans="1:11" ht="37.5" outlineLevel="4" x14ac:dyDescent="0.25">
      <c r="A426" s="51" t="s">
        <v>547</v>
      </c>
      <c r="B426" s="52" t="s">
        <v>129</v>
      </c>
      <c r="C426" s="52" t="s">
        <v>311</v>
      </c>
      <c r="D426" s="52" t="s">
        <v>179</v>
      </c>
      <c r="E426" s="52" t="s">
        <v>8</v>
      </c>
      <c r="F426" s="114">
        <f>F427+F434</f>
        <v>21095195</v>
      </c>
    </row>
    <row r="427" spans="1:11" ht="37.5" outlineLevel="4" x14ac:dyDescent="0.25">
      <c r="A427" s="109" t="s">
        <v>257</v>
      </c>
      <c r="B427" s="52" t="s">
        <v>129</v>
      </c>
      <c r="C427" s="52" t="s">
        <v>311</v>
      </c>
      <c r="D427" s="52" t="s">
        <v>276</v>
      </c>
      <c r="E427" s="52" t="s">
        <v>8</v>
      </c>
      <c r="F427" s="114">
        <f>F428+F431</f>
        <v>20874695</v>
      </c>
    </row>
    <row r="428" spans="1:11" ht="37.5" outlineLevel="5" x14ac:dyDescent="0.25">
      <c r="A428" s="51" t="s">
        <v>135</v>
      </c>
      <c r="B428" s="52" t="s">
        <v>129</v>
      </c>
      <c r="C428" s="52" t="s">
        <v>311</v>
      </c>
      <c r="D428" s="52" t="s">
        <v>181</v>
      </c>
      <c r="E428" s="52" t="s">
        <v>8</v>
      </c>
      <c r="F428" s="114">
        <f t="shared" ref="F428:F429" si="114">F429</f>
        <v>20794695</v>
      </c>
    </row>
    <row r="429" spans="1:11" ht="37.5" outlineLevel="6" x14ac:dyDescent="0.25">
      <c r="A429" s="51" t="s">
        <v>51</v>
      </c>
      <c r="B429" s="52" t="s">
        <v>129</v>
      </c>
      <c r="C429" s="52" t="s">
        <v>311</v>
      </c>
      <c r="D429" s="52" t="s">
        <v>181</v>
      </c>
      <c r="E429" s="52" t="s">
        <v>52</v>
      </c>
      <c r="F429" s="114">
        <f t="shared" si="114"/>
        <v>20794695</v>
      </c>
    </row>
    <row r="430" spans="1:11" outlineLevel="7" x14ac:dyDescent="0.25">
      <c r="A430" s="51" t="s">
        <v>88</v>
      </c>
      <c r="B430" s="52" t="s">
        <v>129</v>
      </c>
      <c r="C430" s="52" t="s">
        <v>311</v>
      </c>
      <c r="D430" s="52" t="s">
        <v>181</v>
      </c>
      <c r="E430" s="52" t="s">
        <v>89</v>
      </c>
      <c r="F430" s="111">
        <v>20794695</v>
      </c>
    </row>
    <row r="431" spans="1:11" ht="75" outlineLevel="7" x14ac:dyDescent="0.25">
      <c r="A431" s="106" t="s">
        <v>435</v>
      </c>
      <c r="B431" s="52" t="s">
        <v>129</v>
      </c>
      <c r="C431" s="52" t="s">
        <v>311</v>
      </c>
      <c r="D431" s="52" t="s">
        <v>436</v>
      </c>
      <c r="E431" s="52" t="s">
        <v>8</v>
      </c>
      <c r="F431" s="111">
        <f>F432</f>
        <v>80000</v>
      </c>
    </row>
    <row r="432" spans="1:11" ht="37.5" outlineLevel="7" x14ac:dyDescent="0.25">
      <c r="A432" s="51" t="s">
        <v>51</v>
      </c>
      <c r="B432" s="52" t="s">
        <v>129</v>
      </c>
      <c r="C432" s="52" t="s">
        <v>311</v>
      </c>
      <c r="D432" s="52" t="s">
        <v>436</v>
      </c>
      <c r="E432" s="52" t="s">
        <v>52</v>
      </c>
      <c r="F432" s="111">
        <f>F433</f>
        <v>80000</v>
      </c>
    </row>
    <row r="433" spans="1:11" outlineLevel="7" x14ac:dyDescent="0.25">
      <c r="A433" s="51" t="s">
        <v>88</v>
      </c>
      <c r="B433" s="52" t="s">
        <v>129</v>
      </c>
      <c r="C433" s="52" t="s">
        <v>311</v>
      </c>
      <c r="D433" s="52" t="s">
        <v>436</v>
      </c>
      <c r="E433" s="52" t="s">
        <v>89</v>
      </c>
      <c r="F433" s="111">
        <f>100000-20000</f>
        <v>80000</v>
      </c>
    </row>
    <row r="434" spans="1:11" ht="37.5" outlineLevel="7" x14ac:dyDescent="0.25">
      <c r="A434" s="55" t="s">
        <v>548</v>
      </c>
      <c r="B434" s="52" t="s">
        <v>129</v>
      </c>
      <c r="C434" s="52" t="s">
        <v>311</v>
      </c>
      <c r="D434" s="52" t="s">
        <v>277</v>
      </c>
      <c r="E434" s="52" t="s">
        <v>8</v>
      </c>
      <c r="F434" s="111">
        <f>F435+F438</f>
        <v>220500</v>
      </c>
    </row>
    <row r="435" spans="1:11" outlineLevel="7" x14ac:dyDescent="0.25">
      <c r="A435" s="51" t="s">
        <v>333</v>
      </c>
      <c r="B435" s="52" t="s">
        <v>129</v>
      </c>
      <c r="C435" s="52" t="s">
        <v>311</v>
      </c>
      <c r="D435" s="52" t="s">
        <v>392</v>
      </c>
      <c r="E435" s="52" t="s">
        <v>8</v>
      </c>
      <c r="F435" s="121">
        <f t="shared" ref="F435:F436" si="115">F436</f>
        <v>135000</v>
      </c>
    </row>
    <row r="436" spans="1:11" ht="37.5" outlineLevel="7" x14ac:dyDescent="0.25">
      <c r="A436" s="51" t="s">
        <v>51</v>
      </c>
      <c r="B436" s="52" t="s">
        <v>129</v>
      </c>
      <c r="C436" s="52" t="s">
        <v>311</v>
      </c>
      <c r="D436" s="52" t="s">
        <v>392</v>
      </c>
      <c r="E436" s="52" t="s">
        <v>52</v>
      </c>
      <c r="F436" s="121">
        <f t="shared" si="115"/>
        <v>135000</v>
      </c>
    </row>
    <row r="437" spans="1:11" outlineLevel="7" x14ac:dyDescent="0.25">
      <c r="A437" s="51" t="s">
        <v>88</v>
      </c>
      <c r="B437" s="52" t="s">
        <v>129</v>
      </c>
      <c r="C437" s="52" t="s">
        <v>311</v>
      </c>
      <c r="D437" s="52" t="s">
        <v>392</v>
      </c>
      <c r="E437" s="52" t="s">
        <v>89</v>
      </c>
      <c r="F437" s="111">
        <f>50000+85000</f>
        <v>135000</v>
      </c>
    </row>
    <row r="438" spans="1:11" outlineLevel="5" x14ac:dyDescent="0.25">
      <c r="A438" s="51" t="s">
        <v>132</v>
      </c>
      <c r="B438" s="52" t="s">
        <v>129</v>
      </c>
      <c r="C438" s="52" t="s">
        <v>311</v>
      </c>
      <c r="D438" s="52" t="s">
        <v>180</v>
      </c>
      <c r="E438" s="52" t="s">
        <v>8</v>
      </c>
      <c r="F438" s="114">
        <f t="shared" ref="F438:F439" si="116">F439</f>
        <v>85500</v>
      </c>
    </row>
    <row r="439" spans="1:11" ht="37.5" outlineLevel="6" x14ac:dyDescent="0.25">
      <c r="A439" s="51" t="s">
        <v>51</v>
      </c>
      <c r="B439" s="52" t="s">
        <v>129</v>
      </c>
      <c r="C439" s="52" t="s">
        <v>311</v>
      </c>
      <c r="D439" s="52" t="s">
        <v>180</v>
      </c>
      <c r="E439" s="52" t="s">
        <v>52</v>
      </c>
      <c r="F439" s="114">
        <f t="shared" si="116"/>
        <v>85500</v>
      </c>
    </row>
    <row r="440" spans="1:11" outlineLevel="7" x14ac:dyDescent="0.25">
      <c r="A440" s="51" t="s">
        <v>88</v>
      </c>
      <c r="B440" s="52" t="s">
        <v>129</v>
      </c>
      <c r="C440" s="52" t="s">
        <v>311</v>
      </c>
      <c r="D440" s="52" t="s">
        <v>180</v>
      </c>
      <c r="E440" s="52" t="s">
        <v>89</v>
      </c>
      <c r="F440" s="111">
        <v>85500</v>
      </c>
    </row>
    <row r="441" spans="1:11" outlineLevel="2" x14ac:dyDescent="0.25">
      <c r="A441" s="51" t="s">
        <v>90</v>
      </c>
      <c r="B441" s="52" t="s">
        <v>129</v>
      </c>
      <c r="C441" s="52" t="s">
        <v>91</v>
      </c>
      <c r="D441" s="52" t="s">
        <v>151</v>
      </c>
      <c r="E441" s="52" t="s">
        <v>8</v>
      </c>
      <c r="F441" s="114">
        <f t="shared" ref="F441" si="117">F442</f>
        <v>3502058</v>
      </c>
    </row>
    <row r="442" spans="1:11" s="99" customFormat="1" ht="37.5" outlineLevel="3" x14ac:dyDescent="0.25">
      <c r="A442" s="107" t="s">
        <v>541</v>
      </c>
      <c r="B442" s="73" t="s">
        <v>129</v>
      </c>
      <c r="C442" s="73" t="s">
        <v>91</v>
      </c>
      <c r="D442" s="73" t="s">
        <v>166</v>
      </c>
      <c r="E442" s="73" t="s">
        <v>8</v>
      </c>
      <c r="F442" s="116">
        <f>F443</f>
        <v>3502058</v>
      </c>
      <c r="G442" s="100"/>
      <c r="H442" s="100"/>
      <c r="I442" s="100"/>
      <c r="J442" s="100"/>
      <c r="K442" s="100"/>
    </row>
    <row r="443" spans="1:11" ht="37.5" outlineLevel="3" x14ac:dyDescent="0.25">
      <c r="A443" s="51" t="s">
        <v>544</v>
      </c>
      <c r="B443" s="52" t="s">
        <v>129</v>
      </c>
      <c r="C443" s="52" t="s">
        <v>91</v>
      </c>
      <c r="D443" s="52" t="s">
        <v>176</v>
      </c>
      <c r="E443" s="52" t="s">
        <v>8</v>
      </c>
      <c r="F443" s="114">
        <f>F444+F448+F454</f>
        <v>3502058</v>
      </c>
    </row>
    <row r="444" spans="1:11" ht="19.5" customHeight="1" outlineLevel="3" x14ac:dyDescent="0.25">
      <c r="A444" s="108" t="s">
        <v>256</v>
      </c>
      <c r="B444" s="52" t="s">
        <v>129</v>
      </c>
      <c r="C444" s="52" t="s">
        <v>91</v>
      </c>
      <c r="D444" s="52" t="s">
        <v>272</v>
      </c>
      <c r="E444" s="52" t="s">
        <v>8</v>
      </c>
      <c r="F444" s="114">
        <f>F445</f>
        <v>70000</v>
      </c>
    </row>
    <row r="445" spans="1:11" outlineLevel="3" x14ac:dyDescent="0.25">
      <c r="A445" s="51" t="s">
        <v>594</v>
      </c>
      <c r="B445" s="52" t="s">
        <v>129</v>
      </c>
      <c r="C445" s="52" t="s">
        <v>91</v>
      </c>
      <c r="D445" s="52" t="s">
        <v>287</v>
      </c>
      <c r="E445" s="52" t="s">
        <v>8</v>
      </c>
      <c r="F445" s="114">
        <f t="shared" ref="F445:F446" si="118">F446</f>
        <v>70000</v>
      </c>
    </row>
    <row r="446" spans="1:11" outlineLevel="3" x14ac:dyDescent="0.25">
      <c r="A446" s="51" t="s">
        <v>18</v>
      </c>
      <c r="B446" s="52" t="s">
        <v>129</v>
      </c>
      <c r="C446" s="52" t="s">
        <v>91</v>
      </c>
      <c r="D446" s="52" t="s">
        <v>287</v>
      </c>
      <c r="E446" s="52" t="s">
        <v>19</v>
      </c>
      <c r="F446" s="114">
        <f t="shared" si="118"/>
        <v>70000</v>
      </c>
    </row>
    <row r="447" spans="1:11" ht="37.5" outlineLevel="3" x14ac:dyDescent="0.25">
      <c r="A447" s="51" t="s">
        <v>20</v>
      </c>
      <c r="B447" s="52" t="s">
        <v>129</v>
      </c>
      <c r="C447" s="52" t="s">
        <v>91</v>
      </c>
      <c r="D447" s="52" t="s">
        <v>287</v>
      </c>
      <c r="E447" s="52" t="s">
        <v>21</v>
      </c>
      <c r="F447" s="111">
        <v>70000</v>
      </c>
    </row>
    <row r="448" spans="1:11" ht="37.5" outlineLevel="3" x14ac:dyDescent="0.25">
      <c r="A448" s="108" t="s">
        <v>363</v>
      </c>
      <c r="B448" s="52" t="s">
        <v>129</v>
      </c>
      <c r="C448" s="52" t="s">
        <v>91</v>
      </c>
      <c r="D448" s="52" t="s">
        <v>275</v>
      </c>
      <c r="E448" s="52" t="s">
        <v>8</v>
      </c>
      <c r="F448" s="111">
        <f>F449</f>
        <v>3358058</v>
      </c>
    </row>
    <row r="449" spans="1:11" ht="56.25" outlineLevel="3" x14ac:dyDescent="0.25">
      <c r="A449" s="32" t="s">
        <v>549</v>
      </c>
      <c r="B449" s="52" t="s">
        <v>129</v>
      </c>
      <c r="C449" s="52" t="s">
        <v>91</v>
      </c>
      <c r="D449" s="52" t="s">
        <v>182</v>
      </c>
      <c r="E449" s="52" t="s">
        <v>8</v>
      </c>
      <c r="F449" s="114">
        <f t="shared" ref="F449" si="119">F452+F450</f>
        <v>3358058</v>
      </c>
    </row>
    <row r="450" spans="1:11" outlineLevel="3" x14ac:dyDescent="0.25">
      <c r="A450" s="51" t="s">
        <v>104</v>
      </c>
      <c r="B450" s="52" t="s">
        <v>129</v>
      </c>
      <c r="C450" s="52" t="s">
        <v>91</v>
      </c>
      <c r="D450" s="52" t="s">
        <v>182</v>
      </c>
      <c r="E450" s="52" t="s">
        <v>105</v>
      </c>
      <c r="F450" s="114">
        <f t="shared" ref="F450" si="120">F451</f>
        <v>358058</v>
      </c>
    </row>
    <row r="451" spans="1:11" ht="37.5" outlineLevel="3" x14ac:dyDescent="0.25">
      <c r="A451" s="51" t="s">
        <v>111</v>
      </c>
      <c r="B451" s="52" t="s">
        <v>129</v>
      </c>
      <c r="C451" s="52" t="s">
        <v>91</v>
      </c>
      <c r="D451" s="52" t="s">
        <v>182</v>
      </c>
      <c r="E451" s="52" t="s">
        <v>112</v>
      </c>
      <c r="F451" s="111">
        <v>358058</v>
      </c>
    </row>
    <row r="452" spans="1:11" ht="37.5" outlineLevel="3" x14ac:dyDescent="0.25">
      <c r="A452" s="51" t="s">
        <v>51</v>
      </c>
      <c r="B452" s="52" t="s">
        <v>129</v>
      </c>
      <c r="C452" s="52" t="s">
        <v>91</v>
      </c>
      <c r="D452" s="52" t="s">
        <v>182</v>
      </c>
      <c r="E452" s="52" t="s">
        <v>52</v>
      </c>
      <c r="F452" s="114">
        <f t="shared" ref="F452" si="121">F453</f>
        <v>3000000</v>
      </c>
    </row>
    <row r="453" spans="1:11" outlineLevel="3" x14ac:dyDescent="0.25">
      <c r="A453" s="51" t="s">
        <v>88</v>
      </c>
      <c r="B453" s="52" t="s">
        <v>129</v>
      </c>
      <c r="C453" s="52" t="s">
        <v>91</v>
      </c>
      <c r="D453" s="52" t="s">
        <v>182</v>
      </c>
      <c r="E453" s="52" t="s">
        <v>89</v>
      </c>
      <c r="F453" s="111">
        <v>3000000</v>
      </c>
    </row>
    <row r="454" spans="1:11" outlineLevel="3" x14ac:dyDescent="0.25">
      <c r="A454" s="58" t="s">
        <v>290</v>
      </c>
      <c r="B454" s="52" t="s">
        <v>129</v>
      </c>
      <c r="C454" s="52" t="s">
        <v>91</v>
      </c>
      <c r="D454" s="52" t="s">
        <v>289</v>
      </c>
      <c r="E454" s="52" t="s">
        <v>8</v>
      </c>
      <c r="F454" s="111">
        <f>F455</f>
        <v>74000</v>
      </c>
    </row>
    <row r="455" spans="1:11" outlineLevel="7" x14ac:dyDescent="0.25">
      <c r="A455" s="51" t="s">
        <v>92</v>
      </c>
      <c r="B455" s="52" t="s">
        <v>129</v>
      </c>
      <c r="C455" s="52" t="s">
        <v>91</v>
      </c>
      <c r="D455" s="52" t="s">
        <v>183</v>
      </c>
      <c r="E455" s="52" t="s">
        <v>8</v>
      </c>
      <c r="F455" s="114">
        <f t="shared" ref="F455:F456" si="122">F456</f>
        <v>74000</v>
      </c>
    </row>
    <row r="456" spans="1:11" outlineLevel="7" x14ac:dyDescent="0.25">
      <c r="A456" s="51" t="s">
        <v>18</v>
      </c>
      <c r="B456" s="52" t="s">
        <v>129</v>
      </c>
      <c r="C456" s="52" t="s">
        <v>91</v>
      </c>
      <c r="D456" s="52" t="s">
        <v>183</v>
      </c>
      <c r="E456" s="52" t="s">
        <v>19</v>
      </c>
      <c r="F456" s="114">
        <f t="shared" si="122"/>
        <v>74000</v>
      </c>
    </row>
    <row r="457" spans="1:11" ht="37.5" outlineLevel="7" x14ac:dyDescent="0.25">
      <c r="A457" s="51" t="s">
        <v>20</v>
      </c>
      <c r="B457" s="52" t="s">
        <v>129</v>
      </c>
      <c r="C457" s="52" t="s">
        <v>91</v>
      </c>
      <c r="D457" s="52" t="s">
        <v>183</v>
      </c>
      <c r="E457" s="52" t="s">
        <v>21</v>
      </c>
      <c r="F457" s="111">
        <v>74000</v>
      </c>
    </row>
    <row r="458" spans="1:11" outlineLevel="2" x14ac:dyDescent="0.25">
      <c r="A458" s="51" t="s">
        <v>136</v>
      </c>
      <c r="B458" s="52" t="s">
        <v>129</v>
      </c>
      <c r="C458" s="52" t="s">
        <v>137</v>
      </c>
      <c r="D458" s="52" t="s">
        <v>151</v>
      </c>
      <c r="E458" s="52" t="s">
        <v>8</v>
      </c>
      <c r="F458" s="114">
        <f>F459</f>
        <v>18610339</v>
      </c>
    </row>
    <row r="459" spans="1:11" s="99" customFormat="1" ht="37.5" outlineLevel="3" x14ac:dyDescent="0.25">
      <c r="A459" s="107" t="s">
        <v>550</v>
      </c>
      <c r="B459" s="73" t="s">
        <v>129</v>
      </c>
      <c r="C459" s="73" t="s">
        <v>137</v>
      </c>
      <c r="D459" s="73" t="s">
        <v>166</v>
      </c>
      <c r="E459" s="73" t="s">
        <v>8</v>
      </c>
      <c r="F459" s="122">
        <f>F460</f>
        <v>18610339</v>
      </c>
      <c r="G459" s="100"/>
      <c r="H459" s="100"/>
      <c r="I459" s="100"/>
      <c r="J459" s="100"/>
      <c r="K459" s="100"/>
    </row>
    <row r="460" spans="1:11" s="99" customFormat="1" ht="37.5" outlineLevel="3" x14ac:dyDescent="0.25">
      <c r="A460" s="55" t="s">
        <v>259</v>
      </c>
      <c r="B460" s="52" t="s">
        <v>129</v>
      </c>
      <c r="C460" s="52" t="s">
        <v>137</v>
      </c>
      <c r="D460" s="52" t="s">
        <v>278</v>
      </c>
      <c r="E460" s="52" t="s">
        <v>8</v>
      </c>
      <c r="F460" s="116">
        <f>F461+F468+F477</f>
        <v>18610339</v>
      </c>
      <c r="G460" s="100"/>
      <c r="H460" s="100"/>
      <c r="I460" s="100"/>
      <c r="J460" s="100"/>
      <c r="K460" s="100"/>
    </row>
    <row r="461" spans="1:11" ht="37.5" outlineLevel="5" x14ac:dyDescent="0.25">
      <c r="A461" s="51" t="s">
        <v>13</v>
      </c>
      <c r="B461" s="52" t="s">
        <v>129</v>
      </c>
      <c r="C461" s="52" t="s">
        <v>137</v>
      </c>
      <c r="D461" s="52" t="s">
        <v>184</v>
      </c>
      <c r="E461" s="52" t="s">
        <v>8</v>
      </c>
      <c r="F461" s="114">
        <f t="shared" ref="F461" si="123">F462+F464+F466</f>
        <v>3460900</v>
      </c>
    </row>
    <row r="462" spans="1:11" ht="56.25" outlineLevel="6" x14ac:dyDescent="0.25">
      <c r="A462" s="51" t="s">
        <v>14</v>
      </c>
      <c r="B462" s="52" t="s">
        <v>129</v>
      </c>
      <c r="C462" s="52" t="s">
        <v>137</v>
      </c>
      <c r="D462" s="52" t="s">
        <v>184</v>
      </c>
      <c r="E462" s="52" t="s">
        <v>15</v>
      </c>
      <c r="F462" s="114">
        <f t="shared" ref="F462" si="124">F463</f>
        <v>3230000</v>
      </c>
    </row>
    <row r="463" spans="1:11" outlineLevel="7" x14ac:dyDescent="0.25">
      <c r="A463" s="51" t="s">
        <v>16</v>
      </c>
      <c r="B463" s="52" t="s">
        <v>129</v>
      </c>
      <c r="C463" s="52" t="s">
        <v>137</v>
      </c>
      <c r="D463" s="52" t="s">
        <v>184</v>
      </c>
      <c r="E463" s="52" t="s">
        <v>17</v>
      </c>
      <c r="F463" s="111">
        <v>3230000</v>
      </c>
    </row>
    <row r="464" spans="1:11" outlineLevel="6" x14ac:dyDescent="0.25">
      <c r="A464" s="51" t="s">
        <v>18</v>
      </c>
      <c r="B464" s="52" t="s">
        <v>129</v>
      </c>
      <c r="C464" s="52" t="s">
        <v>137</v>
      </c>
      <c r="D464" s="52" t="s">
        <v>184</v>
      </c>
      <c r="E464" s="52" t="s">
        <v>19</v>
      </c>
      <c r="F464" s="114">
        <f t="shared" ref="F464" si="125">F465</f>
        <v>43400</v>
      </c>
    </row>
    <row r="465" spans="1:11" ht="37.5" outlineLevel="7" x14ac:dyDescent="0.25">
      <c r="A465" s="51" t="s">
        <v>20</v>
      </c>
      <c r="B465" s="52" t="s">
        <v>129</v>
      </c>
      <c r="C465" s="52" t="s">
        <v>137</v>
      </c>
      <c r="D465" s="52" t="s">
        <v>184</v>
      </c>
      <c r="E465" s="52" t="s">
        <v>21</v>
      </c>
      <c r="F465" s="111">
        <v>43400</v>
      </c>
    </row>
    <row r="466" spans="1:11" outlineLevel="7" x14ac:dyDescent="0.25">
      <c r="A466" s="51" t="s">
        <v>22</v>
      </c>
      <c r="B466" s="52" t="s">
        <v>129</v>
      </c>
      <c r="C466" s="52" t="s">
        <v>137</v>
      </c>
      <c r="D466" s="52" t="s">
        <v>184</v>
      </c>
      <c r="E466" s="52" t="s">
        <v>23</v>
      </c>
      <c r="F466" s="121">
        <f t="shared" ref="F466" si="126">F467</f>
        <v>187500</v>
      </c>
    </row>
    <row r="467" spans="1:11" outlineLevel="7" x14ac:dyDescent="0.25">
      <c r="A467" s="51" t="s">
        <v>24</v>
      </c>
      <c r="B467" s="52" t="s">
        <v>129</v>
      </c>
      <c r="C467" s="52" t="s">
        <v>137</v>
      </c>
      <c r="D467" s="52" t="s">
        <v>184</v>
      </c>
      <c r="E467" s="52" t="s">
        <v>25</v>
      </c>
      <c r="F467" s="111">
        <v>187500</v>
      </c>
    </row>
    <row r="468" spans="1:11" ht="37.5" outlineLevel="5" x14ac:dyDescent="0.25">
      <c r="A468" s="51" t="s">
        <v>47</v>
      </c>
      <c r="B468" s="52" t="s">
        <v>129</v>
      </c>
      <c r="C468" s="52" t="s">
        <v>137</v>
      </c>
      <c r="D468" s="52" t="s">
        <v>185</v>
      </c>
      <c r="E468" s="52" t="s">
        <v>8</v>
      </c>
      <c r="F468" s="114">
        <f t="shared" ref="F468" si="127">F469+F471+F473+F475</f>
        <v>13387039</v>
      </c>
    </row>
    <row r="469" spans="1:11" ht="56.25" outlineLevel="6" x14ac:dyDescent="0.25">
      <c r="A469" s="51" t="s">
        <v>14</v>
      </c>
      <c r="B469" s="52" t="s">
        <v>129</v>
      </c>
      <c r="C469" s="52" t="s">
        <v>137</v>
      </c>
      <c r="D469" s="52" t="s">
        <v>185</v>
      </c>
      <c r="E469" s="52" t="s">
        <v>15</v>
      </c>
      <c r="F469" s="114">
        <f t="shared" ref="F469" si="128">F470</f>
        <v>10620839</v>
      </c>
    </row>
    <row r="470" spans="1:11" outlineLevel="7" x14ac:dyDescent="0.25">
      <c r="A470" s="51" t="s">
        <v>48</v>
      </c>
      <c r="B470" s="52" t="s">
        <v>129</v>
      </c>
      <c r="C470" s="52" t="s">
        <v>137</v>
      </c>
      <c r="D470" s="52" t="s">
        <v>185</v>
      </c>
      <c r="E470" s="52" t="s">
        <v>49</v>
      </c>
      <c r="F470" s="111">
        <v>10620839</v>
      </c>
    </row>
    <row r="471" spans="1:11" outlineLevel="6" x14ac:dyDescent="0.25">
      <c r="A471" s="51" t="s">
        <v>18</v>
      </c>
      <c r="B471" s="52" t="s">
        <v>129</v>
      </c>
      <c r="C471" s="52" t="s">
        <v>137</v>
      </c>
      <c r="D471" s="52" t="s">
        <v>185</v>
      </c>
      <c r="E471" s="52" t="s">
        <v>19</v>
      </c>
      <c r="F471" s="114">
        <f t="shared" ref="F471" si="129">F472</f>
        <v>2723200</v>
      </c>
    </row>
    <row r="472" spans="1:11" ht="37.5" outlineLevel="7" x14ac:dyDescent="0.25">
      <c r="A472" s="51" t="s">
        <v>20</v>
      </c>
      <c r="B472" s="52" t="s">
        <v>129</v>
      </c>
      <c r="C472" s="52" t="s">
        <v>137</v>
      </c>
      <c r="D472" s="52" t="s">
        <v>185</v>
      </c>
      <c r="E472" s="52" t="s">
        <v>21</v>
      </c>
      <c r="F472" s="111">
        <v>2723200</v>
      </c>
    </row>
    <row r="473" spans="1:11" outlineLevel="7" x14ac:dyDescent="0.25">
      <c r="A473" s="51" t="s">
        <v>104</v>
      </c>
      <c r="B473" s="52" t="s">
        <v>129</v>
      </c>
      <c r="C473" s="52" t="s">
        <v>137</v>
      </c>
      <c r="D473" s="52" t="s">
        <v>185</v>
      </c>
      <c r="E473" s="52" t="s">
        <v>105</v>
      </c>
      <c r="F473" s="121">
        <f t="shared" ref="F473" si="130">F474</f>
        <v>0</v>
      </c>
    </row>
    <row r="474" spans="1:11" ht="37.5" outlineLevel="7" x14ac:dyDescent="0.25">
      <c r="A474" s="51" t="s">
        <v>111</v>
      </c>
      <c r="B474" s="52" t="s">
        <v>129</v>
      </c>
      <c r="C474" s="52" t="s">
        <v>137</v>
      </c>
      <c r="D474" s="52" t="s">
        <v>185</v>
      </c>
      <c r="E474" s="52" t="s">
        <v>112</v>
      </c>
      <c r="F474" s="111"/>
    </row>
    <row r="475" spans="1:11" outlineLevel="6" x14ac:dyDescent="0.25">
      <c r="A475" s="51" t="s">
        <v>22</v>
      </c>
      <c r="B475" s="52" t="s">
        <v>129</v>
      </c>
      <c r="C475" s="52" t="s">
        <v>137</v>
      </c>
      <c r="D475" s="52" t="s">
        <v>185</v>
      </c>
      <c r="E475" s="52" t="s">
        <v>23</v>
      </c>
      <c r="F475" s="114">
        <f t="shared" ref="F475" si="131">F476</f>
        <v>43000</v>
      </c>
    </row>
    <row r="476" spans="1:11" outlineLevel="7" x14ac:dyDescent="0.25">
      <c r="A476" s="51" t="s">
        <v>24</v>
      </c>
      <c r="B476" s="52" t="s">
        <v>129</v>
      </c>
      <c r="C476" s="52" t="s">
        <v>137</v>
      </c>
      <c r="D476" s="52" t="s">
        <v>185</v>
      </c>
      <c r="E476" s="52" t="s">
        <v>25</v>
      </c>
      <c r="F476" s="111">
        <v>43000</v>
      </c>
    </row>
    <row r="477" spans="1:11" ht="37.5" outlineLevel="3" x14ac:dyDescent="0.25">
      <c r="A477" s="58" t="s">
        <v>50</v>
      </c>
      <c r="B477" s="52" t="s">
        <v>129</v>
      </c>
      <c r="C477" s="52" t="s">
        <v>137</v>
      </c>
      <c r="D477" s="52" t="s">
        <v>186</v>
      </c>
      <c r="E477" s="52" t="s">
        <v>8</v>
      </c>
      <c r="F477" s="114">
        <f t="shared" ref="F477:F478" si="132">F478</f>
        <v>1762400</v>
      </c>
    </row>
    <row r="478" spans="1:11" ht="37.5" outlineLevel="3" x14ac:dyDescent="0.25">
      <c r="A478" s="51" t="s">
        <v>51</v>
      </c>
      <c r="B478" s="52" t="s">
        <v>129</v>
      </c>
      <c r="C478" s="52" t="s">
        <v>137</v>
      </c>
      <c r="D478" s="52" t="s">
        <v>186</v>
      </c>
      <c r="E478" s="52" t="s">
        <v>52</v>
      </c>
      <c r="F478" s="114">
        <f t="shared" si="132"/>
        <v>1762400</v>
      </c>
    </row>
    <row r="479" spans="1:11" outlineLevel="3" x14ac:dyDescent="0.25">
      <c r="A479" s="51" t="s">
        <v>53</v>
      </c>
      <c r="B479" s="52" t="s">
        <v>129</v>
      </c>
      <c r="C479" s="52" t="s">
        <v>137</v>
      </c>
      <c r="D479" s="52" t="s">
        <v>186</v>
      </c>
      <c r="E479" s="52" t="s">
        <v>54</v>
      </c>
      <c r="F479" s="111">
        <f>1746721+15679</f>
        <v>1762400</v>
      </c>
    </row>
    <row r="480" spans="1:11" s="99" customFormat="1" outlineLevel="3" x14ac:dyDescent="0.25">
      <c r="A480" s="107" t="s">
        <v>99</v>
      </c>
      <c r="B480" s="73" t="s">
        <v>129</v>
      </c>
      <c r="C480" s="73" t="s">
        <v>100</v>
      </c>
      <c r="D480" s="73" t="s">
        <v>151</v>
      </c>
      <c r="E480" s="73" t="s">
        <v>8</v>
      </c>
      <c r="F480" s="116">
        <f t="shared" ref="F480" si="133">F481+F487</f>
        <v>6986291</v>
      </c>
      <c r="G480" s="100"/>
      <c r="H480" s="100"/>
      <c r="I480" s="100"/>
      <c r="J480" s="100"/>
      <c r="K480" s="100"/>
    </row>
    <row r="481" spans="1:11" outlineLevel="3" x14ac:dyDescent="0.25">
      <c r="A481" s="51" t="s">
        <v>108</v>
      </c>
      <c r="B481" s="52" t="s">
        <v>129</v>
      </c>
      <c r="C481" s="52" t="s">
        <v>109</v>
      </c>
      <c r="D481" s="52" t="s">
        <v>151</v>
      </c>
      <c r="E481" s="52" t="s">
        <v>8</v>
      </c>
      <c r="F481" s="114">
        <f t="shared" ref="F481:F485" si="134">F482</f>
        <v>2840000</v>
      </c>
    </row>
    <row r="482" spans="1:11" s="99" customFormat="1" ht="37.5" outlineLevel="3" x14ac:dyDescent="0.25">
      <c r="A482" s="107" t="s">
        <v>541</v>
      </c>
      <c r="B482" s="73" t="s">
        <v>129</v>
      </c>
      <c r="C482" s="73" t="s">
        <v>109</v>
      </c>
      <c r="D482" s="73" t="s">
        <v>166</v>
      </c>
      <c r="E482" s="73" t="s">
        <v>8</v>
      </c>
      <c r="F482" s="116">
        <f>F483</f>
        <v>2840000</v>
      </c>
      <c r="G482" s="100"/>
      <c r="H482" s="100"/>
      <c r="I482" s="100"/>
      <c r="J482" s="100"/>
      <c r="K482" s="100"/>
    </row>
    <row r="483" spans="1:11" ht="37.5" outlineLevel="3" x14ac:dyDescent="0.25">
      <c r="A483" s="54" t="s">
        <v>406</v>
      </c>
      <c r="B483" s="52" t="s">
        <v>129</v>
      </c>
      <c r="C483" s="52" t="s">
        <v>109</v>
      </c>
      <c r="D483" s="52" t="s">
        <v>405</v>
      </c>
      <c r="E483" s="52" t="s">
        <v>8</v>
      </c>
      <c r="F483" s="114">
        <f>F484</f>
        <v>2840000</v>
      </c>
    </row>
    <row r="484" spans="1:11" ht="75" outlineLevel="3" x14ac:dyDescent="0.25">
      <c r="A484" s="32" t="s">
        <v>551</v>
      </c>
      <c r="B484" s="52" t="s">
        <v>129</v>
      </c>
      <c r="C484" s="52" t="s">
        <v>109</v>
      </c>
      <c r="D484" s="52" t="s">
        <v>404</v>
      </c>
      <c r="E484" s="52" t="s">
        <v>8</v>
      </c>
      <c r="F484" s="114">
        <f t="shared" si="134"/>
        <v>2840000</v>
      </c>
    </row>
    <row r="485" spans="1:11" outlineLevel="3" x14ac:dyDescent="0.25">
      <c r="A485" s="51" t="s">
        <v>104</v>
      </c>
      <c r="B485" s="52" t="s">
        <v>129</v>
      </c>
      <c r="C485" s="52" t="s">
        <v>109</v>
      </c>
      <c r="D485" s="52" t="s">
        <v>404</v>
      </c>
      <c r="E485" s="52" t="s">
        <v>105</v>
      </c>
      <c r="F485" s="114">
        <f t="shared" si="134"/>
        <v>2840000</v>
      </c>
    </row>
    <row r="486" spans="1:11" ht="37.5" outlineLevel="3" x14ac:dyDescent="0.25">
      <c r="A486" s="51" t="s">
        <v>111</v>
      </c>
      <c r="B486" s="52" t="s">
        <v>129</v>
      </c>
      <c r="C486" s="52" t="s">
        <v>109</v>
      </c>
      <c r="D486" s="52" t="s">
        <v>404</v>
      </c>
      <c r="E486" s="52" t="s">
        <v>112</v>
      </c>
      <c r="F486" s="111">
        <v>2840000</v>
      </c>
    </row>
    <row r="487" spans="1:11" outlineLevel="3" x14ac:dyDescent="0.25">
      <c r="A487" s="51" t="s">
        <v>143</v>
      </c>
      <c r="B487" s="52" t="s">
        <v>129</v>
      </c>
      <c r="C487" s="52" t="s">
        <v>144</v>
      </c>
      <c r="D487" s="52" t="s">
        <v>151</v>
      </c>
      <c r="E487" s="52" t="s">
        <v>8</v>
      </c>
      <c r="F487" s="114">
        <f t="shared" ref="F487:F488" si="135">F488</f>
        <v>4146291</v>
      </c>
    </row>
    <row r="488" spans="1:11" s="99" customFormat="1" ht="37.5" outlineLevel="3" x14ac:dyDescent="0.25">
      <c r="A488" s="107" t="s">
        <v>550</v>
      </c>
      <c r="B488" s="73" t="s">
        <v>129</v>
      </c>
      <c r="C488" s="73" t="s">
        <v>144</v>
      </c>
      <c r="D488" s="73" t="s">
        <v>166</v>
      </c>
      <c r="E488" s="73" t="s">
        <v>8</v>
      </c>
      <c r="F488" s="116">
        <f t="shared" si="135"/>
        <v>4146291</v>
      </c>
      <c r="G488" s="100"/>
      <c r="H488" s="100"/>
      <c r="I488" s="100"/>
      <c r="J488" s="100"/>
      <c r="K488" s="100"/>
    </row>
    <row r="489" spans="1:11" ht="37.5" outlineLevel="3" x14ac:dyDescent="0.25">
      <c r="A489" s="51" t="s">
        <v>542</v>
      </c>
      <c r="B489" s="52" t="s">
        <v>129</v>
      </c>
      <c r="C489" s="52" t="s">
        <v>144</v>
      </c>
      <c r="D489" s="52" t="s">
        <v>167</v>
      </c>
      <c r="E489" s="52" t="s">
        <v>8</v>
      </c>
      <c r="F489" s="114">
        <f>F490</f>
        <v>4146291</v>
      </c>
    </row>
    <row r="490" spans="1:11" outlineLevel="3" x14ac:dyDescent="0.25">
      <c r="A490" s="108" t="s">
        <v>254</v>
      </c>
      <c r="B490" s="52" t="s">
        <v>129</v>
      </c>
      <c r="C490" s="52" t="s">
        <v>144</v>
      </c>
      <c r="D490" s="52" t="s">
        <v>286</v>
      </c>
      <c r="E490" s="52" t="s">
        <v>8</v>
      </c>
      <c r="F490" s="114">
        <f>F491</f>
        <v>4146291</v>
      </c>
    </row>
    <row r="491" spans="1:11" ht="93" customHeight="1" outlineLevel="3" x14ac:dyDescent="0.25">
      <c r="A491" s="51" t="s">
        <v>552</v>
      </c>
      <c r="B491" s="52" t="s">
        <v>129</v>
      </c>
      <c r="C491" s="52" t="s">
        <v>144</v>
      </c>
      <c r="D491" s="52" t="s">
        <v>187</v>
      </c>
      <c r="E491" s="52" t="s">
        <v>8</v>
      </c>
      <c r="F491" s="114">
        <f t="shared" ref="F491" si="136">F492+F494</f>
        <v>4146291</v>
      </c>
    </row>
    <row r="492" spans="1:11" outlineLevel="3" x14ac:dyDescent="0.25">
      <c r="A492" s="51" t="s">
        <v>18</v>
      </c>
      <c r="B492" s="52" t="s">
        <v>129</v>
      </c>
      <c r="C492" s="52" t="s">
        <v>144</v>
      </c>
      <c r="D492" s="52" t="s">
        <v>187</v>
      </c>
      <c r="E492" s="52" t="s">
        <v>19</v>
      </c>
      <c r="F492" s="114">
        <f t="shared" ref="F492" si="137">F493</f>
        <v>24000</v>
      </c>
    </row>
    <row r="493" spans="1:11" ht="37.5" outlineLevel="3" x14ac:dyDescent="0.25">
      <c r="A493" s="51" t="s">
        <v>20</v>
      </c>
      <c r="B493" s="52" t="s">
        <v>129</v>
      </c>
      <c r="C493" s="52" t="s">
        <v>144</v>
      </c>
      <c r="D493" s="52" t="s">
        <v>187</v>
      </c>
      <c r="E493" s="52" t="s">
        <v>21</v>
      </c>
      <c r="F493" s="111">
        <v>24000</v>
      </c>
    </row>
    <row r="494" spans="1:11" outlineLevel="3" x14ac:dyDescent="0.25">
      <c r="A494" s="51" t="s">
        <v>104</v>
      </c>
      <c r="B494" s="52" t="s">
        <v>129</v>
      </c>
      <c r="C494" s="52" t="s">
        <v>144</v>
      </c>
      <c r="D494" s="52" t="s">
        <v>187</v>
      </c>
      <c r="E494" s="52" t="s">
        <v>105</v>
      </c>
      <c r="F494" s="114">
        <f t="shared" ref="F494" si="138">F495</f>
        <v>4122291</v>
      </c>
    </row>
    <row r="495" spans="1:11" ht="37.5" outlineLevel="3" x14ac:dyDescent="0.25">
      <c r="A495" s="51" t="s">
        <v>111</v>
      </c>
      <c r="B495" s="52" t="s">
        <v>129</v>
      </c>
      <c r="C495" s="52" t="s">
        <v>144</v>
      </c>
      <c r="D495" s="52" t="s">
        <v>187</v>
      </c>
      <c r="E495" s="52" t="s">
        <v>112</v>
      </c>
      <c r="F495" s="111">
        <v>4122291</v>
      </c>
    </row>
    <row r="496" spans="1:11" s="3" customFormat="1" x14ac:dyDescent="0.3">
      <c r="A496" s="165" t="s">
        <v>138</v>
      </c>
      <c r="B496" s="165"/>
      <c r="C496" s="165"/>
      <c r="D496" s="165"/>
      <c r="E496" s="165"/>
      <c r="F496" s="123">
        <f>F13+F58+F349+F381</f>
        <v>705583774.3499999</v>
      </c>
      <c r="G496" s="9"/>
      <c r="H496" s="9"/>
      <c r="I496" s="9"/>
      <c r="J496" s="9"/>
      <c r="K496" s="9"/>
    </row>
    <row r="497" spans="1:11" s="3" customFormat="1" x14ac:dyDescent="0.3">
      <c r="A497" s="59"/>
      <c r="B497" s="59"/>
      <c r="C497" s="59"/>
      <c r="D497" s="59"/>
      <c r="E497" s="59"/>
      <c r="F497" s="123"/>
      <c r="G497" s="9"/>
      <c r="H497" s="9"/>
      <c r="I497" s="9"/>
      <c r="J497" s="9"/>
      <c r="K497" s="9"/>
    </row>
    <row r="498" spans="1:11" s="3" customFormat="1" x14ac:dyDescent="0.3">
      <c r="A498" s="59"/>
      <c r="B498" s="59"/>
      <c r="C498" s="59"/>
      <c r="D498" s="59" t="s">
        <v>553</v>
      </c>
      <c r="E498" s="59"/>
      <c r="F498" s="123">
        <f>'прил 7 '!C13+'прил 7 '!C38+19417804</f>
        <v>705583774.35000002</v>
      </c>
      <c r="G498" s="9"/>
      <c r="H498" s="9"/>
      <c r="I498" s="9"/>
      <c r="J498" s="9"/>
      <c r="K498" s="9"/>
    </row>
    <row r="499" spans="1:11" s="3" customFormat="1" x14ac:dyDescent="0.3">
      <c r="A499" s="59"/>
      <c r="B499" s="59"/>
      <c r="C499" s="59"/>
      <c r="D499" s="59"/>
      <c r="E499" s="59"/>
      <c r="F499" s="123"/>
      <c r="G499" s="9"/>
      <c r="H499" s="9"/>
      <c r="I499" s="9"/>
      <c r="J499" s="9"/>
      <c r="K499" s="9"/>
    </row>
    <row r="500" spans="1:11" s="3" customFormat="1" x14ac:dyDescent="0.3">
      <c r="A500" s="59"/>
      <c r="B500" s="59"/>
      <c r="C500" s="59"/>
      <c r="D500" s="59"/>
      <c r="E500" s="59"/>
      <c r="F500" s="123">
        <f>F496-F498</f>
        <v>0</v>
      </c>
      <c r="G500" s="9"/>
      <c r="H500" s="9"/>
      <c r="I500" s="9"/>
      <c r="J500" s="9"/>
      <c r="K500" s="9"/>
    </row>
    <row r="501" spans="1:11" s="3" customFormat="1" x14ac:dyDescent="0.3">
      <c r="A501" s="59"/>
      <c r="B501" s="59"/>
      <c r="C501" s="59"/>
      <c r="D501" s="59"/>
      <c r="E501" s="59"/>
      <c r="F501" s="123">
        <f>'прил 7 '!C51-'прил 11'!F496</f>
        <v>-19417803.999999881</v>
      </c>
      <c r="G501" s="9"/>
      <c r="H501" s="9"/>
      <c r="I501" s="9"/>
      <c r="J501" s="9"/>
      <c r="K501" s="9"/>
    </row>
    <row r="502" spans="1:11" x14ac:dyDescent="0.3">
      <c r="C502" s="60"/>
      <c r="D502" s="60" t="s">
        <v>382</v>
      </c>
      <c r="E502" s="60"/>
      <c r="F502" s="61">
        <f>('прил 7 '!C13-185707817.4)*5/100</f>
        <v>4058853.23</v>
      </c>
    </row>
    <row r="503" spans="1:11" x14ac:dyDescent="0.3">
      <c r="C503" s="62" t="s">
        <v>10</v>
      </c>
      <c r="F503" s="124">
        <f>F14+F59+F350</f>
        <v>83427811.840000004</v>
      </c>
    </row>
    <row r="504" spans="1:11" x14ac:dyDescent="0.3">
      <c r="C504" s="62" t="s">
        <v>29</v>
      </c>
      <c r="F504" s="124">
        <f>F35</f>
        <v>1263976</v>
      </c>
    </row>
    <row r="505" spans="1:11" x14ac:dyDescent="0.3">
      <c r="C505" s="62" t="s">
        <v>56</v>
      </c>
      <c r="F505" s="124">
        <f>F161</f>
        <v>200000</v>
      </c>
    </row>
    <row r="506" spans="1:11" x14ac:dyDescent="0.3">
      <c r="C506" s="62" t="s">
        <v>60</v>
      </c>
      <c r="F506" s="124">
        <f>F167</f>
        <v>23958318</v>
      </c>
    </row>
    <row r="507" spans="1:11" x14ac:dyDescent="0.3">
      <c r="C507" s="62" t="s">
        <v>69</v>
      </c>
      <c r="F507" s="124">
        <f>F202</f>
        <v>18527550.229999997</v>
      </c>
    </row>
    <row r="508" spans="1:11" x14ac:dyDescent="0.3">
      <c r="C508" s="62" t="s">
        <v>79</v>
      </c>
      <c r="F508" s="124">
        <f>F249</f>
        <v>915000</v>
      </c>
    </row>
    <row r="509" spans="1:11" x14ac:dyDescent="0.3">
      <c r="C509" s="62" t="s">
        <v>84</v>
      </c>
      <c r="F509" s="124">
        <f>F268+F382</f>
        <v>481003939.95999998</v>
      </c>
    </row>
    <row r="510" spans="1:11" x14ac:dyDescent="0.3">
      <c r="C510" s="62" t="s">
        <v>94</v>
      </c>
      <c r="F510" s="124">
        <f>F275</f>
        <v>8438777.4499999993</v>
      </c>
    </row>
    <row r="511" spans="1:11" x14ac:dyDescent="0.3">
      <c r="C511" s="62" t="s">
        <v>100</v>
      </c>
      <c r="F511" s="124">
        <f>F293+F480</f>
        <v>43956635.869999997</v>
      </c>
    </row>
    <row r="512" spans="1:11" x14ac:dyDescent="0.3">
      <c r="C512" s="62" t="s">
        <v>115</v>
      </c>
      <c r="F512" s="124">
        <f>F326</f>
        <v>21709750</v>
      </c>
    </row>
    <row r="513" spans="3:7" x14ac:dyDescent="0.3">
      <c r="C513" s="62" t="s">
        <v>118</v>
      </c>
      <c r="F513" s="124">
        <f>F342</f>
        <v>2000000</v>
      </c>
    </row>
    <row r="514" spans="3:7" x14ac:dyDescent="0.3">
      <c r="C514" s="62" t="s">
        <v>33</v>
      </c>
      <c r="F514" s="124">
        <f>F42</f>
        <v>20182015</v>
      </c>
    </row>
    <row r="515" spans="3:7" x14ac:dyDescent="0.3">
      <c r="C515" s="62"/>
      <c r="F515" s="124">
        <f>SUM(F503:F514)</f>
        <v>705583774.35000002</v>
      </c>
      <c r="G515" s="4">
        <f>F496-F515</f>
        <v>0</v>
      </c>
    </row>
    <row r="516" spans="3:7" x14ac:dyDescent="0.3">
      <c r="C516" s="62"/>
    </row>
    <row r="517" spans="3:7" x14ac:dyDescent="0.3">
      <c r="D517" s="62" t="s">
        <v>351</v>
      </c>
      <c r="F517" s="124">
        <f>F384+F404+F425+F442+F459+F482+F488</f>
        <v>473444541.95999998</v>
      </c>
    </row>
    <row r="518" spans="3:7" x14ac:dyDescent="0.3">
      <c r="D518" s="62" t="s">
        <v>352</v>
      </c>
      <c r="F518" s="124">
        <f>F270+F277</f>
        <v>22984466.449999999</v>
      </c>
    </row>
    <row r="519" spans="3:7" x14ac:dyDescent="0.3">
      <c r="D519" s="62" t="s">
        <v>353</v>
      </c>
      <c r="F519" s="124">
        <f>F251</f>
        <v>870000</v>
      </c>
    </row>
    <row r="520" spans="3:7" x14ac:dyDescent="0.3">
      <c r="D520" s="62" t="s">
        <v>354</v>
      </c>
      <c r="F520" s="124">
        <f>F328</f>
        <v>21709750</v>
      </c>
    </row>
    <row r="521" spans="3:7" x14ac:dyDescent="0.3">
      <c r="D521" s="62" t="s">
        <v>355</v>
      </c>
      <c r="F521" s="124">
        <f>F300</f>
        <v>440160</v>
      </c>
    </row>
    <row r="522" spans="3:7" x14ac:dyDescent="0.3">
      <c r="D522" s="62" t="s">
        <v>356</v>
      </c>
      <c r="F522" s="124">
        <f>F25+F89++F372</f>
        <v>15725602.710000001</v>
      </c>
    </row>
    <row r="523" spans="3:7" x14ac:dyDescent="0.3">
      <c r="D523" s="62" t="s">
        <v>357</v>
      </c>
      <c r="F523" s="124">
        <f>F210+F231+F241</f>
        <v>17508550.229999997</v>
      </c>
    </row>
    <row r="524" spans="3:7" x14ac:dyDescent="0.3">
      <c r="D524" s="62" t="s">
        <v>358</v>
      </c>
      <c r="F524" s="124">
        <f>F105</f>
        <v>215000</v>
      </c>
    </row>
    <row r="525" spans="3:7" x14ac:dyDescent="0.3">
      <c r="D525" s="62" t="s">
        <v>563</v>
      </c>
      <c r="F525" s="124">
        <v>0</v>
      </c>
    </row>
    <row r="526" spans="3:7" x14ac:dyDescent="0.3">
      <c r="D526" s="62" t="s">
        <v>564</v>
      </c>
      <c r="F526" s="124">
        <f>F305</f>
        <v>173500</v>
      </c>
    </row>
    <row r="527" spans="3:7" x14ac:dyDescent="0.3">
      <c r="D527" s="62" t="s">
        <v>565</v>
      </c>
      <c r="F527" s="124">
        <f>F30+F110+F344</f>
        <v>3621222</v>
      </c>
    </row>
    <row r="528" spans="3:7" x14ac:dyDescent="0.3">
      <c r="D528" s="62" t="s">
        <v>566</v>
      </c>
      <c r="F528" s="124">
        <f>F181</f>
        <v>23150605</v>
      </c>
    </row>
    <row r="529" spans="4:7" x14ac:dyDescent="0.3">
      <c r="D529" s="62" t="s">
        <v>567</v>
      </c>
      <c r="F529" s="124">
        <f>F263</f>
        <v>45000</v>
      </c>
    </row>
    <row r="530" spans="4:7" x14ac:dyDescent="0.3">
      <c r="D530" s="62" t="s">
        <v>568</v>
      </c>
      <c r="F530" s="124">
        <f>F193</f>
        <v>430000</v>
      </c>
    </row>
    <row r="531" spans="4:7" x14ac:dyDescent="0.3">
      <c r="D531" s="62" t="s">
        <v>569</v>
      </c>
      <c r="F531" s="124">
        <f>F118+F204</f>
        <v>7888280</v>
      </c>
    </row>
    <row r="532" spans="4:7" x14ac:dyDescent="0.3">
      <c r="D532" s="62" t="s">
        <v>570</v>
      </c>
      <c r="F532" s="124">
        <f>F44+F53</f>
        <v>20182015</v>
      </c>
    </row>
    <row r="533" spans="4:7" x14ac:dyDescent="0.3">
      <c r="D533" s="62" t="s">
        <v>359</v>
      </c>
      <c r="F533" s="124">
        <f>F16+F37+F61+F66+F73+F79+F84+F125+F163+F169+F175+F236+F295+F310+F315+F352+F367+F377</f>
        <v>97195081</v>
      </c>
    </row>
    <row r="534" spans="4:7" x14ac:dyDescent="0.3">
      <c r="D534" s="62"/>
      <c r="F534" s="124">
        <f>SUM(F517:F533)</f>
        <v>705583774.3499999</v>
      </c>
      <c r="G534" s="4">
        <f>F496-F534</f>
        <v>0</v>
      </c>
    </row>
    <row r="535" spans="4:7" x14ac:dyDescent="0.3">
      <c r="D535" s="62"/>
    </row>
    <row r="536" spans="4:7" x14ac:dyDescent="0.3">
      <c r="D536" s="62" t="s">
        <v>360</v>
      </c>
      <c r="F536" s="61">
        <f>F298</f>
        <v>3713124</v>
      </c>
    </row>
    <row r="537" spans="4:7" x14ac:dyDescent="0.3">
      <c r="D537" s="62" t="s">
        <v>361</v>
      </c>
      <c r="F537" s="124">
        <f>F17+F62+F67+F80+F126+F353+F356+F363+F368+F461</f>
        <v>52451388</v>
      </c>
    </row>
    <row r="539" spans="4:7" x14ac:dyDescent="0.3">
      <c r="D539" s="26" t="s">
        <v>362</v>
      </c>
      <c r="E539" s="26">
        <v>22.25</v>
      </c>
      <c r="F539" s="61">
        <f>'прил 7 '!C13*22.25/100</f>
        <v>59381886.244999997</v>
      </c>
    </row>
    <row r="541" spans="4:7" x14ac:dyDescent="0.3">
      <c r="F541" s="61">
        <f>F539-F537</f>
        <v>6930498.2449999973</v>
      </c>
    </row>
    <row r="542" spans="4:7" x14ac:dyDescent="0.3">
      <c r="F542" s="82"/>
    </row>
    <row r="543" spans="4:7" x14ac:dyDescent="0.3">
      <c r="F543" s="82"/>
    </row>
  </sheetData>
  <mergeCells count="3">
    <mergeCell ref="A10:F10"/>
    <mergeCell ref="A9:F9"/>
    <mergeCell ref="A496:E496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view="pageBreakPreview" topLeftCell="A85" zoomScale="95" zoomScaleNormal="100" zoomScaleSheetLayoutView="95" workbookViewId="0">
      <selection activeCell="E92" sqref="E92"/>
    </sheetView>
  </sheetViews>
  <sheetFormatPr defaultRowHeight="18.75" outlineLevelRow="6" x14ac:dyDescent="0.3"/>
  <cols>
    <col min="1" max="1" width="94.5703125" style="63" customWidth="1"/>
    <col min="2" max="2" width="8.42578125" style="63" customWidth="1"/>
    <col min="3" max="3" width="16.7109375" style="63" customWidth="1"/>
    <col min="4" max="4" width="7.140625" style="63" customWidth="1"/>
    <col min="5" max="5" width="20.85546875" style="63" customWidth="1"/>
    <col min="6" max="6" width="16.85546875" style="1" customWidth="1"/>
    <col min="7" max="7" width="19" style="138" customWidth="1"/>
    <col min="8" max="8" width="9.140625" style="138"/>
    <col min="9" max="9" width="15.28515625" style="138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3" t="s">
        <v>625</v>
      </c>
    </row>
    <row r="2" spans="1:9" x14ac:dyDescent="0.3">
      <c r="E2" s="103" t="s">
        <v>433</v>
      </c>
    </row>
    <row r="3" spans="1:9" x14ac:dyDescent="0.3">
      <c r="E3" s="103" t="s">
        <v>434</v>
      </c>
    </row>
    <row r="4" spans="1:9" x14ac:dyDescent="0.3">
      <c r="E4" s="103"/>
    </row>
    <row r="5" spans="1:9" x14ac:dyDescent="0.3">
      <c r="E5" s="103" t="s">
        <v>310</v>
      </c>
    </row>
    <row r="6" spans="1:9" x14ac:dyDescent="0.3">
      <c r="E6" s="103" t="s">
        <v>621</v>
      </c>
    </row>
    <row r="7" spans="1:9" x14ac:dyDescent="0.3">
      <c r="E7" s="103" t="s">
        <v>622</v>
      </c>
    </row>
    <row r="8" spans="1:9" x14ac:dyDescent="0.3">
      <c r="E8" s="103" t="s">
        <v>623</v>
      </c>
    </row>
    <row r="9" spans="1:9" x14ac:dyDescent="0.3">
      <c r="A9" s="166" t="s">
        <v>246</v>
      </c>
      <c r="B9" s="167"/>
      <c r="C9" s="167"/>
      <c r="D9" s="167"/>
      <c r="E9" s="167"/>
    </row>
    <row r="10" spans="1:9" x14ac:dyDescent="0.3">
      <c r="A10" s="163" t="s">
        <v>571</v>
      </c>
      <c r="B10" s="168"/>
      <c r="C10" s="168"/>
      <c r="D10" s="168"/>
      <c r="E10" s="168"/>
    </row>
    <row r="11" spans="1:9" x14ac:dyDescent="0.3">
      <c r="A11" s="163" t="s">
        <v>313</v>
      </c>
      <c r="B11" s="163"/>
      <c r="C11" s="163"/>
      <c r="D11" s="163"/>
      <c r="E11" s="163"/>
    </row>
    <row r="12" spans="1:9" x14ac:dyDescent="0.3">
      <c r="A12" s="163" t="s">
        <v>314</v>
      </c>
      <c r="B12" s="163"/>
      <c r="C12" s="163"/>
      <c r="D12" s="163"/>
      <c r="E12" s="163"/>
    </row>
    <row r="13" spans="1:9" x14ac:dyDescent="0.3">
      <c r="A13" s="163" t="s">
        <v>315</v>
      </c>
      <c r="B13" s="163"/>
      <c r="C13" s="163"/>
      <c r="D13" s="163"/>
      <c r="E13" s="163"/>
    </row>
    <row r="14" spans="1:9" x14ac:dyDescent="0.3">
      <c r="A14" s="45"/>
      <c r="B14" s="64"/>
      <c r="C14" s="64"/>
      <c r="D14" s="64"/>
      <c r="E14" s="78" t="s">
        <v>556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247</v>
      </c>
    </row>
    <row r="16" spans="1:9" s="3" customFormat="1" x14ac:dyDescent="0.25">
      <c r="A16" s="49" t="s">
        <v>9</v>
      </c>
      <c r="B16" s="50" t="s">
        <v>10</v>
      </c>
      <c r="C16" s="50" t="s">
        <v>151</v>
      </c>
      <c r="D16" s="50" t="s">
        <v>8</v>
      </c>
      <c r="E16" s="118">
        <f>E17+E22+E44+E37+E50+E65+E70</f>
        <v>83427811.840000004</v>
      </c>
      <c r="F16" s="102"/>
      <c r="G16" s="9"/>
      <c r="H16" s="139"/>
      <c r="I16" s="9"/>
    </row>
    <row r="17" spans="1:5" ht="37.5" outlineLevel="1" x14ac:dyDescent="0.25">
      <c r="A17" s="51" t="s">
        <v>40</v>
      </c>
      <c r="B17" s="52" t="s">
        <v>41</v>
      </c>
      <c r="C17" s="52" t="s">
        <v>151</v>
      </c>
      <c r="D17" s="52" t="s">
        <v>8</v>
      </c>
      <c r="E17" s="114">
        <f>E18</f>
        <v>2449211</v>
      </c>
    </row>
    <row r="18" spans="1:5" outlineLevel="2" x14ac:dyDescent="0.25">
      <c r="A18" s="51" t="s">
        <v>248</v>
      </c>
      <c r="B18" s="52" t="s">
        <v>41</v>
      </c>
      <c r="C18" s="52" t="s">
        <v>152</v>
      </c>
      <c r="D18" s="52" t="s">
        <v>8</v>
      </c>
      <c r="E18" s="114">
        <f>E19</f>
        <v>2449211</v>
      </c>
    </row>
    <row r="19" spans="1:5" outlineLevel="4" x14ac:dyDescent="0.25">
      <c r="A19" s="51" t="s">
        <v>42</v>
      </c>
      <c r="B19" s="52" t="s">
        <v>41</v>
      </c>
      <c r="C19" s="52" t="s">
        <v>156</v>
      </c>
      <c r="D19" s="52" t="s">
        <v>8</v>
      </c>
      <c r="E19" s="114">
        <f>E20</f>
        <v>2449211</v>
      </c>
    </row>
    <row r="20" spans="1:5" ht="56.25" outlineLevel="5" x14ac:dyDescent="0.25">
      <c r="A20" s="51" t="s">
        <v>14</v>
      </c>
      <c r="B20" s="52" t="s">
        <v>41</v>
      </c>
      <c r="C20" s="52" t="s">
        <v>156</v>
      </c>
      <c r="D20" s="52" t="s">
        <v>15</v>
      </c>
      <c r="E20" s="114">
        <f>E21</f>
        <v>2449211</v>
      </c>
    </row>
    <row r="21" spans="1:5" outlineLevel="6" x14ac:dyDescent="0.25">
      <c r="A21" s="51" t="s">
        <v>16</v>
      </c>
      <c r="B21" s="52" t="s">
        <v>41</v>
      </c>
      <c r="C21" s="52" t="s">
        <v>156</v>
      </c>
      <c r="D21" s="52" t="s">
        <v>17</v>
      </c>
      <c r="E21" s="114">
        <v>2449211</v>
      </c>
    </row>
    <row r="22" spans="1:5" ht="56.25" outlineLevel="1" x14ac:dyDescent="0.25">
      <c r="A22" s="51" t="s">
        <v>124</v>
      </c>
      <c r="B22" s="52" t="s">
        <v>125</v>
      </c>
      <c r="C22" s="52" t="s">
        <v>151</v>
      </c>
      <c r="D22" s="52" t="s">
        <v>8</v>
      </c>
      <c r="E22" s="114">
        <f>E23</f>
        <v>4693092</v>
      </c>
    </row>
    <row r="23" spans="1:5" outlineLevel="3" x14ac:dyDescent="0.25">
      <c r="A23" s="51" t="s">
        <v>248</v>
      </c>
      <c r="B23" s="52" t="s">
        <v>125</v>
      </c>
      <c r="C23" s="52" t="s">
        <v>152</v>
      </c>
      <c r="D23" s="52" t="s">
        <v>8</v>
      </c>
      <c r="E23" s="114">
        <f>E24+E27+E34</f>
        <v>4693092</v>
      </c>
    </row>
    <row r="24" spans="1:5" outlineLevel="4" x14ac:dyDescent="0.25">
      <c r="A24" s="51" t="s">
        <v>126</v>
      </c>
      <c r="B24" s="52" t="s">
        <v>125</v>
      </c>
      <c r="C24" s="52" t="s">
        <v>171</v>
      </c>
      <c r="D24" s="52" t="s">
        <v>8</v>
      </c>
      <c r="E24" s="114">
        <f>E25</f>
        <v>2121202</v>
      </c>
    </row>
    <row r="25" spans="1:5" ht="56.25" outlineLevel="5" x14ac:dyDescent="0.25">
      <c r="A25" s="51" t="s">
        <v>14</v>
      </c>
      <c r="B25" s="52" t="s">
        <v>125</v>
      </c>
      <c r="C25" s="52" t="s">
        <v>171</v>
      </c>
      <c r="D25" s="52" t="s">
        <v>15</v>
      </c>
      <c r="E25" s="114">
        <f>E26</f>
        <v>2121202</v>
      </c>
    </row>
    <row r="26" spans="1:5" outlineLevel="6" x14ac:dyDescent="0.25">
      <c r="A26" s="51" t="s">
        <v>16</v>
      </c>
      <c r="B26" s="52" t="s">
        <v>125</v>
      </c>
      <c r="C26" s="52" t="s">
        <v>171</v>
      </c>
      <c r="D26" s="52" t="s">
        <v>17</v>
      </c>
      <c r="E26" s="114">
        <v>2121202</v>
      </c>
    </row>
    <row r="27" spans="1:5" ht="37.5" outlineLevel="4" x14ac:dyDescent="0.25">
      <c r="A27" s="51" t="s">
        <v>13</v>
      </c>
      <c r="B27" s="52" t="s">
        <v>125</v>
      </c>
      <c r="C27" s="52" t="s">
        <v>153</v>
      </c>
      <c r="D27" s="52" t="s">
        <v>8</v>
      </c>
      <c r="E27" s="114">
        <f>E28+E30+E32</f>
        <v>2391890</v>
      </c>
    </row>
    <row r="28" spans="1:5" ht="56.25" outlineLevel="5" x14ac:dyDescent="0.25">
      <c r="A28" s="51" t="s">
        <v>14</v>
      </c>
      <c r="B28" s="52" t="s">
        <v>125</v>
      </c>
      <c r="C28" s="52" t="s">
        <v>153</v>
      </c>
      <c r="D28" s="52" t="s">
        <v>15</v>
      </c>
      <c r="E28" s="114">
        <f>E29</f>
        <v>2243390</v>
      </c>
    </row>
    <row r="29" spans="1:5" outlineLevel="6" x14ac:dyDescent="0.25">
      <c r="A29" s="51" t="s">
        <v>16</v>
      </c>
      <c r="B29" s="52" t="s">
        <v>125</v>
      </c>
      <c r="C29" s="52" t="s">
        <v>153</v>
      </c>
      <c r="D29" s="52" t="s">
        <v>17</v>
      </c>
      <c r="E29" s="114">
        <v>2243390</v>
      </c>
    </row>
    <row r="30" spans="1:5" outlineLevel="5" x14ac:dyDescent="0.25">
      <c r="A30" s="51" t="s">
        <v>18</v>
      </c>
      <c r="B30" s="52" t="s">
        <v>125</v>
      </c>
      <c r="C30" s="52" t="s">
        <v>153</v>
      </c>
      <c r="D30" s="52" t="s">
        <v>19</v>
      </c>
      <c r="E30" s="114">
        <f>E31</f>
        <v>143000</v>
      </c>
    </row>
    <row r="31" spans="1:5" ht="37.5" outlineLevel="6" x14ac:dyDescent="0.25">
      <c r="A31" s="51" t="s">
        <v>20</v>
      </c>
      <c r="B31" s="52" t="s">
        <v>125</v>
      </c>
      <c r="C31" s="52" t="s">
        <v>153</v>
      </c>
      <c r="D31" s="52" t="s">
        <v>21</v>
      </c>
      <c r="E31" s="114">
        <v>143000</v>
      </c>
    </row>
    <row r="32" spans="1:5" outlineLevel="5" x14ac:dyDescent="0.25">
      <c r="A32" s="51" t="s">
        <v>22</v>
      </c>
      <c r="B32" s="52" t="s">
        <v>125</v>
      </c>
      <c r="C32" s="52" t="s">
        <v>153</v>
      </c>
      <c r="D32" s="52" t="s">
        <v>23</v>
      </c>
      <c r="E32" s="114">
        <f>E33</f>
        <v>5500</v>
      </c>
    </row>
    <row r="33" spans="1:5" outlineLevel="6" x14ac:dyDescent="0.25">
      <c r="A33" s="51" t="s">
        <v>24</v>
      </c>
      <c r="B33" s="52" t="s">
        <v>125</v>
      </c>
      <c r="C33" s="52" t="s">
        <v>153</v>
      </c>
      <c r="D33" s="52" t="s">
        <v>25</v>
      </c>
      <c r="E33" s="114">
        <v>5500</v>
      </c>
    </row>
    <row r="34" spans="1:5" outlineLevel="4" x14ac:dyDescent="0.25">
      <c r="A34" s="51" t="s">
        <v>127</v>
      </c>
      <c r="B34" s="52" t="s">
        <v>125</v>
      </c>
      <c r="C34" s="52" t="s">
        <v>172</v>
      </c>
      <c r="D34" s="52" t="s">
        <v>8</v>
      </c>
      <c r="E34" s="114">
        <f>E35</f>
        <v>180000</v>
      </c>
    </row>
    <row r="35" spans="1:5" ht="56.25" outlineLevel="5" x14ac:dyDescent="0.25">
      <c r="A35" s="51" t="s">
        <v>14</v>
      </c>
      <c r="B35" s="52" t="s">
        <v>125</v>
      </c>
      <c r="C35" s="52" t="s">
        <v>172</v>
      </c>
      <c r="D35" s="52" t="s">
        <v>15</v>
      </c>
      <c r="E35" s="114">
        <f>E36</f>
        <v>180000</v>
      </c>
    </row>
    <row r="36" spans="1:5" outlineLevel="6" x14ac:dyDescent="0.25">
      <c r="A36" s="51" t="s">
        <v>16</v>
      </c>
      <c r="B36" s="52" t="s">
        <v>125</v>
      </c>
      <c r="C36" s="52" t="s">
        <v>172</v>
      </c>
      <c r="D36" s="52" t="s">
        <v>17</v>
      </c>
      <c r="E36" s="114">
        <v>180000</v>
      </c>
    </row>
    <row r="37" spans="1:5" ht="56.25" outlineLevel="1" x14ac:dyDescent="0.25">
      <c r="A37" s="51" t="s">
        <v>43</v>
      </c>
      <c r="B37" s="52" t="s">
        <v>44</v>
      </c>
      <c r="C37" s="52" t="s">
        <v>151</v>
      </c>
      <c r="D37" s="52" t="s">
        <v>8</v>
      </c>
      <c r="E37" s="114">
        <f>E38</f>
        <v>14575600</v>
      </c>
    </row>
    <row r="38" spans="1:5" outlineLevel="3" x14ac:dyDescent="0.25">
      <c r="A38" s="51" t="s">
        <v>248</v>
      </c>
      <c r="B38" s="52" t="s">
        <v>44</v>
      </c>
      <c r="C38" s="52" t="s">
        <v>152</v>
      </c>
      <c r="D38" s="52" t="s">
        <v>8</v>
      </c>
      <c r="E38" s="114">
        <f>E39</f>
        <v>14575600</v>
      </c>
    </row>
    <row r="39" spans="1:5" ht="37.5" outlineLevel="4" x14ac:dyDescent="0.25">
      <c r="A39" s="51" t="s">
        <v>13</v>
      </c>
      <c r="B39" s="52" t="s">
        <v>44</v>
      </c>
      <c r="C39" s="52" t="s">
        <v>153</v>
      </c>
      <c r="D39" s="52" t="s">
        <v>8</v>
      </c>
      <c r="E39" s="114">
        <f>E40+E42</f>
        <v>14575600</v>
      </c>
    </row>
    <row r="40" spans="1:5" ht="56.25" outlineLevel="5" x14ac:dyDescent="0.25">
      <c r="A40" s="51" t="s">
        <v>14</v>
      </c>
      <c r="B40" s="52" t="s">
        <v>44</v>
      </c>
      <c r="C40" s="52" t="s">
        <v>153</v>
      </c>
      <c r="D40" s="52" t="s">
        <v>15</v>
      </c>
      <c r="E40" s="114">
        <f>E41</f>
        <v>14484600</v>
      </c>
    </row>
    <row r="41" spans="1:5" outlineLevel="6" x14ac:dyDescent="0.25">
      <c r="A41" s="51" t="s">
        <v>16</v>
      </c>
      <c r="B41" s="52" t="s">
        <v>44</v>
      </c>
      <c r="C41" s="52" t="s">
        <v>153</v>
      </c>
      <c r="D41" s="52" t="s">
        <v>17</v>
      </c>
      <c r="E41" s="114">
        <v>14484600</v>
      </c>
    </row>
    <row r="42" spans="1:5" outlineLevel="5" x14ac:dyDescent="0.25">
      <c r="A42" s="51" t="s">
        <v>18</v>
      </c>
      <c r="B42" s="52" t="s">
        <v>44</v>
      </c>
      <c r="C42" s="52" t="s">
        <v>153</v>
      </c>
      <c r="D42" s="52" t="s">
        <v>19</v>
      </c>
      <c r="E42" s="114">
        <f>E43</f>
        <v>91000</v>
      </c>
    </row>
    <row r="43" spans="1:5" ht="37.5" outlineLevel="6" x14ac:dyDescent="0.25">
      <c r="A43" s="51" t="s">
        <v>20</v>
      </c>
      <c r="B43" s="52" t="s">
        <v>44</v>
      </c>
      <c r="C43" s="52" t="s">
        <v>153</v>
      </c>
      <c r="D43" s="52" t="s">
        <v>21</v>
      </c>
      <c r="E43" s="114">
        <v>91000</v>
      </c>
    </row>
    <row r="44" spans="1:5" outlineLevel="6" x14ac:dyDescent="0.25">
      <c r="A44" s="51" t="s">
        <v>324</v>
      </c>
      <c r="B44" s="52" t="s">
        <v>325</v>
      </c>
      <c r="C44" s="52" t="s">
        <v>151</v>
      </c>
      <c r="D44" s="52" t="s">
        <v>8</v>
      </c>
      <c r="E44" s="114">
        <f>E45</f>
        <v>21463</v>
      </c>
    </row>
    <row r="45" spans="1:5" ht="22.5" customHeight="1" outlineLevel="6" x14ac:dyDescent="0.25">
      <c r="A45" s="51" t="s">
        <v>160</v>
      </c>
      <c r="B45" s="52" t="s">
        <v>325</v>
      </c>
      <c r="C45" s="52" t="s">
        <v>152</v>
      </c>
      <c r="D45" s="52" t="s">
        <v>8</v>
      </c>
      <c r="E45" s="114">
        <f>E46</f>
        <v>21463</v>
      </c>
    </row>
    <row r="46" spans="1:5" outlineLevel="6" x14ac:dyDescent="0.25">
      <c r="A46" s="51" t="s">
        <v>365</v>
      </c>
      <c r="B46" s="52" t="s">
        <v>325</v>
      </c>
      <c r="C46" s="52" t="s">
        <v>364</v>
      </c>
      <c r="D46" s="52" t="s">
        <v>8</v>
      </c>
      <c r="E46" s="114">
        <f>E47</f>
        <v>21463</v>
      </c>
    </row>
    <row r="47" spans="1:5" ht="75" outlineLevel="6" x14ac:dyDescent="0.25">
      <c r="A47" s="51" t="s">
        <v>573</v>
      </c>
      <c r="B47" s="52" t="s">
        <v>325</v>
      </c>
      <c r="C47" s="52" t="s">
        <v>375</v>
      </c>
      <c r="D47" s="52" t="s">
        <v>8</v>
      </c>
      <c r="E47" s="114">
        <f>E48</f>
        <v>21463</v>
      </c>
    </row>
    <row r="48" spans="1:5" outlineLevel="6" x14ac:dyDescent="0.25">
      <c r="A48" s="51" t="s">
        <v>18</v>
      </c>
      <c r="B48" s="52" t="s">
        <v>325</v>
      </c>
      <c r="C48" s="52" t="s">
        <v>375</v>
      </c>
      <c r="D48" s="52" t="s">
        <v>19</v>
      </c>
      <c r="E48" s="114">
        <f>E49</f>
        <v>21463</v>
      </c>
    </row>
    <row r="49" spans="1:5" ht="37.5" outlineLevel="6" x14ac:dyDescent="0.25">
      <c r="A49" s="51" t="s">
        <v>20</v>
      </c>
      <c r="B49" s="52" t="s">
        <v>325</v>
      </c>
      <c r="C49" s="52" t="s">
        <v>375</v>
      </c>
      <c r="D49" s="52" t="s">
        <v>21</v>
      </c>
      <c r="E49" s="114">
        <v>21463</v>
      </c>
    </row>
    <row r="50" spans="1:5" ht="37.5" outlineLevel="1" x14ac:dyDescent="0.25">
      <c r="A50" s="51" t="s">
        <v>11</v>
      </c>
      <c r="B50" s="52" t="s">
        <v>12</v>
      </c>
      <c r="C50" s="52" t="s">
        <v>151</v>
      </c>
      <c r="D50" s="52" t="s">
        <v>8</v>
      </c>
      <c r="E50" s="114">
        <f>E51</f>
        <v>8404007</v>
      </c>
    </row>
    <row r="51" spans="1:5" outlineLevel="3" x14ac:dyDescent="0.25">
      <c r="A51" s="51" t="s">
        <v>248</v>
      </c>
      <c r="B51" s="52" t="s">
        <v>12</v>
      </c>
      <c r="C51" s="52" t="s">
        <v>152</v>
      </c>
      <c r="D51" s="52" t="s">
        <v>8</v>
      </c>
      <c r="E51" s="114">
        <f>E52+E59+E62</f>
        <v>8404007</v>
      </c>
    </row>
    <row r="52" spans="1:5" ht="37.5" outlineLevel="4" x14ac:dyDescent="0.25">
      <c r="A52" s="51" t="s">
        <v>13</v>
      </c>
      <c r="B52" s="52" t="s">
        <v>12</v>
      </c>
      <c r="C52" s="52" t="s">
        <v>153</v>
      </c>
      <c r="D52" s="52" t="s">
        <v>8</v>
      </c>
      <c r="E52" s="114">
        <f>E53+E55+E57</f>
        <v>6529609</v>
      </c>
    </row>
    <row r="53" spans="1:5" ht="56.25" outlineLevel="5" x14ac:dyDescent="0.25">
      <c r="A53" s="51" t="s">
        <v>14</v>
      </c>
      <c r="B53" s="52" t="s">
        <v>12</v>
      </c>
      <c r="C53" s="52" t="s">
        <v>153</v>
      </c>
      <c r="D53" s="52" t="s">
        <v>15</v>
      </c>
      <c r="E53" s="114">
        <f>E54</f>
        <v>6358209</v>
      </c>
    </row>
    <row r="54" spans="1:5" outlineLevel="6" x14ac:dyDescent="0.25">
      <c r="A54" s="51" t="s">
        <v>16</v>
      </c>
      <c r="B54" s="52" t="s">
        <v>12</v>
      </c>
      <c r="C54" s="52" t="s">
        <v>153</v>
      </c>
      <c r="D54" s="52" t="s">
        <v>17</v>
      </c>
      <c r="E54" s="114">
        <v>6358209</v>
      </c>
    </row>
    <row r="55" spans="1:5" outlineLevel="5" x14ac:dyDescent="0.25">
      <c r="A55" s="51" t="s">
        <v>18</v>
      </c>
      <c r="B55" s="52" t="s">
        <v>12</v>
      </c>
      <c r="C55" s="52" t="s">
        <v>153</v>
      </c>
      <c r="D55" s="52" t="s">
        <v>19</v>
      </c>
      <c r="E55" s="114">
        <f>E56</f>
        <v>170400</v>
      </c>
    </row>
    <row r="56" spans="1:5" ht="37.5" outlineLevel="6" x14ac:dyDescent="0.25">
      <c r="A56" s="51" t="s">
        <v>20</v>
      </c>
      <c r="B56" s="52" t="s">
        <v>12</v>
      </c>
      <c r="C56" s="52" t="s">
        <v>153</v>
      </c>
      <c r="D56" s="52" t="s">
        <v>21</v>
      </c>
      <c r="E56" s="114">
        <v>170400</v>
      </c>
    </row>
    <row r="57" spans="1:5" outlineLevel="5" x14ac:dyDescent="0.25">
      <c r="A57" s="51" t="s">
        <v>22</v>
      </c>
      <c r="B57" s="52" t="s">
        <v>12</v>
      </c>
      <c r="C57" s="52" t="s">
        <v>153</v>
      </c>
      <c r="D57" s="52" t="s">
        <v>23</v>
      </c>
      <c r="E57" s="114">
        <f>E58</f>
        <v>1000</v>
      </c>
    </row>
    <row r="58" spans="1:5" outlineLevel="6" x14ac:dyDescent="0.25">
      <c r="A58" s="51" t="s">
        <v>24</v>
      </c>
      <c r="B58" s="52" t="s">
        <v>12</v>
      </c>
      <c r="C58" s="52" t="s">
        <v>153</v>
      </c>
      <c r="D58" s="52" t="s">
        <v>25</v>
      </c>
      <c r="E58" s="114">
        <v>1000</v>
      </c>
    </row>
    <row r="59" spans="1:5" outlineLevel="4" x14ac:dyDescent="0.25">
      <c r="A59" s="51" t="s">
        <v>249</v>
      </c>
      <c r="B59" s="52" t="s">
        <v>12</v>
      </c>
      <c r="C59" s="52" t="s">
        <v>173</v>
      </c>
      <c r="D59" s="52" t="s">
        <v>8</v>
      </c>
      <c r="E59" s="114">
        <f>E60</f>
        <v>1194679</v>
      </c>
    </row>
    <row r="60" spans="1:5" ht="56.25" outlineLevel="5" x14ac:dyDescent="0.25">
      <c r="A60" s="51" t="s">
        <v>14</v>
      </c>
      <c r="B60" s="52" t="s">
        <v>12</v>
      </c>
      <c r="C60" s="52" t="s">
        <v>173</v>
      </c>
      <c r="D60" s="52" t="s">
        <v>15</v>
      </c>
      <c r="E60" s="114">
        <f>E61</f>
        <v>1194679</v>
      </c>
    </row>
    <row r="61" spans="1:5" outlineLevel="6" x14ac:dyDescent="0.25">
      <c r="A61" s="51" t="s">
        <v>16</v>
      </c>
      <c r="B61" s="52" t="s">
        <v>12</v>
      </c>
      <c r="C61" s="52" t="s">
        <v>173</v>
      </c>
      <c r="D61" s="52" t="s">
        <v>17</v>
      </c>
      <c r="E61" s="114">
        <v>1194679</v>
      </c>
    </row>
    <row r="62" spans="1:5" outlineLevel="4" x14ac:dyDescent="0.25">
      <c r="A62" s="51" t="s">
        <v>45</v>
      </c>
      <c r="B62" s="52" t="s">
        <v>12</v>
      </c>
      <c r="C62" s="52" t="s">
        <v>157</v>
      </c>
      <c r="D62" s="52" t="s">
        <v>8</v>
      </c>
      <c r="E62" s="114">
        <f>E63</f>
        <v>679719</v>
      </c>
    </row>
    <row r="63" spans="1:5" ht="56.25" outlineLevel="5" x14ac:dyDescent="0.25">
      <c r="A63" s="51" t="s">
        <v>14</v>
      </c>
      <c r="B63" s="52" t="s">
        <v>12</v>
      </c>
      <c r="C63" s="52" t="s">
        <v>157</v>
      </c>
      <c r="D63" s="52" t="s">
        <v>15</v>
      </c>
      <c r="E63" s="114">
        <f>E64</f>
        <v>679719</v>
      </c>
    </row>
    <row r="64" spans="1:5" outlineLevel="6" x14ac:dyDescent="0.25">
      <c r="A64" s="51" t="s">
        <v>16</v>
      </c>
      <c r="B64" s="52" t="s">
        <v>12</v>
      </c>
      <c r="C64" s="52" t="s">
        <v>157</v>
      </c>
      <c r="D64" s="52" t="s">
        <v>17</v>
      </c>
      <c r="E64" s="114">
        <v>679719</v>
      </c>
    </row>
    <row r="65" spans="1:5" outlineLevel="6" x14ac:dyDescent="0.25">
      <c r="A65" s="51" t="s">
        <v>415</v>
      </c>
      <c r="B65" s="52" t="s">
        <v>416</v>
      </c>
      <c r="C65" s="52" t="s">
        <v>151</v>
      </c>
      <c r="D65" s="52" t="s">
        <v>8</v>
      </c>
      <c r="E65" s="114">
        <f>E66</f>
        <v>2377842</v>
      </c>
    </row>
    <row r="66" spans="1:5" ht="23.25" customHeight="1" outlineLevel="6" x14ac:dyDescent="0.25">
      <c r="A66" s="51" t="s">
        <v>160</v>
      </c>
      <c r="B66" s="52" t="s">
        <v>416</v>
      </c>
      <c r="C66" s="52" t="s">
        <v>152</v>
      </c>
      <c r="D66" s="52" t="s">
        <v>8</v>
      </c>
      <c r="E66" s="114">
        <f>E67</f>
        <v>2377842</v>
      </c>
    </row>
    <row r="67" spans="1:5" ht="37.5" outlineLevel="6" x14ac:dyDescent="0.25">
      <c r="A67" s="51" t="s">
        <v>417</v>
      </c>
      <c r="B67" s="52" t="s">
        <v>416</v>
      </c>
      <c r="C67" s="52" t="s">
        <v>418</v>
      </c>
      <c r="D67" s="52" t="s">
        <v>8</v>
      </c>
      <c r="E67" s="114">
        <f>E68</f>
        <v>2377842</v>
      </c>
    </row>
    <row r="68" spans="1:5" outlineLevel="6" x14ac:dyDescent="0.25">
      <c r="A68" s="51" t="s">
        <v>22</v>
      </c>
      <c r="B68" s="52" t="s">
        <v>416</v>
      </c>
      <c r="C68" s="52" t="s">
        <v>418</v>
      </c>
      <c r="D68" s="52" t="s">
        <v>23</v>
      </c>
      <c r="E68" s="114">
        <f>E69</f>
        <v>2377842</v>
      </c>
    </row>
    <row r="69" spans="1:5" outlineLevel="6" x14ac:dyDescent="0.25">
      <c r="A69" s="51" t="s">
        <v>337</v>
      </c>
      <c r="B69" s="52" t="s">
        <v>416</v>
      </c>
      <c r="C69" s="52" t="s">
        <v>418</v>
      </c>
      <c r="D69" s="52" t="s">
        <v>338</v>
      </c>
      <c r="E69" s="114">
        <v>2377842</v>
      </c>
    </row>
    <row r="70" spans="1:5" outlineLevel="1" x14ac:dyDescent="0.25">
      <c r="A70" s="51" t="s">
        <v>26</v>
      </c>
      <c r="B70" s="52" t="s">
        <v>27</v>
      </c>
      <c r="C70" s="52" t="s">
        <v>151</v>
      </c>
      <c r="D70" s="52" t="s">
        <v>8</v>
      </c>
      <c r="E70" s="114">
        <f>E71+E87+E92+E100+E107</f>
        <v>50906596.840000004</v>
      </c>
    </row>
    <row r="71" spans="1:5" ht="37.5" outlineLevel="2" x14ac:dyDescent="0.25">
      <c r="A71" s="107" t="s">
        <v>519</v>
      </c>
      <c r="B71" s="73" t="s">
        <v>27</v>
      </c>
      <c r="C71" s="73" t="s">
        <v>154</v>
      </c>
      <c r="D71" s="73" t="s">
        <v>8</v>
      </c>
      <c r="E71" s="114">
        <f>E72+E79</f>
        <v>15725602.710000001</v>
      </c>
    </row>
    <row r="72" spans="1:5" ht="37.5" outlineLevel="3" x14ac:dyDescent="0.25">
      <c r="A72" s="51" t="s">
        <v>265</v>
      </c>
      <c r="B72" s="52" t="s">
        <v>27</v>
      </c>
      <c r="C72" s="52" t="s">
        <v>442</v>
      </c>
      <c r="D72" s="52" t="s">
        <v>8</v>
      </c>
      <c r="E72" s="114">
        <f>E73+E76</f>
        <v>311385</v>
      </c>
    </row>
    <row r="73" spans="1:5" outlineLevel="4" x14ac:dyDescent="0.25">
      <c r="A73" s="51" t="s">
        <v>455</v>
      </c>
      <c r="B73" s="52" t="s">
        <v>27</v>
      </c>
      <c r="C73" s="52" t="s">
        <v>443</v>
      </c>
      <c r="D73" s="52" t="s">
        <v>8</v>
      </c>
      <c r="E73" s="114">
        <f>E74</f>
        <v>261385</v>
      </c>
    </row>
    <row r="74" spans="1:5" outlineLevel="5" x14ac:dyDescent="0.25">
      <c r="A74" s="51" t="s">
        <v>18</v>
      </c>
      <c r="B74" s="52" t="s">
        <v>27</v>
      </c>
      <c r="C74" s="52" t="s">
        <v>443</v>
      </c>
      <c r="D74" s="52" t="s">
        <v>19</v>
      </c>
      <c r="E74" s="114">
        <f>E75</f>
        <v>261385</v>
      </c>
    </row>
    <row r="75" spans="1:5" ht="37.5" outlineLevel="6" x14ac:dyDescent="0.25">
      <c r="A75" s="51" t="s">
        <v>20</v>
      </c>
      <c r="B75" s="52" t="s">
        <v>27</v>
      </c>
      <c r="C75" s="52" t="s">
        <v>443</v>
      </c>
      <c r="D75" s="52" t="s">
        <v>21</v>
      </c>
      <c r="E75" s="114">
        <f>212385+19000+30000</f>
        <v>261385</v>
      </c>
    </row>
    <row r="76" spans="1:5" outlineLevel="4" x14ac:dyDescent="0.25">
      <c r="A76" s="51" t="s">
        <v>456</v>
      </c>
      <c r="B76" s="52" t="s">
        <v>27</v>
      </c>
      <c r="C76" s="52" t="s">
        <v>457</v>
      </c>
      <c r="D76" s="52" t="s">
        <v>8</v>
      </c>
      <c r="E76" s="114">
        <f>E77</f>
        <v>50000</v>
      </c>
    </row>
    <row r="77" spans="1:5" outlineLevel="5" x14ac:dyDescent="0.25">
      <c r="A77" s="51" t="s">
        <v>18</v>
      </c>
      <c r="B77" s="52" t="s">
        <v>27</v>
      </c>
      <c r="C77" s="52" t="s">
        <v>457</v>
      </c>
      <c r="D77" s="52" t="s">
        <v>19</v>
      </c>
      <c r="E77" s="114">
        <f>E78</f>
        <v>50000</v>
      </c>
    </row>
    <row r="78" spans="1:5" ht="37.5" outlineLevel="6" x14ac:dyDescent="0.25">
      <c r="A78" s="51" t="s">
        <v>20</v>
      </c>
      <c r="B78" s="52" t="s">
        <v>27</v>
      </c>
      <c r="C78" s="52" t="s">
        <v>457</v>
      </c>
      <c r="D78" s="52" t="s">
        <v>21</v>
      </c>
      <c r="E78" s="114">
        <v>50000</v>
      </c>
    </row>
    <row r="79" spans="1:5" ht="37.5" outlineLevel="6" x14ac:dyDescent="0.25">
      <c r="A79" s="51" t="s">
        <v>267</v>
      </c>
      <c r="B79" s="52" t="s">
        <v>27</v>
      </c>
      <c r="C79" s="52" t="s">
        <v>283</v>
      </c>
      <c r="D79" s="52" t="s">
        <v>8</v>
      </c>
      <c r="E79" s="114">
        <f>E80</f>
        <v>15414217.710000001</v>
      </c>
    </row>
    <row r="80" spans="1:5" ht="37.5" outlineLevel="4" x14ac:dyDescent="0.25">
      <c r="A80" s="51" t="s">
        <v>47</v>
      </c>
      <c r="B80" s="52" t="s">
        <v>27</v>
      </c>
      <c r="C80" s="52" t="s">
        <v>158</v>
      </c>
      <c r="D80" s="52" t="s">
        <v>8</v>
      </c>
      <c r="E80" s="114">
        <f>E81+E83+E85</f>
        <v>15414217.710000001</v>
      </c>
    </row>
    <row r="81" spans="1:5" ht="56.25" outlineLevel="5" x14ac:dyDescent="0.25">
      <c r="A81" s="51" t="s">
        <v>14</v>
      </c>
      <c r="B81" s="52" t="s">
        <v>27</v>
      </c>
      <c r="C81" s="52" t="s">
        <v>158</v>
      </c>
      <c r="D81" s="52" t="s">
        <v>15</v>
      </c>
      <c r="E81" s="114">
        <f>E82</f>
        <v>7284287</v>
      </c>
    </row>
    <row r="82" spans="1:5" outlineLevel="6" x14ac:dyDescent="0.25">
      <c r="A82" s="51" t="s">
        <v>48</v>
      </c>
      <c r="B82" s="52" t="s">
        <v>27</v>
      </c>
      <c r="C82" s="52" t="s">
        <v>158</v>
      </c>
      <c r="D82" s="52" t="s">
        <v>49</v>
      </c>
      <c r="E82" s="114">
        <v>7284287</v>
      </c>
    </row>
    <row r="83" spans="1:5" outlineLevel="5" x14ac:dyDescent="0.25">
      <c r="A83" s="51" t="s">
        <v>18</v>
      </c>
      <c r="B83" s="52" t="s">
        <v>27</v>
      </c>
      <c r="C83" s="52" t="s">
        <v>158</v>
      </c>
      <c r="D83" s="52" t="s">
        <v>19</v>
      </c>
      <c r="E83" s="114">
        <f>E84</f>
        <v>7403760.71</v>
      </c>
    </row>
    <row r="84" spans="1:5" ht="37.5" outlineLevel="6" x14ac:dyDescent="0.25">
      <c r="A84" s="51" t="s">
        <v>20</v>
      </c>
      <c r="B84" s="52" t="s">
        <v>27</v>
      </c>
      <c r="C84" s="52" t="s">
        <v>158</v>
      </c>
      <c r="D84" s="52" t="s">
        <v>21</v>
      </c>
      <c r="E84" s="114">
        <v>7403760.71</v>
      </c>
    </row>
    <row r="85" spans="1:5" outlineLevel="5" x14ac:dyDescent="0.25">
      <c r="A85" s="51" t="s">
        <v>22</v>
      </c>
      <c r="B85" s="52" t="s">
        <v>27</v>
      </c>
      <c r="C85" s="52" t="s">
        <v>158</v>
      </c>
      <c r="D85" s="52" t="s">
        <v>23</v>
      </c>
      <c r="E85" s="114">
        <f>E86</f>
        <v>726170</v>
      </c>
    </row>
    <row r="86" spans="1:5" outlineLevel="6" x14ac:dyDescent="0.25">
      <c r="A86" s="51" t="s">
        <v>24</v>
      </c>
      <c r="B86" s="52" t="s">
        <v>27</v>
      </c>
      <c r="C86" s="52" t="s">
        <v>158</v>
      </c>
      <c r="D86" s="52" t="s">
        <v>25</v>
      </c>
      <c r="E86" s="114">
        <v>726170</v>
      </c>
    </row>
    <row r="87" spans="1:5" ht="37.5" outlineLevel="6" x14ac:dyDescent="0.25">
      <c r="A87" s="107" t="s">
        <v>604</v>
      </c>
      <c r="B87" s="73" t="s">
        <v>27</v>
      </c>
      <c r="C87" s="73" t="s">
        <v>159</v>
      </c>
      <c r="D87" s="73" t="s">
        <v>8</v>
      </c>
      <c r="E87" s="114">
        <f>E88</f>
        <v>215000</v>
      </c>
    </row>
    <row r="88" spans="1:5" outlineLevel="6" x14ac:dyDescent="0.25">
      <c r="A88" s="51" t="s">
        <v>458</v>
      </c>
      <c r="B88" s="52" t="s">
        <v>27</v>
      </c>
      <c r="C88" s="52" t="s">
        <v>285</v>
      </c>
      <c r="D88" s="52" t="s">
        <v>8</v>
      </c>
      <c r="E88" s="114">
        <f>E89</f>
        <v>215000</v>
      </c>
    </row>
    <row r="89" spans="1:5" outlineLevel="6" x14ac:dyDescent="0.25">
      <c r="A89" s="51" t="s">
        <v>459</v>
      </c>
      <c r="B89" s="52" t="s">
        <v>27</v>
      </c>
      <c r="C89" s="52" t="s">
        <v>460</v>
      </c>
      <c r="D89" s="52" t="s">
        <v>8</v>
      </c>
      <c r="E89" s="114">
        <f>E90</f>
        <v>215000</v>
      </c>
    </row>
    <row r="90" spans="1:5" outlineLevel="6" x14ac:dyDescent="0.25">
      <c r="A90" s="51" t="s">
        <v>18</v>
      </c>
      <c r="B90" s="52" t="s">
        <v>27</v>
      </c>
      <c r="C90" s="52" t="s">
        <v>460</v>
      </c>
      <c r="D90" s="52" t="s">
        <v>19</v>
      </c>
      <c r="E90" s="114">
        <f>E91</f>
        <v>215000</v>
      </c>
    </row>
    <row r="91" spans="1:5" ht="37.5" outlineLevel="6" x14ac:dyDescent="0.25">
      <c r="A91" s="51" t="s">
        <v>20</v>
      </c>
      <c r="B91" s="52" t="s">
        <v>27</v>
      </c>
      <c r="C91" s="52" t="s">
        <v>460</v>
      </c>
      <c r="D91" s="52" t="s">
        <v>21</v>
      </c>
      <c r="E91" s="114">
        <v>215000</v>
      </c>
    </row>
    <row r="92" spans="1:5" ht="37.5" outlineLevel="6" x14ac:dyDescent="0.25">
      <c r="A92" s="107" t="s">
        <v>605</v>
      </c>
      <c r="B92" s="73" t="s">
        <v>27</v>
      </c>
      <c r="C92" s="73" t="s">
        <v>444</v>
      </c>
      <c r="D92" s="73" t="s">
        <v>8</v>
      </c>
      <c r="E92" s="114">
        <f>E93</f>
        <v>1621222</v>
      </c>
    </row>
    <row r="93" spans="1:5" ht="37.5" outlineLevel="6" x14ac:dyDescent="0.25">
      <c r="A93" s="55" t="s">
        <v>461</v>
      </c>
      <c r="B93" s="52" t="s">
        <v>27</v>
      </c>
      <c r="C93" s="52" t="s">
        <v>446</v>
      </c>
      <c r="D93" s="52" t="s">
        <v>8</v>
      </c>
      <c r="E93" s="114">
        <f>E94+E97</f>
        <v>1621222</v>
      </c>
    </row>
    <row r="94" spans="1:5" ht="37.5" outlineLevel="6" x14ac:dyDescent="0.25">
      <c r="A94" s="55" t="s">
        <v>462</v>
      </c>
      <c r="B94" s="52" t="s">
        <v>27</v>
      </c>
      <c r="C94" s="52" t="s">
        <v>463</v>
      </c>
      <c r="D94" s="52" t="s">
        <v>8</v>
      </c>
      <c r="E94" s="114">
        <f>E95</f>
        <v>1578722</v>
      </c>
    </row>
    <row r="95" spans="1:5" outlineLevel="6" x14ac:dyDescent="0.25">
      <c r="A95" s="51" t="s">
        <v>18</v>
      </c>
      <c r="B95" s="52" t="s">
        <v>27</v>
      </c>
      <c r="C95" s="52" t="s">
        <v>463</v>
      </c>
      <c r="D95" s="52" t="s">
        <v>19</v>
      </c>
      <c r="E95" s="114">
        <f>E96</f>
        <v>1578722</v>
      </c>
    </row>
    <row r="96" spans="1:5" ht="37.5" outlineLevel="6" x14ac:dyDescent="0.25">
      <c r="A96" s="51" t="s">
        <v>20</v>
      </c>
      <c r="B96" s="52" t="s">
        <v>27</v>
      </c>
      <c r="C96" s="52" t="s">
        <v>463</v>
      </c>
      <c r="D96" s="52" t="s">
        <v>21</v>
      </c>
      <c r="E96" s="114">
        <f>240000+515252+823470</f>
        <v>1578722</v>
      </c>
    </row>
    <row r="97" spans="1:5" ht="21" customHeight="1" outlineLevel="6" x14ac:dyDescent="0.25">
      <c r="A97" s="55" t="s">
        <v>464</v>
      </c>
      <c r="B97" s="52" t="s">
        <v>27</v>
      </c>
      <c r="C97" s="52" t="s">
        <v>447</v>
      </c>
      <c r="D97" s="52" t="s">
        <v>8</v>
      </c>
      <c r="E97" s="114">
        <f>E98</f>
        <v>42500</v>
      </c>
    </row>
    <row r="98" spans="1:5" ht="21" customHeight="1" outlineLevel="6" x14ac:dyDescent="0.25">
      <c r="A98" s="51" t="s">
        <v>18</v>
      </c>
      <c r="B98" s="52" t="s">
        <v>27</v>
      </c>
      <c r="C98" s="52" t="s">
        <v>447</v>
      </c>
      <c r="D98" s="52" t="s">
        <v>19</v>
      </c>
      <c r="E98" s="114">
        <f>E99</f>
        <v>42500</v>
      </c>
    </row>
    <row r="99" spans="1:5" ht="37.5" outlineLevel="6" x14ac:dyDescent="0.25">
      <c r="A99" s="51" t="s">
        <v>20</v>
      </c>
      <c r="B99" s="52" t="s">
        <v>27</v>
      </c>
      <c r="C99" s="52" t="s">
        <v>447</v>
      </c>
      <c r="D99" s="52" t="s">
        <v>21</v>
      </c>
      <c r="E99" s="114">
        <v>42500</v>
      </c>
    </row>
    <row r="100" spans="1:5" ht="37.5" outlineLevel="6" x14ac:dyDescent="0.25">
      <c r="A100" s="107" t="s">
        <v>520</v>
      </c>
      <c r="B100" s="73" t="s">
        <v>27</v>
      </c>
      <c r="C100" s="73" t="s">
        <v>465</v>
      </c>
      <c r="D100" s="73" t="s">
        <v>8</v>
      </c>
      <c r="E100" s="114">
        <f>E101</f>
        <v>6888280</v>
      </c>
    </row>
    <row r="101" spans="1:5" ht="37.5" outlineLevel="6" x14ac:dyDescent="0.25">
      <c r="A101" s="51" t="s">
        <v>266</v>
      </c>
      <c r="B101" s="52" t="s">
        <v>27</v>
      </c>
      <c r="C101" s="52" t="s">
        <v>466</v>
      </c>
      <c r="D101" s="52" t="s">
        <v>8</v>
      </c>
      <c r="E101" s="114">
        <f>E102</f>
        <v>6888280</v>
      </c>
    </row>
    <row r="102" spans="1:5" ht="56.25" outlineLevel="6" x14ac:dyDescent="0.25">
      <c r="A102" s="51" t="s">
        <v>46</v>
      </c>
      <c r="B102" s="52" t="s">
        <v>27</v>
      </c>
      <c r="C102" s="52" t="s">
        <v>467</v>
      </c>
      <c r="D102" s="52" t="s">
        <v>8</v>
      </c>
      <c r="E102" s="114">
        <f>E103+E105</f>
        <v>6888280</v>
      </c>
    </row>
    <row r="103" spans="1:5" outlineLevel="6" x14ac:dyDescent="0.25">
      <c r="A103" s="51" t="s">
        <v>18</v>
      </c>
      <c r="B103" s="52" t="s">
        <v>27</v>
      </c>
      <c r="C103" s="52" t="s">
        <v>467</v>
      </c>
      <c r="D103" s="52" t="s">
        <v>19</v>
      </c>
      <c r="E103" s="114">
        <f>E104</f>
        <v>6730500</v>
      </c>
    </row>
    <row r="104" spans="1:5" ht="37.5" outlineLevel="6" x14ac:dyDescent="0.25">
      <c r="A104" s="51" t="s">
        <v>20</v>
      </c>
      <c r="B104" s="52" t="s">
        <v>27</v>
      </c>
      <c r="C104" s="52" t="s">
        <v>467</v>
      </c>
      <c r="D104" s="52" t="s">
        <v>21</v>
      </c>
      <c r="E104" s="114">
        <v>6730500</v>
      </c>
    </row>
    <row r="105" spans="1:5" outlineLevel="6" x14ac:dyDescent="0.25">
      <c r="A105" s="51" t="s">
        <v>22</v>
      </c>
      <c r="B105" s="52" t="s">
        <v>27</v>
      </c>
      <c r="C105" s="52" t="s">
        <v>467</v>
      </c>
      <c r="D105" s="52" t="s">
        <v>23</v>
      </c>
      <c r="E105" s="114">
        <f>E106</f>
        <v>157780</v>
      </c>
    </row>
    <row r="106" spans="1:5" outlineLevel="6" x14ac:dyDescent="0.25">
      <c r="A106" s="51" t="s">
        <v>24</v>
      </c>
      <c r="B106" s="52" t="s">
        <v>27</v>
      </c>
      <c r="C106" s="52" t="s">
        <v>467</v>
      </c>
      <c r="D106" s="52" t="s">
        <v>25</v>
      </c>
      <c r="E106" s="114">
        <v>157780</v>
      </c>
    </row>
    <row r="107" spans="1:5" outlineLevel="2" x14ac:dyDescent="0.25">
      <c r="A107" s="51" t="s">
        <v>248</v>
      </c>
      <c r="B107" s="52" t="s">
        <v>27</v>
      </c>
      <c r="C107" s="52" t="s">
        <v>152</v>
      </c>
      <c r="D107" s="52" t="s">
        <v>8</v>
      </c>
      <c r="E107" s="114">
        <f>E108+E113+E116+E119</f>
        <v>26456492.129999999</v>
      </c>
    </row>
    <row r="108" spans="1:5" ht="37.5" outlineLevel="4" x14ac:dyDescent="0.25">
      <c r="A108" s="51" t="s">
        <v>13</v>
      </c>
      <c r="B108" s="52" t="s">
        <v>27</v>
      </c>
      <c r="C108" s="52" t="s">
        <v>153</v>
      </c>
      <c r="D108" s="52" t="s">
        <v>8</v>
      </c>
      <c r="E108" s="114">
        <f>E109+E111</f>
        <v>18868578</v>
      </c>
    </row>
    <row r="109" spans="1:5" ht="56.25" outlineLevel="5" x14ac:dyDescent="0.25">
      <c r="A109" s="51" t="s">
        <v>14</v>
      </c>
      <c r="B109" s="52" t="s">
        <v>27</v>
      </c>
      <c r="C109" s="52" t="s">
        <v>153</v>
      </c>
      <c r="D109" s="52" t="s">
        <v>15</v>
      </c>
      <c r="E109" s="114">
        <f>E110</f>
        <v>18848578</v>
      </c>
    </row>
    <row r="110" spans="1:5" outlineLevel="6" x14ac:dyDescent="0.25">
      <c r="A110" s="51" t="s">
        <v>16</v>
      </c>
      <c r="B110" s="52" t="s">
        <v>27</v>
      </c>
      <c r="C110" s="52" t="s">
        <v>153</v>
      </c>
      <c r="D110" s="52" t="s">
        <v>17</v>
      </c>
      <c r="E110" s="114">
        <v>18848578</v>
      </c>
    </row>
    <row r="111" spans="1:5" outlineLevel="6" x14ac:dyDescent="0.25">
      <c r="A111" s="51" t="s">
        <v>18</v>
      </c>
      <c r="B111" s="52" t="s">
        <v>27</v>
      </c>
      <c r="C111" s="52" t="s">
        <v>153</v>
      </c>
      <c r="D111" s="52" t="s">
        <v>19</v>
      </c>
      <c r="E111" s="114">
        <f>E112</f>
        <v>20000</v>
      </c>
    </row>
    <row r="112" spans="1:5" ht="37.5" outlineLevel="6" x14ac:dyDescent="0.25">
      <c r="A112" s="51" t="s">
        <v>20</v>
      </c>
      <c r="B112" s="52" t="s">
        <v>27</v>
      </c>
      <c r="C112" s="52" t="s">
        <v>153</v>
      </c>
      <c r="D112" s="52" t="s">
        <v>21</v>
      </c>
      <c r="E112" s="114">
        <v>20000</v>
      </c>
    </row>
    <row r="113" spans="1:5" ht="37.5" outlineLevel="6" x14ac:dyDescent="0.25">
      <c r="A113" s="51" t="s">
        <v>302</v>
      </c>
      <c r="B113" s="52" t="s">
        <v>27</v>
      </c>
      <c r="C113" s="52" t="s">
        <v>303</v>
      </c>
      <c r="D113" s="52" t="s">
        <v>8</v>
      </c>
      <c r="E113" s="114">
        <f>E114</f>
        <v>212000</v>
      </c>
    </row>
    <row r="114" spans="1:5" outlineLevel="6" x14ac:dyDescent="0.25">
      <c r="A114" s="51" t="s">
        <v>18</v>
      </c>
      <c r="B114" s="52" t="s">
        <v>27</v>
      </c>
      <c r="C114" s="52" t="s">
        <v>303</v>
      </c>
      <c r="D114" s="52" t="s">
        <v>19</v>
      </c>
      <c r="E114" s="114">
        <f>E115</f>
        <v>212000</v>
      </c>
    </row>
    <row r="115" spans="1:5" ht="37.5" outlineLevel="6" x14ac:dyDescent="0.25">
      <c r="A115" s="51" t="s">
        <v>20</v>
      </c>
      <c r="B115" s="52" t="s">
        <v>27</v>
      </c>
      <c r="C115" s="52" t="s">
        <v>303</v>
      </c>
      <c r="D115" s="52" t="s">
        <v>21</v>
      </c>
      <c r="E115" s="114">
        <v>212000</v>
      </c>
    </row>
    <row r="116" spans="1:5" outlineLevel="6" x14ac:dyDescent="0.25">
      <c r="A116" s="51" t="s">
        <v>332</v>
      </c>
      <c r="B116" s="52" t="s">
        <v>27</v>
      </c>
      <c r="C116" s="52" t="s">
        <v>335</v>
      </c>
      <c r="D116" s="52" t="s">
        <v>8</v>
      </c>
      <c r="E116" s="114">
        <f>E117</f>
        <v>100000</v>
      </c>
    </row>
    <row r="117" spans="1:5" outlineLevel="6" x14ac:dyDescent="0.25">
      <c r="A117" s="51" t="s">
        <v>18</v>
      </c>
      <c r="B117" s="52" t="s">
        <v>27</v>
      </c>
      <c r="C117" s="52" t="s">
        <v>335</v>
      </c>
      <c r="D117" s="52" t="s">
        <v>19</v>
      </c>
      <c r="E117" s="114">
        <f>E118</f>
        <v>100000</v>
      </c>
    </row>
    <row r="118" spans="1:5" ht="37.5" outlineLevel="6" x14ac:dyDescent="0.25">
      <c r="A118" s="51" t="s">
        <v>20</v>
      </c>
      <c r="B118" s="52" t="s">
        <v>27</v>
      </c>
      <c r="C118" s="52" t="s">
        <v>335</v>
      </c>
      <c r="D118" s="52" t="s">
        <v>21</v>
      </c>
      <c r="E118" s="114">
        <v>100000</v>
      </c>
    </row>
    <row r="119" spans="1:5" outlineLevel="6" x14ac:dyDescent="0.25">
      <c r="A119" s="51" t="s">
        <v>365</v>
      </c>
      <c r="B119" s="52" t="s">
        <v>27</v>
      </c>
      <c r="C119" s="52" t="s">
        <v>364</v>
      </c>
      <c r="D119" s="52" t="s">
        <v>8</v>
      </c>
      <c r="E119" s="114">
        <f>E120+E123+E128+E133+E136+E141</f>
        <v>7275914.1299999999</v>
      </c>
    </row>
    <row r="120" spans="1:5" ht="56.25" outlineLevel="6" x14ac:dyDescent="0.25">
      <c r="A120" s="32" t="s">
        <v>521</v>
      </c>
      <c r="B120" s="52" t="s">
        <v>27</v>
      </c>
      <c r="C120" s="52" t="s">
        <v>407</v>
      </c>
      <c r="D120" s="52" t="s">
        <v>8</v>
      </c>
      <c r="E120" s="114">
        <f>E121</f>
        <v>333287.13</v>
      </c>
    </row>
    <row r="121" spans="1:5" ht="56.25" outlineLevel="6" x14ac:dyDescent="0.25">
      <c r="A121" s="51" t="s">
        <v>14</v>
      </c>
      <c r="B121" s="52" t="s">
        <v>27</v>
      </c>
      <c r="C121" s="52" t="s">
        <v>407</v>
      </c>
      <c r="D121" s="52" t="s">
        <v>15</v>
      </c>
      <c r="E121" s="114">
        <f>E122</f>
        <v>333287.13</v>
      </c>
    </row>
    <row r="122" spans="1:5" outlineLevel="6" x14ac:dyDescent="0.25">
      <c r="A122" s="51" t="s">
        <v>16</v>
      </c>
      <c r="B122" s="52" t="s">
        <v>27</v>
      </c>
      <c r="C122" s="52" t="s">
        <v>407</v>
      </c>
      <c r="D122" s="52" t="s">
        <v>17</v>
      </c>
      <c r="E122" s="114">
        <v>333287.13</v>
      </c>
    </row>
    <row r="123" spans="1:5" ht="56.25" outlineLevel="4" x14ac:dyDescent="0.25">
      <c r="A123" s="32" t="s">
        <v>575</v>
      </c>
      <c r="B123" s="52" t="s">
        <v>27</v>
      </c>
      <c r="C123" s="52" t="s">
        <v>377</v>
      </c>
      <c r="D123" s="52" t="s">
        <v>8</v>
      </c>
      <c r="E123" s="114">
        <f>E124+E126</f>
        <v>2400990</v>
      </c>
    </row>
    <row r="124" spans="1:5" ht="56.25" outlineLevel="5" x14ac:dyDescent="0.25">
      <c r="A124" s="51" t="s">
        <v>14</v>
      </c>
      <c r="B124" s="52" t="s">
        <v>27</v>
      </c>
      <c r="C124" s="52" t="s">
        <v>377</v>
      </c>
      <c r="D124" s="52" t="s">
        <v>15</v>
      </c>
      <c r="E124" s="114">
        <f>E125</f>
        <v>2321550</v>
      </c>
    </row>
    <row r="125" spans="1:5" outlineLevel="6" x14ac:dyDescent="0.25">
      <c r="A125" s="51" t="s">
        <v>16</v>
      </c>
      <c r="B125" s="52" t="s">
        <v>27</v>
      </c>
      <c r="C125" s="52" t="s">
        <v>377</v>
      </c>
      <c r="D125" s="52" t="s">
        <v>17</v>
      </c>
      <c r="E125" s="114">
        <v>2321550</v>
      </c>
    </row>
    <row r="126" spans="1:5" outlineLevel="5" x14ac:dyDescent="0.25">
      <c r="A126" s="51" t="s">
        <v>18</v>
      </c>
      <c r="B126" s="52" t="s">
        <v>27</v>
      </c>
      <c r="C126" s="52" t="s">
        <v>377</v>
      </c>
      <c r="D126" s="52" t="s">
        <v>19</v>
      </c>
      <c r="E126" s="114">
        <f>E127</f>
        <v>79440</v>
      </c>
    </row>
    <row r="127" spans="1:5" ht="37.5" outlineLevel="6" x14ac:dyDescent="0.25">
      <c r="A127" s="51" t="s">
        <v>20</v>
      </c>
      <c r="B127" s="52" t="s">
        <v>27</v>
      </c>
      <c r="C127" s="52" t="s">
        <v>377</v>
      </c>
      <c r="D127" s="52" t="s">
        <v>21</v>
      </c>
      <c r="E127" s="114">
        <v>79440</v>
      </c>
    </row>
    <row r="128" spans="1:5" ht="56.25" outlineLevel="4" x14ac:dyDescent="0.25">
      <c r="A128" s="32" t="s">
        <v>524</v>
      </c>
      <c r="B128" s="52" t="s">
        <v>27</v>
      </c>
      <c r="C128" s="52" t="s">
        <v>378</v>
      </c>
      <c r="D128" s="52" t="s">
        <v>8</v>
      </c>
      <c r="E128" s="114">
        <f>E129+E131</f>
        <v>1181384</v>
      </c>
    </row>
    <row r="129" spans="1:5" ht="56.25" outlineLevel="5" x14ac:dyDescent="0.25">
      <c r="A129" s="51" t="s">
        <v>14</v>
      </c>
      <c r="B129" s="52" t="s">
        <v>27</v>
      </c>
      <c r="C129" s="52" t="s">
        <v>378</v>
      </c>
      <c r="D129" s="52" t="s">
        <v>15</v>
      </c>
      <c r="E129" s="114">
        <f>E130</f>
        <v>1166384</v>
      </c>
    </row>
    <row r="130" spans="1:5" outlineLevel="6" x14ac:dyDescent="0.25">
      <c r="A130" s="51" t="s">
        <v>16</v>
      </c>
      <c r="B130" s="52" t="s">
        <v>27</v>
      </c>
      <c r="C130" s="52" t="s">
        <v>378</v>
      </c>
      <c r="D130" s="52" t="s">
        <v>17</v>
      </c>
      <c r="E130" s="114">
        <v>1166384</v>
      </c>
    </row>
    <row r="131" spans="1:5" outlineLevel="5" x14ac:dyDescent="0.25">
      <c r="A131" s="51" t="s">
        <v>18</v>
      </c>
      <c r="B131" s="52" t="s">
        <v>27</v>
      </c>
      <c r="C131" s="52" t="s">
        <v>378</v>
      </c>
      <c r="D131" s="52" t="s">
        <v>19</v>
      </c>
      <c r="E131" s="114">
        <f>E132</f>
        <v>15000</v>
      </c>
    </row>
    <row r="132" spans="1:5" ht="37.5" outlineLevel="6" x14ac:dyDescent="0.25">
      <c r="A132" s="51" t="s">
        <v>20</v>
      </c>
      <c r="B132" s="52" t="s">
        <v>27</v>
      </c>
      <c r="C132" s="52" t="s">
        <v>378</v>
      </c>
      <c r="D132" s="52" t="s">
        <v>21</v>
      </c>
      <c r="E132" s="114">
        <v>15000</v>
      </c>
    </row>
    <row r="133" spans="1:5" ht="56.25" outlineLevel="4" x14ac:dyDescent="0.25">
      <c r="A133" s="32" t="s">
        <v>523</v>
      </c>
      <c r="B133" s="52" t="s">
        <v>27</v>
      </c>
      <c r="C133" s="52" t="s">
        <v>379</v>
      </c>
      <c r="D133" s="52" t="s">
        <v>8</v>
      </c>
      <c r="E133" s="114">
        <f>E134</f>
        <v>765954</v>
      </c>
    </row>
    <row r="134" spans="1:5" ht="56.25" outlineLevel="5" x14ac:dyDescent="0.25">
      <c r="A134" s="51" t="s">
        <v>14</v>
      </c>
      <c r="B134" s="52" t="s">
        <v>27</v>
      </c>
      <c r="C134" s="52" t="s">
        <v>379</v>
      </c>
      <c r="D134" s="52" t="s">
        <v>15</v>
      </c>
      <c r="E134" s="114">
        <f>E135</f>
        <v>765954</v>
      </c>
    </row>
    <row r="135" spans="1:5" outlineLevel="6" x14ac:dyDescent="0.25">
      <c r="A135" s="51" t="s">
        <v>16</v>
      </c>
      <c r="B135" s="52" t="s">
        <v>27</v>
      </c>
      <c r="C135" s="52" t="s">
        <v>379</v>
      </c>
      <c r="D135" s="52" t="s">
        <v>17</v>
      </c>
      <c r="E135" s="114">
        <v>765954</v>
      </c>
    </row>
    <row r="136" spans="1:5" ht="56.25" outlineLevel="4" x14ac:dyDescent="0.25">
      <c r="A136" s="32" t="s">
        <v>522</v>
      </c>
      <c r="B136" s="52" t="s">
        <v>27</v>
      </c>
      <c r="C136" s="52" t="s">
        <v>380</v>
      </c>
      <c r="D136" s="52" t="s">
        <v>8</v>
      </c>
      <c r="E136" s="114">
        <f>E137+E139</f>
        <v>774981</v>
      </c>
    </row>
    <row r="137" spans="1:5" ht="56.25" outlineLevel="5" x14ac:dyDescent="0.25">
      <c r="A137" s="51" t="s">
        <v>14</v>
      </c>
      <c r="B137" s="52" t="s">
        <v>27</v>
      </c>
      <c r="C137" s="52" t="s">
        <v>380</v>
      </c>
      <c r="D137" s="52" t="s">
        <v>15</v>
      </c>
      <c r="E137" s="114">
        <f>E138</f>
        <v>759981</v>
      </c>
    </row>
    <row r="138" spans="1:5" outlineLevel="6" x14ac:dyDescent="0.25">
      <c r="A138" s="51" t="s">
        <v>16</v>
      </c>
      <c r="B138" s="52" t="s">
        <v>27</v>
      </c>
      <c r="C138" s="52" t="s">
        <v>380</v>
      </c>
      <c r="D138" s="52" t="s">
        <v>17</v>
      </c>
      <c r="E138" s="114">
        <v>759981</v>
      </c>
    </row>
    <row r="139" spans="1:5" outlineLevel="5" x14ac:dyDescent="0.25">
      <c r="A139" s="51" t="s">
        <v>18</v>
      </c>
      <c r="B139" s="52" t="s">
        <v>27</v>
      </c>
      <c r="C139" s="52" t="s">
        <v>380</v>
      </c>
      <c r="D139" s="52" t="s">
        <v>19</v>
      </c>
      <c r="E139" s="114">
        <f>E140</f>
        <v>15000</v>
      </c>
    </row>
    <row r="140" spans="1:5" ht="37.5" outlineLevel="6" x14ac:dyDescent="0.25">
      <c r="A140" s="51" t="s">
        <v>20</v>
      </c>
      <c r="B140" s="52" t="s">
        <v>27</v>
      </c>
      <c r="C140" s="52" t="s">
        <v>380</v>
      </c>
      <c r="D140" s="52" t="s">
        <v>21</v>
      </c>
      <c r="E140" s="114">
        <v>15000</v>
      </c>
    </row>
    <row r="141" spans="1:5" ht="37.5" outlineLevel="6" x14ac:dyDescent="0.25">
      <c r="A141" s="51" t="s">
        <v>554</v>
      </c>
      <c r="B141" s="52" t="s">
        <v>27</v>
      </c>
      <c r="C141" s="52" t="s">
        <v>555</v>
      </c>
      <c r="D141" s="52" t="s">
        <v>8</v>
      </c>
      <c r="E141" s="114">
        <f>E142+E144</f>
        <v>1819318</v>
      </c>
    </row>
    <row r="142" spans="1:5" ht="56.25" outlineLevel="6" x14ac:dyDescent="0.25">
      <c r="A142" s="51" t="s">
        <v>14</v>
      </c>
      <c r="B142" s="52" t="s">
        <v>27</v>
      </c>
      <c r="C142" s="52" t="s">
        <v>555</v>
      </c>
      <c r="D142" s="52" t="s">
        <v>15</v>
      </c>
      <c r="E142" s="114">
        <f>E143</f>
        <v>1661718</v>
      </c>
    </row>
    <row r="143" spans="1:5" outlineLevel="6" x14ac:dyDescent="0.25">
      <c r="A143" s="51" t="s">
        <v>16</v>
      </c>
      <c r="B143" s="52" t="s">
        <v>27</v>
      </c>
      <c r="C143" s="52" t="s">
        <v>555</v>
      </c>
      <c r="D143" s="52" t="s">
        <v>17</v>
      </c>
      <c r="E143" s="114">
        <v>1661718</v>
      </c>
    </row>
    <row r="144" spans="1:5" outlineLevel="6" x14ac:dyDescent="0.25">
      <c r="A144" s="51" t="s">
        <v>18</v>
      </c>
      <c r="B144" s="52" t="s">
        <v>27</v>
      </c>
      <c r="C144" s="52" t="s">
        <v>555</v>
      </c>
      <c r="D144" s="52" t="s">
        <v>19</v>
      </c>
      <c r="E144" s="114">
        <f>E145</f>
        <v>157600</v>
      </c>
    </row>
    <row r="145" spans="1:9" ht="37.5" outlineLevel="6" x14ac:dyDescent="0.25">
      <c r="A145" s="51" t="s">
        <v>20</v>
      </c>
      <c r="B145" s="52" t="s">
        <v>27</v>
      </c>
      <c r="C145" s="52" t="s">
        <v>555</v>
      </c>
      <c r="D145" s="52" t="s">
        <v>21</v>
      </c>
      <c r="E145" s="114">
        <v>157600</v>
      </c>
    </row>
    <row r="146" spans="1:9" s="3" customFormat="1" x14ac:dyDescent="0.25">
      <c r="A146" s="49" t="s">
        <v>145</v>
      </c>
      <c r="B146" s="50" t="s">
        <v>29</v>
      </c>
      <c r="C146" s="50" t="s">
        <v>151</v>
      </c>
      <c r="D146" s="50" t="s">
        <v>8</v>
      </c>
      <c r="E146" s="118">
        <f t="shared" ref="E146:E151" si="0">E147</f>
        <v>1263976</v>
      </c>
      <c r="F146" s="102"/>
      <c r="G146" s="139"/>
      <c r="H146" s="139"/>
      <c r="I146" s="139"/>
    </row>
    <row r="147" spans="1:9" outlineLevel="1" x14ac:dyDescent="0.25">
      <c r="A147" s="51" t="s">
        <v>146</v>
      </c>
      <c r="B147" s="52" t="s">
        <v>147</v>
      </c>
      <c r="C147" s="52" t="s">
        <v>151</v>
      </c>
      <c r="D147" s="52" t="s">
        <v>8</v>
      </c>
      <c r="E147" s="114">
        <f t="shared" si="0"/>
        <v>1263976</v>
      </c>
    </row>
    <row r="148" spans="1:9" outlineLevel="3" x14ac:dyDescent="0.25">
      <c r="A148" s="51" t="s">
        <v>248</v>
      </c>
      <c r="B148" s="52" t="s">
        <v>147</v>
      </c>
      <c r="C148" s="52" t="s">
        <v>152</v>
      </c>
      <c r="D148" s="52" t="s">
        <v>8</v>
      </c>
      <c r="E148" s="114">
        <f t="shared" si="0"/>
        <v>1263976</v>
      </c>
    </row>
    <row r="149" spans="1:9" outlineLevel="3" x14ac:dyDescent="0.25">
      <c r="A149" s="51" t="s">
        <v>365</v>
      </c>
      <c r="B149" s="52" t="s">
        <v>147</v>
      </c>
      <c r="C149" s="52" t="s">
        <v>364</v>
      </c>
      <c r="D149" s="52" t="s">
        <v>8</v>
      </c>
      <c r="E149" s="114">
        <f t="shared" si="0"/>
        <v>1263976</v>
      </c>
    </row>
    <row r="150" spans="1:9" ht="56.25" outlineLevel="4" x14ac:dyDescent="0.25">
      <c r="A150" s="32" t="s">
        <v>448</v>
      </c>
      <c r="B150" s="52" t="s">
        <v>147</v>
      </c>
      <c r="C150" s="52" t="s">
        <v>403</v>
      </c>
      <c r="D150" s="52" t="s">
        <v>8</v>
      </c>
      <c r="E150" s="114">
        <f t="shared" si="0"/>
        <v>1263976</v>
      </c>
    </row>
    <row r="151" spans="1:9" outlineLevel="5" x14ac:dyDescent="0.25">
      <c r="A151" s="51" t="s">
        <v>30</v>
      </c>
      <c r="B151" s="52" t="s">
        <v>147</v>
      </c>
      <c r="C151" s="52" t="s">
        <v>403</v>
      </c>
      <c r="D151" s="52" t="s">
        <v>31</v>
      </c>
      <c r="E151" s="114">
        <f t="shared" si="0"/>
        <v>1263976</v>
      </c>
    </row>
    <row r="152" spans="1:9" outlineLevel="6" x14ac:dyDescent="0.25">
      <c r="A152" s="51" t="s">
        <v>148</v>
      </c>
      <c r="B152" s="52" t="s">
        <v>147</v>
      </c>
      <c r="C152" s="52" t="s">
        <v>403</v>
      </c>
      <c r="D152" s="52" t="s">
        <v>149</v>
      </c>
      <c r="E152" s="114">
        <v>1263976</v>
      </c>
    </row>
    <row r="153" spans="1:9" s="3" customFormat="1" ht="37.5" x14ac:dyDescent="0.25">
      <c r="A153" s="49" t="s">
        <v>55</v>
      </c>
      <c r="B153" s="50" t="s">
        <v>56</v>
      </c>
      <c r="C153" s="50" t="s">
        <v>151</v>
      </c>
      <c r="D153" s="50" t="s">
        <v>8</v>
      </c>
      <c r="E153" s="118">
        <f>E154</f>
        <v>200000</v>
      </c>
      <c r="F153" s="102"/>
      <c r="G153" s="139"/>
      <c r="H153" s="139"/>
      <c r="I153" s="139"/>
    </row>
    <row r="154" spans="1:9" ht="37.5" outlineLevel="1" x14ac:dyDescent="0.25">
      <c r="A154" s="51" t="s">
        <v>57</v>
      </c>
      <c r="B154" s="52" t="s">
        <v>58</v>
      </c>
      <c r="C154" s="52" t="s">
        <v>151</v>
      </c>
      <c r="D154" s="52" t="s">
        <v>8</v>
      </c>
      <c r="E154" s="114">
        <f>E155</f>
        <v>200000</v>
      </c>
    </row>
    <row r="155" spans="1:9" outlineLevel="3" x14ac:dyDescent="0.25">
      <c r="A155" s="51" t="s">
        <v>248</v>
      </c>
      <c r="B155" s="52" t="s">
        <v>58</v>
      </c>
      <c r="C155" s="52" t="s">
        <v>152</v>
      </c>
      <c r="D155" s="52" t="s">
        <v>8</v>
      </c>
      <c r="E155" s="114">
        <f>E156</f>
        <v>200000</v>
      </c>
    </row>
    <row r="156" spans="1:9" ht="37.5" outlineLevel="4" x14ac:dyDescent="0.25">
      <c r="A156" s="51" t="s">
        <v>59</v>
      </c>
      <c r="B156" s="52" t="s">
        <v>58</v>
      </c>
      <c r="C156" s="52" t="s">
        <v>161</v>
      </c>
      <c r="D156" s="52" t="s">
        <v>8</v>
      </c>
      <c r="E156" s="114">
        <f>E157</f>
        <v>200000</v>
      </c>
    </row>
    <row r="157" spans="1:9" outlineLevel="5" x14ac:dyDescent="0.25">
      <c r="A157" s="51" t="s">
        <v>18</v>
      </c>
      <c r="B157" s="52" t="s">
        <v>58</v>
      </c>
      <c r="C157" s="52" t="s">
        <v>161</v>
      </c>
      <c r="D157" s="52" t="s">
        <v>19</v>
      </c>
      <c r="E157" s="114">
        <f>E158</f>
        <v>200000</v>
      </c>
    </row>
    <row r="158" spans="1:9" ht="37.5" outlineLevel="6" x14ac:dyDescent="0.25">
      <c r="A158" s="51" t="s">
        <v>20</v>
      </c>
      <c r="B158" s="52" t="s">
        <v>58</v>
      </c>
      <c r="C158" s="52" t="s">
        <v>161</v>
      </c>
      <c r="D158" s="52" t="s">
        <v>21</v>
      </c>
      <c r="E158" s="114">
        <v>200000</v>
      </c>
    </row>
    <row r="159" spans="1:9" s="3" customFormat="1" x14ac:dyDescent="0.25">
      <c r="A159" s="49" t="s">
        <v>139</v>
      </c>
      <c r="B159" s="50" t="s">
        <v>60</v>
      </c>
      <c r="C159" s="50" t="s">
        <v>151</v>
      </c>
      <c r="D159" s="50" t="s">
        <v>8</v>
      </c>
      <c r="E159" s="118">
        <f>E160+E166+E172+E184</f>
        <v>23958318</v>
      </c>
      <c r="F159" s="102"/>
      <c r="G159" s="139"/>
      <c r="H159" s="139"/>
      <c r="I159" s="139"/>
    </row>
    <row r="160" spans="1:9" s="3" customFormat="1" x14ac:dyDescent="0.25">
      <c r="A160" s="51" t="s">
        <v>141</v>
      </c>
      <c r="B160" s="52" t="s">
        <v>142</v>
      </c>
      <c r="C160" s="52" t="s">
        <v>151</v>
      </c>
      <c r="D160" s="52" t="s">
        <v>8</v>
      </c>
      <c r="E160" s="114">
        <f>E161</f>
        <v>374490</v>
      </c>
      <c r="G160" s="139"/>
      <c r="H160" s="139"/>
      <c r="I160" s="139"/>
    </row>
    <row r="161" spans="1:9" s="3" customFormat="1" x14ac:dyDescent="0.25">
      <c r="A161" s="51" t="s">
        <v>248</v>
      </c>
      <c r="B161" s="52" t="s">
        <v>142</v>
      </c>
      <c r="C161" s="52" t="s">
        <v>152</v>
      </c>
      <c r="D161" s="52" t="s">
        <v>8</v>
      </c>
      <c r="E161" s="114">
        <f>E162</f>
        <v>374490</v>
      </c>
      <c r="G161" s="139"/>
      <c r="H161" s="139"/>
      <c r="I161" s="139"/>
    </row>
    <row r="162" spans="1:9" s="3" customFormat="1" x14ac:dyDescent="0.25">
      <c r="A162" s="51" t="s">
        <v>365</v>
      </c>
      <c r="B162" s="52" t="s">
        <v>142</v>
      </c>
      <c r="C162" s="52" t="s">
        <v>364</v>
      </c>
      <c r="D162" s="52" t="s">
        <v>8</v>
      </c>
      <c r="E162" s="114">
        <f>E163</f>
        <v>374490</v>
      </c>
      <c r="G162" s="139"/>
      <c r="H162" s="139"/>
      <c r="I162" s="139"/>
    </row>
    <row r="163" spans="1:9" s="3" customFormat="1" ht="75" x14ac:dyDescent="0.25">
      <c r="A163" s="55" t="s">
        <v>525</v>
      </c>
      <c r="B163" s="52" t="s">
        <v>142</v>
      </c>
      <c r="C163" s="52" t="s">
        <v>376</v>
      </c>
      <c r="D163" s="52" t="s">
        <v>8</v>
      </c>
      <c r="E163" s="114">
        <f>E164</f>
        <v>374490</v>
      </c>
      <c r="G163" s="139"/>
      <c r="H163" s="139"/>
      <c r="I163" s="139"/>
    </row>
    <row r="164" spans="1:9" s="3" customFormat="1" x14ac:dyDescent="0.25">
      <c r="A164" s="51" t="s">
        <v>18</v>
      </c>
      <c r="B164" s="52" t="s">
        <v>142</v>
      </c>
      <c r="C164" s="52" t="s">
        <v>376</v>
      </c>
      <c r="D164" s="52" t="s">
        <v>19</v>
      </c>
      <c r="E164" s="114">
        <f>E165</f>
        <v>374490</v>
      </c>
      <c r="G164" s="139"/>
      <c r="H164" s="139"/>
      <c r="I164" s="139"/>
    </row>
    <row r="165" spans="1:9" s="3" customFormat="1" ht="37.5" x14ac:dyDescent="0.25">
      <c r="A165" s="51" t="s">
        <v>20</v>
      </c>
      <c r="B165" s="52" t="s">
        <v>142</v>
      </c>
      <c r="C165" s="52" t="s">
        <v>376</v>
      </c>
      <c r="D165" s="52" t="s">
        <v>21</v>
      </c>
      <c r="E165" s="114">
        <v>374490</v>
      </c>
      <c r="G165" s="139"/>
      <c r="H165" s="139"/>
      <c r="I165" s="139"/>
    </row>
    <row r="166" spans="1:9" s="3" customFormat="1" x14ac:dyDescent="0.25">
      <c r="A166" s="51" t="s">
        <v>395</v>
      </c>
      <c r="B166" s="52" t="s">
        <v>396</v>
      </c>
      <c r="C166" s="52" t="s">
        <v>151</v>
      </c>
      <c r="D166" s="52" t="s">
        <v>8</v>
      </c>
      <c r="E166" s="114">
        <f>E167</f>
        <v>3223</v>
      </c>
      <c r="G166" s="139"/>
      <c r="H166" s="139"/>
      <c r="I166" s="139"/>
    </row>
    <row r="167" spans="1:9" s="3" customFormat="1" ht="21" customHeight="1" x14ac:dyDescent="0.25">
      <c r="A167" s="51" t="s">
        <v>160</v>
      </c>
      <c r="B167" s="52" t="s">
        <v>396</v>
      </c>
      <c r="C167" s="52" t="s">
        <v>152</v>
      </c>
      <c r="D167" s="52" t="s">
        <v>8</v>
      </c>
      <c r="E167" s="114">
        <f>E168</f>
        <v>3223</v>
      </c>
      <c r="G167" s="139"/>
      <c r="H167" s="139"/>
      <c r="I167" s="139"/>
    </row>
    <row r="168" spans="1:9" s="3" customFormat="1" x14ac:dyDescent="0.25">
      <c r="A168" s="51" t="s">
        <v>365</v>
      </c>
      <c r="B168" s="52" t="s">
        <v>396</v>
      </c>
      <c r="C168" s="52" t="s">
        <v>364</v>
      </c>
      <c r="D168" s="52" t="s">
        <v>8</v>
      </c>
      <c r="E168" s="114">
        <f>E169</f>
        <v>3223</v>
      </c>
      <c r="G168" s="139"/>
      <c r="H168" s="139"/>
      <c r="I168" s="139"/>
    </row>
    <row r="169" spans="1:9" s="3" customFormat="1" ht="93.75" x14ac:dyDescent="0.25">
      <c r="A169" s="32" t="s">
        <v>527</v>
      </c>
      <c r="B169" s="52" t="s">
        <v>396</v>
      </c>
      <c r="C169" s="52" t="s">
        <v>526</v>
      </c>
      <c r="D169" s="52" t="s">
        <v>8</v>
      </c>
      <c r="E169" s="114">
        <f>E170</f>
        <v>3223</v>
      </c>
      <c r="G169" s="139"/>
      <c r="H169" s="139"/>
      <c r="I169" s="139"/>
    </row>
    <row r="170" spans="1:9" s="3" customFormat="1" x14ac:dyDescent="0.25">
      <c r="A170" s="51" t="s">
        <v>18</v>
      </c>
      <c r="B170" s="52" t="s">
        <v>396</v>
      </c>
      <c r="C170" s="52" t="s">
        <v>526</v>
      </c>
      <c r="D170" s="52" t="s">
        <v>19</v>
      </c>
      <c r="E170" s="114">
        <f>E171</f>
        <v>3223</v>
      </c>
      <c r="G170" s="139"/>
      <c r="H170" s="139"/>
      <c r="I170" s="139"/>
    </row>
    <row r="171" spans="1:9" s="3" customFormat="1" ht="37.5" x14ac:dyDescent="0.25">
      <c r="A171" s="51" t="s">
        <v>20</v>
      </c>
      <c r="B171" s="52" t="s">
        <v>396</v>
      </c>
      <c r="C171" s="52" t="s">
        <v>526</v>
      </c>
      <c r="D171" s="52" t="s">
        <v>21</v>
      </c>
      <c r="E171" s="114">
        <v>3223</v>
      </c>
      <c r="G171" s="139"/>
      <c r="H171" s="139"/>
      <c r="I171" s="139"/>
    </row>
    <row r="172" spans="1:9" outlineLevel="6" x14ac:dyDescent="0.25">
      <c r="A172" s="51" t="s">
        <v>63</v>
      </c>
      <c r="B172" s="52" t="s">
        <v>64</v>
      </c>
      <c r="C172" s="52" t="s">
        <v>151</v>
      </c>
      <c r="D172" s="52" t="s">
        <v>8</v>
      </c>
      <c r="E172" s="114">
        <f>E173</f>
        <v>23150605</v>
      </c>
    </row>
    <row r="173" spans="1:9" ht="56.25" outlineLevel="6" x14ac:dyDescent="0.25">
      <c r="A173" s="107" t="s">
        <v>468</v>
      </c>
      <c r="B173" s="73" t="s">
        <v>64</v>
      </c>
      <c r="C173" s="73" t="s">
        <v>469</v>
      </c>
      <c r="D173" s="73" t="s">
        <v>8</v>
      </c>
      <c r="E173" s="114">
        <f>E174</f>
        <v>23150605</v>
      </c>
    </row>
    <row r="174" spans="1:9" ht="37.5" outlineLevel="6" x14ac:dyDescent="0.25">
      <c r="A174" s="51" t="s">
        <v>470</v>
      </c>
      <c r="B174" s="52" t="s">
        <v>64</v>
      </c>
      <c r="C174" s="52" t="s">
        <v>471</v>
      </c>
      <c r="D174" s="52" t="s">
        <v>8</v>
      </c>
      <c r="E174" s="114">
        <f>E175+E178+E181</f>
        <v>23150605</v>
      </c>
    </row>
    <row r="175" spans="1:9" ht="56.25" outlineLevel="6" x14ac:dyDescent="0.25">
      <c r="A175" s="110" t="s">
        <v>472</v>
      </c>
      <c r="B175" s="52" t="s">
        <v>64</v>
      </c>
      <c r="C175" s="52" t="s">
        <v>473</v>
      </c>
      <c r="D175" s="52" t="s">
        <v>8</v>
      </c>
      <c r="E175" s="114">
        <f>E176</f>
        <v>10407500</v>
      </c>
    </row>
    <row r="176" spans="1:9" outlineLevel="6" x14ac:dyDescent="0.25">
      <c r="A176" s="51" t="s">
        <v>18</v>
      </c>
      <c r="B176" s="52" t="s">
        <v>64</v>
      </c>
      <c r="C176" s="52" t="s">
        <v>473</v>
      </c>
      <c r="D176" s="52" t="s">
        <v>19</v>
      </c>
      <c r="E176" s="114">
        <f>E177</f>
        <v>10407500</v>
      </c>
    </row>
    <row r="177" spans="1:5" ht="37.5" outlineLevel="6" x14ac:dyDescent="0.25">
      <c r="A177" s="51" t="s">
        <v>20</v>
      </c>
      <c r="B177" s="52" t="s">
        <v>64</v>
      </c>
      <c r="C177" s="52" t="s">
        <v>473</v>
      </c>
      <c r="D177" s="52" t="s">
        <v>21</v>
      </c>
      <c r="E177" s="114">
        <v>10407500</v>
      </c>
    </row>
    <row r="178" spans="1:5" ht="37.5" outlineLevel="6" x14ac:dyDescent="0.25">
      <c r="A178" s="51" t="s">
        <v>370</v>
      </c>
      <c r="B178" s="52" t="s">
        <v>64</v>
      </c>
      <c r="C178" s="52" t="s">
        <v>561</v>
      </c>
      <c r="D178" s="52" t="s">
        <v>8</v>
      </c>
      <c r="E178" s="114">
        <f>E179</f>
        <v>100000</v>
      </c>
    </row>
    <row r="179" spans="1:5" outlineLevel="6" x14ac:dyDescent="0.25">
      <c r="A179" s="51" t="s">
        <v>18</v>
      </c>
      <c r="B179" s="52" t="s">
        <v>64</v>
      </c>
      <c r="C179" s="52" t="s">
        <v>561</v>
      </c>
      <c r="D179" s="52" t="s">
        <v>19</v>
      </c>
      <c r="E179" s="114">
        <f>E180</f>
        <v>100000</v>
      </c>
    </row>
    <row r="180" spans="1:5" ht="37.5" outlineLevel="6" x14ac:dyDescent="0.25">
      <c r="A180" s="51" t="s">
        <v>20</v>
      </c>
      <c r="B180" s="52" t="s">
        <v>64</v>
      </c>
      <c r="C180" s="52" t="s">
        <v>561</v>
      </c>
      <c r="D180" s="52" t="s">
        <v>21</v>
      </c>
      <c r="E180" s="114">
        <v>100000</v>
      </c>
    </row>
    <row r="181" spans="1:5" ht="56.25" outlineLevel="6" x14ac:dyDescent="0.25">
      <c r="A181" s="32" t="s">
        <v>528</v>
      </c>
      <c r="B181" s="52" t="s">
        <v>64</v>
      </c>
      <c r="C181" s="52" t="s">
        <v>562</v>
      </c>
      <c r="D181" s="52" t="s">
        <v>8</v>
      </c>
      <c r="E181" s="114">
        <f>E182</f>
        <v>12643105</v>
      </c>
    </row>
    <row r="182" spans="1:5" outlineLevel="6" x14ac:dyDescent="0.25">
      <c r="A182" s="51" t="s">
        <v>18</v>
      </c>
      <c r="B182" s="52" t="s">
        <v>64</v>
      </c>
      <c r="C182" s="52" t="s">
        <v>562</v>
      </c>
      <c r="D182" s="52" t="s">
        <v>19</v>
      </c>
      <c r="E182" s="114">
        <f>E183</f>
        <v>12643105</v>
      </c>
    </row>
    <row r="183" spans="1:5" ht="37.5" outlineLevel="6" x14ac:dyDescent="0.25">
      <c r="A183" s="51" t="s">
        <v>20</v>
      </c>
      <c r="B183" s="52" t="s">
        <v>64</v>
      </c>
      <c r="C183" s="52" t="s">
        <v>562</v>
      </c>
      <c r="D183" s="52" t="s">
        <v>21</v>
      </c>
      <c r="E183" s="114">
        <v>12643105</v>
      </c>
    </row>
    <row r="184" spans="1:5" outlineLevel="1" x14ac:dyDescent="0.25">
      <c r="A184" s="51" t="s">
        <v>66</v>
      </c>
      <c r="B184" s="52" t="s">
        <v>67</v>
      </c>
      <c r="C184" s="52" t="s">
        <v>151</v>
      </c>
      <c r="D184" s="52" t="s">
        <v>8</v>
      </c>
      <c r="E184" s="114">
        <f>E185</f>
        <v>430000</v>
      </c>
    </row>
    <row r="185" spans="1:5" ht="56.25" outlineLevel="1" x14ac:dyDescent="0.25">
      <c r="A185" s="107" t="s">
        <v>532</v>
      </c>
      <c r="B185" s="73" t="s">
        <v>67</v>
      </c>
      <c r="C185" s="73" t="s">
        <v>474</v>
      </c>
      <c r="D185" s="73" t="s">
        <v>8</v>
      </c>
      <c r="E185" s="114">
        <f>E186+E190</f>
        <v>430000</v>
      </c>
    </row>
    <row r="186" spans="1:5" outlineLevel="1" x14ac:dyDescent="0.25">
      <c r="A186" s="51" t="s">
        <v>529</v>
      </c>
      <c r="B186" s="52" t="s">
        <v>67</v>
      </c>
      <c r="C186" s="52" t="s">
        <v>475</v>
      </c>
      <c r="D186" s="52" t="s">
        <v>8</v>
      </c>
      <c r="E186" s="114">
        <f>E187</f>
        <v>30000</v>
      </c>
    </row>
    <row r="187" spans="1:5" outlineLevel="1" x14ac:dyDescent="0.25">
      <c r="A187" s="51" t="s">
        <v>476</v>
      </c>
      <c r="B187" s="52" t="s">
        <v>67</v>
      </c>
      <c r="C187" s="52" t="s">
        <v>477</v>
      </c>
      <c r="D187" s="52" t="s">
        <v>8</v>
      </c>
      <c r="E187" s="114">
        <f>E188</f>
        <v>30000</v>
      </c>
    </row>
    <row r="188" spans="1:5" outlineLevel="1" x14ac:dyDescent="0.25">
      <c r="A188" s="51" t="s">
        <v>18</v>
      </c>
      <c r="B188" s="52" t="s">
        <v>67</v>
      </c>
      <c r="C188" s="52" t="s">
        <v>477</v>
      </c>
      <c r="D188" s="52" t="s">
        <v>19</v>
      </c>
      <c r="E188" s="114">
        <f>E189</f>
        <v>30000</v>
      </c>
    </row>
    <row r="189" spans="1:5" ht="37.5" outlineLevel="1" x14ac:dyDescent="0.25">
      <c r="A189" s="51" t="s">
        <v>20</v>
      </c>
      <c r="B189" s="52" t="s">
        <v>67</v>
      </c>
      <c r="C189" s="52" t="s">
        <v>477</v>
      </c>
      <c r="D189" s="52" t="s">
        <v>21</v>
      </c>
      <c r="E189" s="114">
        <v>30000</v>
      </c>
    </row>
    <row r="190" spans="1:5" ht="37.5" outlineLevel="4" x14ac:dyDescent="0.25">
      <c r="A190" s="55" t="s">
        <v>531</v>
      </c>
      <c r="B190" s="52" t="s">
        <v>67</v>
      </c>
      <c r="C190" s="52" t="s">
        <v>530</v>
      </c>
      <c r="D190" s="52" t="s">
        <v>8</v>
      </c>
      <c r="E190" s="114">
        <f>E191</f>
        <v>400000</v>
      </c>
    </row>
    <row r="191" spans="1:5" outlineLevel="5" x14ac:dyDescent="0.25">
      <c r="A191" s="51" t="s">
        <v>478</v>
      </c>
      <c r="B191" s="52" t="s">
        <v>67</v>
      </c>
      <c r="C191" s="52" t="s">
        <v>581</v>
      </c>
      <c r="D191" s="52" t="s">
        <v>8</v>
      </c>
      <c r="E191" s="114">
        <f>E192</f>
        <v>400000</v>
      </c>
    </row>
    <row r="192" spans="1:5" outlineLevel="6" x14ac:dyDescent="0.25">
      <c r="A192" s="51" t="s">
        <v>18</v>
      </c>
      <c r="B192" s="52" t="s">
        <v>67</v>
      </c>
      <c r="C192" s="52" t="s">
        <v>581</v>
      </c>
      <c r="D192" s="52" t="s">
        <v>19</v>
      </c>
      <c r="E192" s="114">
        <f>E193</f>
        <v>400000</v>
      </c>
    </row>
    <row r="193" spans="1:9" ht="37.5" outlineLevel="6" x14ac:dyDescent="0.25">
      <c r="A193" s="51" t="s">
        <v>20</v>
      </c>
      <c r="B193" s="52" t="s">
        <v>67</v>
      </c>
      <c r="C193" s="52" t="s">
        <v>581</v>
      </c>
      <c r="D193" s="52" t="s">
        <v>21</v>
      </c>
      <c r="E193" s="114">
        <v>400000</v>
      </c>
    </row>
    <row r="194" spans="1:9" s="3" customFormat="1" x14ac:dyDescent="0.25">
      <c r="A194" s="49" t="s">
        <v>68</v>
      </c>
      <c r="B194" s="50" t="s">
        <v>69</v>
      </c>
      <c r="C194" s="50" t="s">
        <v>151</v>
      </c>
      <c r="D194" s="50" t="s">
        <v>8</v>
      </c>
      <c r="E194" s="118">
        <f>E195+E201+E222+E232</f>
        <v>18527550.229999997</v>
      </c>
      <c r="F194" s="102"/>
      <c r="G194" s="139"/>
      <c r="H194" s="139"/>
      <c r="I194" s="139"/>
    </row>
    <row r="195" spans="1:9" s="3" customFormat="1" x14ac:dyDescent="0.25">
      <c r="A195" s="51" t="s">
        <v>70</v>
      </c>
      <c r="B195" s="52" t="s">
        <v>71</v>
      </c>
      <c r="C195" s="52" t="s">
        <v>151</v>
      </c>
      <c r="D195" s="52" t="s">
        <v>8</v>
      </c>
      <c r="E195" s="114">
        <f>E196</f>
        <v>1000000</v>
      </c>
      <c r="G195" s="139"/>
      <c r="H195" s="139"/>
      <c r="I195" s="139"/>
    </row>
    <row r="196" spans="1:9" s="3" customFormat="1" ht="37.5" x14ac:dyDescent="0.25">
      <c r="A196" s="107" t="s">
        <v>479</v>
      </c>
      <c r="B196" s="73" t="s">
        <v>71</v>
      </c>
      <c r="C196" s="73" t="s">
        <v>465</v>
      </c>
      <c r="D196" s="73" t="s">
        <v>8</v>
      </c>
      <c r="E196" s="114">
        <f>E197</f>
        <v>1000000</v>
      </c>
      <c r="G196" s="139"/>
      <c r="H196" s="139"/>
      <c r="I196" s="139"/>
    </row>
    <row r="197" spans="1:9" s="3" customFormat="1" ht="37.5" x14ac:dyDescent="0.25">
      <c r="A197" s="51" t="s">
        <v>480</v>
      </c>
      <c r="B197" s="52" t="s">
        <v>71</v>
      </c>
      <c r="C197" s="52" t="s">
        <v>466</v>
      </c>
      <c r="D197" s="52" t="s">
        <v>8</v>
      </c>
      <c r="E197" s="114">
        <f>E198</f>
        <v>1000000</v>
      </c>
      <c r="G197" s="139"/>
      <c r="H197" s="139"/>
      <c r="I197" s="139"/>
    </row>
    <row r="198" spans="1:9" s="3" customFormat="1" x14ac:dyDescent="0.25">
      <c r="A198" s="51" t="s">
        <v>481</v>
      </c>
      <c r="B198" s="52" t="s">
        <v>71</v>
      </c>
      <c r="C198" s="52" t="s">
        <v>482</v>
      </c>
      <c r="D198" s="52" t="s">
        <v>8</v>
      </c>
      <c r="E198" s="114">
        <f>E199</f>
        <v>1000000</v>
      </c>
      <c r="G198" s="139"/>
      <c r="H198" s="139"/>
      <c r="I198" s="139"/>
    </row>
    <row r="199" spans="1:9" s="3" customFormat="1" x14ac:dyDescent="0.25">
      <c r="A199" s="51" t="s">
        <v>18</v>
      </c>
      <c r="B199" s="52" t="s">
        <v>71</v>
      </c>
      <c r="C199" s="52" t="s">
        <v>482</v>
      </c>
      <c r="D199" s="52" t="s">
        <v>19</v>
      </c>
      <c r="E199" s="114">
        <f>E200</f>
        <v>1000000</v>
      </c>
      <c r="G199" s="139"/>
      <c r="H199" s="139"/>
      <c r="I199" s="139"/>
    </row>
    <row r="200" spans="1:9" s="3" customFormat="1" ht="37.5" x14ac:dyDescent="0.25">
      <c r="A200" s="51" t="s">
        <v>20</v>
      </c>
      <c r="B200" s="52" t="s">
        <v>71</v>
      </c>
      <c r="C200" s="52" t="s">
        <v>482</v>
      </c>
      <c r="D200" s="52" t="s">
        <v>21</v>
      </c>
      <c r="E200" s="114">
        <v>1000000</v>
      </c>
      <c r="G200" s="139"/>
      <c r="H200" s="139"/>
      <c r="I200" s="139"/>
    </row>
    <row r="201" spans="1:9" s="3" customFormat="1" x14ac:dyDescent="0.25">
      <c r="A201" s="51" t="s">
        <v>72</v>
      </c>
      <c r="B201" s="52" t="s">
        <v>73</v>
      </c>
      <c r="C201" s="52" t="s">
        <v>151</v>
      </c>
      <c r="D201" s="52" t="s">
        <v>8</v>
      </c>
      <c r="E201" s="114">
        <f>E202</f>
        <v>4256721</v>
      </c>
      <c r="G201" s="139"/>
      <c r="H201" s="139"/>
      <c r="I201" s="139"/>
    </row>
    <row r="202" spans="1:9" s="3" customFormat="1" ht="39" customHeight="1" x14ac:dyDescent="0.25">
      <c r="A202" s="107" t="s">
        <v>483</v>
      </c>
      <c r="B202" s="73" t="s">
        <v>73</v>
      </c>
      <c r="C202" s="73" t="s">
        <v>162</v>
      </c>
      <c r="D202" s="73" t="s">
        <v>8</v>
      </c>
      <c r="E202" s="114">
        <f>E203</f>
        <v>4256721</v>
      </c>
      <c r="G202" s="139"/>
      <c r="H202" s="139"/>
      <c r="I202" s="139"/>
    </row>
    <row r="203" spans="1:9" s="3" customFormat="1" ht="37.5" x14ac:dyDescent="0.25">
      <c r="A203" s="51" t="s">
        <v>484</v>
      </c>
      <c r="B203" s="52" t="s">
        <v>73</v>
      </c>
      <c r="C203" s="52" t="s">
        <v>485</v>
      </c>
      <c r="D203" s="52" t="s">
        <v>8</v>
      </c>
      <c r="E203" s="114">
        <f>E204+E207+E210+E213+E216+E219</f>
        <v>4256721</v>
      </c>
      <c r="G203" s="139"/>
      <c r="H203" s="139"/>
      <c r="I203" s="139"/>
    </row>
    <row r="204" spans="1:9" s="3" customFormat="1" ht="75" x14ac:dyDescent="0.25">
      <c r="A204" s="56" t="s">
        <v>74</v>
      </c>
      <c r="B204" s="52" t="s">
        <v>73</v>
      </c>
      <c r="C204" s="52" t="s">
        <v>486</v>
      </c>
      <c r="D204" s="52" t="s">
        <v>8</v>
      </c>
      <c r="E204" s="114">
        <f>E205</f>
        <v>500000</v>
      </c>
      <c r="G204" s="139"/>
      <c r="H204" s="139"/>
      <c r="I204" s="139"/>
    </row>
    <row r="205" spans="1:9" s="3" customFormat="1" ht="21.75" customHeight="1" x14ac:dyDescent="0.25">
      <c r="A205" s="51" t="s">
        <v>18</v>
      </c>
      <c r="B205" s="52" t="s">
        <v>73</v>
      </c>
      <c r="C205" s="52" t="s">
        <v>486</v>
      </c>
      <c r="D205" s="52" t="s">
        <v>19</v>
      </c>
      <c r="E205" s="114">
        <f>E206</f>
        <v>500000</v>
      </c>
      <c r="G205" s="139"/>
      <c r="H205" s="139"/>
      <c r="I205" s="139"/>
    </row>
    <row r="206" spans="1:9" s="3" customFormat="1" ht="37.5" x14ac:dyDescent="0.25">
      <c r="A206" s="51" t="s">
        <v>20</v>
      </c>
      <c r="B206" s="52" t="s">
        <v>73</v>
      </c>
      <c r="C206" s="52" t="s">
        <v>486</v>
      </c>
      <c r="D206" s="52" t="s">
        <v>21</v>
      </c>
      <c r="E206" s="114">
        <v>500000</v>
      </c>
      <c r="G206" s="139"/>
      <c r="H206" s="139"/>
      <c r="I206" s="139"/>
    </row>
    <row r="207" spans="1:9" s="3" customFormat="1" ht="37.5" x14ac:dyDescent="0.25">
      <c r="A207" s="51" t="s">
        <v>305</v>
      </c>
      <c r="B207" s="52" t="s">
        <v>73</v>
      </c>
      <c r="C207" s="52" t="s">
        <v>487</v>
      </c>
      <c r="D207" s="52" t="s">
        <v>8</v>
      </c>
      <c r="E207" s="114">
        <f>E208</f>
        <v>500000</v>
      </c>
      <c r="G207" s="139"/>
      <c r="H207" s="139"/>
      <c r="I207" s="139"/>
    </row>
    <row r="208" spans="1:9" s="3" customFormat="1" x14ac:dyDescent="0.25">
      <c r="A208" s="51" t="s">
        <v>22</v>
      </c>
      <c r="B208" s="52" t="s">
        <v>73</v>
      </c>
      <c r="C208" s="52" t="s">
        <v>487</v>
      </c>
      <c r="D208" s="52" t="s">
        <v>23</v>
      </c>
      <c r="E208" s="114">
        <f>E209</f>
        <v>500000</v>
      </c>
      <c r="G208" s="139"/>
      <c r="H208" s="139"/>
      <c r="I208" s="139"/>
    </row>
    <row r="209" spans="1:9" s="3" customFormat="1" ht="37.5" x14ac:dyDescent="0.25">
      <c r="A209" s="51" t="s">
        <v>61</v>
      </c>
      <c r="B209" s="52" t="s">
        <v>73</v>
      </c>
      <c r="C209" s="52" t="s">
        <v>487</v>
      </c>
      <c r="D209" s="52" t="s">
        <v>62</v>
      </c>
      <c r="E209" s="114">
        <v>500000</v>
      </c>
      <c r="G209" s="139"/>
      <c r="H209" s="139"/>
      <c r="I209" s="139"/>
    </row>
    <row r="210" spans="1:9" s="3" customFormat="1" ht="37.5" x14ac:dyDescent="0.25">
      <c r="A210" s="51" t="s">
        <v>326</v>
      </c>
      <c r="B210" s="52" t="s">
        <v>73</v>
      </c>
      <c r="C210" s="52" t="s">
        <v>488</v>
      </c>
      <c r="D210" s="52" t="s">
        <v>8</v>
      </c>
      <c r="E210" s="114">
        <f>E211</f>
        <v>600000</v>
      </c>
      <c r="G210" s="139"/>
      <c r="H210" s="139"/>
      <c r="I210" s="139"/>
    </row>
    <row r="211" spans="1:9" s="3" customFormat="1" x14ac:dyDescent="0.25">
      <c r="A211" s="51" t="s">
        <v>22</v>
      </c>
      <c r="B211" s="52" t="s">
        <v>73</v>
      </c>
      <c r="C211" s="52" t="s">
        <v>488</v>
      </c>
      <c r="D211" s="52" t="s">
        <v>23</v>
      </c>
      <c r="E211" s="114">
        <f>E212</f>
        <v>600000</v>
      </c>
      <c r="G211" s="139"/>
      <c r="H211" s="139"/>
      <c r="I211" s="139"/>
    </row>
    <row r="212" spans="1:9" s="3" customFormat="1" ht="37.5" x14ac:dyDescent="0.25">
      <c r="A212" s="51" t="s">
        <v>61</v>
      </c>
      <c r="B212" s="52" t="s">
        <v>73</v>
      </c>
      <c r="C212" s="52" t="s">
        <v>488</v>
      </c>
      <c r="D212" s="52" t="s">
        <v>62</v>
      </c>
      <c r="E212" s="114">
        <v>600000</v>
      </c>
      <c r="G212" s="139"/>
      <c r="H212" s="139"/>
      <c r="I212" s="139"/>
    </row>
    <row r="213" spans="1:9" s="3" customFormat="1" ht="56.25" x14ac:dyDescent="0.25">
      <c r="A213" s="54" t="s">
        <v>533</v>
      </c>
      <c r="B213" s="52" t="s">
        <v>73</v>
      </c>
      <c r="C213" s="52" t="s">
        <v>534</v>
      </c>
      <c r="D213" s="52" t="s">
        <v>8</v>
      </c>
      <c r="E213" s="114">
        <f>E214</f>
        <v>2531154</v>
      </c>
      <c r="G213" s="139"/>
      <c r="H213" s="139"/>
      <c r="I213" s="139"/>
    </row>
    <row r="214" spans="1:9" s="3" customFormat="1" ht="37.5" x14ac:dyDescent="0.25">
      <c r="A214" s="51" t="s">
        <v>328</v>
      </c>
      <c r="B214" s="52" t="s">
        <v>73</v>
      </c>
      <c r="C214" s="52" t="s">
        <v>534</v>
      </c>
      <c r="D214" s="52" t="s">
        <v>329</v>
      </c>
      <c r="E214" s="114">
        <f>E215</f>
        <v>2531154</v>
      </c>
      <c r="G214" s="139"/>
      <c r="H214" s="139"/>
      <c r="I214" s="139"/>
    </row>
    <row r="215" spans="1:9" s="3" customFormat="1" x14ac:dyDescent="0.25">
      <c r="A215" s="51" t="s">
        <v>330</v>
      </c>
      <c r="B215" s="52" t="s">
        <v>73</v>
      </c>
      <c r="C215" s="52" t="s">
        <v>534</v>
      </c>
      <c r="D215" s="52" t="s">
        <v>331</v>
      </c>
      <c r="E215" s="114">
        <v>2531154</v>
      </c>
      <c r="G215" s="139"/>
      <c r="H215" s="139"/>
      <c r="I215" s="139"/>
    </row>
    <row r="216" spans="1:9" s="3" customFormat="1" ht="56.25" x14ac:dyDescent="0.25">
      <c r="A216" s="105" t="s">
        <v>414</v>
      </c>
      <c r="B216" s="52" t="s">
        <v>73</v>
      </c>
      <c r="C216" s="52" t="s">
        <v>535</v>
      </c>
      <c r="D216" s="52" t="s">
        <v>8</v>
      </c>
      <c r="E216" s="114">
        <f>E217</f>
        <v>100000</v>
      </c>
      <c r="G216" s="139"/>
      <c r="H216" s="139"/>
      <c r="I216" s="139"/>
    </row>
    <row r="217" spans="1:9" s="3" customFormat="1" x14ac:dyDescent="0.25">
      <c r="A217" s="51" t="s">
        <v>18</v>
      </c>
      <c r="B217" s="52" t="s">
        <v>73</v>
      </c>
      <c r="C217" s="52" t="s">
        <v>535</v>
      </c>
      <c r="D217" s="52" t="s">
        <v>19</v>
      </c>
      <c r="E217" s="114">
        <f>E218</f>
        <v>100000</v>
      </c>
      <c r="G217" s="139"/>
      <c r="H217" s="139"/>
      <c r="I217" s="139"/>
    </row>
    <row r="218" spans="1:9" s="3" customFormat="1" ht="37.5" x14ac:dyDescent="0.25">
      <c r="A218" s="51" t="s">
        <v>20</v>
      </c>
      <c r="B218" s="52" t="s">
        <v>73</v>
      </c>
      <c r="C218" s="52" t="s">
        <v>535</v>
      </c>
      <c r="D218" s="52" t="s">
        <v>21</v>
      </c>
      <c r="E218" s="114">
        <v>100000</v>
      </c>
      <c r="G218" s="139"/>
      <c r="H218" s="139"/>
      <c r="I218" s="139"/>
    </row>
    <row r="219" spans="1:9" s="3" customFormat="1" ht="56.25" x14ac:dyDescent="0.25">
      <c r="A219" s="51" t="s">
        <v>327</v>
      </c>
      <c r="B219" s="52" t="s">
        <v>73</v>
      </c>
      <c r="C219" s="52" t="s">
        <v>536</v>
      </c>
      <c r="D219" s="52" t="s">
        <v>8</v>
      </c>
      <c r="E219" s="114">
        <f>E220</f>
        <v>25567</v>
      </c>
      <c r="G219" s="139"/>
      <c r="H219" s="139"/>
      <c r="I219" s="139"/>
    </row>
    <row r="220" spans="1:9" s="3" customFormat="1" ht="37.5" x14ac:dyDescent="0.25">
      <c r="A220" s="51" t="s">
        <v>328</v>
      </c>
      <c r="B220" s="52" t="s">
        <v>73</v>
      </c>
      <c r="C220" s="52" t="s">
        <v>536</v>
      </c>
      <c r="D220" s="52" t="s">
        <v>329</v>
      </c>
      <c r="E220" s="114">
        <f>E221</f>
        <v>25567</v>
      </c>
      <c r="G220" s="139"/>
      <c r="H220" s="139"/>
      <c r="I220" s="139"/>
    </row>
    <row r="221" spans="1:9" s="3" customFormat="1" x14ac:dyDescent="0.25">
      <c r="A221" s="51" t="s">
        <v>330</v>
      </c>
      <c r="B221" s="52" t="s">
        <v>73</v>
      </c>
      <c r="C221" s="52" t="s">
        <v>536</v>
      </c>
      <c r="D221" s="52" t="s">
        <v>331</v>
      </c>
      <c r="E221" s="114">
        <v>25567</v>
      </c>
      <c r="G221" s="139"/>
      <c r="H221" s="139"/>
      <c r="I221" s="139"/>
    </row>
    <row r="222" spans="1:9" s="3" customFormat="1" x14ac:dyDescent="0.25">
      <c r="A222" s="51" t="s">
        <v>75</v>
      </c>
      <c r="B222" s="52" t="s">
        <v>76</v>
      </c>
      <c r="C222" s="52" t="s">
        <v>151</v>
      </c>
      <c r="D222" s="52" t="s">
        <v>8</v>
      </c>
      <c r="E222" s="114">
        <f>E223+E228</f>
        <v>250000</v>
      </c>
      <c r="G222" s="139"/>
      <c r="H222" s="139"/>
      <c r="I222" s="139"/>
    </row>
    <row r="223" spans="1:9" s="3" customFormat="1" ht="37.5" x14ac:dyDescent="0.25">
      <c r="A223" s="107" t="s">
        <v>483</v>
      </c>
      <c r="B223" s="73" t="s">
        <v>76</v>
      </c>
      <c r="C223" s="73" t="s">
        <v>162</v>
      </c>
      <c r="D223" s="73" t="s">
        <v>8</v>
      </c>
      <c r="E223" s="114">
        <f>E224</f>
        <v>231000</v>
      </c>
      <c r="G223" s="139"/>
      <c r="H223" s="139"/>
      <c r="I223" s="139"/>
    </row>
    <row r="224" spans="1:9" s="3" customFormat="1" x14ac:dyDescent="0.25">
      <c r="A224" s="51" t="s">
        <v>489</v>
      </c>
      <c r="B224" s="52" t="s">
        <v>76</v>
      </c>
      <c r="C224" s="52" t="s">
        <v>284</v>
      </c>
      <c r="D224" s="52" t="s">
        <v>8</v>
      </c>
      <c r="E224" s="114">
        <f>E225</f>
        <v>231000</v>
      </c>
      <c r="G224" s="139"/>
      <c r="H224" s="139"/>
      <c r="I224" s="139"/>
    </row>
    <row r="225" spans="1:9" s="3" customFormat="1" x14ac:dyDescent="0.25">
      <c r="A225" s="56" t="s">
        <v>77</v>
      </c>
      <c r="B225" s="52" t="s">
        <v>76</v>
      </c>
      <c r="C225" s="52" t="s">
        <v>490</v>
      </c>
      <c r="D225" s="52" t="s">
        <v>8</v>
      </c>
      <c r="E225" s="114">
        <f>E226</f>
        <v>231000</v>
      </c>
      <c r="G225" s="139"/>
      <c r="H225" s="139"/>
      <c r="I225" s="139"/>
    </row>
    <row r="226" spans="1:9" s="3" customFormat="1" x14ac:dyDescent="0.25">
      <c r="A226" s="51" t="s">
        <v>18</v>
      </c>
      <c r="B226" s="52" t="s">
        <v>76</v>
      </c>
      <c r="C226" s="52" t="s">
        <v>490</v>
      </c>
      <c r="D226" s="52" t="s">
        <v>19</v>
      </c>
      <c r="E226" s="114">
        <f>E227</f>
        <v>231000</v>
      </c>
      <c r="G226" s="139"/>
      <c r="H226" s="139"/>
      <c r="I226" s="139"/>
    </row>
    <row r="227" spans="1:9" s="3" customFormat="1" ht="37.5" x14ac:dyDescent="0.25">
      <c r="A227" s="51" t="s">
        <v>20</v>
      </c>
      <c r="B227" s="52" t="s">
        <v>76</v>
      </c>
      <c r="C227" s="52" t="s">
        <v>490</v>
      </c>
      <c r="D227" s="52" t="s">
        <v>21</v>
      </c>
      <c r="E227" s="114">
        <v>231000</v>
      </c>
      <c r="G227" s="139"/>
      <c r="H227" s="139"/>
      <c r="I227" s="139"/>
    </row>
    <row r="228" spans="1:9" s="3" customFormat="1" ht="19.5" customHeight="1" x14ac:dyDescent="0.25">
      <c r="A228" s="107" t="s">
        <v>160</v>
      </c>
      <c r="B228" s="73" t="s">
        <v>76</v>
      </c>
      <c r="C228" s="73" t="s">
        <v>152</v>
      </c>
      <c r="D228" s="73" t="s">
        <v>8</v>
      </c>
      <c r="E228" s="114">
        <f>E229</f>
        <v>19000</v>
      </c>
      <c r="G228" s="139"/>
      <c r="H228" s="139"/>
      <c r="I228" s="139"/>
    </row>
    <row r="229" spans="1:9" s="3" customFormat="1" ht="37.5" x14ac:dyDescent="0.25">
      <c r="A229" s="57" t="s">
        <v>389</v>
      </c>
      <c r="B229" s="52" t="s">
        <v>76</v>
      </c>
      <c r="C229" s="52" t="s">
        <v>397</v>
      </c>
      <c r="D229" s="52" t="s">
        <v>8</v>
      </c>
      <c r="E229" s="114">
        <f>E230</f>
        <v>19000</v>
      </c>
      <c r="G229" s="139"/>
      <c r="H229" s="139"/>
      <c r="I229" s="139"/>
    </row>
    <row r="230" spans="1:9" s="3" customFormat="1" x14ac:dyDescent="0.25">
      <c r="A230" s="51" t="s">
        <v>30</v>
      </c>
      <c r="B230" s="52" t="s">
        <v>76</v>
      </c>
      <c r="C230" s="52" t="s">
        <v>397</v>
      </c>
      <c r="D230" s="52" t="s">
        <v>31</v>
      </c>
      <c r="E230" s="114">
        <f>E231</f>
        <v>19000</v>
      </c>
      <c r="G230" s="139"/>
      <c r="H230" s="139"/>
      <c r="I230" s="139"/>
    </row>
    <row r="231" spans="1:9" s="3" customFormat="1" x14ac:dyDescent="0.25">
      <c r="A231" s="51" t="s">
        <v>390</v>
      </c>
      <c r="B231" s="52" t="s">
        <v>76</v>
      </c>
      <c r="C231" s="52" t="s">
        <v>397</v>
      </c>
      <c r="D231" s="52" t="s">
        <v>391</v>
      </c>
      <c r="E231" s="114">
        <v>19000</v>
      </c>
      <c r="G231" s="139"/>
      <c r="H231" s="139"/>
      <c r="I231" s="139"/>
    </row>
    <row r="232" spans="1:9" s="3" customFormat="1" x14ac:dyDescent="0.25">
      <c r="A232" s="51" t="s">
        <v>398</v>
      </c>
      <c r="B232" s="52" t="s">
        <v>399</v>
      </c>
      <c r="C232" s="52" t="s">
        <v>151</v>
      </c>
      <c r="D232" s="52" t="s">
        <v>8</v>
      </c>
      <c r="E232" s="114">
        <f>E233</f>
        <v>13020829.229999999</v>
      </c>
      <c r="G232" s="139"/>
      <c r="H232" s="139"/>
      <c r="I232" s="139"/>
    </row>
    <row r="233" spans="1:9" s="3" customFormat="1" ht="37.5" x14ac:dyDescent="0.25">
      <c r="A233" s="107" t="s">
        <v>589</v>
      </c>
      <c r="B233" s="73" t="s">
        <v>399</v>
      </c>
      <c r="C233" s="73" t="s">
        <v>162</v>
      </c>
      <c r="D233" s="73" t="s">
        <v>8</v>
      </c>
      <c r="E233" s="114">
        <f>E234</f>
        <v>13020829.229999999</v>
      </c>
      <c r="G233" s="139"/>
      <c r="H233" s="139"/>
      <c r="I233" s="139"/>
    </row>
    <row r="234" spans="1:9" s="3" customFormat="1" ht="37.5" x14ac:dyDescent="0.25">
      <c r="A234" s="51" t="s">
        <v>491</v>
      </c>
      <c r="B234" s="52" t="s">
        <v>399</v>
      </c>
      <c r="C234" s="52" t="s">
        <v>485</v>
      </c>
      <c r="D234" s="52" t="s">
        <v>8</v>
      </c>
      <c r="E234" s="114">
        <f>E235+E238</f>
        <v>13020829.229999999</v>
      </c>
      <c r="G234" s="139"/>
      <c r="H234" s="139"/>
      <c r="I234" s="139"/>
    </row>
    <row r="235" spans="1:9" s="3" customFormat="1" ht="37.5" x14ac:dyDescent="0.25">
      <c r="A235" s="51" t="s">
        <v>426</v>
      </c>
      <c r="B235" s="52" t="s">
        <v>399</v>
      </c>
      <c r="C235" s="52" t="s">
        <v>492</v>
      </c>
      <c r="D235" s="52" t="s">
        <v>8</v>
      </c>
      <c r="E235" s="114">
        <f>E236</f>
        <v>130208.29</v>
      </c>
      <c r="G235" s="139"/>
      <c r="H235" s="139"/>
      <c r="I235" s="139"/>
    </row>
    <row r="236" spans="1:9" s="3" customFormat="1" x14ac:dyDescent="0.25">
      <c r="A236" s="51" t="s">
        <v>22</v>
      </c>
      <c r="B236" s="52" t="s">
        <v>399</v>
      </c>
      <c r="C236" s="52" t="s">
        <v>492</v>
      </c>
      <c r="D236" s="52" t="s">
        <v>23</v>
      </c>
      <c r="E236" s="114">
        <f>E237</f>
        <v>130208.29</v>
      </c>
      <c r="G236" s="139"/>
      <c r="H236" s="139"/>
      <c r="I236" s="139"/>
    </row>
    <row r="237" spans="1:9" s="3" customFormat="1" ht="37.5" x14ac:dyDescent="0.25">
      <c r="A237" s="51" t="s">
        <v>61</v>
      </c>
      <c r="B237" s="52" t="s">
        <v>399</v>
      </c>
      <c r="C237" s="52" t="s">
        <v>492</v>
      </c>
      <c r="D237" s="52" t="s">
        <v>62</v>
      </c>
      <c r="E237" s="114">
        <v>130208.29</v>
      </c>
      <c r="G237" s="139"/>
      <c r="H237" s="139"/>
      <c r="I237" s="139"/>
    </row>
    <row r="238" spans="1:9" s="3" customFormat="1" ht="37.5" x14ac:dyDescent="0.25">
      <c r="A238" s="32" t="s">
        <v>537</v>
      </c>
      <c r="B238" s="52" t="s">
        <v>399</v>
      </c>
      <c r="C238" s="52" t="s">
        <v>493</v>
      </c>
      <c r="D238" s="52" t="s">
        <v>8</v>
      </c>
      <c r="E238" s="114">
        <f>E239</f>
        <v>12890620.939999999</v>
      </c>
      <c r="G238" s="139"/>
      <c r="H238" s="139"/>
      <c r="I238" s="139"/>
    </row>
    <row r="239" spans="1:9" s="3" customFormat="1" x14ac:dyDescent="0.25">
      <c r="A239" s="51" t="s">
        <v>22</v>
      </c>
      <c r="B239" s="52" t="s">
        <v>399</v>
      </c>
      <c r="C239" s="52" t="s">
        <v>493</v>
      </c>
      <c r="D239" s="52" t="s">
        <v>23</v>
      </c>
      <c r="E239" s="114">
        <f>E240</f>
        <v>12890620.939999999</v>
      </c>
      <c r="G239" s="139"/>
      <c r="H239" s="139"/>
      <c r="I239" s="139"/>
    </row>
    <row r="240" spans="1:9" s="3" customFormat="1" ht="37.5" x14ac:dyDescent="0.25">
      <c r="A240" s="51" t="s">
        <v>61</v>
      </c>
      <c r="B240" s="52" t="s">
        <v>399</v>
      </c>
      <c r="C240" s="52" t="s">
        <v>493</v>
      </c>
      <c r="D240" s="52" t="s">
        <v>62</v>
      </c>
      <c r="E240" s="114">
        <v>12890620.939999999</v>
      </c>
      <c r="G240" s="139"/>
      <c r="H240" s="139"/>
      <c r="I240" s="139"/>
    </row>
    <row r="241" spans="1:9" s="3" customFormat="1" x14ac:dyDescent="0.25">
      <c r="A241" s="49" t="s">
        <v>78</v>
      </c>
      <c r="B241" s="50" t="s">
        <v>79</v>
      </c>
      <c r="C241" s="50" t="s">
        <v>151</v>
      </c>
      <c r="D241" s="50" t="s">
        <v>8</v>
      </c>
      <c r="E241" s="118">
        <f>E242</f>
        <v>915000</v>
      </c>
      <c r="F241" s="102"/>
      <c r="G241" s="139"/>
      <c r="H241" s="139"/>
      <c r="I241" s="139"/>
    </row>
    <row r="242" spans="1:9" outlineLevel="1" x14ac:dyDescent="0.25">
      <c r="A242" s="51" t="s">
        <v>80</v>
      </c>
      <c r="B242" s="52" t="s">
        <v>81</v>
      </c>
      <c r="C242" s="52" t="s">
        <v>151</v>
      </c>
      <c r="D242" s="52" t="s">
        <v>8</v>
      </c>
      <c r="E242" s="114">
        <f>E243+E255</f>
        <v>915000</v>
      </c>
    </row>
    <row r="243" spans="1:9" ht="37.5" outlineLevel="2" x14ac:dyDescent="0.25">
      <c r="A243" s="107" t="s">
        <v>494</v>
      </c>
      <c r="B243" s="73" t="s">
        <v>81</v>
      </c>
      <c r="C243" s="73" t="s">
        <v>163</v>
      </c>
      <c r="D243" s="73" t="s">
        <v>8</v>
      </c>
      <c r="E243" s="114">
        <f>E244+E251</f>
        <v>870000</v>
      </c>
    </row>
    <row r="244" spans="1:9" ht="37.5" outlineLevel="2" x14ac:dyDescent="0.25">
      <c r="A244" s="51" t="s">
        <v>495</v>
      </c>
      <c r="B244" s="52" t="s">
        <v>81</v>
      </c>
      <c r="C244" s="52" t="s">
        <v>538</v>
      </c>
      <c r="D244" s="52" t="s">
        <v>8</v>
      </c>
      <c r="E244" s="114">
        <f>E245+E248</f>
        <v>840000</v>
      </c>
    </row>
    <row r="245" spans="1:9" outlineLevel="2" x14ac:dyDescent="0.25">
      <c r="A245" s="51" t="s">
        <v>496</v>
      </c>
      <c r="B245" s="52" t="s">
        <v>81</v>
      </c>
      <c r="C245" s="52" t="s">
        <v>497</v>
      </c>
      <c r="D245" s="52" t="s">
        <v>8</v>
      </c>
      <c r="E245" s="114">
        <f>E246</f>
        <v>400000</v>
      </c>
    </row>
    <row r="246" spans="1:9" outlineLevel="2" x14ac:dyDescent="0.25">
      <c r="A246" s="51" t="s">
        <v>18</v>
      </c>
      <c r="B246" s="52" t="s">
        <v>81</v>
      </c>
      <c r="C246" s="52" t="s">
        <v>497</v>
      </c>
      <c r="D246" s="52" t="s">
        <v>19</v>
      </c>
      <c r="E246" s="114">
        <f>E247</f>
        <v>400000</v>
      </c>
    </row>
    <row r="247" spans="1:9" ht="37.5" outlineLevel="2" x14ac:dyDescent="0.25">
      <c r="A247" s="51" t="s">
        <v>20</v>
      </c>
      <c r="B247" s="52" t="s">
        <v>81</v>
      </c>
      <c r="C247" s="52" t="s">
        <v>497</v>
      </c>
      <c r="D247" s="52" t="s">
        <v>21</v>
      </c>
      <c r="E247" s="114">
        <v>400000</v>
      </c>
    </row>
    <row r="248" spans="1:9" outlineLevel="4" x14ac:dyDescent="0.25">
      <c r="A248" s="51" t="s">
        <v>296</v>
      </c>
      <c r="B248" s="52" t="s">
        <v>81</v>
      </c>
      <c r="C248" s="52" t="s">
        <v>498</v>
      </c>
      <c r="D248" s="52" t="s">
        <v>8</v>
      </c>
      <c r="E248" s="114">
        <f>E249</f>
        <v>440000</v>
      </c>
    </row>
    <row r="249" spans="1:9" outlineLevel="5" x14ac:dyDescent="0.25">
      <c r="A249" s="51" t="s">
        <v>18</v>
      </c>
      <c r="B249" s="52" t="s">
        <v>81</v>
      </c>
      <c r="C249" s="52" t="s">
        <v>498</v>
      </c>
      <c r="D249" s="52" t="s">
        <v>19</v>
      </c>
      <c r="E249" s="114">
        <f>E250</f>
        <v>440000</v>
      </c>
    </row>
    <row r="250" spans="1:9" ht="37.5" outlineLevel="6" x14ac:dyDescent="0.25">
      <c r="A250" s="51" t="s">
        <v>20</v>
      </c>
      <c r="B250" s="52" t="s">
        <v>81</v>
      </c>
      <c r="C250" s="52" t="s">
        <v>498</v>
      </c>
      <c r="D250" s="52" t="s">
        <v>21</v>
      </c>
      <c r="E250" s="114">
        <v>440000</v>
      </c>
    </row>
    <row r="251" spans="1:9" outlineLevel="4" x14ac:dyDescent="0.25">
      <c r="A251" s="51" t="s">
        <v>499</v>
      </c>
      <c r="B251" s="52" t="s">
        <v>81</v>
      </c>
      <c r="C251" s="52" t="s">
        <v>298</v>
      </c>
      <c r="D251" s="52" t="s">
        <v>8</v>
      </c>
      <c r="E251" s="114">
        <f>E252</f>
        <v>30000</v>
      </c>
    </row>
    <row r="252" spans="1:9" outlineLevel="5" x14ac:dyDescent="0.25">
      <c r="A252" s="51" t="s">
        <v>82</v>
      </c>
      <c r="B252" s="52" t="s">
        <v>81</v>
      </c>
      <c r="C252" s="52" t="s">
        <v>297</v>
      </c>
      <c r="D252" s="52" t="s">
        <v>8</v>
      </c>
      <c r="E252" s="114">
        <f>E253</f>
        <v>30000</v>
      </c>
    </row>
    <row r="253" spans="1:9" outlineLevel="6" x14ac:dyDescent="0.25">
      <c r="A253" s="51" t="s">
        <v>18</v>
      </c>
      <c r="B253" s="52" t="s">
        <v>81</v>
      </c>
      <c r="C253" s="52" t="s">
        <v>297</v>
      </c>
      <c r="D253" s="52" t="s">
        <v>19</v>
      </c>
      <c r="E253" s="114">
        <f>E254</f>
        <v>30000</v>
      </c>
    </row>
    <row r="254" spans="1:9" ht="37.5" outlineLevel="6" x14ac:dyDescent="0.25">
      <c r="A254" s="51" t="s">
        <v>20</v>
      </c>
      <c r="B254" s="52" t="s">
        <v>81</v>
      </c>
      <c r="C254" s="52" t="s">
        <v>297</v>
      </c>
      <c r="D254" s="52" t="s">
        <v>21</v>
      </c>
      <c r="E254" s="114">
        <v>30000</v>
      </c>
    </row>
    <row r="255" spans="1:9" ht="56.25" outlineLevel="6" x14ac:dyDescent="0.25">
      <c r="A255" s="107" t="s">
        <v>608</v>
      </c>
      <c r="B255" s="73" t="s">
        <v>81</v>
      </c>
      <c r="C255" s="73" t="s">
        <v>501</v>
      </c>
      <c r="D255" s="73" t="s">
        <v>8</v>
      </c>
      <c r="E255" s="114">
        <f>E256</f>
        <v>45000</v>
      </c>
    </row>
    <row r="256" spans="1:9" ht="37.5" outlineLevel="6" x14ac:dyDescent="0.25">
      <c r="A256" s="51" t="s">
        <v>502</v>
      </c>
      <c r="B256" s="52" t="s">
        <v>81</v>
      </c>
      <c r="C256" s="52" t="s">
        <v>503</v>
      </c>
      <c r="D256" s="52" t="s">
        <v>8</v>
      </c>
      <c r="E256" s="114">
        <f>E257</f>
        <v>45000</v>
      </c>
    </row>
    <row r="257" spans="1:9" outlineLevel="6" x14ac:dyDescent="0.25">
      <c r="A257" s="51" t="s">
        <v>504</v>
      </c>
      <c r="B257" s="52" t="s">
        <v>81</v>
      </c>
      <c r="C257" s="52" t="s">
        <v>505</v>
      </c>
      <c r="D257" s="52" t="s">
        <v>8</v>
      </c>
      <c r="E257" s="114">
        <f>E258</f>
        <v>45000</v>
      </c>
    </row>
    <row r="258" spans="1:9" outlineLevel="6" x14ac:dyDescent="0.25">
      <c r="A258" s="51" t="s">
        <v>18</v>
      </c>
      <c r="B258" s="52" t="s">
        <v>81</v>
      </c>
      <c r="C258" s="52" t="s">
        <v>505</v>
      </c>
      <c r="D258" s="52" t="s">
        <v>19</v>
      </c>
      <c r="E258" s="114">
        <f>E259</f>
        <v>45000</v>
      </c>
    </row>
    <row r="259" spans="1:9" ht="37.5" outlineLevel="6" x14ac:dyDescent="0.25">
      <c r="A259" s="51" t="s">
        <v>20</v>
      </c>
      <c r="B259" s="52" t="s">
        <v>81</v>
      </c>
      <c r="C259" s="52" t="s">
        <v>505</v>
      </c>
      <c r="D259" s="52" t="s">
        <v>21</v>
      </c>
      <c r="E259" s="114">
        <v>45000</v>
      </c>
    </row>
    <row r="260" spans="1:9" s="3" customFormat="1" x14ac:dyDescent="0.25">
      <c r="A260" s="49" t="s">
        <v>83</v>
      </c>
      <c r="B260" s="50" t="s">
        <v>84</v>
      </c>
      <c r="C260" s="50" t="s">
        <v>151</v>
      </c>
      <c r="D260" s="50" t="s">
        <v>8</v>
      </c>
      <c r="E260" s="118">
        <f>E261+E281+E302+E324+E341</f>
        <v>481003939.95999998</v>
      </c>
      <c r="F260" s="102"/>
      <c r="G260" s="139"/>
      <c r="H260" s="139"/>
      <c r="I260" s="139"/>
    </row>
    <row r="261" spans="1:9" outlineLevel="1" x14ac:dyDescent="0.25">
      <c r="A261" s="51" t="s">
        <v>130</v>
      </c>
      <c r="B261" s="52" t="s">
        <v>131</v>
      </c>
      <c r="C261" s="52" t="s">
        <v>151</v>
      </c>
      <c r="D261" s="52" t="s">
        <v>8</v>
      </c>
      <c r="E261" s="114">
        <f>E262</f>
        <v>107179298</v>
      </c>
    </row>
    <row r="262" spans="1:9" ht="37.5" outlineLevel="2" x14ac:dyDescent="0.25">
      <c r="A262" s="107" t="s">
        <v>541</v>
      </c>
      <c r="B262" s="73" t="s">
        <v>131</v>
      </c>
      <c r="C262" s="73" t="s">
        <v>166</v>
      </c>
      <c r="D262" s="73" t="s">
        <v>8</v>
      </c>
      <c r="E262" s="114">
        <f>E263</f>
        <v>107179298</v>
      </c>
    </row>
    <row r="263" spans="1:9" ht="37.5" outlineLevel="3" x14ac:dyDescent="0.25">
      <c r="A263" s="51" t="s">
        <v>542</v>
      </c>
      <c r="B263" s="52" t="s">
        <v>131</v>
      </c>
      <c r="C263" s="52" t="s">
        <v>167</v>
      </c>
      <c r="D263" s="52" t="s">
        <v>8</v>
      </c>
      <c r="E263" s="114">
        <f>E264+E271</f>
        <v>107179298</v>
      </c>
    </row>
    <row r="264" spans="1:9" ht="37.5" outlineLevel="4" x14ac:dyDescent="0.25">
      <c r="A264" s="55" t="s">
        <v>252</v>
      </c>
      <c r="B264" s="52" t="s">
        <v>131</v>
      </c>
      <c r="C264" s="52" t="s">
        <v>271</v>
      </c>
      <c r="D264" s="52" t="s">
        <v>8</v>
      </c>
      <c r="E264" s="114">
        <f>E265+E268</f>
        <v>106536798</v>
      </c>
    </row>
    <row r="265" spans="1:9" ht="37.5" outlineLevel="5" x14ac:dyDescent="0.25">
      <c r="A265" s="51" t="s">
        <v>133</v>
      </c>
      <c r="B265" s="52" t="s">
        <v>131</v>
      </c>
      <c r="C265" s="52" t="s">
        <v>174</v>
      </c>
      <c r="D265" s="52" t="s">
        <v>8</v>
      </c>
      <c r="E265" s="114">
        <f>E266</f>
        <v>40033569</v>
      </c>
    </row>
    <row r="266" spans="1:9" ht="37.5" outlineLevel="6" x14ac:dyDescent="0.25">
      <c r="A266" s="51" t="s">
        <v>51</v>
      </c>
      <c r="B266" s="52" t="s">
        <v>131</v>
      </c>
      <c r="C266" s="52" t="s">
        <v>174</v>
      </c>
      <c r="D266" s="52" t="s">
        <v>52</v>
      </c>
      <c r="E266" s="114">
        <f>E267</f>
        <v>40033569</v>
      </c>
    </row>
    <row r="267" spans="1:9" outlineLevel="4" x14ac:dyDescent="0.25">
      <c r="A267" s="51" t="s">
        <v>88</v>
      </c>
      <c r="B267" s="52" t="s">
        <v>131</v>
      </c>
      <c r="C267" s="52" t="s">
        <v>174</v>
      </c>
      <c r="D267" s="52" t="s">
        <v>89</v>
      </c>
      <c r="E267" s="114">
        <v>40033569</v>
      </c>
    </row>
    <row r="268" spans="1:9" ht="75" outlineLevel="5" x14ac:dyDescent="0.25">
      <c r="A268" s="55" t="s">
        <v>543</v>
      </c>
      <c r="B268" s="52" t="s">
        <v>131</v>
      </c>
      <c r="C268" s="52" t="s">
        <v>175</v>
      </c>
      <c r="D268" s="52" t="s">
        <v>8</v>
      </c>
      <c r="E268" s="114">
        <f>E269</f>
        <v>66503229</v>
      </c>
    </row>
    <row r="269" spans="1:9" ht="37.5" outlineLevel="6" x14ac:dyDescent="0.25">
      <c r="A269" s="51" t="s">
        <v>51</v>
      </c>
      <c r="B269" s="52" t="s">
        <v>131</v>
      </c>
      <c r="C269" s="52" t="s">
        <v>175</v>
      </c>
      <c r="D269" s="52" t="s">
        <v>52</v>
      </c>
      <c r="E269" s="114">
        <f>E270</f>
        <v>66503229</v>
      </c>
    </row>
    <row r="270" spans="1:9" outlineLevel="3" x14ac:dyDescent="0.25">
      <c r="A270" s="51" t="s">
        <v>88</v>
      </c>
      <c r="B270" s="52" t="s">
        <v>131</v>
      </c>
      <c r="C270" s="52" t="s">
        <v>175</v>
      </c>
      <c r="D270" s="52" t="s">
        <v>89</v>
      </c>
      <c r="E270" s="114">
        <v>66503229</v>
      </c>
    </row>
    <row r="271" spans="1:9" ht="37.5" outlineLevel="3" x14ac:dyDescent="0.25">
      <c r="A271" s="55" t="s">
        <v>253</v>
      </c>
      <c r="B271" s="52" t="s">
        <v>131</v>
      </c>
      <c r="C271" s="52" t="s">
        <v>273</v>
      </c>
      <c r="D271" s="52" t="s">
        <v>8</v>
      </c>
      <c r="E271" s="114">
        <f>E272+E275+E278</f>
        <v>642500</v>
      </c>
    </row>
    <row r="272" spans="1:9" ht="75" outlineLevel="3" x14ac:dyDescent="0.25">
      <c r="A272" s="32" t="s">
        <v>408</v>
      </c>
      <c r="B272" s="52" t="s">
        <v>131</v>
      </c>
      <c r="C272" s="52" t="s">
        <v>409</v>
      </c>
      <c r="D272" s="52" t="s">
        <v>8</v>
      </c>
      <c r="E272" s="114">
        <f>E273</f>
        <v>497500</v>
      </c>
    </row>
    <row r="273" spans="1:5" ht="37.5" outlineLevel="3" x14ac:dyDescent="0.25">
      <c r="A273" s="51" t="s">
        <v>328</v>
      </c>
      <c r="B273" s="52" t="s">
        <v>131</v>
      </c>
      <c r="C273" s="52" t="s">
        <v>409</v>
      </c>
      <c r="D273" s="52" t="s">
        <v>329</v>
      </c>
      <c r="E273" s="114">
        <f>E274</f>
        <v>497500</v>
      </c>
    </row>
    <row r="274" spans="1:5" outlineLevel="3" x14ac:dyDescent="0.25">
      <c r="A274" s="51" t="s">
        <v>330</v>
      </c>
      <c r="B274" s="52" t="s">
        <v>131</v>
      </c>
      <c r="C274" s="52" t="s">
        <v>409</v>
      </c>
      <c r="D274" s="52" t="s">
        <v>331</v>
      </c>
      <c r="E274" s="114">
        <v>497500</v>
      </c>
    </row>
    <row r="275" spans="1:5" ht="37.5" outlineLevel="6" x14ac:dyDescent="0.25">
      <c r="A275" s="51" t="s">
        <v>372</v>
      </c>
      <c r="B275" s="52" t="s">
        <v>131</v>
      </c>
      <c r="C275" s="52" t="s">
        <v>373</v>
      </c>
      <c r="D275" s="52" t="s">
        <v>8</v>
      </c>
      <c r="E275" s="114">
        <f>E276</f>
        <v>100000</v>
      </c>
    </row>
    <row r="276" spans="1:5" ht="37.5" outlineLevel="6" x14ac:dyDescent="0.25">
      <c r="A276" s="51" t="s">
        <v>51</v>
      </c>
      <c r="B276" s="52" t="s">
        <v>131</v>
      </c>
      <c r="C276" s="52" t="s">
        <v>373</v>
      </c>
      <c r="D276" s="52" t="s">
        <v>52</v>
      </c>
      <c r="E276" s="114">
        <f>E277</f>
        <v>100000</v>
      </c>
    </row>
    <row r="277" spans="1:5" outlineLevel="6" x14ac:dyDescent="0.25">
      <c r="A277" s="51" t="s">
        <v>88</v>
      </c>
      <c r="B277" s="52" t="s">
        <v>131</v>
      </c>
      <c r="C277" s="52" t="s">
        <v>373</v>
      </c>
      <c r="D277" s="52" t="s">
        <v>89</v>
      </c>
      <c r="E277" s="114">
        <v>100000</v>
      </c>
    </row>
    <row r="278" spans="1:5" outlineLevel="6" x14ac:dyDescent="0.25">
      <c r="A278" s="51" t="s">
        <v>333</v>
      </c>
      <c r="B278" s="52" t="s">
        <v>131</v>
      </c>
      <c r="C278" s="52" t="s">
        <v>374</v>
      </c>
      <c r="D278" s="52" t="s">
        <v>8</v>
      </c>
      <c r="E278" s="114">
        <f>E279</f>
        <v>45000</v>
      </c>
    </row>
    <row r="279" spans="1:5" ht="37.5" outlineLevel="6" x14ac:dyDescent="0.25">
      <c r="A279" s="51" t="s">
        <v>51</v>
      </c>
      <c r="B279" s="52" t="s">
        <v>131</v>
      </c>
      <c r="C279" s="52" t="s">
        <v>374</v>
      </c>
      <c r="D279" s="52" t="s">
        <v>52</v>
      </c>
      <c r="E279" s="114">
        <f>E280</f>
        <v>45000</v>
      </c>
    </row>
    <row r="280" spans="1:5" outlineLevel="6" x14ac:dyDescent="0.25">
      <c r="A280" s="51" t="s">
        <v>88</v>
      </c>
      <c r="B280" s="52" t="s">
        <v>131</v>
      </c>
      <c r="C280" s="52" t="s">
        <v>374</v>
      </c>
      <c r="D280" s="52" t="s">
        <v>89</v>
      </c>
      <c r="E280" s="114">
        <v>45000</v>
      </c>
    </row>
    <row r="281" spans="1:5" outlineLevel="1" x14ac:dyDescent="0.25">
      <c r="A281" s="51" t="s">
        <v>85</v>
      </c>
      <c r="B281" s="52" t="s">
        <v>86</v>
      </c>
      <c r="C281" s="52" t="s">
        <v>151</v>
      </c>
      <c r="D281" s="52" t="s">
        <v>8</v>
      </c>
      <c r="E281" s="114">
        <f>E282</f>
        <v>316071360.95999998</v>
      </c>
    </row>
    <row r="282" spans="1:5" ht="37.5" outlineLevel="2" x14ac:dyDescent="0.25">
      <c r="A282" s="107" t="s">
        <v>541</v>
      </c>
      <c r="B282" s="73" t="s">
        <v>86</v>
      </c>
      <c r="C282" s="73" t="s">
        <v>166</v>
      </c>
      <c r="D282" s="73" t="s">
        <v>8</v>
      </c>
      <c r="E282" s="114">
        <f>E283</f>
        <v>316071360.95999998</v>
      </c>
    </row>
    <row r="283" spans="1:5" ht="37.5" outlineLevel="3" x14ac:dyDescent="0.25">
      <c r="A283" s="51" t="s">
        <v>545</v>
      </c>
      <c r="B283" s="52" t="s">
        <v>86</v>
      </c>
      <c r="C283" s="52" t="s">
        <v>176</v>
      </c>
      <c r="D283" s="52" t="s">
        <v>8</v>
      </c>
      <c r="E283" s="114">
        <f>E284+E291+E298</f>
        <v>316071360.95999998</v>
      </c>
    </row>
    <row r="284" spans="1:5" ht="37.5" outlineLevel="4" x14ac:dyDescent="0.25">
      <c r="A284" s="55" t="s">
        <v>255</v>
      </c>
      <c r="B284" s="52" t="s">
        <v>86</v>
      </c>
      <c r="C284" s="52" t="s">
        <v>274</v>
      </c>
      <c r="D284" s="52" t="s">
        <v>8</v>
      </c>
      <c r="E284" s="114">
        <f>E285+E288</f>
        <v>300064107.95999998</v>
      </c>
    </row>
    <row r="285" spans="1:5" ht="37.5" outlineLevel="5" x14ac:dyDescent="0.25">
      <c r="A285" s="51" t="s">
        <v>134</v>
      </c>
      <c r="B285" s="52" t="s">
        <v>86</v>
      </c>
      <c r="C285" s="52" t="s">
        <v>177</v>
      </c>
      <c r="D285" s="52" t="s">
        <v>8</v>
      </c>
      <c r="E285" s="114">
        <f>E286</f>
        <v>82871335.959999993</v>
      </c>
    </row>
    <row r="286" spans="1:5" ht="37.5" outlineLevel="6" x14ac:dyDescent="0.25">
      <c r="A286" s="51" t="s">
        <v>51</v>
      </c>
      <c r="B286" s="52" t="s">
        <v>86</v>
      </c>
      <c r="C286" s="52" t="s">
        <v>177</v>
      </c>
      <c r="D286" s="52" t="s">
        <v>52</v>
      </c>
      <c r="E286" s="114">
        <f>E287</f>
        <v>82871335.959999993</v>
      </c>
    </row>
    <row r="287" spans="1:5" outlineLevel="4" x14ac:dyDescent="0.25">
      <c r="A287" s="51" t="s">
        <v>88</v>
      </c>
      <c r="B287" s="52" t="s">
        <v>86</v>
      </c>
      <c r="C287" s="52" t="s">
        <v>177</v>
      </c>
      <c r="D287" s="52" t="s">
        <v>89</v>
      </c>
      <c r="E287" s="114">
        <v>82871335.959999993</v>
      </c>
    </row>
    <row r="288" spans="1:5" ht="93.75" outlineLevel="5" x14ac:dyDescent="0.25">
      <c r="A288" s="55" t="s">
        <v>546</v>
      </c>
      <c r="B288" s="52" t="s">
        <v>86</v>
      </c>
      <c r="C288" s="52" t="s">
        <v>178</v>
      </c>
      <c r="D288" s="52" t="s">
        <v>8</v>
      </c>
      <c r="E288" s="114">
        <f>E289</f>
        <v>217192772</v>
      </c>
    </row>
    <row r="289" spans="1:5" ht="37.5" outlineLevel="6" x14ac:dyDescent="0.25">
      <c r="A289" s="51" t="s">
        <v>51</v>
      </c>
      <c r="B289" s="52" t="s">
        <v>86</v>
      </c>
      <c r="C289" s="52" t="s">
        <v>178</v>
      </c>
      <c r="D289" s="52" t="s">
        <v>52</v>
      </c>
      <c r="E289" s="114">
        <f>E290</f>
        <v>217192772</v>
      </c>
    </row>
    <row r="290" spans="1:5" outlineLevel="6" x14ac:dyDescent="0.25">
      <c r="A290" s="51" t="s">
        <v>88</v>
      </c>
      <c r="B290" s="52" t="s">
        <v>86</v>
      </c>
      <c r="C290" s="52" t="s">
        <v>178</v>
      </c>
      <c r="D290" s="52" t="s">
        <v>89</v>
      </c>
      <c r="E290" s="114">
        <v>217192772</v>
      </c>
    </row>
    <row r="291" spans="1:5" ht="37.5" outlineLevel="6" x14ac:dyDescent="0.25">
      <c r="A291" s="108" t="s">
        <v>256</v>
      </c>
      <c r="B291" s="52" t="s">
        <v>86</v>
      </c>
      <c r="C291" s="52" t="s">
        <v>272</v>
      </c>
      <c r="D291" s="52" t="s">
        <v>8</v>
      </c>
      <c r="E291" s="114">
        <f>E292+E295</f>
        <v>3068310</v>
      </c>
    </row>
    <row r="292" spans="1:5" outlineLevel="6" x14ac:dyDescent="0.25">
      <c r="A292" s="51" t="s">
        <v>333</v>
      </c>
      <c r="B292" s="52" t="s">
        <v>86</v>
      </c>
      <c r="C292" s="52" t="s">
        <v>334</v>
      </c>
      <c r="D292" s="52" t="s">
        <v>8</v>
      </c>
      <c r="E292" s="114">
        <f>E293</f>
        <v>235600</v>
      </c>
    </row>
    <row r="293" spans="1:5" ht="37.5" outlineLevel="6" x14ac:dyDescent="0.25">
      <c r="A293" s="51" t="s">
        <v>51</v>
      </c>
      <c r="B293" s="52" t="s">
        <v>86</v>
      </c>
      <c r="C293" s="52" t="s">
        <v>334</v>
      </c>
      <c r="D293" s="52" t="s">
        <v>52</v>
      </c>
      <c r="E293" s="114">
        <f>E294</f>
        <v>235600</v>
      </c>
    </row>
    <row r="294" spans="1:5" outlineLevel="6" x14ac:dyDescent="0.25">
      <c r="A294" s="51" t="s">
        <v>88</v>
      </c>
      <c r="B294" s="52" t="s">
        <v>86</v>
      </c>
      <c r="C294" s="52" t="s">
        <v>334</v>
      </c>
      <c r="D294" s="52" t="s">
        <v>89</v>
      </c>
      <c r="E294" s="114">
        <v>235600</v>
      </c>
    </row>
    <row r="295" spans="1:5" outlineLevel="6" x14ac:dyDescent="0.25">
      <c r="A295" s="106" t="s">
        <v>431</v>
      </c>
      <c r="B295" s="52" t="s">
        <v>86</v>
      </c>
      <c r="C295" s="52" t="s">
        <v>432</v>
      </c>
      <c r="D295" s="52" t="s">
        <v>8</v>
      </c>
      <c r="E295" s="114">
        <f>E296</f>
        <v>2832710</v>
      </c>
    </row>
    <row r="296" spans="1:5" ht="37.5" outlineLevel="6" x14ac:dyDescent="0.25">
      <c r="A296" s="51" t="s">
        <v>51</v>
      </c>
      <c r="B296" s="52" t="s">
        <v>86</v>
      </c>
      <c r="C296" s="52" t="s">
        <v>432</v>
      </c>
      <c r="D296" s="52" t="s">
        <v>52</v>
      </c>
      <c r="E296" s="114">
        <f>E297</f>
        <v>2832710</v>
      </c>
    </row>
    <row r="297" spans="1:5" outlineLevel="6" x14ac:dyDescent="0.25">
      <c r="A297" s="51" t="s">
        <v>88</v>
      </c>
      <c r="B297" s="52" t="s">
        <v>86</v>
      </c>
      <c r="C297" s="52" t="s">
        <v>432</v>
      </c>
      <c r="D297" s="52" t="s">
        <v>89</v>
      </c>
      <c r="E297" s="114">
        <v>2832710</v>
      </c>
    </row>
    <row r="298" spans="1:5" ht="37.5" outlineLevel="6" x14ac:dyDescent="0.25">
      <c r="A298" s="108" t="s">
        <v>363</v>
      </c>
      <c r="B298" s="52" t="s">
        <v>86</v>
      </c>
      <c r="C298" s="52" t="s">
        <v>275</v>
      </c>
      <c r="D298" s="52" t="s">
        <v>8</v>
      </c>
      <c r="E298" s="114">
        <f>E299</f>
        <v>12938943</v>
      </c>
    </row>
    <row r="299" spans="1:5" ht="75" outlineLevel="6" x14ac:dyDescent="0.25">
      <c r="A299" s="57" t="s">
        <v>401</v>
      </c>
      <c r="B299" s="52" t="s">
        <v>86</v>
      </c>
      <c r="C299" s="52" t="s">
        <v>402</v>
      </c>
      <c r="D299" s="52" t="s">
        <v>8</v>
      </c>
      <c r="E299" s="114">
        <f>E300</f>
        <v>12938943</v>
      </c>
    </row>
    <row r="300" spans="1:5" ht="37.5" outlineLevel="6" x14ac:dyDescent="0.25">
      <c r="A300" s="51" t="s">
        <v>51</v>
      </c>
      <c r="B300" s="52" t="s">
        <v>86</v>
      </c>
      <c r="C300" s="52" t="s">
        <v>402</v>
      </c>
      <c r="D300" s="52" t="s">
        <v>52</v>
      </c>
      <c r="E300" s="114">
        <f>E301</f>
        <v>12938943</v>
      </c>
    </row>
    <row r="301" spans="1:5" outlineLevel="6" x14ac:dyDescent="0.25">
      <c r="A301" s="51" t="s">
        <v>88</v>
      </c>
      <c r="B301" s="52" t="s">
        <v>86</v>
      </c>
      <c r="C301" s="52" t="s">
        <v>402</v>
      </c>
      <c r="D301" s="52" t="s">
        <v>89</v>
      </c>
      <c r="E301" s="114">
        <v>12938943</v>
      </c>
    </row>
    <row r="302" spans="1:5" outlineLevel="6" x14ac:dyDescent="0.25">
      <c r="A302" s="51" t="s">
        <v>312</v>
      </c>
      <c r="B302" s="52" t="s">
        <v>311</v>
      </c>
      <c r="C302" s="52" t="s">
        <v>151</v>
      </c>
      <c r="D302" s="52" t="s">
        <v>8</v>
      </c>
      <c r="E302" s="114">
        <f>E303+E319</f>
        <v>35640884</v>
      </c>
    </row>
    <row r="303" spans="1:5" ht="37.5" outlineLevel="6" x14ac:dyDescent="0.25">
      <c r="A303" s="107" t="s">
        <v>541</v>
      </c>
      <c r="B303" s="73" t="s">
        <v>311</v>
      </c>
      <c r="C303" s="73" t="s">
        <v>166</v>
      </c>
      <c r="D303" s="73" t="s">
        <v>8</v>
      </c>
      <c r="E303" s="114">
        <f>E304</f>
        <v>21095195</v>
      </c>
    </row>
    <row r="304" spans="1:5" ht="37.5" outlineLevel="3" x14ac:dyDescent="0.25">
      <c r="A304" s="51" t="s">
        <v>547</v>
      </c>
      <c r="B304" s="52" t="s">
        <v>311</v>
      </c>
      <c r="C304" s="52" t="s">
        <v>179</v>
      </c>
      <c r="D304" s="52" t="s">
        <v>8</v>
      </c>
      <c r="E304" s="114">
        <f>E305+E312</f>
        <v>21095195</v>
      </c>
    </row>
    <row r="305" spans="1:5" ht="37.5" outlineLevel="4" x14ac:dyDescent="0.25">
      <c r="A305" s="109" t="s">
        <v>257</v>
      </c>
      <c r="B305" s="52" t="s">
        <v>311</v>
      </c>
      <c r="C305" s="52" t="s">
        <v>276</v>
      </c>
      <c r="D305" s="52" t="s">
        <v>8</v>
      </c>
      <c r="E305" s="114">
        <f>E306+E309</f>
        <v>20874695</v>
      </c>
    </row>
    <row r="306" spans="1:5" ht="37.5" outlineLevel="5" x14ac:dyDescent="0.25">
      <c r="A306" s="51" t="s">
        <v>135</v>
      </c>
      <c r="B306" s="52" t="s">
        <v>311</v>
      </c>
      <c r="C306" s="52" t="s">
        <v>181</v>
      </c>
      <c r="D306" s="52" t="s">
        <v>8</v>
      </c>
      <c r="E306" s="114">
        <f>E307</f>
        <v>20794695</v>
      </c>
    </row>
    <row r="307" spans="1:5" ht="37.5" outlineLevel="6" x14ac:dyDescent="0.25">
      <c r="A307" s="51" t="s">
        <v>51</v>
      </c>
      <c r="B307" s="52" t="s">
        <v>311</v>
      </c>
      <c r="C307" s="52" t="s">
        <v>181</v>
      </c>
      <c r="D307" s="52" t="s">
        <v>52</v>
      </c>
      <c r="E307" s="114">
        <f>E308</f>
        <v>20794695</v>
      </c>
    </row>
    <row r="308" spans="1:5" outlineLevel="6" x14ac:dyDescent="0.25">
      <c r="A308" s="51" t="s">
        <v>88</v>
      </c>
      <c r="B308" s="52" t="s">
        <v>311</v>
      </c>
      <c r="C308" s="52" t="s">
        <v>181</v>
      </c>
      <c r="D308" s="52" t="s">
        <v>89</v>
      </c>
      <c r="E308" s="114">
        <v>20794695</v>
      </c>
    </row>
    <row r="309" spans="1:5" ht="75" outlineLevel="6" x14ac:dyDescent="0.25">
      <c r="A309" s="106" t="s">
        <v>435</v>
      </c>
      <c r="B309" s="52" t="s">
        <v>311</v>
      </c>
      <c r="C309" s="52" t="s">
        <v>436</v>
      </c>
      <c r="D309" s="52" t="s">
        <v>8</v>
      </c>
      <c r="E309" s="114">
        <f>E310</f>
        <v>80000</v>
      </c>
    </row>
    <row r="310" spans="1:5" ht="37.5" outlineLevel="6" x14ac:dyDescent="0.25">
      <c r="A310" s="51" t="s">
        <v>51</v>
      </c>
      <c r="B310" s="52" t="s">
        <v>311</v>
      </c>
      <c r="C310" s="52" t="s">
        <v>436</v>
      </c>
      <c r="D310" s="52" t="s">
        <v>52</v>
      </c>
      <c r="E310" s="114">
        <f>E311</f>
        <v>80000</v>
      </c>
    </row>
    <row r="311" spans="1:5" outlineLevel="4" x14ac:dyDescent="0.25">
      <c r="A311" s="51" t="s">
        <v>88</v>
      </c>
      <c r="B311" s="52" t="s">
        <v>311</v>
      </c>
      <c r="C311" s="52" t="s">
        <v>436</v>
      </c>
      <c r="D311" s="52" t="s">
        <v>89</v>
      </c>
      <c r="E311" s="114">
        <f>100000-20000</f>
        <v>80000</v>
      </c>
    </row>
    <row r="312" spans="1:5" ht="37.5" outlineLevel="5" x14ac:dyDescent="0.25">
      <c r="A312" s="55" t="s">
        <v>548</v>
      </c>
      <c r="B312" s="52" t="s">
        <v>311</v>
      </c>
      <c r="C312" s="52" t="s">
        <v>277</v>
      </c>
      <c r="D312" s="52" t="s">
        <v>8</v>
      </c>
      <c r="E312" s="114">
        <f>E313+E316</f>
        <v>220500</v>
      </c>
    </row>
    <row r="313" spans="1:5" outlineLevel="6" x14ac:dyDescent="0.25">
      <c r="A313" s="51" t="s">
        <v>333</v>
      </c>
      <c r="B313" s="52" t="s">
        <v>311</v>
      </c>
      <c r="C313" s="52" t="s">
        <v>392</v>
      </c>
      <c r="D313" s="52" t="s">
        <v>8</v>
      </c>
      <c r="E313" s="114">
        <f>E314</f>
        <v>135000</v>
      </c>
    </row>
    <row r="314" spans="1:5" ht="37.5" outlineLevel="6" x14ac:dyDescent="0.25">
      <c r="A314" s="51" t="s">
        <v>51</v>
      </c>
      <c r="B314" s="52" t="s">
        <v>311</v>
      </c>
      <c r="C314" s="52" t="s">
        <v>392</v>
      </c>
      <c r="D314" s="52" t="s">
        <v>52</v>
      </c>
      <c r="E314" s="114">
        <f>E315</f>
        <v>135000</v>
      </c>
    </row>
    <row r="315" spans="1:5" outlineLevel="6" x14ac:dyDescent="0.25">
      <c r="A315" s="51" t="s">
        <v>88</v>
      </c>
      <c r="B315" s="52" t="s">
        <v>311</v>
      </c>
      <c r="C315" s="52" t="s">
        <v>392</v>
      </c>
      <c r="D315" s="52" t="s">
        <v>89</v>
      </c>
      <c r="E315" s="114">
        <f>50000+85000</f>
        <v>135000</v>
      </c>
    </row>
    <row r="316" spans="1:5" outlineLevel="6" x14ac:dyDescent="0.25">
      <c r="A316" s="51" t="s">
        <v>132</v>
      </c>
      <c r="B316" s="52" t="s">
        <v>311</v>
      </c>
      <c r="C316" s="52" t="s">
        <v>180</v>
      </c>
      <c r="D316" s="52" t="s">
        <v>8</v>
      </c>
      <c r="E316" s="114">
        <f>E317</f>
        <v>85500</v>
      </c>
    </row>
    <row r="317" spans="1:5" ht="37.5" outlineLevel="6" x14ac:dyDescent="0.25">
      <c r="A317" s="51" t="s">
        <v>51</v>
      </c>
      <c r="B317" s="52" t="s">
        <v>311</v>
      </c>
      <c r="C317" s="52" t="s">
        <v>180</v>
      </c>
      <c r="D317" s="52" t="s">
        <v>52</v>
      </c>
      <c r="E317" s="114">
        <f>E318</f>
        <v>85500</v>
      </c>
    </row>
    <row r="318" spans="1:5" outlineLevel="6" x14ac:dyDescent="0.25">
      <c r="A318" s="51" t="s">
        <v>88</v>
      </c>
      <c r="B318" s="52" t="s">
        <v>311</v>
      </c>
      <c r="C318" s="52" t="s">
        <v>180</v>
      </c>
      <c r="D318" s="52" t="s">
        <v>89</v>
      </c>
      <c r="E318" s="114">
        <v>85500</v>
      </c>
    </row>
    <row r="319" spans="1:5" ht="37.5" outlineLevel="6" x14ac:dyDescent="0.25">
      <c r="A319" s="51" t="s">
        <v>506</v>
      </c>
      <c r="B319" s="52" t="s">
        <v>311</v>
      </c>
      <c r="C319" s="52" t="s">
        <v>164</v>
      </c>
      <c r="D319" s="52" t="s">
        <v>8</v>
      </c>
      <c r="E319" s="114">
        <f>E320</f>
        <v>14545689</v>
      </c>
    </row>
    <row r="320" spans="1:5" ht="37.5" outlineLevel="6" x14ac:dyDescent="0.25">
      <c r="A320" s="51" t="s">
        <v>507</v>
      </c>
      <c r="B320" s="52" t="s">
        <v>311</v>
      </c>
      <c r="C320" s="52" t="s">
        <v>280</v>
      </c>
      <c r="D320" s="52" t="s">
        <v>8</v>
      </c>
      <c r="E320" s="114">
        <f>E321</f>
        <v>14545689</v>
      </c>
    </row>
    <row r="321" spans="1:9" ht="37.5" outlineLevel="6" x14ac:dyDescent="0.25">
      <c r="A321" s="51" t="s">
        <v>87</v>
      </c>
      <c r="B321" s="52" t="s">
        <v>311</v>
      </c>
      <c r="C321" s="52" t="s">
        <v>165</v>
      </c>
      <c r="D321" s="52" t="s">
        <v>8</v>
      </c>
      <c r="E321" s="114">
        <f>E322</f>
        <v>14545689</v>
      </c>
    </row>
    <row r="322" spans="1:9" ht="37.5" outlineLevel="6" x14ac:dyDescent="0.25">
      <c r="A322" s="51" t="s">
        <v>51</v>
      </c>
      <c r="B322" s="52" t="s">
        <v>311</v>
      </c>
      <c r="C322" s="52" t="s">
        <v>165</v>
      </c>
      <c r="D322" s="52" t="s">
        <v>52</v>
      </c>
      <c r="E322" s="114">
        <f>E323</f>
        <v>14545689</v>
      </c>
    </row>
    <row r="323" spans="1:9" outlineLevel="6" x14ac:dyDescent="0.25">
      <c r="A323" s="51" t="s">
        <v>88</v>
      </c>
      <c r="B323" s="52" t="s">
        <v>311</v>
      </c>
      <c r="C323" s="52" t="s">
        <v>165</v>
      </c>
      <c r="D323" s="52" t="s">
        <v>89</v>
      </c>
      <c r="E323" s="114">
        <v>14545689</v>
      </c>
    </row>
    <row r="324" spans="1:9" outlineLevel="1" x14ac:dyDescent="0.25">
      <c r="A324" s="51" t="s">
        <v>90</v>
      </c>
      <c r="B324" s="52" t="s">
        <v>91</v>
      </c>
      <c r="C324" s="52" t="s">
        <v>151</v>
      </c>
      <c r="D324" s="52" t="s">
        <v>8</v>
      </c>
      <c r="E324" s="114">
        <f>E325</f>
        <v>3502058</v>
      </c>
    </row>
    <row r="325" spans="1:9" s="101" customFormat="1" ht="37.5" outlineLevel="2" x14ac:dyDescent="0.25">
      <c r="A325" s="107" t="s">
        <v>541</v>
      </c>
      <c r="B325" s="73" t="s">
        <v>91</v>
      </c>
      <c r="C325" s="73" t="s">
        <v>166</v>
      </c>
      <c r="D325" s="73" t="s">
        <v>8</v>
      </c>
      <c r="E325" s="116">
        <f>E326+E337</f>
        <v>3502058</v>
      </c>
      <c r="G325" s="154"/>
      <c r="H325" s="154"/>
      <c r="I325" s="154"/>
    </row>
    <row r="326" spans="1:9" ht="37.5" outlineLevel="3" x14ac:dyDescent="0.25">
      <c r="A326" s="51" t="s">
        <v>544</v>
      </c>
      <c r="B326" s="52" t="s">
        <v>91</v>
      </c>
      <c r="C326" s="52" t="s">
        <v>176</v>
      </c>
      <c r="D326" s="52" t="s">
        <v>8</v>
      </c>
      <c r="E326" s="114">
        <f>E327+E331</f>
        <v>3428058</v>
      </c>
    </row>
    <row r="327" spans="1:9" ht="37.5" outlineLevel="3" x14ac:dyDescent="0.25">
      <c r="A327" s="108" t="s">
        <v>256</v>
      </c>
      <c r="B327" s="52" t="s">
        <v>91</v>
      </c>
      <c r="C327" s="52" t="s">
        <v>272</v>
      </c>
      <c r="D327" s="52" t="s">
        <v>8</v>
      </c>
      <c r="E327" s="114">
        <f>E328</f>
        <v>70000</v>
      </c>
    </row>
    <row r="328" spans="1:9" outlineLevel="3" x14ac:dyDescent="0.25">
      <c r="A328" s="51" t="s">
        <v>595</v>
      </c>
      <c r="B328" s="52" t="s">
        <v>91</v>
      </c>
      <c r="C328" s="52" t="s">
        <v>287</v>
      </c>
      <c r="D328" s="52" t="s">
        <v>8</v>
      </c>
      <c r="E328" s="114">
        <f>E329</f>
        <v>70000</v>
      </c>
    </row>
    <row r="329" spans="1:9" outlineLevel="3" x14ac:dyDescent="0.25">
      <c r="A329" s="51" t="s">
        <v>18</v>
      </c>
      <c r="B329" s="52" t="s">
        <v>91</v>
      </c>
      <c r="C329" s="52" t="s">
        <v>287</v>
      </c>
      <c r="D329" s="52" t="s">
        <v>19</v>
      </c>
      <c r="E329" s="114">
        <f>E330</f>
        <v>70000</v>
      </c>
    </row>
    <row r="330" spans="1:9" ht="37.5" outlineLevel="4" x14ac:dyDescent="0.25">
      <c r="A330" s="51" t="s">
        <v>20</v>
      </c>
      <c r="B330" s="52" t="s">
        <v>91</v>
      </c>
      <c r="C330" s="52" t="s">
        <v>287</v>
      </c>
      <c r="D330" s="52" t="s">
        <v>21</v>
      </c>
      <c r="E330" s="114">
        <v>70000</v>
      </c>
    </row>
    <row r="331" spans="1:9" ht="37.5" outlineLevel="6" x14ac:dyDescent="0.25">
      <c r="A331" s="108" t="s">
        <v>363</v>
      </c>
      <c r="B331" s="52" t="s">
        <v>91</v>
      </c>
      <c r="C331" s="52" t="s">
        <v>275</v>
      </c>
      <c r="D331" s="52" t="s">
        <v>8</v>
      </c>
      <c r="E331" s="114">
        <f>E332</f>
        <v>3358058</v>
      </c>
    </row>
    <row r="332" spans="1:9" ht="56.25" outlineLevel="6" x14ac:dyDescent="0.25">
      <c r="A332" s="32" t="s">
        <v>549</v>
      </c>
      <c r="B332" s="52" t="s">
        <v>91</v>
      </c>
      <c r="C332" s="52" t="s">
        <v>182</v>
      </c>
      <c r="D332" s="52" t="s">
        <v>8</v>
      </c>
      <c r="E332" s="114">
        <f>E333+E335</f>
        <v>3358058</v>
      </c>
    </row>
    <row r="333" spans="1:9" outlineLevel="5" x14ac:dyDescent="0.25">
      <c r="A333" s="51" t="s">
        <v>104</v>
      </c>
      <c r="B333" s="52" t="s">
        <v>91</v>
      </c>
      <c r="C333" s="52" t="s">
        <v>182</v>
      </c>
      <c r="D333" s="52" t="s">
        <v>105</v>
      </c>
      <c r="E333" s="114">
        <f>E334</f>
        <v>358058</v>
      </c>
    </row>
    <row r="334" spans="1:9" ht="37.5" outlineLevel="6" x14ac:dyDescent="0.25">
      <c r="A334" s="51" t="s">
        <v>111</v>
      </c>
      <c r="B334" s="52" t="s">
        <v>91</v>
      </c>
      <c r="C334" s="52" t="s">
        <v>182</v>
      </c>
      <c r="D334" s="52" t="s">
        <v>112</v>
      </c>
      <c r="E334" s="114">
        <v>358058</v>
      </c>
    </row>
    <row r="335" spans="1:9" ht="37.5" outlineLevel="4" x14ac:dyDescent="0.25">
      <c r="A335" s="51" t="s">
        <v>51</v>
      </c>
      <c r="B335" s="52" t="s">
        <v>91</v>
      </c>
      <c r="C335" s="52" t="s">
        <v>182</v>
      </c>
      <c r="D335" s="52" t="s">
        <v>52</v>
      </c>
      <c r="E335" s="114">
        <f>E336</f>
        <v>3000000</v>
      </c>
    </row>
    <row r="336" spans="1:9" outlineLevel="5" x14ac:dyDescent="0.25">
      <c r="A336" s="51" t="s">
        <v>88</v>
      </c>
      <c r="B336" s="52" t="s">
        <v>91</v>
      </c>
      <c r="C336" s="52" t="s">
        <v>182</v>
      </c>
      <c r="D336" s="52" t="s">
        <v>89</v>
      </c>
      <c r="E336" s="114">
        <v>3000000</v>
      </c>
    </row>
    <row r="337" spans="1:5" outlineLevel="6" x14ac:dyDescent="0.25">
      <c r="A337" s="58" t="s">
        <v>290</v>
      </c>
      <c r="B337" s="52" t="s">
        <v>91</v>
      </c>
      <c r="C337" s="52" t="s">
        <v>289</v>
      </c>
      <c r="D337" s="52" t="s">
        <v>8</v>
      </c>
      <c r="E337" s="114">
        <f>E338</f>
        <v>74000</v>
      </c>
    </row>
    <row r="338" spans="1:5" outlineLevel="6" x14ac:dyDescent="0.25">
      <c r="A338" s="51" t="s">
        <v>92</v>
      </c>
      <c r="B338" s="52" t="s">
        <v>91</v>
      </c>
      <c r="C338" s="52" t="s">
        <v>183</v>
      </c>
      <c r="D338" s="52" t="s">
        <v>8</v>
      </c>
      <c r="E338" s="114">
        <f>E339</f>
        <v>74000</v>
      </c>
    </row>
    <row r="339" spans="1:5" outlineLevel="6" x14ac:dyDescent="0.25">
      <c r="A339" s="51" t="s">
        <v>18</v>
      </c>
      <c r="B339" s="52" t="s">
        <v>91</v>
      </c>
      <c r="C339" s="52" t="s">
        <v>183</v>
      </c>
      <c r="D339" s="52" t="s">
        <v>19</v>
      </c>
      <c r="E339" s="114">
        <f>E340</f>
        <v>74000</v>
      </c>
    </row>
    <row r="340" spans="1:5" ht="37.5" outlineLevel="6" x14ac:dyDescent="0.25">
      <c r="A340" s="51" t="s">
        <v>20</v>
      </c>
      <c r="B340" s="52" t="s">
        <v>91</v>
      </c>
      <c r="C340" s="52" t="s">
        <v>183</v>
      </c>
      <c r="D340" s="52" t="s">
        <v>21</v>
      </c>
      <c r="E340" s="114">
        <v>74000</v>
      </c>
    </row>
    <row r="341" spans="1:5" outlineLevel="1" x14ac:dyDescent="0.25">
      <c r="A341" s="51" t="s">
        <v>136</v>
      </c>
      <c r="B341" s="52" t="s">
        <v>137</v>
      </c>
      <c r="C341" s="52" t="s">
        <v>151</v>
      </c>
      <c r="D341" s="52" t="s">
        <v>8</v>
      </c>
      <c r="E341" s="114">
        <f>E342</f>
        <v>18610339</v>
      </c>
    </row>
    <row r="342" spans="1:5" ht="37.5" outlineLevel="2" x14ac:dyDescent="0.25">
      <c r="A342" s="107" t="s">
        <v>550</v>
      </c>
      <c r="B342" s="73" t="s">
        <v>137</v>
      </c>
      <c r="C342" s="73" t="s">
        <v>166</v>
      </c>
      <c r="D342" s="73" t="s">
        <v>8</v>
      </c>
      <c r="E342" s="114">
        <f>E343</f>
        <v>18610339</v>
      </c>
    </row>
    <row r="343" spans="1:5" ht="37.5" outlineLevel="4" x14ac:dyDescent="0.25">
      <c r="A343" s="55" t="s">
        <v>259</v>
      </c>
      <c r="B343" s="52" t="s">
        <v>137</v>
      </c>
      <c r="C343" s="52" t="s">
        <v>278</v>
      </c>
      <c r="D343" s="52" t="s">
        <v>8</v>
      </c>
      <c r="E343" s="114">
        <f>E344+E351+E358</f>
        <v>18610339</v>
      </c>
    </row>
    <row r="344" spans="1:5" ht="37.5" outlineLevel="5" x14ac:dyDescent="0.25">
      <c r="A344" s="51" t="s">
        <v>13</v>
      </c>
      <c r="B344" s="52" t="s">
        <v>137</v>
      </c>
      <c r="C344" s="52" t="s">
        <v>184</v>
      </c>
      <c r="D344" s="52" t="s">
        <v>8</v>
      </c>
      <c r="E344" s="114">
        <f>E345+E347+E349</f>
        <v>3460900</v>
      </c>
    </row>
    <row r="345" spans="1:5" ht="56.25" outlineLevel="6" x14ac:dyDescent="0.25">
      <c r="A345" s="51" t="s">
        <v>14</v>
      </c>
      <c r="B345" s="52" t="s">
        <v>137</v>
      </c>
      <c r="C345" s="52" t="s">
        <v>184</v>
      </c>
      <c r="D345" s="52" t="s">
        <v>15</v>
      </c>
      <c r="E345" s="114">
        <f>E346</f>
        <v>3230000</v>
      </c>
    </row>
    <row r="346" spans="1:5" outlineLevel="5" x14ac:dyDescent="0.25">
      <c r="A346" s="51" t="s">
        <v>16</v>
      </c>
      <c r="B346" s="52" t="s">
        <v>137</v>
      </c>
      <c r="C346" s="52" t="s">
        <v>184</v>
      </c>
      <c r="D346" s="52" t="s">
        <v>17</v>
      </c>
      <c r="E346" s="114">
        <v>3230000</v>
      </c>
    </row>
    <row r="347" spans="1:5" outlineLevel="6" x14ac:dyDescent="0.25">
      <c r="A347" s="51" t="s">
        <v>18</v>
      </c>
      <c r="B347" s="52" t="s">
        <v>137</v>
      </c>
      <c r="C347" s="52" t="s">
        <v>184</v>
      </c>
      <c r="D347" s="52" t="s">
        <v>19</v>
      </c>
      <c r="E347" s="114">
        <f>E348</f>
        <v>43400</v>
      </c>
    </row>
    <row r="348" spans="1:5" ht="37.5" outlineLevel="6" x14ac:dyDescent="0.25">
      <c r="A348" s="51" t="s">
        <v>20</v>
      </c>
      <c r="B348" s="52" t="s">
        <v>137</v>
      </c>
      <c r="C348" s="52" t="s">
        <v>184</v>
      </c>
      <c r="D348" s="52" t="s">
        <v>21</v>
      </c>
      <c r="E348" s="114">
        <v>43400</v>
      </c>
    </row>
    <row r="349" spans="1:5" outlineLevel="6" x14ac:dyDescent="0.25">
      <c r="A349" s="51" t="s">
        <v>22</v>
      </c>
      <c r="B349" s="52" t="s">
        <v>137</v>
      </c>
      <c r="C349" s="52" t="s">
        <v>184</v>
      </c>
      <c r="D349" s="52" t="s">
        <v>23</v>
      </c>
      <c r="E349" s="114">
        <f>E350</f>
        <v>187500</v>
      </c>
    </row>
    <row r="350" spans="1:5" outlineLevel="4" x14ac:dyDescent="0.25">
      <c r="A350" s="51" t="s">
        <v>24</v>
      </c>
      <c r="B350" s="52" t="s">
        <v>137</v>
      </c>
      <c r="C350" s="52" t="s">
        <v>184</v>
      </c>
      <c r="D350" s="52" t="s">
        <v>25</v>
      </c>
      <c r="E350" s="114">
        <v>187500</v>
      </c>
    </row>
    <row r="351" spans="1:5" ht="37.5" outlineLevel="5" x14ac:dyDescent="0.25">
      <c r="A351" s="51" t="s">
        <v>47</v>
      </c>
      <c r="B351" s="52" t="s">
        <v>137</v>
      </c>
      <c r="C351" s="52" t="s">
        <v>185</v>
      </c>
      <c r="D351" s="52" t="s">
        <v>8</v>
      </c>
      <c r="E351" s="114">
        <f>E352+E354+E356</f>
        <v>13387039</v>
      </c>
    </row>
    <row r="352" spans="1:5" ht="56.25" outlineLevel="6" x14ac:dyDescent="0.25">
      <c r="A352" s="51" t="s">
        <v>14</v>
      </c>
      <c r="B352" s="52" t="s">
        <v>137</v>
      </c>
      <c r="C352" s="52" t="s">
        <v>185</v>
      </c>
      <c r="D352" s="52" t="s">
        <v>15</v>
      </c>
      <c r="E352" s="114">
        <f>E353</f>
        <v>10620839</v>
      </c>
    </row>
    <row r="353" spans="1:9" outlineLevel="5" x14ac:dyDescent="0.25">
      <c r="A353" s="51" t="s">
        <v>48</v>
      </c>
      <c r="B353" s="52" t="s">
        <v>137</v>
      </c>
      <c r="C353" s="52" t="s">
        <v>185</v>
      </c>
      <c r="D353" s="52" t="s">
        <v>49</v>
      </c>
      <c r="E353" s="114">
        <v>10620839</v>
      </c>
    </row>
    <row r="354" spans="1:9" outlineLevel="6" x14ac:dyDescent="0.25">
      <c r="A354" s="51" t="s">
        <v>18</v>
      </c>
      <c r="B354" s="52" t="s">
        <v>137</v>
      </c>
      <c r="C354" s="52" t="s">
        <v>185</v>
      </c>
      <c r="D354" s="52" t="s">
        <v>19</v>
      </c>
      <c r="E354" s="114">
        <f>E355</f>
        <v>2723200</v>
      </c>
    </row>
    <row r="355" spans="1:9" ht="37.5" outlineLevel="6" x14ac:dyDescent="0.25">
      <c r="A355" s="51" t="s">
        <v>20</v>
      </c>
      <c r="B355" s="52" t="s">
        <v>137</v>
      </c>
      <c r="C355" s="52" t="s">
        <v>185</v>
      </c>
      <c r="D355" s="52" t="s">
        <v>21</v>
      </c>
      <c r="E355" s="114">
        <v>2723200</v>
      </c>
    </row>
    <row r="356" spans="1:9" outlineLevel="6" x14ac:dyDescent="0.25">
      <c r="A356" s="51" t="s">
        <v>22</v>
      </c>
      <c r="B356" s="52" t="s">
        <v>137</v>
      </c>
      <c r="C356" s="52" t="s">
        <v>185</v>
      </c>
      <c r="D356" s="52" t="s">
        <v>23</v>
      </c>
      <c r="E356" s="114">
        <f>E357</f>
        <v>43000</v>
      </c>
    </row>
    <row r="357" spans="1:9" outlineLevel="6" x14ac:dyDescent="0.25">
      <c r="A357" s="51" t="s">
        <v>24</v>
      </c>
      <c r="B357" s="52" t="s">
        <v>137</v>
      </c>
      <c r="C357" s="52" t="s">
        <v>185</v>
      </c>
      <c r="D357" s="52" t="s">
        <v>25</v>
      </c>
      <c r="E357" s="114">
        <v>43000</v>
      </c>
    </row>
    <row r="358" spans="1:9" ht="37.5" outlineLevel="6" x14ac:dyDescent="0.25">
      <c r="A358" s="58" t="s">
        <v>50</v>
      </c>
      <c r="B358" s="52" t="s">
        <v>137</v>
      </c>
      <c r="C358" s="52" t="s">
        <v>186</v>
      </c>
      <c r="D358" s="52" t="s">
        <v>8</v>
      </c>
      <c r="E358" s="114">
        <f>E359</f>
        <v>1762400</v>
      </c>
    </row>
    <row r="359" spans="1:9" ht="37.5" outlineLevel="6" x14ac:dyDescent="0.25">
      <c r="A359" s="51" t="s">
        <v>51</v>
      </c>
      <c r="B359" s="52" t="s">
        <v>137</v>
      </c>
      <c r="C359" s="52" t="s">
        <v>186</v>
      </c>
      <c r="D359" s="52" t="s">
        <v>52</v>
      </c>
      <c r="E359" s="114">
        <f>E360</f>
        <v>1762400</v>
      </c>
    </row>
    <row r="360" spans="1:9" outlineLevel="6" x14ac:dyDescent="0.25">
      <c r="A360" s="51" t="s">
        <v>53</v>
      </c>
      <c r="B360" s="52" t="s">
        <v>137</v>
      </c>
      <c r="C360" s="52" t="s">
        <v>186</v>
      </c>
      <c r="D360" s="52" t="s">
        <v>54</v>
      </c>
      <c r="E360" s="114">
        <f>1746721+15679</f>
        <v>1762400</v>
      </c>
    </row>
    <row r="361" spans="1:9" s="3" customFormat="1" x14ac:dyDescent="0.25">
      <c r="A361" s="49" t="s">
        <v>93</v>
      </c>
      <c r="B361" s="50" t="s">
        <v>94</v>
      </c>
      <c r="C361" s="50" t="s">
        <v>151</v>
      </c>
      <c r="D361" s="50" t="s">
        <v>8</v>
      </c>
      <c r="E361" s="118">
        <f>E362</f>
        <v>8438777.4499999993</v>
      </c>
      <c r="F361" s="102"/>
      <c r="G361" s="139"/>
      <c r="H361" s="139"/>
      <c r="I361" s="139"/>
    </row>
    <row r="362" spans="1:9" outlineLevel="1" x14ac:dyDescent="0.25">
      <c r="A362" s="51" t="s">
        <v>95</v>
      </c>
      <c r="B362" s="52" t="s">
        <v>96</v>
      </c>
      <c r="C362" s="52" t="s">
        <v>151</v>
      </c>
      <c r="D362" s="52" t="s">
        <v>8</v>
      </c>
      <c r="E362" s="114">
        <f>E363</f>
        <v>8438777.4499999993</v>
      </c>
    </row>
    <row r="363" spans="1:9" ht="37.5" outlineLevel="2" x14ac:dyDescent="0.25">
      <c r="A363" s="107" t="s">
        <v>508</v>
      </c>
      <c r="B363" s="73" t="s">
        <v>96</v>
      </c>
      <c r="C363" s="73" t="s">
        <v>164</v>
      </c>
      <c r="D363" s="73" t="s">
        <v>8</v>
      </c>
      <c r="E363" s="114">
        <f>E364+E374</f>
        <v>8438777.4499999993</v>
      </c>
    </row>
    <row r="364" spans="1:9" ht="37.5" outlineLevel="2" x14ac:dyDescent="0.25">
      <c r="A364" s="51" t="s">
        <v>509</v>
      </c>
      <c r="B364" s="52" t="s">
        <v>96</v>
      </c>
      <c r="C364" s="52" t="s">
        <v>279</v>
      </c>
      <c r="D364" s="52" t="s">
        <v>8</v>
      </c>
      <c r="E364" s="114">
        <f>E365+E368+E371</f>
        <v>7767777.4500000002</v>
      </c>
    </row>
    <row r="365" spans="1:9" ht="56.25" outlineLevel="2" x14ac:dyDescent="0.25">
      <c r="A365" s="51" t="s">
        <v>427</v>
      </c>
      <c r="B365" s="52" t="s">
        <v>96</v>
      </c>
      <c r="C365" s="52" t="s">
        <v>428</v>
      </c>
      <c r="D365" s="52" t="s">
        <v>8</v>
      </c>
      <c r="E365" s="114">
        <f>E366</f>
        <v>1530</v>
      </c>
    </row>
    <row r="366" spans="1:9" ht="37.5" outlineLevel="2" x14ac:dyDescent="0.25">
      <c r="A366" s="51" t="s">
        <v>51</v>
      </c>
      <c r="B366" s="52" t="s">
        <v>96</v>
      </c>
      <c r="C366" s="52" t="s">
        <v>428</v>
      </c>
      <c r="D366" s="52" t="s">
        <v>52</v>
      </c>
      <c r="E366" s="114">
        <f>E367</f>
        <v>1530</v>
      </c>
    </row>
    <row r="367" spans="1:9" outlineLevel="6" x14ac:dyDescent="0.25">
      <c r="A367" s="51" t="s">
        <v>88</v>
      </c>
      <c r="B367" s="52" t="s">
        <v>96</v>
      </c>
      <c r="C367" s="52" t="s">
        <v>428</v>
      </c>
      <c r="D367" s="52" t="s">
        <v>89</v>
      </c>
      <c r="E367" s="114">
        <v>1530</v>
      </c>
    </row>
    <row r="368" spans="1:9" ht="37.5" outlineLevel="6" x14ac:dyDescent="0.25">
      <c r="A368" s="58" t="s">
        <v>98</v>
      </c>
      <c r="B368" s="52" t="s">
        <v>96</v>
      </c>
      <c r="C368" s="52" t="s">
        <v>169</v>
      </c>
      <c r="D368" s="52" t="s">
        <v>8</v>
      </c>
      <c r="E368" s="114">
        <f>E369</f>
        <v>7617000</v>
      </c>
    </row>
    <row r="369" spans="1:9" ht="37.5" outlineLevel="6" x14ac:dyDescent="0.25">
      <c r="A369" s="51" t="s">
        <v>51</v>
      </c>
      <c r="B369" s="52" t="s">
        <v>96</v>
      </c>
      <c r="C369" s="52" t="s">
        <v>169</v>
      </c>
      <c r="D369" s="52" t="s">
        <v>52</v>
      </c>
      <c r="E369" s="114">
        <f>E370</f>
        <v>7617000</v>
      </c>
    </row>
    <row r="370" spans="1:9" outlineLevel="6" x14ac:dyDescent="0.25">
      <c r="A370" s="51" t="s">
        <v>88</v>
      </c>
      <c r="B370" s="52" t="s">
        <v>96</v>
      </c>
      <c r="C370" s="52" t="s">
        <v>169</v>
      </c>
      <c r="D370" s="52" t="s">
        <v>89</v>
      </c>
      <c r="E370" s="114">
        <v>7617000</v>
      </c>
    </row>
    <row r="371" spans="1:9" ht="56.25" outlineLevel="6" x14ac:dyDescent="0.25">
      <c r="A371" s="32" t="s">
        <v>539</v>
      </c>
      <c r="B371" s="52" t="s">
        <v>96</v>
      </c>
      <c r="C371" s="52" t="s">
        <v>400</v>
      </c>
      <c r="D371" s="52" t="s">
        <v>8</v>
      </c>
      <c r="E371" s="114">
        <f>E372</f>
        <v>149247.45000000001</v>
      </c>
    </row>
    <row r="372" spans="1:9" ht="37.5" outlineLevel="6" x14ac:dyDescent="0.25">
      <c r="A372" s="51" t="s">
        <v>51</v>
      </c>
      <c r="B372" s="52" t="s">
        <v>96</v>
      </c>
      <c r="C372" s="52" t="s">
        <v>400</v>
      </c>
      <c r="D372" s="52" t="s">
        <v>52</v>
      </c>
      <c r="E372" s="114">
        <f>E373</f>
        <v>149247.45000000001</v>
      </c>
    </row>
    <row r="373" spans="1:9" outlineLevel="4" x14ac:dyDescent="0.25">
      <c r="A373" s="51" t="s">
        <v>88</v>
      </c>
      <c r="B373" s="52" t="s">
        <v>96</v>
      </c>
      <c r="C373" s="52" t="s">
        <v>400</v>
      </c>
      <c r="D373" s="52" t="s">
        <v>89</v>
      </c>
      <c r="E373" s="114">
        <v>149247.45000000001</v>
      </c>
    </row>
    <row r="374" spans="1:9" outlineLevel="5" x14ac:dyDescent="0.25">
      <c r="A374" s="51" t="s">
        <v>261</v>
      </c>
      <c r="B374" s="52" t="s">
        <v>96</v>
      </c>
      <c r="C374" s="52" t="s">
        <v>281</v>
      </c>
      <c r="D374" s="52" t="s">
        <v>8</v>
      </c>
      <c r="E374" s="114">
        <f>E375</f>
        <v>671000</v>
      </c>
    </row>
    <row r="375" spans="1:9" outlineLevel="6" x14ac:dyDescent="0.25">
      <c r="A375" s="51" t="s">
        <v>97</v>
      </c>
      <c r="B375" s="52" t="s">
        <v>96</v>
      </c>
      <c r="C375" s="52" t="s">
        <v>168</v>
      </c>
      <c r="D375" s="52" t="s">
        <v>8</v>
      </c>
      <c r="E375" s="114">
        <f>E376</f>
        <v>671000</v>
      </c>
    </row>
    <row r="376" spans="1:9" ht="37.5" outlineLevel="6" x14ac:dyDescent="0.25">
      <c r="A376" s="51" t="s">
        <v>51</v>
      </c>
      <c r="B376" s="52" t="s">
        <v>96</v>
      </c>
      <c r="C376" s="52" t="s">
        <v>168</v>
      </c>
      <c r="D376" s="52" t="s">
        <v>52</v>
      </c>
      <c r="E376" s="114">
        <f>E377+E378</f>
        <v>671000</v>
      </c>
    </row>
    <row r="377" spans="1:9" outlineLevel="6" x14ac:dyDescent="0.25">
      <c r="A377" s="51" t="s">
        <v>88</v>
      </c>
      <c r="B377" s="52" t="s">
        <v>96</v>
      </c>
      <c r="C377" s="52" t="s">
        <v>168</v>
      </c>
      <c r="D377" s="52" t="s">
        <v>89</v>
      </c>
      <c r="E377" s="114">
        <v>557000</v>
      </c>
    </row>
    <row r="378" spans="1:9" ht="37.5" outlineLevel="6" x14ac:dyDescent="0.25">
      <c r="A378" s="51" t="s">
        <v>510</v>
      </c>
      <c r="B378" s="52" t="s">
        <v>96</v>
      </c>
      <c r="C378" s="52" t="s">
        <v>168</v>
      </c>
      <c r="D378" s="52" t="s">
        <v>307</v>
      </c>
      <c r="E378" s="114">
        <v>114000</v>
      </c>
    </row>
    <row r="379" spans="1:9" s="3" customFormat="1" x14ac:dyDescent="0.25">
      <c r="A379" s="49" t="s">
        <v>99</v>
      </c>
      <c r="B379" s="50" t="s">
        <v>100</v>
      </c>
      <c r="C379" s="50" t="s">
        <v>151</v>
      </c>
      <c r="D379" s="50" t="s">
        <v>8</v>
      </c>
      <c r="E379" s="118">
        <f>E380+E405+E385</f>
        <v>43956635.869999997</v>
      </c>
      <c r="F379" s="102"/>
      <c r="G379" s="139"/>
      <c r="H379" s="139"/>
      <c r="I379" s="139"/>
    </row>
    <row r="380" spans="1:9" outlineLevel="1" x14ac:dyDescent="0.25">
      <c r="A380" s="51" t="s">
        <v>101</v>
      </c>
      <c r="B380" s="52" t="s">
        <v>102</v>
      </c>
      <c r="C380" s="52" t="s">
        <v>151</v>
      </c>
      <c r="D380" s="52" t="s">
        <v>8</v>
      </c>
      <c r="E380" s="114">
        <f>E381</f>
        <v>3713124</v>
      </c>
    </row>
    <row r="381" spans="1:9" outlineLevel="3" x14ac:dyDescent="0.25">
      <c r="A381" s="51" t="s">
        <v>248</v>
      </c>
      <c r="B381" s="52" t="s">
        <v>102</v>
      </c>
      <c r="C381" s="52" t="s">
        <v>152</v>
      </c>
      <c r="D381" s="52" t="s">
        <v>8</v>
      </c>
      <c r="E381" s="114">
        <f>E382</f>
        <v>3713124</v>
      </c>
    </row>
    <row r="382" spans="1:9" outlineLevel="4" x14ac:dyDescent="0.25">
      <c r="A382" s="51" t="s">
        <v>103</v>
      </c>
      <c r="B382" s="52" t="s">
        <v>102</v>
      </c>
      <c r="C382" s="52" t="s">
        <v>170</v>
      </c>
      <c r="D382" s="52" t="s">
        <v>8</v>
      </c>
      <c r="E382" s="114">
        <f>E383</f>
        <v>3713124</v>
      </c>
    </row>
    <row r="383" spans="1:9" outlineLevel="5" x14ac:dyDescent="0.25">
      <c r="A383" s="51" t="s">
        <v>104</v>
      </c>
      <c r="B383" s="52" t="s">
        <v>102</v>
      </c>
      <c r="C383" s="52" t="s">
        <v>170</v>
      </c>
      <c r="D383" s="52" t="s">
        <v>105</v>
      </c>
      <c r="E383" s="114">
        <f>E384</f>
        <v>3713124</v>
      </c>
    </row>
    <row r="384" spans="1:9" outlineLevel="6" x14ac:dyDescent="0.25">
      <c r="A384" s="51" t="s">
        <v>106</v>
      </c>
      <c r="B384" s="52" t="s">
        <v>102</v>
      </c>
      <c r="C384" s="52" t="s">
        <v>170</v>
      </c>
      <c r="D384" s="52" t="s">
        <v>107</v>
      </c>
      <c r="E384" s="114">
        <v>3713124</v>
      </c>
    </row>
    <row r="385" spans="1:5" outlineLevel="6" x14ac:dyDescent="0.25">
      <c r="A385" s="51" t="s">
        <v>108</v>
      </c>
      <c r="B385" s="52" t="s">
        <v>109</v>
      </c>
      <c r="C385" s="52" t="s">
        <v>151</v>
      </c>
      <c r="D385" s="52" t="s">
        <v>8</v>
      </c>
      <c r="E385" s="114">
        <f>E386+E391+E396+E401</f>
        <v>3553660</v>
      </c>
    </row>
    <row r="386" spans="1:5" ht="37.5" outlineLevel="6" x14ac:dyDescent="0.25">
      <c r="A386" s="107" t="s">
        <v>541</v>
      </c>
      <c r="B386" s="73" t="s">
        <v>109</v>
      </c>
      <c r="C386" s="73" t="s">
        <v>166</v>
      </c>
      <c r="D386" s="73" t="s">
        <v>8</v>
      </c>
      <c r="E386" s="114">
        <f>E387</f>
        <v>2840000</v>
      </c>
    </row>
    <row r="387" spans="1:5" ht="37.5" outlineLevel="6" x14ac:dyDescent="0.25">
      <c r="A387" s="54" t="s">
        <v>406</v>
      </c>
      <c r="B387" s="52" t="s">
        <v>109</v>
      </c>
      <c r="C387" s="52" t="s">
        <v>405</v>
      </c>
      <c r="D387" s="52" t="s">
        <v>8</v>
      </c>
      <c r="E387" s="114">
        <f>E388</f>
        <v>2840000</v>
      </c>
    </row>
    <row r="388" spans="1:5" ht="75" outlineLevel="6" x14ac:dyDescent="0.25">
      <c r="A388" s="32" t="s">
        <v>551</v>
      </c>
      <c r="B388" s="52" t="s">
        <v>109</v>
      </c>
      <c r="C388" s="52" t="s">
        <v>404</v>
      </c>
      <c r="D388" s="52" t="s">
        <v>8</v>
      </c>
      <c r="E388" s="114">
        <f>E389</f>
        <v>2840000</v>
      </c>
    </row>
    <row r="389" spans="1:5" outlineLevel="6" x14ac:dyDescent="0.25">
      <c r="A389" s="51" t="s">
        <v>104</v>
      </c>
      <c r="B389" s="52" t="s">
        <v>109</v>
      </c>
      <c r="C389" s="52" t="s">
        <v>404</v>
      </c>
      <c r="D389" s="52" t="s">
        <v>105</v>
      </c>
      <c r="E389" s="114">
        <f>E390</f>
        <v>2840000</v>
      </c>
    </row>
    <row r="390" spans="1:5" ht="37.5" outlineLevel="6" x14ac:dyDescent="0.25">
      <c r="A390" s="51" t="s">
        <v>111</v>
      </c>
      <c r="B390" s="52" t="s">
        <v>109</v>
      </c>
      <c r="C390" s="52" t="s">
        <v>404</v>
      </c>
      <c r="D390" s="52" t="s">
        <v>112</v>
      </c>
      <c r="E390" s="114">
        <v>2840000</v>
      </c>
    </row>
    <row r="391" spans="1:5" ht="37.5" outlineLevel="6" x14ac:dyDescent="0.25">
      <c r="A391" s="107" t="s">
        <v>511</v>
      </c>
      <c r="B391" s="73" t="s">
        <v>109</v>
      </c>
      <c r="C391" s="73" t="s">
        <v>155</v>
      </c>
      <c r="D391" s="73" t="s">
        <v>8</v>
      </c>
      <c r="E391" s="114">
        <f>E392</f>
        <v>440160</v>
      </c>
    </row>
    <row r="392" spans="1:5" ht="37.5" outlineLevel="6" x14ac:dyDescent="0.25">
      <c r="A392" s="51" t="s">
        <v>512</v>
      </c>
      <c r="B392" s="52" t="s">
        <v>109</v>
      </c>
      <c r="C392" s="52" t="s">
        <v>577</v>
      </c>
      <c r="D392" s="52" t="s">
        <v>8</v>
      </c>
      <c r="E392" s="114">
        <f>E393</f>
        <v>440160</v>
      </c>
    </row>
    <row r="393" spans="1:5" ht="37.5" outlineLevel="6" x14ac:dyDescent="0.25">
      <c r="A393" s="51" t="s">
        <v>113</v>
      </c>
      <c r="B393" s="52" t="s">
        <v>109</v>
      </c>
      <c r="C393" s="52" t="s">
        <v>580</v>
      </c>
      <c r="D393" s="52" t="s">
        <v>8</v>
      </c>
      <c r="E393" s="114">
        <f>E394</f>
        <v>440160</v>
      </c>
    </row>
    <row r="394" spans="1:5" outlineLevel="6" x14ac:dyDescent="0.25">
      <c r="A394" s="51" t="s">
        <v>104</v>
      </c>
      <c r="B394" s="52" t="s">
        <v>109</v>
      </c>
      <c r="C394" s="52" t="s">
        <v>580</v>
      </c>
      <c r="D394" s="52" t="s">
        <v>105</v>
      </c>
      <c r="E394" s="114">
        <f>E395</f>
        <v>440160</v>
      </c>
    </row>
    <row r="395" spans="1:5" ht="37.5" outlineLevel="6" x14ac:dyDescent="0.25">
      <c r="A395" s="51" t="s">
        <v>111</v>
      </c>
      <c r="B395" s="52" t="s">
        <v>109</v>
      </c>
      <c r="C395" s="52" t="s">
        <v>580</v>
      </c>
      <c r="D395" s="52" t="s">
        <v>112</v>
      </c>
      <c r="E395" s="114">
        <v>440160</v>
      </c>
    </row>
    <row r="396" spans="1:5" ht="37.5" outlineLevel="6" x14ac:dyDescent="0.25">
      <c r="A396" s="107" t="s">
        <v>513</v>
      </c>
      <c r="B396" s="73" t="s">
        <v>109</v>
      </c>
      <c r="C396" s="73" t="s">
        <v>514</v>
      </c>
      <c r="D396" s="73" t="s">
        <v>8</v>
      </c>
      <c r="E396" s="114">
        <f>E397</f>
        <v>173500</v>
      </c>
    </row>
    <row r="397" spans="1:5" ht="37.5" outlineLevel="6" x14ac:dyDescent="0.25">
      <c r="A397" s="51" t="s">
        <v>540</v>
      </c>
      <c r="B397" s="52" t="s">
        <v>109</v>
      </c>
      <c r="C397" s="52" t="s">
        <v>515</v>
      </c>
      <c r="D397" s="52" t="s">
        <v>8</v>
      </c>
      <c r="E397" s="114">
        <f>E398</f>
        <v>173500</v>
      </c>
    </row>
    <row r="398" spans="1:5" ht="37.5" outlineLevel="6" x14ac:dyDescent="0.25">
      <c r="A398" s="51" t="s">
        <v>110</v>
      </c>
      <c r="B398" s="52" t="s">
        <v>109</v>
      </c>
      <c r="C398" s="52" t="s">
        <v>516</v>
      </c>
      <c r="D398" s="52" t="s">
        <v>8</v>
      </c>
      <c r="E398" s="114">
        <f>E399</f>
        <v>173500</v>
      </c>
    </row>
    <row r="399" spans="1:5" outlineLevel="6" x14ac:dyDescent="0.25">
      <c r="A399" s="51" t="s">
        <v>104</v>
      </c>
      <c r="B399" s="52" t="s">
        <v>109</v>
      </c>
      <c r="C399" s="52" t="s">
        <v>516</v>
      </c>
      <c r="D399" s="52" t="s">
        <v>105</v>
      </c>
      <c r="E399" s="114">
        <f>E400</f>
        <v>173500</v>
      </c>
    </row>
    <row r="400" spans="1:5" ht="37.5" outlineLevel="6" x14ac:dyDescent="0.25">
      <c r="A400" s="51" t="s">
        <v>111</v>
      </c>
      <c r="B400" s="52" t="s">
        <v>109</v>
      </c>
      <c r="C400" s="52" t="s">
        <v>516</v>
      </c>
      <c r="D400" s="52" t="s">
        <v>112</v>
      </c>
      <c r="E400" s="114">
        <v>173500</v>
      </c>
    </row>
    <row r="401" spans="1:5" ht="19.5" customHeight="1" outlineLevel="6" x14ac:dyDescent="0.25">
      <c r="A401" s="51" t="s">
        <v>160</v>
      </c>
      <c r="B401" s="52" t="s">
        <v>109</v>
      </c>
      <c r="C401" s="52" t="s">
        <v>152</v>
      </c>
      <c r="D401" s="52" t="s">
        <v>8</v>
      </c>
      <c r="E401" s="114">
        <f>E402</f>
        <v>100000</v>
      </c>
    </row>
    <row r="402" spans="1:5" outlineLevel="6" x14ac:dyDescent="0.25">
      <c r="A402" s="51" t="s">
        <v>412</v>
      </c>
      <c r="B402" s="52" t="s">
        <v>109</v>
      </c>
      <c r="C402" s="52" t="s">
        <v>413</v>
      </c>
      <c r="D402" s="52" t="s">
        <v>8</v>
      </c>
      <c r="E402" s="114">
        <f>E403</f>
        <v>100000</v>
      </c>
    </row>
    <row r="403" spans="1:5" outlineLevel="6" x14ac:dyDescent="0.25">
      <c r="A403" s="51" t="s">
        <v>104</v>
      </c>
      <c r="B403" s="52" t="s">
        <v>109</v>
      </c>
      <c r="C403" s="52" t="s">
        <v>413</v>
      </c>
      <c r="D403" s="52" t="s">
        <v>105</v>
      </c>
      <c r="E403" s="114">
        <f>E404</f>
        <v>100000</v>
      </c>
    </row>
    <row r="404" spans="1:5" outlineLevel="6" x14ac:dyDescent="0.25">
      <c r="A404" s="51" t="s">
        <v>429</v>
      </c>
      <c r="B404" s="52" t="s">
        <v>109</v>
      </c>
      <c r="C404" s="52" t="s">
        <v>413</v>
      </c>
      <c r="D404" s="52" t="s">
        <v>430</v>
      </c>
      <c r="E404" s="114">
        <v>100000</v>
      </c>
    </row>
    <row r="405" spans="1:5" outlineLevel="1" x14ac:dyDescent="0.25">
      <c r="A405" s="51" t="s">
        <v>143</v>
      </c>
      <c r="B405" s="52" t="s">
        <v>144</v>
      </c>
      <c r="C405" s="52" t="s">
        <v>151</v>
      </c>
      <c r="D405" s="52" t="s">
        <v>8</v>
      </c>
      <c r="E405" s="114">
        <f>E406+E414</f>
        <v>36689851.869999997</v>
      </c>
    </row>
    <row r="406" spans="1:5" ht="37.5" outlineLevel="2" x14ac:dyDescent="0.25">
      <c r="A406" s="107" t="s">
        <v>550</v>
      </c>
      <c r="B406" s="73" t="s">
        <v>144</v>
      </c>
      <c r="C406" s="73" t="s">
        <v>166</v>
      </c>
      <c r="D406" s="73" t="s">
        <v>8</v>
      </c>
      <c r="E406" s="114">
        <f>E407</f>
        <v>4146291</v>
      </c>
    </row>
    <row r="407" spans="1:5" ht="37.5" outlineLevel="3" x14ac:dyDescent="0.25">
      <c r="A407" s="51" t="s">
        <v>542</v>
      </c>
      <c r="B407" s="52" t="s">
        <v>144</v>
      </c>
      <c r="C407" s="52" t="s">
        <v>167</v>
      </c>
      <c r="D407" s="52" t="s">
        <v>8</v>
      </c>
      <c r="E407" s="114">
        <f>E408</f>
        <v>4146291</v>
      </c>
    </row>
    <row r="408" spans="1:5" outlineLevel="4" x14ac:dyDescent="0.25">
      <c r="A408" s="108" t="s">
        <v>254</v>
      </c>
      <c r="B408" s="52" t="s">
        <v>144</v>
      </c>
      <c r="C408" s="52" t="s">
        <v>286</v>
      </c>
      <c r="D408" s="52" t="s">
        <v>8</v>
      </c>
      <c r="E408" s="114">
        <f>E409</f>
        <v>4146291</v>
      </c>
    </row>
    <row r="409" spans="1:5" ht="112.5" outlineLevel="5" x14ac:dyDescent="0.25">
      <c r="A409" s="51" t="s">
        <v>552</v>
      </c>
      <c r="B409" s="52" t="s">
        <v>144</v>
      </c>
      <c r="C409" s="52" t="s">
        <v>187</v>
      </c>
      <c r="D409" s="52" t="s">
        <v>8</v>
      </c>
      <c r="E409" s="114">
        <f>E410+E412</f>
        <v>4146291</v>
      </c>
    </row>
    <row r="410" spans="1:5" outlineLevel="6" x14ac:dyDescent="0.25">
      <c r="A410" s="51" t="s">
        <v>18</v>
      </c>
      <c r="B410" s="52" t="s">
        <v>144</v>
      </c>
      <c r="C410" s="52" t="s">
        <v>187</v>
      </c>
      <c r="D410" s="52" t="s">
        <v>19</v>
      </c>
      <c r="E410" s="114">
        <f>E411</f>
        <v>24000</v>
      </c>
    </row>
    <row r="411" spans="1:5" ht="37.5" outlineLevel="5" x14ac:dyDescent="0.25">
      <c r="A411" s="51" t="s">
        <v>20</v>
      </c>
      <c r="B411" s="52" t="s">
        <v>144</v>
      </c>
      <c r="C411" s="52" t="s">
        <v>187</v>
      </c>
      <c r="D411" s="52" t="s">
        <v>21</v>
      </c>
      <c r="E411" s="114">
        <v>24000</v>
      </c>
    </row>
    <row r="412" spans="1:5" outlineLevel="6" x14ac:dyDescent="0.25">
      <c r="A412" s="51" t="s">
        <v>104</v>
      </c>
      <c r="B412" s="52" t="s">
        <v>144</v>
      </c>
      <c r="C412" s="52" t="s">
        <v>187</v>
      </c>
      <c r="D412" s="52" t="s">
        <v>105</v>
      </c>
      <c r="E412" s="114">
        <f>E413</f>
        <v>4122291</v>
      </c>
    </row>
    <row r="413" spans="1:5" ht="37.5" outlineLevel="6" x14ac:dyDescent="0.25">
      <c r="A413" s="51" t="s">
        <v>111</v>
      </c>
      <c r="B413" s="52" t="s">
        <v>144</v>
      </c>
      <c r="C413" s="52" t="s">
        <v>187</v>
      </c>
      <c r="D413" s="52" t="s">
        <v>112</v>
      </c>
      <c r="E413" s="114">
        <v>4122291</v>
      </c>
    </row>
    <row r="414" spans="1:5" ht="20.25" customHeight="1" outlineLevel="6" x14ac:dyDescent="0.25">
      <c r="A414" s="51" t="s">
        <v>160</v>
      </c>
      <c r="B414" s="52" t="s">
        <v>144</v>
      </c>
      <c r="C414" s="52" t="s">
        <v>152</v>
      </c>
      <c r="D414" s="52" t="s">
        <v>8</v>
      </c>
      <c r="E414" s="114">
        <f>E415</f>
        <v>32543560.869999997</v>
      </c>
    </row>
    <row r="415" spans="1:5" outlineLevel="6" x14ac:dyDescent="0.25">
      <c r="A415" s="51" t="s">
        <v>365</v>
      </c>
      <c r="B415" s="52" t="s">
        <v>144</v>
      </c>
      <c r="C415" s="52" t="s">
        <v>364</v>
      </c>
      <c r="D415" s="52" t="s">
        <v>8</v>
      </c>
      <c r="E415" s="114">
        <f>E416+E419+E422</f>
        <v>32543560.869999997</v>
      </c>
    </row>
    <row r="416" spans="1:5" ht="56.25" outlineLevel="6" x14ac:dyDescent="0.25">
      <c r="A416" s="32" t="s">
        <v>521</v>
      </c>
      <c r="B416" s="52" t="s">
        <v>144</v>
      </c>
      <c r="C416" s="52" t="s">
        <v>407</v>
      </c>
      <c r="D416" s="52" t="s">
        <v>8</v>
      </c>
      <c r="E416" s="114">
        <f>E417</f>
        <v>10776283.869999999</v>
      </c>
    </row>
    <row r="417" spans="1:9" ht="37.5" outlineLevel="6" x14ac:dyDescent="0.25">
      <c r="A417" s="51" t="s">
        <v>328</v>
      </c>
      <c r="B417" s="52" t="s">
        <v>144</v>
      </c>
      <c r="C417" s="52" t="s">
        <v>407</v>
      </c>
      <c r="D417" s="52" t="s">
        <v>329</v>
      </c>
      <c r="E417" s="114">
        <f>E418</f>
        <v>10776283.869999999</v>
      </c>
    </row>
    <row r="418" spans="1:9" outlineLevel="6" x14ac:dyDescent="0.25">
      <c r="A418" s="51" t="s">
        <v>330</v>
      </c>
      <c r="B418" s="52" t="s">
        <v>144</v>
      </c>
      <c r="C418" s="52" t="s">
        <v>407</v>
      </c>
      <c r="D418" s="52" t="s">
        <v>331</v>
      </c>
      <c r="E418" s="114">
        <v>10776283.869999999</v>
      </c>
    </row>
    <row r="419" spans="1:9" ht="75" outlineLevel="6" x14ac:dyDescent="0.25">
      <c r="A419" s="51" t="s">
        <v>616</v>
      </c>
      <c r="B419" s="52" t="s">
        <v>144</v>
      </c>
      <c r="C419" s="52" t="s">
        <v>617</v>
      </c>
      <c r="D419" s="52" t="s">
        <v>8</v>
      </c>
      <c r="E419" s="114">
        <f>E420</f>
        <v>769864</v>
      </c>
    </row>
    <row r="420" spans="1:9" outlineLevel="6" x14ac:dyDescent="0.25">
      <c r="A420" s="51" t="s">
        <v>104</v>
      </c>
      <c r="B420" s="52" t="s">
        <v>144</v>
      </c>
      <c r="C420" s="52" t="s">
        <v>617</v>
      </c>
      <c r="D420" s="52" t="s">
        <v>105</v>
      </c>
      <c r="E420" s="114">
        <f>E421</f>
        <v>769864</v>
      </c>
    </row>
    <row r="421" spans="1:9" ht="37.5" outlineLevel="6" x14ac:dyDescent="0.25">
      <c r="A421" s="51" t="s">
        <v>111</v>
      </c>
      <c r="B421" s="52" t="s">
        <v>144</v>
      </c>
      <c r="C421" s="52" t="s">
        <v>617</v>
      </c>
      <c r="D421" s="52" t="s">
        <v>112</v>
      </c>
      <c r="E421" s="114">
        <v>769864</v>
      </c>
    </row>
    <row r="422" spans="1:9" ht="75" outlineLevel="6" x14ac:dyDescent="0.25">
      <c r="A422" s="32" t="s">
        <v>618</v>
      </c>
      <c r="B422" s="52" t="s">
        <v>144</v>
      </c>
      <c r="C422" s="52" t="s">
        <v>619</v>
      </c>
      <c r="D422" s="52" t="s">
        <v>8</v>
      </c>
      <c r="E422" s="114">
        <f>E423</f>
        <v>20997413</v>
      </c>
    </row>
    <row r="423" spans="1:9" outlineLevel="6" x14ac:dyDescent="0.25">
      <c r="A423" s="51" t="s">
        <v>104</v>
      </c>
      <c r="B423" s="52" t="s">
        <v>144</v>
      </c>
      <c r="C423" s="52" t="s">
        <v>619</v>
      </c>
      <c r="D423" s="52" t="s">
        <v>105</v>
      </c>
      <c r="E423" s="114">
        <f>E424</f>
        <v>20997413</v>
      </c>
    </row>
    <row r="424" spans="1:9" ht="37.5" outlineLevel="6" x14ac:dyDescent="0.25">
      <c r="A424" s="51" t="s">
        <v>111</v>
      </c>
      <c r="B424" s="52" t="s">
        <v>144</v>
      </c>
      <c r="C424" s="52" t="s">
        <v>619</v>
      </c>
      <c r="D424" s="52" t="s">
        <v>112</v>
      </c>
      <c r="E424" s="114">
        <v>20997413</v>
      </c>
    </row>
    <row r="425" spans="1:9" s="3" customFormat="1" x14ac:dyDescent="0.25">
      <c r="A425" s="49" t="s">
        <v>114</v>
      </c>
      <c r="B425" s="50" t="s">
        <v>115</v>
      </c>
      <c r="C425" s="50" t="s">
        <v>151</v>
      </c>
      <c r="D425" s="50" t="s">
        <v>8</v>
      </c>
      <c r="E425" s="118">
        <f>E426</f>
        <v>21709750</v>
      </c>
      <c r="F425" s="102"/>
      <c r="G425" s="139"/>
      <c r="H425" s="139"/>
      <c r="I425" s="139"/>
    </row>
    <row r="426" spans="1:9" outlineLevel="1" x14ac:dyDescent="0.25">
      <c r="A426" s="51" t="s">
        <v>420</v>
      </c>
      <c r="B426" s="52" t="s">
        <v>419</v>
      </c>
      <c r="C426" s="52" t="s">
        <v>151</v>
      </c>
      <c r="D426" s="52" t="s">
        <v>8</v>
      </c>
      <c r="E426" s="114">
        <f>E427</f>
        <v>21709750</v>
      </c>
    </row>
    <row r="427" spans="1:9" ht="37.5" outlineLevel="2" x14ac:dyDescent="0.25">
      <c r="A427" s="107" t="s">
        <v>517</v>
      </c>
      <c r="B427" s="73" t="s">
        <v>419</v>
      </c>
      <c r="C427" s="73" t="s">
        <v>250</v>
      </c>
      <c r="D427" s="73" t="s">
        <v>8</v>
      </c>
      <c r="E427" s="114">
        <f>E428+E435</f>
        <v>21709750</v>
      </c>
    </row>
    <row r="428" spans="1:9" outlineLevel="2" x14ac:dyDescent="0.25">
      <c r="A428" s="51" t="s">
        <v>518</v>
      </c>
      <c r="B428" s="52" t="s">
        <v>419</v>
      </c>
      <c r="C428" s="52" t="s">
        <v>423</v>
      </c>
      <c r="D428" s="52" t="s">
        <v>8</v>
      </c>
      <c r="E428" s="114">
        <f>E429+E432</f>
        <v>21148750</v>
      </c>
    </row>
    <row r="429" spans="1:9" ht="37.5" outlineLevel="2" x14ac:dyDescent="0.25">
      <c r="A429" s="51" t="s">
        <v>371</v>
      </c>
      <c r="B429" s="52" t="s">
        <v>419</v>
      </c>
      <c r="C429" s="52" t="s">
        <v>421</v>
      </c>
      <c r="D429" s="52" t="s">
        <v>8</v>
      </c>
      <c r="E429" s="114">
        <f>E430</f>
        <v>358750</v>
      </c>
    </row>
    <row r="430" spans="1:9" ht="37.5" outlineLevel="2" x14ac:dyDescent="0.25">
      <c r="A430" s="51" t="s">
        <v>328</v>
      </c>
      <c r="B430" s="52" t="s">
        <v>419</v>
      </c>
      <c r="C430" s="52" t="s">
        <v>421</v>
      </c>
      <c r="D430" s="52" t="s">
        <v>329</v>
      </c>
      <c r="E430" s="114">
        <f>E431</f>
        <v>358750</v>
      </c>
    </row>
    <row r="431" spans="1:9" outlineLevel="4" x14ac:dyDescent="0.25">
      <c r="A431" s="51" t="s">
        <v>330</v>
      </c>
      <c r="B431" s="52" t="s">
        <v>419</v>
      </c>
      <c r="C431" s="52" t="s">
        <v>421</v>
      </c>
      <c r="D431" s="52" t="s">
        <v>331</v>
      </c>
      <c r="E431" s="114">
        <v>358750</v>
      </c>
    </row>
    <row r="432" spans="1:9" ht="56.25" outlineLevel="5" x14ac:dyDescent="0.25">
      <c r="A432" s="32" t="s">
        <v>603</v>
      </c>
      <c r="B432" s="52" t="s">
        <v>419</v>
      </c>
      <c r="C432" s="52" t="s">
        <v>422</v>
      </c>
      <c r="D432" s="52" t="s">
        <v>8</v>
      </c>
      <c r="E432" s="114">
        <f>E433</f>
        <v>20790000</v>
      </c>
    </row>
    <row r="433" spans="1:9" ht="37.5" outlineLevel="6" x14ac:dyDescent="0.25">
      <c r="A433" s="51" t="s">
        <v>328</v>
      </c>
      <c r="B433" s="52" t="s">
        <v>419</v>
      </c>
      <c r="C433" s="52" t="s">
        <v>422</v>
      </c>
      <c r="D433" s="52" t="s">
        <v>329</v>
      </c>
      <c r="E433" s="114">
        <f>E434</f>
        <v>20790000</v>
      </c>
    </row>
    <row r="434" spans="1:9" outlineLevel="6" x14ac:dyDescent="0.25">
      <c r="A434" s="51" t="s">
        <v>330</v>
      </c>
      <c r="B434" s="52" t="s">
        <v>419</v>
      </c>
      <c r="C434" s="52" t="s">
        <v>422</v>
      </c>
      <c r="D434" s="52" t="s">
        <v>331</v>
      </c>
      <c r="E434" s="114">
        <v>20790000</v>
      </c>
    </row>
    <row r="435" spans="1:9" ht="37.5" outlineLevel="6" x14ac:dyDescent="0.25">
      <c r="A435" s="51" t="s">
        <v>263</v>
      </c>
      <c r="B435" s="52" t="s">
        <v>419</v>
      </c>
      <c r="C435" s="52" t="s">
        <v>282</v>
      </c>
      <c r="D435" s="52" t="s">
        <v>8</v>
      </c>
      <c r="E435" s="114">
        <f>E436</f>
        <v>561000</v>
      </c>
    </row>
    <row r="436" spans="1:9" outlineLevel="6" x14ac:dyDescent="0.25">
      <c r="A436" s="51" t="s">
        <v>116</v>
      </c>
      <c r="B436" s="52" t="s">
        <v>419</v>
      </c>
      <c r="C436" s="52" t="s">
        <v>251</v>
      </c>
      <c r="D436" s="52" t="s">
        <v>8</v>
      </c>
      <c r="E436" s="114">
        <f>E437+E439</f>
        <v>561000</v>
      </c>
    </row>
    <row r="437" spans="1:9" outlineLevel="6" x14ac:dyDescent="0.25">
      <c r="A437" s="51" t="s">
        <v>18</v>
      </c>
      <c r="B437" s="52" t="s">
        <v>419</v>
      </c>
      <c r="C437" s="52" t="s">
        <v>251</v>
      </c>
      <c r="D437" s="52" t="s">
        <v>19</v>
      </c>
      <c r="E437" s="114">
        <f>E438</f>
        <v>531000</v>
      </c>
    </row>
    <row r="438" spans="1:9" ht="37.5" outlineLevel="6" x14ac:dyDescent="0.25">
      <c r="A438" s="51" t="s">
        <v>20</v>
      </c>
      <c r="B438" s="52" t="s">
        <v>419</v>
      </c>
      <c r="C438" s="52" t="s">
        <v>251</v>
      </c>
      <c r="D438" s="52" t="s">
        <v>21</v>
      </c>
      <c r="E438" s="114">
        <v>531000</v>
      </c>
    </row>
    <row r="439" spans="1:9" ht="21" customHeight="1" outlineLevel="6" x14ac:dyDescent="0.25">
      <c r="A439" s="51" t="s">
        <v>339</v>
      </c>
      <c r="B439" s="52" t="s">
        <v>419</v>
      </c>
      <c r="C439" s="52" t="s">
        <v>251</v>
      </c>
      <c r="D439" s="52" t="s">
        <v>23</v>
      </c>
      <c r="E439" s="114">
        <f>E440</f>
        <v>30000</v>
      </c>
    </row>
    <row r="440" spans="1:9" ht="21" customHeight="1" outlineLevel="6" x14ac:dyDescent="0.25">
      <c r="A440" s="51" t="s">
        <v>340</v>
      </c>
      <c r="B440" s="52" t="s">
        <v>419</v>
      </c>
      <c r="C440" s="52" t="s">
        <v>251</v>
      </c>
      <c r="D440" s="52" t="s">
        <v>25</v>
      </c>
      <c r="E440" s="114">
        <v>30000</v>
      </c>
    </row>
    <row r="441" spans="1:9" s="3" customFormat="1" x14ac:dyDescent="0.25">
      <c r="A441" s="49" t="s">
        <v>117</v>
      </c>
      <c r="B441" s="50" t="s">
        <v>118</v>
      </c>
      <c r="C441" s="50" t="s">
        <v>151</v>
      </c>
      <c r="D441" s="50" t="s">
        <v>8</v>
      </c>
      <c r="E441" s="118">
        <f>E442</f>
        <v>2000000</v>
      </c>
      <c r="F441" s="102"/>
      <c r="G441" s="139"/>
      <c r="H441" s="139"/>
      <c r="I441" s="139"/>
    </row>
    <row r="442" spans="1:9" outlineLevel="1" x14ac:dyDescent="0.25">
      <c r="A442" s="51" t="s">
        <v>119</v>
      </c>
      <c r="B442" s="52" t="s">
        <v>120</v>
      </c>
      <c r="C442" s="52" t="s">
        <v>151</v>
      </c>
      <c r="D442" s="52" t="s">
        <v>8</v>
      </c>
      <c r="E442" s="114">
        <f>E443</f>
        <v>2000000</v>
      </c>
    </row>
    <row r="443" spans="1:9" ht="37.5" outlineLevel="2" x14ac:dyDescent="0.25">
      <c r="A443" s="107" t="s">
        <v>605</v>
      </c>
      <c r="B443" s="73" t="s">
        <v>120</v>
      </c>
      <c r="C443" s="73" t="s">
        <v>444</v>
      </c>
      <c r="D443" s="73" t="s">
        <v>8</v>
      </c>
      <c r="E443" s="114">
        <f>E444</f>
        <v>2000000</v>
      </c>
    </row>
    <row r="444" spans="1:9" ht="37.5" outlineLevel="3" x14ac:dyDescent="0.25">
      <c r="A444" s="55" t="s">
        <v>461</v>
      </c>
      <c r="B444" s="52" t="s">
        <v>120</v>
      </c>
      <c r="C444" s="52" t="s">
        <v>446</v>
      </c>
      <c r="D444" s="52" t="s">
        <v>8</v>
      </c>
      <c r="E444" s="114">
        <f t="shared" ref="E444:E446" si="1">E445</f>
        <v>2000000</v>
      </c>
    </row>
    <row r="445" spans="1:9" ht="37.5" outlineLevel="4" x14ac:dyDescent="0.25">
      <c r="A445" s="51" t="s">
        <v>121</v>
      </c>
      <c r="B445" s="52" t="s">
        <v>120</v>
      </c>
      <c r="C445" s="52" t="s">
        <v>447</v>
      </c>
      <c r="D445" s="52" t="s">
        <v>8</v>
      </c>
      <c r="E445" s="114">
        <f t="shared" si="1"/>
        <v>2000000</v>
      </c>
    </row>
    <row r="446" spans="1:9" ht="37.5" outlineLevel="5" x14ac:dyDescent="0.25">
      <c r="A446" s="51" t="s">
        <v>51</v>
      </c>
      <c r="B446" s="52" t="s">
        <v>120</v>
      </c>
      <c r="C446" s="52" t="s">
        <v>447</v>
      </c>
      <c r="D446" s="52" t="s">
        <v>52</v>
      </c>
      <c r="E446" s="114">
        <f t="shared" si="1"/>
        <v>2000000</v>
      </c>
    </row>
    <row r="447" spans="1:9" outlineLevel="6" x14ac:dyDescent="0.25">
      <c r="A447" s="51" t="s">
        <v>53</v>
      </c>
      <c r="B447" s="52" t="s">
        <v>120</v>
      </c>
      <c r="C447" s="52" t="s">
        <v>447</v>
      </c>
      <c r="D447" s="52" t="s">
        <v>54</v>
      </c>
      <c r="E447" s="114">
        <v>2000000</v>
      </c>
    </row>
    <row r="448" spans="1:9" s="3" customFormat="1" ht="56.25" x14ac:dyDescent="0.25">
      <c r="A448" s="49" t="s">
        <v>32</v>
      </c>
      <c r="B448" s="50" t="s">
        <v>33</v>
      </c>
      <c r="C448" s="50" t="s">
        <v>151</v>
      </c>
      <c r="D448" s="50" t="s">
        <v>8</v>
      </c>
      <c r="E448" s="118">
        <f>E449+E458</f>
        <v>20182015</v>
      </c>
      <c r="F448" s="102"/>
      <c r="G448" s="139"/>
      <c r="H448" s="139"/>
      <c r="I448" s="139"/>
    </row>
    <row r="449" spans="1:9" ht="37.5" outlineLevel="1" x14ac:dyDescent="0.25">
      <c r="A449" s="51" t="s">
        <v>34</v>
      </c>
      <c r="B449" s="52" t="s">
        <v>35</v>
      </c>
      <c r="C449" s="52" t="s">
        <v>151</v>
      </c>
      <c r="D449" s="52" t="s">
        <v>8</v>
      </c>
      <c r="E449" s="114">
        <f>E450</f>
        <v>20013312</v>
      </c>
    </row>
    <row r="450" spans="1:9" ht="56.25" outlineLevel="2" x14ac:dyDescent="0.25">
      <c r="A450" s="98" t="s">
        <v>606</v>
      </c>
      <c r="B450" s="73" t="s">
        <v>35</v>
      </c>
      <c r="C450" s="73" t="s">
        <v>449</v>
      </c>
      <c r="D450" s="73" t="s">
        <v>8</v>
      </c>
      <c r="E450" s="114">
        <f>E451</f>
        <v>20013312</v>
      </c>
    </row>
    <row r="451" spans="1:9" ht="37.5" outlineLevel="4" x14ac:dyDescent="0.25">
      <c r="A451" s="55" t="s">
        <v>264</v>
      </c>
      <c r="B451" s="52" t="s">
        <v>35</v>
      </c>
      <c r="C451" s="52" t="s">
        <v>450</v>
      </c>
      <c r="D451" s="52" t="s">
        <v>8</v>
      </c>
      <c r="E451" s="114">
        <f>E452+E455</f>
        <v>20013312</v>
      </c>
    </row>
    <row r="452" spans="1:9" outlineLevel="5" x14ac:dyDescent="0.25">
      <c r="A452" s="51" t="s">
        <v>451</v>
      </c>
      <c r="B452" s="52" t="s">
        <v>35</v>
      </c>
      <c r="C452" s="52" t="s">
        <v>452</v>
      </c>
      <c r="D452" s="52" t="s">
        <v>8</v>
      </c>
      <c r="E452" s="114">
        <f>E453</f>
        <v>1621862</v>
      </c>
    </row>
    <row r="453" spans="1:9" outlineLevel="6" x14ac:dyDescent="0.25">
      <c r="A453" s="51" t="s">
        <v>30</v>
      </c>
      <c r="B453" s="52" t="s">
        <v>35</v>
      </c>
      <c r="C453" s="52" t="s">
        <v>452</v>
      </c>
      <c r="D453" s="52" t="s">
        <v>31</v>
      </c>
      <c r="E453" s="114">
        <f>E454</f>
        <v>1621862</v>
      </c>
    </row>
    <row r="454" spans="1:9" outlineLevel="4" x14ac:dyDescent="0.25">
      <c r="A454" s="51" t="s">
        <v>36</v>
      </c>
      <c r="B454" s="52" t="s">
        <v>35</v>
      </c>
      <c r="C454" s="52" t="s">
        <v>452</v>
      </c>
      <c r="D454" s="52" t="s">
        <v>37</v>
      </c>
      <c r="E454" s="114">
        <v>1621862</v>
      </c>
    </row>
    <row r="455" spans="1:9" ht="75" outlineLevel="5" x14ac:dyDescent="0.25">
      <c r="A455" s="51" t="s">
        <v>453</v>
      </c>
      <c r="B455" s="52" t="s">
        <v>35</v>
      </c>
      <c r="C455" s="52" t="s">
        <v>454</v>
      </c>
      <c r="D455" s="52" t="s">
        <v>8</v>
      </c>
      <c r="E455" s="114">
        <f>E456</f>
        <v>18391450</v>
      </c>
    </row>
    <row r="456" spans="1:9" outlineLevel="6" x14ac:dyDescent="0.25">
      <c r="A456" s="51" t="s">
        <v>30</v>
      </c>
      <c r="B456" s="52" t="s">
        <v>35</v>
      </c>
      <c r="C456" s="52" t="s">
        <v>454</v>
      </c>
      <c r="D456" s="52" t="s">
        <v>31</v>
      </c>
      <c r="E456" s="114">
        <f>E457</f>
        <v>18391450</v>
      </c>
    </row>
    <row r="457" spans="1:9" outlineLevel="6" x14ac:dyDescent="0.25">
      <c r="A457" s="51" t="s">
        <v>36</v>
      </c>
      <c r="B457" s="52" t="s">
        <v>35</v>
      </c>
      <c r="C457" s="52" t="s">
        <v>454</v>
      </c>
      <c r="D457" s="52" t="s">
        <v>37</v>
      </c>
      <c r="E457" s="135">
        <v>18391450</v>
      </c>
    </row>
    <row r="458" spans="1:9" ht="19.5" customHeight="1" outlineLevel="6" x14ac:dyDescent="0.25">
      <c r="A458" s="51" t="s">
        <v>612</v>
      </c>
      <c r="B458" s="52" t="s">
        <v>613</v>
      </c>
      <c r="C458" s="52" t="s">
        <v>151</v>
      </c>
      <c r="D458" s="52" t="s">
        <v>8</v>
      </c>
      <c r="E458" s="135">
        <f>E459</f>
        <v>168703</v>
      </c>
    </row>
    <row r="459" spans="1:9" ht="56.25" outlineLevel="6" x14ac:dyDescent="0.25">
      <c r="A459" s="98" t="s">
        <v>593</v>
      </c>
      <c r="B459" s="73" t="s">
        <v>613</v>
      </c>
      <c r="C459" s="73" t="s">
        <v>449</v>
      </c>
      <c r="D459" s="73" t="s">
        <v>8</v>
      </c>
      <c r="E459" s="135">
        <f>E460</f>
        <v>168703</v>
      </c>
    </row>
    <row r="460" spans="1:9" ht="37.5" outlineLevel="6" x14ac:dyDescent="0.25">
      <c r="A460" s="55" t="s">
        <v>264</v>
      </c>
      <c r="B460" s="52" t="s">
        <v>613</v>
      </c>
      <c r="C460" s="52" t="s">
        <v>450</v>
      </c>
      <c r="D460" s="52" t="s">
        <v>8</v>
      </c>
      <c r="E460" s="135">
        <f>E461</f>
        <v>168703</v>
      </c>
    </row>
    <row r="461" spans="1:9" ht="56.25" outlineLevel="6" x14ac:dyDescent="0.25">
      <c r="A461" s="156" t="s">
        <v>614</v>
      </c>
      <c r="B461" s="52" t="s">
        <v>613</v>
      </c>
      <c r="C461" s="52">
        <v>1695680110</v>
      </c>
      <c r="D461" s="52" t="s">
        <v>8</v>
      </c>
      <c r="E461" s="135">
        <f>E462</f>
        <v>168703</v>
      </c>
    </row>
    <row r="462" spans="1:9" outlineLevel="6" x14ac:dyDescent="0.25">
      <c r="A462" s="51" t="s">
        <v>30</v>
      </c>
      <c r="B462" s="52" t="s">
        <v>613</v>
      </c>
      <c r="C462" s="157">
        <v>1695680110</v>
      </c>
      <c r="D462" s="52" t="s">
        <v>31</v>
      </c>
      <c r="E462" s="135">
        <f>E463</f>
        <v>168703</v>
      </c>
    </row>
    <row r="463" spans="1:9" ht="18.75" customHeight="1" outlineLevel="6" x14ac:dyDescent="0.25">
      <c r="A463" s="51" t="s">
        <v>615</v>
      </c>
      <c r="B463" s="52" t="s">
        <v>613</v>
      </c>
      <c r="C463" s="157">
        <v>1695680110</v>
      </c>
      <c r="D463" s="52" t="s">
        <v>391</v>
      </c>
      <c r="E463" s="135">
        <v>168703</v>
      </c>
    </row>
    <row r="464" spans="1:9" s="3" customFormat="1" x14ac:dyDescent="0.3">
      <c r="A464" s="165" t="s">
        <v>138</v>
      </c>
      <c r="B464" s="165"/>
      <c r="C464" s="165"/>
      <c r="D464" s="165"/>
      <c r="E464" s="133">
        <f>E16+E146+E153+E159+E194+E241+E260+E361+E379+E425+E441+E448</f>
        <v>705583774.35000002</v>
      </c>
      <c r="F464" s="9"/>
      <c r="G464" s="139"/>
      <c r="H464" s="139"/>
      <c r="I464" s="139"/>
    </row>
    <row r="465" spans="1:6" x14ac:dyDescent="0.3">
      <c r="A465" s="60"/>
      <c r="B465" s="60"/>
      <c r="C465" s="60"/>
      <c r="D465" s="60"/>
      <c r="E465" s="65"/>
    </row>
    <row r="466" spans="1:6" x14ac:dyDescent="0.3">
      <c r="A466" s="136"/>
      <c r="B466" s="136"/>
      <c r="C466" s="136"/>
      <c r="D466" s="136"/>
      <c r="E466" s="137">
        <f>'прил 7 '!C51-E464+19417804</f>
        <v>0</v>
      </c>
    </row>
    <row r="467" spans="1:6" x14ac:dyDescent="0.3">
      <c r="C467" s="66"/>
      <c r="E467" s="67"/>
    </row>
    <row r="468" spans="1:6" x14ac:dyDescent="0.3">
      <c r="C468" s="66"/>
      <c r="E468" s="67"/>
    </row>
    <row r="469" spans="1:6" x14ac:dyDescent="0.3">
      <c r="C469" s="84" t="s">
        <v>166</v>
      </c>
      <c r="D469" s="85"/>
      <c r="E469" s="134">
        <f>E262+E282+E303+E325+E342+E386+E406</f>
        <v>473444541.95999998</v>
      </c>
      <c r="F469" s="97"/>
    </row>
    <row r="470" spans="1:6" x14ac:dyDescent="0.3">
      <c r="C470" s="84" t="s">
        <v>164</v>
      </c>
      <c r="D470" s="85"/>
      <c r="E470" s="134">
        <f>E319+E363</f>
        <v>22984466.449999999</v>
      </c>
      <c r="F470" s="97"/>
    </row>
    <row r="471" spans="1:6" x14ac:dyDescent="0.3">
      <c r="C471" s="84" t="s">
        <v>163</v>
      </c>
      <c r="D471" s="85"/>
      <c r="E471" s="134">
        <f>E243</f>
        <v>870000</v>
      </c>
      <c r="F471" s="97"/>
    </row>
    <row r="472" spans="1:6" x14ac:dyDescent="0.3">
      <c r="C472" s="84" t="s">
        <v>250</v>
      </c>
      <c r="D472" s="85"/>
      <c r="E472" s="134">
        <f>E427</f>
        <v>21709750</v>
      </c>
      <c r="F472" s="97"/>
    </row>
    <row r="473" spans="1:6" x14ac:dyDescent="0.3">
      <c r="C473" s="84" t="s">
        <v>155</v>
      </c>
      <c r="D473" s="85"/>
      <c r="E473" s="134">
        <f>E391</f>
        <v>440160</v>
      </c>
      <c r="F473" s="97"/>
    </row>
    <row r="474" spans="1:6" x14ac:dyDescent="0.3">
      <c r="C474" s="84" t="s">
        <v>154</v>
      </c>
      <c r="D474" s="85"/>
      <c r="E474" s="134">
        <f>E71</f>
        <v>15725602.710000001</v>
      </c>
      <c r="F474" s="97"/>
    </row>
    <row r="475" spans="1:6" x14ac:dyDescent="0.3">
      <c r="C475" s="84" t="s">
        <v>162</v>
      </c>
      <c r="D475" s="85"/>
      <c r="E475" s="134">
        <f>E202+E223+E233</f>
        <v>17508550.229999997</v>
      </c>
      <c r="F475" s="97"/>
    </row>
    <row r="476" spans="1:6" x14ac:dyDescent="0.3">
      <c r="C476" s="84" t="s">
        <v>159</v>
      </c>
      <c r="D476" s="85"/>
      <c r="E476" s="134">
        <f>E87</f>
        <v>215000</v>
      </c>
      <c r="F476" s="97"/>
    </row>
    <row r="477" spans="1:6" x14ac:dyDescent="0.3">
      <c r="C477" s="84" t="s">
        <v>576</v>
      </c>
      <c r="D477" s="85"/>
      <c r="E477" s="134"/>
      <c r="F477" s="97"/>
    </row>
    <row r="478" spans="1:6" x14ac:dyDescent="0.3">
      <c r="C478" s="84" t="s">
        <v>514</v>
      </c>
      <c r="D478" s="85"/>
      <c r="E478" s="134">
        <f>E396</f>
        <v>173500</v>
      </c>
      <c r="F478" s="97"/>
    </row>
    <row r="479" spans="1:6" x14ac:dyDescent="0.3">
      <c r="C479" s="84" t="s">
        <v>444</v>
      </c>
      <c r="D479" s="85"/>
      <c r="E479" s="134">
        <f>E92+E443</f>
        <v>3621222</v>
      </c>
      <c r="F479" s="97"/>
    </row>
    <row r="480" spans="1:6" x14ac:dyDescent="0.3">
      <c r="C480" s="84" t="s">
        <v>469</v>
      </c>
      <c r="D480" s="85"/>
      <c r="E480" s="134">
        <f>E173</f>
        <v>23150605</v>
      </c>
      <c r="F480" s="97"/>
    </row>
    <row r="481" spans="3:6" x14ac:dyDescent="0.3">
      <c r="C481" s="84" t="s">
        <v>501</v>
      </c>
      <c r="D481" s="85"/>
      <c r="E481" s="134">
        <f>E255</f>
        <v>45000</v>
      </c>
      <c r="F481" s="97"/>
    </row>
    <row r="482" spans="3:6" x14ac:dyDescent="0.3">
      <c r="C482" s="84" t="s">
        <v>474</v>
      </c>
      <c r="D482" s="85"/>
      <c r="E482" s="134">
        <f>E185</f>
        <v>430000</v>
      </c>
      <c r="F482" s="97"/>
    </row>
    <row r="483" spans="3:6" x14ac:dyDescent="0.3">
      <c r="C483" s="84" t="s">
        <v>465</v>
      </c>
      <c r="D483" s="85"/>
      <c r="E483" s="134">
        <f>E100+E196</f>
        <v>7888280</v>
      </c>
      <c r="F483" s="97"/>
    </row>
    <row r="484" spans="3:6" x14ac:dyDescent="0.3">
      <c r="C484" s="84" t="s">
        <v>449</v>
      </c>
      <c r="D484" s="85"/>
      <c r="E484" s="134">
        <f>E450+E459</f>
        <v>20182015</v>
      </c>
      <c r="F484" s="97"/>
    </row>
    <row r="485" spans="3:6" x14ac:dyDescent="0.3">
      <c r="C485" s="84" t="s">
        <v>152</v>
      </c>
      <c r="D485" s="85"/>
      <c r="E485" s="134">
        <f>E18+E23+E38+E45+E51+E66+E107+E148+E155+E161+E167+E381+E401+E414</f>
        <v>97176081</v>
      </c>
      <c r="F485" s="97"/>
    </row>
    <row r="486" spans="3:6" x14ac:dyDescent="0.3">
      <c r="C486" s="84"/>
      <c r="D486" s="85"/>
      <c r="E486" s="134">
        <f>SUM(E469:E485)</f>
        <v>705564774.3499999</v>
      </c>
      <c r="F486" s="97"/>
    </row>
    <row r="487" spans="3:6" x14ac:dyDescent="0.3">
      <c r="C487" s="84"/>
      <c r="D487" s="85"/>
      <c r="E487" s="134"/>
      <c r="F487" s="97"/>
    </row>
    <row r="488" spans="3:6" x14ac:dyDescent="0.3">
      <c r="C488" s="84"/>
      <c r="D488" s="85"/>
      <c r="E488" s="134">
        <f>E464-E486</f>
        <v>19000.000000119209</v>
      </c>
      <c r="F488" s="97"/>
    </row>
    <row r="489" spans="3:6" x14ac:dyDescent="0.3">
      <c r="C489" s="84"/>
      <c r="D489" s="85"/>
      <c r="E489" s="134"/>
      <c r="F489" s="97"/>
    </row>
    <row r="490" spans="3:6" x14ac:dyDescent="0.3">
      <c r="C490" s="84" t="s">
        <v>271</v>
      </c>
      <c r="D490" s="85"/>
      <c r="E490" s="134">
        <f>E264</f>
        <v>106536798</v>
      </c>
      <c r="F490" s="97"/>
    </row>
    <row r="491" spans="3:6" x14ac:dyDescent="0.3">
      <c r="C491" s="84" t="s">
        <v>273</v>
      </c>
      <c r="D491" s="85"/>
      <c r="E491" s="134">
        <f>E271</f>
        <v>642500</v>
      </c>
      <c r="F491" s="97"/>
    </row>
    <row r="492" spans="3:6" x14ac:dyDescent="0.3">
      <c r="C492" s="84" t="s">
        <v>286</v>
      </c>
      <c r="D492" s="85"/>
      <c r="E492" s="134">
        <f>E408</f>
        <v>4146291</v>
      </c>
      <c r="F492" s="97"/>
    </row>
    <row r="493" spans="3:6" x14ac:dyDescent="0.3">
      <c r="C493" s="84" t="s">
        <v>274</v>
      </c>
      <c r="D493" s="85"/>
      <c r="E493" s="134">
        <f>E284</f>
        <v>300064107.95999998</v>
      </c>
      <c r="F493" s="97"/>
    </row>
    <row r="494" spans="3:6" x14ac:dyDescent="0.3">
      <c r="C494" s="84" t="s">
        <v>272</v>
      </c>
      <c r="D494" s="85"/>
      <c r="E494" s="134">
        <f>E327+E291</f>
        <v>3138310</v>
      </c>
      <c r="F494" s="97"/>
    </row>
    <row r="495" spans="3:6" x14ac:dyDescent="0.3">
      <c r="C495" s="84" t="s">
        <v>275</v>
      </c>
      <c r="D495" s="85"/>
      <c r="E495" s="134">
        <f>E331+E298</f>
        <v>16297001</v>
      </c>
      <c r="F495" s="97"/>
    </row>
    <row r="496" spans="3:6" x14ac:dyDescent="0.3">
      <c r="C496" s="84" t="s">
        <v>437</v>
      </c>
      <c r="D496" s="85"/>
      <c r="E496" s="134"/>
      <c r="F496" s="97"/>
    </row>
    <row r="497" spans="3:6" x14ac:dyDescent="0.3">
      <c r="C497" s="84" t="s">
        <v>276</v>
      </c>
      <c r="D497" s="85"/>
      <c r="E497" s="134">
        <f>E305</f>
        <v>20874695</v>
      </c>
      <c r="F497" s="97"/>
    </row>
    <row r="498" spans="3:6" x14ac:dyDescent="0.3">
      <c r="C498" s="84" t="s">
        <v>277</v>
      </c>
      <c r="D498" s="85"/>
      <c r="E498" s="134">
        <f>E312</f>
        <v>220500</v>
      </c>
      <c r="F498" s="97"/>
    </row>
    <row r="499" spans="3:6" x14ac:dyDescent="0.3">
      <c r="C499" s="84" t="s">
        <v>424</v>
      </c>
      <c r="D499" s="85"/>
      <c r="E499" s="134"/>
      <c r="F499" s="97"/>
    </row>
    <row r="500" spans="3:6" x14ac:dyDescent="0.3">
      <c r="C500" s="84" t="s">
        <v>278</v>
      </c>
      <c r="D500" s="85"/>
      <c r="E500" s="134">
        <f>E343</f>
        <v>18610339</v>
      </c>
      <c r="F500" s="97"/>
    </row>
    <row r="501" spans="3:6" x14ac:dyDescent="0.3">
      <c r="C501" s="84" t="s">
        <v>289</v>
      </c>
      <c r="D501" s="85"/>
      <c r="E501" s="134">
        <f>E337</f>
        <v>74000</v>
      </c>
      <c r="F501" s="97"/>
    </row>
    <row r="502" spans="3:6" x14ac:dyDescent="0.3">
      <c r="C502" s="84" t="s">
        <v>405</v>
      </c>
      <c r="D502" s="85"/>
      <c r="E502" s="134">
        <f>E387</f>
        <v>2840000</v>
      </c>
      <c r="F502" s="97"/>
    </row>
    <row r="503" spans="3:6" x14ac:dyDescent="0.3">
      <c r="C503" s="84" t="s">
        <v>279</v>
      </c>
      <c r="D503" s="85"/>
      <c r="E503" s="134">
        <f>E364</f>
        <v>7767777.4500000002</v>
      </c>
      <c r="F503" s="97"/>
    </row>
    <row r="504" spans="3:6" x14ac:dyDescent="0.3">
      <c r="C504" s="84" t="s">
        <v>280</v>
      </c>
      <c r="D504" s="85"/>
      <c r="E504" s="134">
        <f>E320</f>
        <v>14545689</v>
      </c>
      <c r="F504" s="97"/>
    </row>
    <row r="505" spans="3:6" x14ac:dyDescent="0.3">
      <c r="C505" s="84" t="s">
        <v>281</v>
      </c>
      <c r="D505" s="85"/>
      <c r="E505" s="134">
        <f>E374</f>
        <v>671000</v>
      </c>
      <c r="F505" s="97"/>
    </row>
    <row r="506" spans="3:6" x14ac:dyDescent="0.3">
      <c r="C506" s="84" t="s">
        <v>538</v>
      </c>
      <c r="D506" s="85"/>
      <c r="E506" s="134">
        <f>E244</f>
        <v>840000</v>
      </c>
      <c r="F506" s="97"/>
    </row>
    <row r="507" spans="3:6" x14ac:dyDescent="0.3">
      <c r="C507" s="84" t="s">
        <v>298</v>
      </c>
      <c r="D507" s="85"/>
      <c r="E507" s="134">
        <f>E251</f>
        <v>30000</v>
      </c>
      <c r="F507" s="97"/>
    </row>
    <row r="508" spans="3:6" x14ac:dyDescent="0.3">
      <c r="C508" s="84" t="s">
        <v>282</v>
      </c>
      <c r="D508" s="85"/>
      <c r="E508" s="134">
        <f>E435</f>
        <v>561000</v>
      </c>
      <c r="F508" s="97"/>
    </row>
    <row r="509" spans="3:6" x14ac:dyDescent="0.3">
      <c r="C509" s="84" t="s">
        <v>423</v>
      </c>
      <c r="D509" s="85"/>
      <c r="E509" s="134">
        <f>E428</f>
        <v>21148750</v>
      </c>
      <c r="F509" s="97"/>
    </row>
    <row r="510" spans="3:6" x14ac:dyDescent="0.3">
      <c r="C510" s="84" t="s">
        <v>577</v>
      </c>
      <c r="D510" s="85"/>
      <c r="E510" s="134">
        <f>E393</f>
        <v>440160</v>
      </c>
      <c r="F510" s="97"/>
    </row>
    <row r="511" spans="3:6" x14ac:dyDescent="0.3">
      <c r="C511" s="84" t="s">
        <v>442</v>
      </c>
      <c r="D511" s="85"/>
      <c r="E511" s="134">
        <f>E72</f>
        <v>311385</v>
      </c>
      <c r="F511" s="97"/>
    </row>
    <row r="512" spans="3:6" x14ac:dyDescent="0.3">
      <c r="C512" s="84" t="s">
        <v>283</v>
      </c>
      <c r="D512" s="85"/>
      <c r="E512" s="134">
        <f>E79</f>
        <v>15414217.710000001</v>
      </c>
      <c r="F512" s="97"/>
    </row>
    <row r="513" spans="3:6" x14ac:dyDescent="0.3">
      <c r="C513" s="84" t="s">
        <v>336</v>
      </c>
      <c r="D513" s="85"/>
      <c r="E513" s="134"/>
      <c r="F513" s="97"/>
    </row>
    <row r="514" spans="3:6" x14ac:dyDescent="0.3">
      <c r="C514" s="84" t="s">
        <v>485</v>
      </c>
      <c r="D514" s="85"/>
      <c r="E514" s="134">
        <f>E203+E234</f>
        <v>17277550.229999997</v>
      </c>
      <c r="F514" s="97"/>
    </row>
    <row r="515" spans="3:6" x14ac:dyDescent="0.3">
      <c r="C515" s="84" t="s">
        <v>284</v>
      </c>
      <c r="D515" s="85"/>
      <c r="E515" s="134">
        <f>E224</f>
        <v>231000</v>
      </c>
      <c r="F515" s="97"/>
    </row>
    <row r="516" spans="3:6" x14ac:dyDescent="0.3">
      <c r="C516" s="84" t="s">
        <v>285</v>
      </c>
      <c r="D516" s="85"/>
      <c r="E516" s="134">
        <f>E88</f>
        <v>215000</v>
      </c>
      <c r="F516" s="97"/>
    </row>
    <row r="517" spans="3:6" x14ac:dyDescent="0.3">
      <c r="C517" s="84" t="s">
        <v>578</v>
      </c>
      <c r="D517" s="85"/>
      <c r="E517" s="134"/>
      <c r="F517" s="97"/>
    </row>
    <row r="518" spans="3:6" x14ac:dyDescent="0.3">
      <c r="C518" s="84" t="s">
        <v>515</v>
      </c>
      <c r="D518" s="85"/>
      <c r="E518" s="134">
        <f>E397</f>
        <v>173500</v>
      </c>
      <c r="F518" s="97"/>
    </row>
    <row r="519" spans="3:6" x14ac:dyDescent="0.3">
      <c r="C519" s="84" t="s">
        <v>446</v>
      </c>
      <c r="D519" s="85"/>
      <c r="E519" s="134">
        <f>E93+E444</f>
        <v>3621222</v>
      </c>
      <c r="F519" s="97"/>
    </row>
    <row r="520" spans="3:6" x14ac:dyDescent="0.3">
      <c r="C520" s="84" t="s">
        <v>471</v>
      </c>
      <c r="D520" s="85"/>
      <c r="E520" s="134">
        <f>E174</f>
        <v>23150605</v>
      </c>
      <c r="F520" s="97"/>
    </row>
    <row r="521" spans="3:6" x14ac:dyDescent="0.3">
      <c r="C521" s="84" t="s">
        <v>503</v>
      </c>
      <c r="D521" s="85"/>
      <c r="E521" s="134">
        <f>E256</f>
        <v>45000</v>
      </c>
      <c r="F521" s="97"/>
    </row>
    <row r="522" spans="3:6" x14ac:dyDescent="0.3">
      <c r="C522" s="84" t="s">
        <v>579</v>
      </c>
      <c r="D522" s="85"/>
      <c r="E522" s="134"/>
      <c r="F522" s="97"/>
    </row>
    <row r="523" spans="3:6" x14ac:dyDescent="0.3">
      <c r="C523" s="84">
        <v>1495300000</v>
      </c>
      <c r="D523" s="85"/>
      <c r="E523" s="134">
        <f>E186</f>
        <v>30000</v>
      </c>
      <c r="F523" s="97"/>
    </row>
    <row r="524" spans="3:6" x14ac:dyDescent="0.3">
      <c r="C524" s="84" t="s">
        <v>530</v>
      </c>
      <c r="D524" s="85"/>
      <c r="E524" s="134">
        <f>E190</f>
        <v>400000</v>
      </c>
      <c r="F524" s="97"/>
    </row>
    <row r="525" spans="3:6" x14ac:dyDescent="0.3">
      <c r="C525" s="84" t="s">
        <v>466</v>
      </c>
      <c r="D525" s="85"/>
      <c r="E525" s="134">
        <f>E197+E101</f>
        <v>7888280</v>
      </c>
      <c r="F525" s="97"/>
    </row>
    <row r="526" spans="3:6" x14ac:dyDescent="0.3">
      <c r="C526" s="84" t="s">
        <v>450</v>
      </c>
      <c r="D526" s="85"/>
      <c r="E526" s="134">
        <f>E451+E460</f>
        <v>20182015</v>
      </c>
      <c r="F526" s="97"/>
    </row>
    <row r="527" spans="3:6" x14ac:dyDescent="0.3">
      <c r="C527" s="84" t="s">
        <v>152</v>
      </c>
      <c r="D527" s="85"/>
      <c r="E527" s="134">
        <f>E18+E23+E38+E45+E51+E66+E107+E148+E155+E161+E167+E381+E401+E414</f>
        <v>97176081</v>
      </c>
      <c r="F527" s="97"/>
    </row>
    <row r="528" spans="3:6" x14ac:dyDescent="0.3">
      <c r="C528" s="84"/>
      <c r="D528" s="85"/>
      <c r="E528" s="134">
        <f>SUM(E490:E527)</f>
        <v>705564774.3499999</v>
      </c>
      <c r="F528" s="97">
        <f>E486-E528</f>
        <v>0</v>
      </c>
    </row>
    <row r="529" spans="3:3" x14ac:dyDescent="0.3">
      <c r="C529" s="66"/>
    </row>
    <row r="530" spans="3:3" x14ac:dyDescent="0.3">
      <c r="C530" s="66"/>
    </row>
    <row r="531" spans="3:3" x14ac:dyDescent="0.3">
      <c r="C531" s="66"/>
    </row>
    <row r="532" spans="3:3" x14ac:dyDescent="0.3">
      <c r="C532" s="66"/>
    </row>
    <row r="533" spans="3:3" x14ac:dyDescent="0.3">
      <c r="C533" s="66"/>
    </row>
    <row r="534" spans="3:3" x14ac:dyDescent="0.3">
      <c r="C534" s="66"/>
    </row>
    <row r="535" spans="3:3" x14ac:dyDescent="0.3">
      <c r="C535" s="66"/>
    </row>
  </sheetData>
  <mergeCells count="6">
    <mergeCell ref="A9:E9"/>
    <mergeCell ref="A10:E10"/>
    <mergeCell ref="A464:D464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31" zoomScale="93" zoomScaleNormal="100" zoomScaleSheetLayoutView="93" workbookViewId="0">
      <selection activeCell="C48" sqref="C48"/>
    </sheetView>
  </sheetViews>
  <sheetFormatPr defaultRowHeight="18.75" x14ac:dyDescent="0.3"/>
  <cols>
    <col min="1" max="1" width="95.85546875" style="63" customWidth="1"/>
    <col min="2" max="2" width="16.5703125" style="63" customWidth="1"/>
    <col min="3" max="3" width="18.140625" style="63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6" t="s">
        <v>626</v>
      </c>
    </row>
    <row r="2" spans="1:11" x14ac:dyDescent="0.3">
      <c r="C2" s="103" t="s">
        <v>433</v>
      </c>
    </row>
    <row r="3" spans="1:11" x14ac:dyDescent="0.3">
      <c r="C3" s="103" t="s">
        <v>434</v>
      </c>
    </row>
    <row r="4" spans="1:11" x14ac:dyDescent="0.3">
      <c r="C4" s="103"/>
    </row>
    <row r="5" spans="1:11" x14ac:dyDescent="0.3">
      <c r="C5" s="103" t="s">
        <v>596</v>
      </c>
    </row>
    <row r="6" spans="1:11" x14ac:dyDescent="0.3">
      <c r="C6" s="103" t="s">
        <v>621</v>
      </c>
    </row>
    <row r="7" spans="1:11" x14ac:dyDescent="0.3">
      <c r="C7" s="103" t="s">
        <v>622</v>
      </c>
    </row>
    <row r="8" spans="1:11" x14ac:dyDescent="0.3">
      <c r="C8" s="103" t="s">
        <v>623</v>
      </c>
    </row>
    <row r="9" spans="1:11" x14ac:dyDescent="0.3">
      <c r="A9" s="164" t="s">
        <v>246</v>
      </c>
      <c r="B9" s="170"/>
      <c r="C9" s="170"/>
    </row>
    <row r="10" spans="1:11" x14ac:dyDescent="0.3">
      <c r="A10" s="171" t="s">
        <v>572</v>
      </c>
      <c r="B10" s="172"/>
      <c r="C10" s="172"/>
    </row>
    <row r="11" spans="1:11" s="10" customFormat="1" x14ac:dyDescent="0.3">
      <c r="A11" s="68"/>
      <c r="B11" s="69"/>
      <c r="C11" s="78" t="s">
        <v>556</v>
      </c>
      <c r="D11" s="12"/>
      <c r="E11" s="13"/>
      <c r="F11" s="12"/>
    </row>
    <row r="12" spans="1:11" x14ac:dyDescent="0.25">
      <c r="A12" s="48" t="s">
        <v>294</v>
      </c>
      <c r="B12" s="48" t="s">
        <v>3</v>
      </c>
      <c r="C12" s="48" t="s">
        <v>247</v>
      </c>
    </row>
    <row r="13" spans="1:11" ht="37.5" x14ac:dyDescent="0.25">
      <c r="A13" s="49" t="s">
        <v>541</v>
      </c>
      <c r="B13" s="50" t="s">
        <v>166</v>
      </c>
      <c r="C13" s="118">
        <f>C14+C18+C22+C25+C26+C27</f>
        <v>473444541.95999998</v>
      </c>
      <c r="D13" s="5"/>
      <c r="E13" s="142">
        <f>'прил 13'!E469</f>
        <v>473444541.95999998</v>
      </c>
      <c r="F13" s="6"/>
      <c r="G13" s="4"/>
      <c r="H13" s="4"/>
      <c r="I13" s="4"/>
      <c r="J13" s="83"/>
      <c r="K13" s="83"/>
    </row>
    <row r="14" spans="1:11" ht="39" x14ac:dyDescent="0.35">
      <c r="A14" s="70" t="s">
        <v>582</v>
      </c>
      <c r="B14" s="71" t="s">
        <v>167</v>
      </c>
      <c r="C14" s="132">
        <f>C15+C16+C17</f>
        <v>111325589</v>
      </c>
      <c r="D14" s="5"/>
      <c r="E14" s="142"/>
      <c r="F14" s="6"/>
      <c r="G14" s="4"/>
      <c r="H14" s="4"/>
      <c r="I14" s="4"/>
      <c r="J14" s="83"/>
      <c r="K14" s="83"/>
    </row>
    <row r="15" spans="1:11" ht="37.5" x14ac:dyDescent="0.25">
      <c r="A15" s="72" t="s">
        <v>252</v>
      </c>
      <c r="B15" s="73" t="s">
        <v>271</v>
      </c>
      <c r="C15" s="116">
        <v>106536798</v>
      </c>
      <c r="D15" s="5"/>
      <c r="E15" s="142"/>
      <c r="F15" s="6"/>
      <c r="G15" s="4"/>
      <c r="H15" s="4"/>
      <c r="I15" s="4"/>
      <c r="J15" s="83"/>
      <c r="K15" s="83"/>
    </row>
    <row r="16" spans="1:11" ht="37.5" x14ac:dyDescent="0.25">
      <c r="A16" s="72" t="s">
        <v>253</v>
      </c>
      <c r="B16" s="73" t="s">
        <v>273</v>
      </c>
      <c r="C16" s="116">
        <v>642500</v>
      </c>
      <c r="D16" s="5"/>
      <c r="E16" s="142"/>
      <c r="F16" s="6"/>
      <c r="G16" s="4"/>
      <c r="H16" s="4"/>
      <c r="I16" s="4"/>
      <c r="J16" s="83"/>
      <c r="K16" s="83"/>
    </row>
    <row r="17" spans="1:11" x14ac:dyDescent="0.25">
      <c r="A17" s="74" t="s">
        <v>254</v>
      </c>
      <c r="B17" s="73" t="s">
        <v>286</v>
      </c>
      <c r="C17" s="116">
        <v>4146291</v>
      </c>
      <c r="D17" s="5"/>
      <c r="E17" s="142"/>
      <c r="F17" s="6"/>
      <c r="G17" s="4"/>
      <c r="H17" s="4"/>
      <c r="I17" s="4"/>
      <c r="J17" s="83"/>
      <c r="K17" s="83"/>
    </row>
    <row r="18" spans="1:11" ht="39" x14ac:dyDescent="0.25">
      <c r="A18" s="75" t="s">
        <v>583</v>
      </c>
      <c r="B18" s="71" t="s">
        <v>176</v>
      </c>
      <c r="C18" s="132">
        <f>C19+C20+C21</f>
        <v>319499418.95999998</v>
      </c>
      <c r="D18" s="5"/>
      <c r="E18" s="142"/>
      <c r="F18" s="6"/>
      <c r="G18" s="4"/>
      <c r="H18" s="4"/>
      <c r="I18" s="4"/>
      <c r="J18" s="83"/>
      <c r="K18" s="83"/>
    </row>
    <row r="19" spans="1:11" ht="37.5" x14ac:dyDescent="0.25">
      <c r="A19" s="72" t="s">
        <v>255</v>
      </c>
      <c r="B19" s="73" t="s">
        <v>274</v>
      </c>
      <c r="C19" s="116">
        <v>300064107.95999998</v>
      </c>
      <c r="D19" s="5"/>
      <c r="E19" s="142"/>
      <c r="F19" s="6"/>
      <c r="G19" s="4"/>
      <c r="H19" s="4"/>
      <c r="I19" s="4"/>
      <c r="J19" s="83"/>
      <c r="K19" s="83"/>
    </row>
    <row r="20" spans="1:11" ht="37.5" x14ac:dyDescent="0.25">
      <c r="A20" s="74" t="s">
        <v>256</v>
      </c>
      <c r="B20" s="73" t="s">
        <v>272</v>
      </c>
      <c r="C20" s="116">
        <v>3138310</v>
      </c>
      <c r="D20" s="5"/>
      <c r="E20" s="142"/>
      <c r="F20" s="6"/>
      <c r="G20" s="4"/>
      <c r="H20" s="4"/>
      <c r="I20" s="4"/>
      <c r="J20" s="83"/>
      <c r="K20" s="83"/>
    </row>
    <row r="21" spans="1:11" ht="37.5" x14ac:dyDescent="0.25">
      <c r="A21" s="74" t="s">
        <v>299</v>
      </c>
      <c r="B21" s="73" t="s">
        <v>275</v>
      </c>
      <c r="C21" s="116">
        <v>16297001</v>
      </c>
      <c r="D21" s="5"/>
      <c r="E21" s="142"/>
      <c r="F21" s="6"/>
      <c r="G21" s="4"/>
      <c r="H21" s="4"/>
      <c r="I21" s="4"/>
      <c r="J21" s="83"/>
      <c r="K21" s="83"/>
    </row>
    <row r="22" spans="1:11" ht="39" x14ac:dyDescent="0.25">
      <c r="A22" s="75" t="s">
        <v>547</v>
      </c>
      <c r="B22" s="71" t="s">
        <v>179</v>
      </c>
      <c r="C22" s="132">
        <f>C23+C24</f>
        <v>21095195</v>
      </c>
      <c r="D22" s="5"/>
      <c r="E22" s="142"/>
      <c r="F22" s="6"/>
      <c r="G22" s="4"/>
      <c r="H22" s="4"/>
      <c r="I22" s="4"/>
      <c r="J22" s="83"/>
      <c r="K22" s="83"/>
    </row>
    <row r="23" spans="1:11" ht="37.5" x14ac:dyDescent="0.25">
      <c r="A23" s="72" t="s">
        <v>257</v>
      </c>
      <c r="B23" s="73" t="s">
        <v>276</v>
      </c>
      <c r="C23" s="116">
        <v>20874695</v>
      </c>
      <c r="D23" s="5"/>
      <c r="E23" s="142"/>
      <c r="F23" s="6"/>
      <c r="G23" s="4"/>
      <c r="H23" s="4"/>
      <c r="I23" s="4"/>
      <c r="J23" s="83"/>
      <c r="K23" s="83"/>
    </row>
    <row r="24" spans="1:11" ht="37.5" x14ac:dyDescent="0.25">
      <c r="A24" s="72" t="s">
        <v>258</v>
      </c>
      <c r="B24" s="73" t="s">
        <v>277</v>
      </c>
      <c r="C24" s="116">
        <v>220500</v>
      </c>
      <c r="D24" s="5"/>
      <c r="E24" s="142"/>
      <c r="F24" s="6"/>
      <c r="G24" s="4"/>
      <c r="H24" s="4"/>
      <c r="I24" s="4"/>
      <c r="J24" s="83"/>
      <c r="K24" s="83"/>
    </row>
    <row r="25" spans="1:11" ht="37.5" x14ac:dyDescent="0.25">
      <c r="A25" s="72" t="s">
        <v>259</v>
      </c>
      <c r="B25" s="73" t="s">
        <v>278</v>
      </c>
      <c r="C25" s="116">
        <v>18610339</v>
      </c>
      <c r="D25" s="5"/>
      <c r="E25" s="142"/>
      <c r="F25" s="6"/>
      <c r="G25" s="4"/>
      <c r="H25" s="4"/>
      <c r="I25" s="4"/>
      <c r="J25" s="83"/>
      <c r="K25" s="83"/>
    </row>
    <row r="26" spans="1:11" x14ac:dyDescent="0.25">
      <c r="A26" s="72" t="s">
        <v>290</v>
      </c>
      <c r="B26" s="73" t="s">
        <v>289</v>
      </c>
      <c r="C26" s="116">
        <v>74000</v>
      </c>
      <c r="D26" s="5"/>
      <c r="E26" s="142"/>
      <c r="F26" s="6"/>
      <c r="G26" s="4"/>
      <c r="H26" s="4"/>
      <c r="I26" s="4"/>
      <c r="J26" s="83"/>
      <c r="K26" s="83"/>
    </row>
    <row r="27" spans="1:11" ht="37.5" x14ac:dyDescent="0.25">
      <c r="A27" s="104" t="s">
        <v>406</v>
      </c>
      <c r="B27" s="73" t="s">
        <v>405</v>
      </c>
      <c r="C27" s="116">
        <v>2840000</v>
      </c>
      <c r="D27" s="5"/>
      <c r="E27" s="142"/>
      <c r="F27" s="6"/>
      <c r="G27" s="4"/>
      <c r="H27" s="4"/>
      <c r="I27" s="4"/>
      <c r="J27" s="83"/>
      <c r="K27" s="83"/>
    </row>
    <row r="28" spans="1:11" ht="37.5" x14ac:dyDescent="0.25">
      <c r="A28" s="49" t="s">
        <v>584</v>
      </c>
      <c r="B28" s="50" t="s">
        <v>164</v>
      </c>
      <c r="C28" s="118">
        <f>C29+C30+C31</f>
        <v>22984466.449999999</v>
      </c>
      <c r="D28" s="5"/>
      <c r="E28" s="142">
        <f>'прил 13'!E470</f>
        <v>22984466.449999999</v>
      </c>
      <c r="F28" s="6"/>
      <c r="G28" s="4"/>
      <c r="H28" s="4"/>
      <c r="I28" s="4"/>
      <c r="J28" s="83"/>
      <c r="K28" s="83"/>
    </row>
    <row r="29" spans="1:11" ht="37.5" x14ac:dyDescent="0.25">
      <c r="A29" s="72" t="s">
        <v>260</v>
      </c>
      <c r="B29" s="73" t="s">
        <v>279</v>
      </c>
      <c r="C29" s="116">
        <v>7767777.4500000002</v>
      </c>
      <c r="D29" s="5"/>
      <c r="E29" s="142"/>
      <c r="F29" s="6"/>
      <c r="G29" s="4"/>
      <c r="H29" s="4"/>
      <c r="I29" s="4"/>
      <c r="J29" s="83"/>
      <c r="K29" s="83"/>
    </row>
    <row r="30" spans="1:11" ht="37.5" x14ac:dyDescent="0.25">
      <c r="A30" s="72" t="s">
        <v>257</v>
      </c>
      <c r="B30" s="73" t="s">
        <v>280</v>
      </c>
      <c r="C30" s="116">
        <v>14545689</v>
      </c>
      <c r="D30" s="5"/>
      <c r="E30" s="142"/>
      <c r="F30" s="6"/>
      <c r="G30" s="4"/>
      <c r="H30" s="4"/>
      <c r="I30" s="4"/>
      <c r="J30" s="83"/>
      <c r="K30" s="83"/>
    </row>
    <row r="31" spans="1:11" x14ac:dyDescent="0.25">
      <c r="A31" s="72" t="s">
        <v>261</v>
      </c>
      <c r="B31" s="73" t="s">
        <v>281</v>
      </c>
      <c r="C31" s="116">
        <v>671000</v>
      </c>
      <c r="D31" s="5"/>
      <c r="E31" s="142"/>
      <c r="F31" s="6"/>
      <c r="G31" s="4"/>
      <c r="H31" s="4"/>
      <c r="I31" s="4"/>
      <c r="J31" s="83"/>
      <c r="K31" s="83"/>
    </row>
    <row r="32" spans="1:11" ht="37.5" x14ac:dyDescent="0.25">
      <c r="A32" s="49" t="s">
        <v>494</v>
      </c>
      <c r="B32" s="50" t="s">
        <v>163</v>
      </c>
      <c r="C32" s="118">
        <f>C33+C34</f>
        <v>870000</v>
      </c>
      <c r="D32" s="5"/>
      <c r="E32" s="142">
        <f>'прил 13'!E471</f>
        <v>870000</v>
      </c>
      <c r="F32" s="6"/>
      <c r="G32" s="4"/>
      <c r="H32" s="4"/>
      <c r="I32" s="4"/>
      <c r="J32" s="83"/>
      <c r="K32" s="83"/>
    </row>
    <row r="33" spans="1:11" ht="37.5" x14ac:dyDescent="0.25">
      <c r="A33" s="72" t="s">
        <v>585</v>
      </c>
      <c r="B33" s="73" t="s">
        <v>538</v>
      </c>
      <c r="C33" s="114">
        <v>840000</v>
      </c>
      <c r="D33" s="5"/>
      <c r="E33" s="142"/>
      <c r="F33" s="6"/>
      <c r="G33" s="4"/>
      <c r="H33" s="4"/>
      <c r="I33" s="4"/>
      <c r="J33" s="83"/>
      <c r="K33" s="83"/>
    </row>
    <row r="34" spans="1:11" x14ac:dyDescent="0.25">
      <c r="A34" s="72" t="s">
        <v>300</v>
      </c>
      <c r="B34" s="73" t="s">
        <v>298</v>
      </c>
      <c r="C34" s="116">
        <v>30000</v>
      </c>
      <c r="D34" s="5"/>
      <c r="E34" s="142"/>
      <c r="F34" s="6"/>
      <c r="G34" s="4"/>
      <c r="H34" s="4"/>
      <c r="I34" s="4"/>
      <c r="J34" s="83"/>
      <c r="K34" s="83"/>
    </row>
    <row r="35" spans="1:11" ht="37.5" x14ac:dyDescent="0.25">
      <c r="A35" s="49" t="s">
        <v>586</v>
      </c>
      <c r="B35" s="50" t="s">
        <v>250</v>
      </c>
      <c r="C35" s="118">
        <f>C36+C37</f>
        <v>21709750</v>
      </c>
      <c r="D35" s="5"/>
      <c r="E35" s="142">
        <f>'прил 13'!E472</f>
        <v>21709750</v>
      </c>
      <c r="F35" s="6"/>
      <c r="G35" s="4"/>
      <c r="H35" s="4"/>
      <c r="I35" s="4"/>
      <c r="J35" s="83"/>
      <c r="K35" s="83"/>
    </row>
    <row r="36" spans="1:11" ht="37.5" x14ac:dyDescent="0.25">
      <c r="A36" s="72" t="s">
        <v>263</v>
      </c>
      <c r="B36" s="73" t="s">
        <v>282</v>
      </c>
      <c r="C36" s="116">
        <v>561000</v>
      </c>
      <c r="D36" s="5"/>
      <c r="E36" s="142"/>
      <c r="F36" s="6"/>
      <c r="G36" s="4"/>
      <c r="H36" s="4"/>
      <c r="I36" s="4"/>
      <c r="J36" s="83"/>
      <c r="K36" s="83"/>
    </row>
    <row r="37" spans="1:11" x14ac:dyDescent="0.25">
      <c r="A37" s="74" t="s">
        <v>425</v>
      </c>
      <c r="B37" s="73" t="s">
        <v>423</v>
      </c>
      <c r="C37" s="116">
        <v>21148750</v>
      </c>
      <c r="D37" s="5"/>
      <c r="E37" s="142"/>
      <c r="F37" s="6"/>
      <c r="G37" s="4"/>
      <c r="H37" s="4"/>
      <c r="I37" s="4"/>
      <c r="J37" s="83"/>
      <c r="K37" s="83"/>
    </row>
    <row r="38" spans="1:11" ht="37.5" x14ac:dyDescent="0.25">
      <c r="A38" s="49" t="s">
        <v>511</v>
      </c>
      <c r="B38" s="50" t="s">
        <v>155</v>
      </c>
      <c r="C38" s="118">
        <f>C39</f>
        <v>440160</v>
      </c>
      <c r="D38" s="5"/>
      <c r="E38" s="142">
        <f>'прил 13'!E473</f>
        <v>440160</v>
      </c>
      <c r="F38" s="6"/>
      <c r="G38" s="4"/>
      <c r="H38" s="4"/>
      <c r="I38" s="4"/>
      <c r="J38" s="83"/>
      <c r="K38" s="83"/>
    </row>
    <row r="39" spans="1:11" ht="37.5" x14ac:dyDescent="0.25">
      <c r="A39" s="74" t="s">
        <v>587</v>
      </c>
      <c r="B39" s="73" t="s">
        <v>577</v>
      </c>
      <c r="C39" s="116">
        <v>440160</v>
      </c>
      <c r="D39" s="5"/>
      <c r="E39" s="142"/>
      <c r="F39" s="6"/>
      <c r="G39" s="4"/>
      <c r="H39" s="4"/>
      <c r="I39" s="4"/>
      <c r="J39" s="83"/>
      <c r="K39" s="83"/>
    </row>
    <row r="40" spans="1:11" ht="37.5" x14ac:dyDescent="0.25">
      <c r="A40" s="49" t="s">
        <v>588</v>
      </c>
      <c r="B40" s="50" t="s">
        <v>154</v>
      </c>
      <c r="C40" s="118">
        <f>C41+C42</f>
        <v>15725602.710000001</v>
      </c>
      <c r="D40" s="5"/>
      <c r="E40" s="142">
        <f>'прил 13'!E474</f>
        <v>15725602.710000001</v>
      </c>
      <c r="F40" s="6"/>
      <c r="G40" s="4"/>
      <c r="H40" s="4"/>
      <c r="I40" s="4"/>
      <c r="J40" s="83"/>
      <c r="K40" s="83"/>
    </row>
    <row r="41" spans="1:11" ht="37.5" x14ac:dyDescent="0.25">
      <c r="A41" s="74" t="s">
        <v>265</v>
      </c>
      <c r="B41" s="73" t="s">
        <v>442</v>
      </c>
      <c r="C41" s="116">
        <v>311385</v>
      </c>
      <c r="D41" s="5"/>
      <c r="E41" s="142"/>
      <c r="F41" s="6"/>
      <c r="G41" s="4"/>
      <c r="H41" s="4"/>
      <c r="I41" s="4"/>
      <c r="J41" s="83"/>
      <c r="K41" s="83"/>
    </row>
    <row r="42" spans="1:11" ht="37.5" x14ac:dyDescent="0.25">
      <c r="A42" s="72" t="s">
        <v>267</v>
      </c>
      <c r="B42" s="73" t="s">
        <v>283</v>
      </c>
      <c r="C42" s="116">
        <v>15414217.710000001</v>
      </c>
      <c r="D42" s="5"/>
      <c r="E42" s="142"/>
      <c r="F42" s="6"/>
      <c r="G42" s="4"/>
      <c r="H42" s="4"/>
      <c r="I42" s="4"/>
      <c r="J42" s="83"/>
      <c r="K42" s="83"/>
    </row>
    <row r="43" spans="1:11" ht="39" customHeight="1" x14ac:dyDescent="0.25">
      <c r="A43" s="49" t="s">
        <v>589</v>
      </c>
      <c r="B43" s="50" t="s">
        <v>162</v>
      </c>
      <c r="C43" s="118">
        <f>C44+C45</f>
        <v>17508550.23</v>
      </c>
      <c r="D43" s="5"/>
      <c r="E43" s="142">
        <f>'прил 13'!E475</f>
        <v>17508550.229999997</v>
      </c>
      <c r="F43" s="6"/>
      <c r="G43" s="4"/>
      <c r="H43" s="4"/>
      <c r="I43" s="4"/>
      <c r="J43" s="83"/>
      <c r="K43" s="83"/>
    </row>
    <row r="44" spans="1:11" ht="37.5" x14ac:dyDescent="0.25">
      <c r="A44" s="72" t="s">
        <v>268</v>
      </c>
      <c r="B44" s="73" t="s">
        <v>485</v>
      </c>
      <c r="C44" s="116">
        <v>17277550.23</v>
      </c>
      <c r="D44" s="5"/>
      <c r="E44" s="142"/>
      <c r="F44" s="6"/>
      <c r="G44" s="4"/>
      <c r="H44" s="4"/>
      <c r="I44" s="4"/>
      <c r="J44" s="83"/>
      <c r="K44" s="83"/>
    </row>
    <row r="45" spans="1:11" x14ac:dyDescent="0.25">
      <c r="A45" s="76" t="s">
        <v>270</v>
      </c>
      <c r="B45" s="73" t="s">
        <v>284</v>
      </c>
      <c r="C45" s="116">
        <v>231000</v>
      </c>
      <c r="D45" s="5"/>
      <c r="E45" s="142"/>
      <c r="F45" s="6"/>
      <c r="G45" s="4"/>
      <c r="H45" s="4"/>
      <c r="I45" s="4"/>
      <c r="J45" s="83"/>
      <c r="K45" s="83"/>
    </row>
    <row r="46" spans="1:11" ht="37.5" x14ac:dyDescent="0.3">
      <c r="A46" s="155" t="s">
        <v>604</v>
      </c>
      <c r="B46" s="50" t="s">
        <v>159</v>
      </c>
      <c r="C46" s="118">
        <f>C47</f>
        <v>215000</v>
      </c>
      <c r="D46" s="5"/>
      <c r="E46" s="142">
        <f>'прил 13'!E476</f>
        <v>215000</v>
      </c>
      <c r="F46" s="6"/>
      <c r="G46" s="4"/>
      <c r="H46" s="4"/>
      <c r="I46" s="4"/>
      <c r="J46" s="83"/>
      <c r="K46" s="83"/>
    </row>
    <row r="47" spans="1:11" x14ac:dyDescent="0.25">
      <c r="A47" s="76" t="s">
        <v>458</v>
      </c>
      <c r="B47" s="73" t="s">
        <v>285</v>
      </c>
      <c r="C47" s="116">
        <v>215000</v>
      </c>
      <c r="D47" s="5"/>
      <c r="E47" s="142"/>
      <c r="F47" s="6"/>
      <c r="G47" s="4"/>
      <c r="H47" s="4"/>
      <c r="I47" s="4"/>
      <c r="J47" s="83"/>
      <c r="K47" s="83"/>
    </row>
    <row r="48" spans="1:11" ht="37.5" x14ac:dyDescent="0.25">
      <c r="A48" s="49" t="s">
        <v>590</v>
      </c>
      <c r="B48" s="50" t="s">
        <v>514</v>
      </c>
      <c r="C48" s="118">
        <f>C49</f>
        <v>173500</v>
      </c>
      <c r="D48" s="5"/>
      <c r="E48" s="142">
        <f>'прил 13'!E478</f>
        <v>173500</v>
      </c>
      <c r="F48" s="6"/>
      <c r="G48" s="4"/>
      <c r="H48" s="4"/>
      <c r="I48" s="4"/>
      <c r="J48" s="83"/>
      <c r="K48" s="83"/>
    </row>
    <row r="49" spans="1:11" ht="37.5" x14ac:dyDescent="0.25">
      <c r="A49" s="140" t="s">
        <v>591</v>
      </c>
      <c r="B49" s="73" t="s">
        <v>515</v>
      </c>
      <c r="C49" s="116">
        <v>173500</v>
      </c>
      <c r="D49" s="5"/>
      <c r="E49" s="6"/>
      <c r="F49" s="6"/>
      <c r="G49" s="4"/>
      <c r="H49" s="4"/>
      <c r="I49" s="4"/>
      <c r="J49" s="83"/>
      <c r="K49" s="83"/>
    </row>
    <row r="50" spans="1:11" s="149" customFormat="1" ht="38.25" customHeight="1" x14ac:dyDescent="0.3">
      <c r="A50" s="155" t="s">
        <v>605</v>
      </c>
      <c r="B50" s="144" t="s">
        <v>444</v>
      </c>
      <c r="C50" s="145">
        <f>C51</f>
        <v>3621222</v>
      </c>
      <c r="D50" s="146"/>
      <c r="E50" s="147">
        <f>'прил 13'!E479</f>
        <v>3621222</v>
      </c>
      <c r="F50" s="147"/>
      <c r="G50" s="147"/>
      <c r="H50" s="147"/>
      <c r="I50" s="147"/>
      <c r="J50" s="148"/>
      <c r="K50" s="148"/>
    </row>
    <row r="51" spans="1:11" ht="37.5" x14ac:dyDescent="0.25">
      <c r="A51" s="14" t="s">
        <v>301</v>
      </c>
      <c r="B51" s="73" t="s">
        <v>446</v>
      </c>
      <c r="C51" s="116">
        <v>3621222</v>
      </c>
      <c r="D51" s="5"/>
      <c r="E51" s="6"/>
      <c r="F51" s="6"/>
      <c r="G51" s="4"/>
      <c r="H51" s="4"/>
      <c r="I51" s="4"/>
      <c r="J51" s="83"/>
      <c r="K51" s="83"/>
    </row>
    <row r="52" spans="1:11" ht="56.25" x14ac:dyDescent="0.25">
      <c r="A52" s="141" t="s">
        <v>468</v>
      </c>
      <c r="B52" s="50" t="s">
        <v>469</v>
      </c>
      <c r="C52" s="118">
        <f>C53</f>
        <v>23150605</v>
      </c>
      <c r="D52" s="5"/>
      <c r="E52" s="142">
        <f>'прил 13'!E480</f>
        <v>23150605</v>
      </c>
      <c r="F52" s="6"/>
      <c r="G52" s="4"/>
      <c r="H52" s="4"/>
      <c r="I52" s="4"/>
      <c r="J52" s="83"/>
      <c r="K52" s="83"/>
    </row>
    <row r="53" spans="1:11" ht="37.5" x14ac:dyDescent="0.25">
      <c r="A53" s="76" t="s">
        <v>269</v>
      </c>
      <c r="B53" s="73" t="s">
        <v>471</v>
      </c>
      <c r="C53" s="116">
        <v>23150605</v>
      </c>
      <c r="D53" s="5"/>
      <c r="E53" s="6"/>
      <c r="F53" s="6"/>
      <c r="G53" s="4"/>
      <c r="H53" s="4"/>
      <c r="I53" s="4"/>
      <c r="J53" s="83"/>
      <c r="K53" s="83"/>
    </row>
    <row r="54" spans="1:11" s="3" customFormat="1" ht="54" customHeight="1" x14ac:dyDescent="0.25">
      <c r="A54" s="49" t="s">
        <v>609</v>
      </c>
      <c r="B54" s="71" t="s">
        <v>501</v>
      </c>
      <c r="C54" s="132">
        <f>C55</f>
        <v>45000</v>
      </c>
      <c r="D54" s="125"/>
      <c r="E54" s="142">
        <f>'прил 13'!E481</f>
        <v>45000</v>
      </c>
      <c r="F54" s="142"/>
      <c r="G54" s="131"/>
      <c r="H54" s="131"/>
      <c r="I54" s="131"/>
      <c r="J54" s="143"/>
      <c r="K54" s="143"/>
    </row>
    <row r="55" spans="1:11" ht="21" customHeight="1" x14ac:dyDescent="0.25">
      <c r="A55" s="98" t="s">
        <v>262</v>
      </c>
      <c r="B55" s="73" t="s">
        <v>503</v>
      </c>
      <c r="C55" s="116">
        <v>45000</v>
      </c>
      <c r="D55" s="5"/>
      <c r="E55" s="6"/>
      <c r="F55" s="6"/>
      <c r="G55" s="4"/>
      <c r="H55" s="4"/>
      <c r="I55" s="4"/>
      <c r="J55" s="83"/>
      <c r="K55" s="83"/>
    </row>
    <row r="56" spans="1:11" ht="56.25" x14ac:dyDescent="0.25">
      <c r="A56" s="150" t="s">
        <v>532</v>
      </c>
      <c r="B56" s="50" t="s">
        <v>474</v>
      </c>
      <c r="C56" s="118">
        <f>C57+C58</f>
        <v>430000</v>
      </c>
      <c r="D56" s="5"/>
      <c r="E56" s="142">
        <f>'прил 13'!E482</f>
        <v>430000</v>
      </c>
      <c r="F56" s="6"/>
      <c r="G56" s="4"/>
      <c r="H56" s="4"/>
      <c r="I56" s="4"/>
      <c r="J56" s="83"/>
      <c r="K56" s="83"/>
    </row>
    <row r="57" spans="1:11" ht="22.5" customHeight="1" x14ac:dyDescent="0.25">
      <c r="A57" s="74" t="s">
        <v>592</v>
      </c>
      <c r="B57" s="73" t="s">
        <v>475</v>
      </c>
      <c r="C57" s="116">
        <v>30000</v>
      </c>
      <c r="D57" s="5"/>
      <c r="E57" s="142"/>
      <c r="F57" s="6"/>
      <c r="G57" s="4"/>
      <c r="H57" s="4"/>
      <c r="I57" s="4"/>
      <c r="J57" s="83"/>
      <c r="K57" s="83"/>
    </row>
    <row r="58" spans="1:11" ht="22.5" customHeight="1" x14ac:dyDescent="0.25">
      <c r="A58" s="74" t="s">
        <v>531</v>
      </c>
      <c r="B58" s="73" t="s">
        <v>530</v>
      </c>
      <c r="C58" s="116">
        <v>400000</v>
      </c>
      <c r="D58" s="5"/>
      <c r="E58" s="142"/>
      <c r="F58" s="6"/>
      <c r="G58" s="4"/>
      <c r="H58" s="4"/>
      <c r="I58" s="4"/>
      <c r="J58" s="83"/>
      <c r="K58" s="83"/>
    </row>
    <row r="59" spans="1:11" ht="37.5" x14ac:dyDescent="0.25">
      <c r="A59" s="150" t="s">
        <v>520</v>
      </c>
      <c r="B59" s="50" t="s">
        <v>465</v>
      </c>
      <c r="C59" s="118">
        <f>C60</f>
        <v>7888280</v>
      </c>
      <c r="D59" s="5"/>
      <c r="E59" s="142">
        <f>'прил 13'!E483</f>
        <v>7888280</v>
      </c>
      <c r="F59" s="6"/>
      <c r="G59" s="4"/>
      <c r="H59" s="4"/>
      <c r="I59" s="4"/>
      <c r="J59" s="83"/>
      <c r="K59" s="83"/>
    </row>
    <row r="60" spans="1:11" ht="37.5" x14ac:dyDescent="0.25">
      <c r="A60" s="72" t="s">
        <v>266</v>
      </c>
      <c r="B60" s="73" t="s">
        <v>466</v>
      </c>
      <c r="C60" s="116">
        <v>7888280</v>
      </c>
      <c r="D60" s="5"/>
      <c r="E60" s="6"/>
      <c r="F60" s="6"/>
      <c r="G60" s="4"/>
      <c r="H60" s="4"/>
      <c r="I60" s="4"/>
      <c r="J60" s="83"/>
      <c r="K60" s="83"/>
    </row>
    <row r="61" spans="1:11" s="3" customFormat="1" ht="56.25" x14ac:dyDescent="0.25">
      <c r="A61" s="141" t="s">
        <v>593</v>
      </c>
      <c r="B61" s="50" t="s">
        <v>449</v>
      </c>
      <c r="C61" s="118">
        <f>C62</f>
        <v>20182015</v>
      </c>
      <c r="D61" s="125"/>
      <c r="E61" s="142">
        <f>'прил 13'!E484</f>
        <v>20182015</v>
      </c>
      <c r="F61" s="142"/>
      <c r="G61" s="131"/>
      <c r="H61" s="131"/>
      <c r="I61" s="131"/>
      <c r="J61" s="143"/>
      <c r="K61" s="143"/>
    </row>
    <row r="62" spans="1:11" s="101" customFormat="1" ht="37.5" x14ac:dyDescent="0.25">
      <c r="A62" s="74" t="s">
        <v>264</v>
      </c>
      <c r="B62" s="73">
        <v>1695600000</v>
      </c>
      <c r="C62" s="116">
        <v>20182015</v>
      </c>
      <c r="D62" s="151"/>
      <c r="E62" s="152"/>
      <c r="F62" s="151"/>
    </row>
    <row r="63" spans="1:11" x14ac:dyDescent="0.3">
      <c r="A63" s="165" t="s">
        <v>138</v>
      </c>
      <c r="B63" s="165"/>
      <c r="C63" s="133">
        <f>C13+C28+C32+C35+C38+C40+C43+C46+C48+C50+C52+C54+C56+C59+C61</f>
        <v>608388693.3499999</v>
      </c>
      <c r="D63" s="5"/>
      <c r="E63" s="5">
        <f>C63+'прил 13'!E485</f>
        <v>705564774.3499999</v>
      </c>
      <c r="F63" s="5"/>
      <c r="G63" s="4">
        <f>'прил 13'!E486</f>
        <v>705564774.3499999</v>
      </c>
      <c r="H63" s="4"/>
      <c r="I63" s="4"/>
      <c r="J63" s="83"/>
      <c r="K63" s="83"/>
    </row>
    <row r="64" spans="1:11" x14ac:dyDescent="0.3">
      <c r="A64" s="60"/>
      <c r="B64" s="60"/>
      <c r="C64" s="60"/>
      <c r="E64" s="6"/>
      <c r="F64" s="6"/>
      <c r="G64" s="2"/>
      <c r="H64" s="2"/>
      <c r="I64" s="4"/>
      <c r="J64" s="2"/>
      <c r="K64" s="4"/>
    </row>
    <row r="65" spans="1:11" x14ac:dyDescent="0.3">
      <c r="A65" s="169"/>
      <c r="B65" s="169"/>
      <c r="C65" s="169"/>
      <c r="E65" s="6"/>
      <c r="F65" s="6">
        <f>G63-E63</f>
        <v>0</v>
      </c>
      <c r="G65" s="2"/>
      <c r="H65" s="4"/>
      <c r="I65" s="2"/>
      <c r="J65" s="2"/>
      <c r="K65" s="4"/>
    </row>
    <row r="70" spans="1:11" x14ac:dyDescent="0.3">
      <c r="A70" s="63" t="s">
        <v>65</v>
      </c>
    </row>
  </sheetData>
  <mergeCells count="4">
    <mergeCell ref="A65:C65"/>
    <mergeCell ref="A9:C9"/>
    <mergeCell ref="A10:C10"/>
    <mergeCell ref="A63:B63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106" zoomScaleNormal="100" zoomScaleSheetLayoutView="106" workbookViewId="0">
      <selection activeCell="G6" sqref="G6:G8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18.140625" style="24" customWidth="1"/>
    <col min="5" max="5" width="19.5703125" style="24" customWidth="1"/>
    <col min="6" max="6" width="22.28515625" style="24" customWidth="1"/>
    <col min="7" max="7" width="19.140625" style="96" customWidth="1"/>
    <col min="8" max="256" width="9.140625" style="89"/>
    <col min="257" max="257" width="4" style="89" customWidth="1"/>
    <col min="258" max="258" width="51.140625" style="89" customWidth="1"/>
    <col min="259" max="259" width="22.42578125" style="89" customWidth="1"/>
    <col min="260" max="260" width="17" style="89" customWidth="1"/>
    <col min="261" max="261" width="22.7109375" style="89" customWidth="1"/>
    <col min="262" max="262" width="25.140625" style="89" customWidth="1"/>
    <col min="263" max="263" width="23.85546875" style="89" customWidth="1"/>
    <col min="264" max="512" width="9.140625" style="89"/>
    <col min="513" max="513" width="4" style="89" customWidth="1"/>
    <col min="514" max="514" width="51.140625" style="89" customWidth="1"/>
    <col min="515" max="515" width="22.42578125" style="89" customWidth="1"/>
    <col min="516" max="516" width="17" style="89" customWidth="1"/>
    <col min="517" max="517" width="22.7109375" style="89" customWidth="1"/>
    <col min="518" max="518" width="25.140625" style="89" customWidth="1"/>
    <col min="519" max="519" width="23.85546875" style="89" customWidth="1"/>
    <col min="520" max="768" width="9.140625" style="89"/>
    <col min="769" max="769" width="4" style="89" customWidth="1"/>
    <col min="770" max="770" width="51.140625" style="89" customWidth="1"/>
    <col min="771" max="771" width="22.42578125" style="89" customWidth="1"/>
    <col min="772" max="772" width="17" style="89" customWidth="1"/>
    <col min="773" max="773" width="22.7109375" style="89" customWidth="1"/>
    <col min="774" max="774" width="25.140625" style="89" customWidth="1"/>
    <col min="775" max="775" width="23.85546875" style="89" customWidth="1"/>
    <col min="776" max="1024" width="9.140625" style="89"/>
    <col min="1025" max="1025" width="4" style="89" customWidth="1"/>
    <col min="1026" max="1026" width="51.140625" style="89" customWidth="1"/>
    <col min="1027" max="1027" width="22.42578125" style="89" customWidth="1"/>
    <col min="1028" max="1028" width="17" style="89" customWidth="1"/>
    <col min="1029" max="1029" width="22.7109375" style="89" customWidth="1"/>
    <col min="1030" max="1030" width="25.140625" style="89" customWidth="1"/>
    <col min="1031" max="1031" width="23.85546875" style="89" customWidth="1"/>
    <col min="1032" max="1280" width="9.140625" style="89"/>
    <col min="1281" max="1281" width="4" style="89" customWidth="1"/>
    <col min="1282" max="1282" width="51.140625" style="89" customWidth="1"/>
    <col min="1283" max="1283" width="22.42578125" style="89" customWidth="1"/>
    <col min="1284" max="1284" width="17" style="89" customWidth="1"/>
    <col min="1285" max="1285" width="22.7109375" style="89" customWidth="1"/>
    <col min="1286" max="1286" width="25.140625" style="89" customWidth="1"/>
    <col min="1287" max="1287" width="23.85546875" style="89" customWidth="1"/>
    <col min="1288" max="1536" width="9.140625" style="89"/>
    <col min="1537" max="1537" width="4" style="89" customWidth="1"/>
    <col min="1538" max="1538" width="51.140625" style="89" customWidth="1"/>
    <col min="1539" max="1539" width="22.42578125" style="89" customWidth="1"/>
    <col min="1540" max="1540" width="17" style="89" customWidth="1"/>
    <col min="1541" max="1541" width="22.7109375" style="89" customWidth="1"/>
    <col min="1542" max="1542" width="25.140625" style="89" customWidth="1"/>
    <col min="1543" max="1543" width="23.85546875" style="89" customWidth="1"/>
    <col min="1544" max="1792" width="9.140625" style="89"/>
    <col min="1793" max="1793" width="4" style="89" customWidth="1"/>
    <col min="1794" max="1794" width="51.140625" style="89" customWidth="1"/>
    <col min="1795" max="1795" width="22.42578125" style="89" customWidth="1"/>
    <col min="1796" max="1796" width="17" style="89" customWidth="1"/>
    <col min="1797" max="1797" width="22.7109375" style="89" customWidth="1"/>
    <col min="1798" max="1798" width="25.140625" style="89" customWidth="1"/>
    <col min="1799" max="1799" width="23.85546875" style="89" customWidth="1"/>
    <col min="1800" max="2048" width="9.140625" style="89"/>
    <col min="2049" max="2049" width="4" style="89" customWidth="1"/>
    <col min="2050" max="2050" width="51.140625" style="89" customWidth="1"/>
    <col min="2051" max="2051" width="22.42578125" style="89" customWidth="1"/>
    <col min="2052" max="2052" width="17" style="89" customWidth="1"/>
    <col min="2053" max="2053" width="22.7109375" style="89" customWidth="1"/>
    <col min="2054" max="2054" width="25.140625" style="89" customWidth="1"/>
    <col min="2055" max="2055" width="23.85546875" style="89" customWidth="1"/>
    <col min="2056" max="2304" width="9.140625" style="89"/>
    <col min="2305" max="2305" width="4" style="89" customWidth="1"/>
    <col min="2306" max="2306" width="51.140625" style="89" customWidth="1"/>
    <col min="2307" max="2307" width="22.42578125" style="89" customWidth="1"/>
    <col min="2308" max="2308" width="17" style="89" customWidth="1"/>
    <col min="2309" max="2309" width="22.7109375" style="89" customWidth="1"/>
    <col min="2310" max="2310" width="25.140625" style="89" customWidth="1"/>
    <col min="2311" max="2311" width="23.85546875" style="89" customWidth="1"/>
    <col min="2312" max="2560" width="9.140625" style="89"/>
    <col min="2561" max="2561" width="4" style="89" customWidth="1"/>
    <col min="2562" max="2562" width="51.140625" style="89" customWidth="1"/>
    <col min="2563" max="2563" width="22.42578125" style="89" customWidth="1"/>
    <col min="2564" max="2564" width="17" style="89" customWidth="1"/>
    <col min="2565" max="2565" width="22.7109375" style="89" customWidth="1"/>
    <col min="2566" max="2566" width="25.140625" style="89" customWidth="1"/>
    <col min="2567" max="2567" width="23.85546875" style="89" customWidth="1"/>
    <col min="2568" max="2816" width="9.140625" style="89"/>
    <col min="2817" max="2817" width="4" style="89" customWidth="1"/>
    <col min="2818" max="2818" width="51.140625" style="89" customWidth="1"/>
    <col min="2819" max="2819" width="22.42578125" style="89" customWidth="1"/>
    <col min="2820" max="2820" width="17" style="89" customWidth="1"/>
    <col min="2821" max="2821" width="22.7109375" style="89" customWidth="1"/>
    <col min="2822" max="2822" width="25.140625" style="89" customWidth="1"/>
    <col min="2823" max="2823" width="23.85546875" style="89" customWidth="1"/>
    <col min="2824" max="3072" width="9.140625" style="89"/>
    <col min="3073" max="3073" width="4" style="89" customWidth="1"/>
    <col min="3074" max="3074" width="51.140625" style="89" customWidth="1"/>
    <col min="3075" max="3075" width="22.42578125" style="89" customWidth="1"/>
    <col min="3076" max="3076" width="17" style="89" customWidth="1"/>
    <col min="3077" max="3077" width="22.7109375" style="89" customWidth="1"/>
    <col min="3078" max="3078" width="25.140625" style="89" customWidth="1"/>
    <col min="3079" max="3079" width="23.85546875" style="89" customWidth="1"/>
    <col min="3080" max="3328" width="9.140625" style="89"/>
    <col min="3329" max="3329" width="4" style="89" customWidth="1"/>
    <col min="3330" max="3330" width="51.140625" style="89" customWidth="1"/>
    <col min="3331" max="3331" width="22.42578125" style="89" customWidth="1"/>
    <col min="3332" max="3332" width="17" style="89" customWidth="1"/>
    <col min="3333" max="3333" width="22.7109375" style="89" customWidth="1"/>
    <col min="3334" max="3334" width="25.140625" style="89" customWidth="1"/>
    <col min="3335" max="3335" width="23.85546875" style="89" customWidth="1"/>
    <col min="3336" max="3584" width="9.140625" style="89"/>
    <col min="3585" max="3585" width="4" style="89" customWidth="1"/>
    <col min="3586" max="3586" width="51.140625" style="89" customWidth="1"/>
    <col min="3587" max="3587" width="22.42578125" style="89" customWidth="1"/>
    <col min="3588" max="3588" width="17" style="89" customWidth="1"/>
    <col min="3589" max="3589" width="22.7109375" style="89" customWidth="1"/>
    <col min="3590" max="3590" width="25.140625" style="89" customWidth="1"/>
    <col min="3591" max="3591" width="23.85546875" style="89" customWidth="1"/>
    <col min="3592" max="3840" width="9.140625" style="89"/>
    <col min="3841" max="3841" width="4" style="89" customWidth="1"/>
    <col min="3842" max="3842" width="51.140625" style="89" customWidth="1"/>
    <col min="3843" max="3843" width="22.42578125" style="89" customWidth="1"/>
    <col min="3844" max="3844" width="17" style="89" customWidth="1"/>
    <col min="3845" max="3845" width="22.7109375" style="89" customWidth="1"/>
    <col min="3846" max="3846" width="25.140625" style="89" customWidth="1"/>
    <col min="3847" max="3847" width="23.85546875" style="89" customWidth="1"/>
    <col min="3848" max="4096" width="9.140625" style="89"/>
    <col min="4097" max="4097" width="4" style="89" customWidth="1"/>
    <col min="4098" max="4098" width="51.140625" style="89" customWidth="1"/>
    <col min="4099" max="4099" width="22.42578125" style="89" customWidth="1"/>
    <col min="4100" max="4100" width="17" style="89" customWidth="1"/>
    <col min="4101" max="4101" width="22.7109375" style="89" customWidth="1"/>
    <col min="4102" max="4102" width="25.140625" style="89" customWidth="1"/>
    <col min="4103" max="4103" width="23.85546875" style="89" customWidth="1"/>
    <col min="4104" max="4352" width="9.140625" style="89"/>
    <col min="4353" max="4353" width="4" style="89" customWidth="1"/>
    <col min="4354" max="4354" width="51.140625" style="89" customWidth="1"/>
    <col min="4355" max="4355" width="22.42578125" style="89" customWidth="1"/>
    <col min="4356" max="4356" width="17" style="89" customWidth="1"/>
    <col min="4357" max="4357" width="22.7109375" style="89" customWidth="1"/>
    <col min="4358" max="4358" width="25.140625" style="89" customWidth="1"/>
    <col min="4359" max="4359" width="23.85546875" style="89" customWidth="1"/>
    <col min="4360" max="4608" width="9.140625" style="89"/>
    <col min="4609" max="4609" width="4" style="89" customWidth="1"/>
    <col min="4610" max="4610" width="51.140625" style="89" customWidth="1"/>
    <col min="4611" max="4611" width="22.42578125" style="89" customWidth="1"/>
    <col min="4612" max="4612" width="17" style="89" customWidth="1"/>
    <col min="4613" max="4613" width="22.7109375" style="89" customWidth="1"/>
    <col min="4614" max="4614" width="25.140625" style="89" customWidth="1"/>
    <col min="4615" max="4615" width="23.85546875" style="89" customWidth="1"/>
    <col min="4616" max="4864" width="9.140625" style="89"/>
    <col min="4865" max="4865" width="4" style="89" customWidth="1"/>
    <col min="4866" max="4866" width="51.140625" style="89" customWidth="1"/>
    <col min="4867" max="4867" width="22.42578125" style="89" customWidth="1"/>
    <col min="4868" max="4868" width="17" style="89" customWidth="1"/>
    <col min="4869" max="4869" width="22.7109375" style="89" customWidth="1"/>
    <col min="4870" max="4870" width="25.140625" style="89" customWidth="1"/>
    <col min="4871" max="4871" width="23.85546875" style="89" customWidth="1"/>
    <col min="4872" max="5120" width="9.140625" style="89"/>
    <col min="5121" max="5121" width="4" style="89" customWidth="1"/>
    <col min="5122" max="5122" width="51.140625" style="89" customWidth="1"/>
    <col min="5123" max="5123" width="22.42578125" style="89" customWidth="1"/>
    <col min="5124" max="5124" width="17" style="89" customWidth="1"/>
    <col min="5125" max="5125" width="22.7109375" style="89" customWidth="1"/>
    <col min="5126" max="5126" width="25.140625" style="89" customWidth="1"/>
    <col min="5127" max="5127" width="23.85546875" style="89" customWidth="1"/>
    <col min="5128" max="5376" width="9.140625" style="89"/>
    <col min="5377" max="5377" width="4" style="89" customWidth="1"/>
    <col min="5378" max="5378" width="51.140625" style="89" customWidth="1"/>
    <col min="5379" max="5379" width="22.42578125" style="89" customWidth="1"/>
    <col min="5380" max="5380" width="17" style="89" customWidth="1"/>
    <col min="5381" max="5381" width="22.7109375" style="89" customWidth="1"/>
    <col min="5382" max="5382" width="25.140625" style="89" customWidth="1"/>
    <col min="5383" max="5383" width="23.85546875" style="89" customWidth="1"/>
    <col min="5384" max="5632" width="9.140625" style="89"/>
    <col min="5633" max="5633" width="4" style="89" customWidth="1"/>
    <col min="5634" max="5634" width="51.140625" style="89" customWidth="1"/>
    <col min="5635" max="5635" width="22.42578125" style="89" customWidth="1"/>
    <col min="5636" max="5636" width="17" style="89" customWidth="1"/>
    <col min="5637" max="5637" width="22.7109375" style="89" customWidth="1"/>
    <col min="5638" max="5638" width="25.140625" style="89" customWidth="1"/>
    <col min="5639" max="5639" width="23.85546875" style="89" customWidth="1"/>
    <col min="5640" max="5888" width="9.140625" style="89"/>
    <col min="5889" max="5889" width="4" style="89" customWidth="1"/>
    <col min="5890" max="5890" width="51.140625" style="89" customWidth="1"/>
    <col min="5891" max="5891" width="22.42578125" style="89" customWidth="1"/>
    <col min="5892" max="5892" width="17" style="89" customWidth="1"/>
    <col min="5893" max="5893" width="22.7109375" style="89" customWidth="1"/>
    <col min="5894" max="5894" width="25.140625" style="89" customWidth="1"/>
    <col min="5895" max="5895" width="23.85546875" style="89" customWidth="1"/>
    <col min="5896" max="6144" width="9.140625" style="89"/>
    <col min="6145" max="6145" width="4" style="89" customWidth="1"/>
    <col min="6146" max="6146" width="51.140625" style="89" customWidth="1"/>
    <col min="6147" max="6147" width="22.42578125" style="89" customWidth="1"/>
    <col min="6148" max="6148" width="17" style="89" customWidth="1"/>
    <col min="6149" max="6149" width="22.7109375" style="89" customWidth="1"/>
    <col min="6150" max="6150" width="25.140625" style="89" customWidth="1"/>
    <col min="6151" max="6151" width="23.85546875" style="89" customWidth="1"/>
    <col min="6152" max="6400" width="9.140625" style="89"/>
    <col min="6401" max="6401" width="4" style="89" customWidth="1"/>
    <col min="6402" max="6402" width="51.140625" style="89" customWidth="1"/>
    <col min="6403" max="6403" width="22.42578125" style="89" customWidth="1"/>
    <col min="6404" max="6404" width="17" style="89" customWidth="1"/>
    <col min="6405" max="6405" width="22.7109375" style="89" customWidth="1"/>
    <col min="6406" max="6406" width="25.140625" style="89" customWidth="1"/>
    <col min="6407" max="6407" width="23.85546875" style="89" customWidth="1"/>
    <col min="6408" max="6656" width="9.140625" style="89"/>
    <col min="6657" max="6657" width="4" style="89" customWidth="1"/>
    <col min="6658" max="6658" width="51.140625" style="89" customWidth="1"/>
    <col min="6659" max="6659" width="22.42578125" style="89" customWidth="1"/>
    <col min="6660" max="6660" width="17" style="89" customWidth="1"/>
    <col min="6661" max="6661" width="22.7109375" style="89" customWidth="1"/>
    <col min="6662" max="6662" width="25.140625" style="89" customWidth="1"/>
    <col min="6663" max="6663" width="23.85546875" style="89" customWidth="1"/>
    <col min="6664" max="6912" width="9.140625" style="89"/>
    <col min="6913" max="6913" width="4" style="89" customWidth="1"/>
    <col min="6914" max="6914" width="51.140625" style="89" customWidth="1"/>
    <col min="6915" max="6915" width="22.42578125" style="89" customWidth="1"/>
    <col min="6916" max="6916" width="17" style="89" customWidth="1"/>
    <col min="6917" max="6917" width="22.7109375" style="89" customWidth="1"/>
    <col min="6918" max="6918" width="25.140625" style="89" customWidth="1"/>
    <col min="6919" max="6919" width="23.85546875" style="89" customWidth="1"/>
    <col min="6920" max="7168" width="9.140625" style="89"/>
    <col min="7169" max="7169" width="4" style="89" customWidth="1"/>
    <col min="7170" max="7170" width="51.140625" style="89" customWidth="1"/>
    <col min="7171" max="7171" width="22.42578125" style="89" customWidth="1"/>
    <col min="7172" max="7172" width="17" style="89" customWidth="1"/>
    <col min="7173" max="7173" width="22.7109375" style="89" customWidth="1"/>
    <col min="7174" max="7174" width="25.140625" style="89" customWidth="1"/>
    <col min="7175" max="7175" width="23.85546875" style="89" customWidth="1"/>
    <col min="7176" max="7424" width="9.140625" style="89"/>
    <col min="7425" max="7425" width="4" style="89" customWidth="1"/>
    <col min="7426" max="7426" width="51.140625" style="89" customWidth="1"/>
    <col min="7427" max="7427" width="22.42578125" style="89" customWidth="1"/>
    <col min="7428" max="7428" width="17" style="89" customWidth="1"/>
    <col min="7429" max="7429" width="22.7109375" style="89" customWidth="1"/>
    <col min="7430" max="7430" width="25.140625" style="89" customWidth="1"/>
    <col min="7431" max="7431" width="23.85546875" style="89" customWidth="1"/>
    <col min="7432" max="7680" width="9.140625" style="89"/>
    <col min="7681" max="7681" width="4" style="89" customWidth="1"/>
    <col min="7682" max="7682" width="51.140625" style="89" customWidth="1"/>
    <col min="7683" max="7683" width="22.42578125" style="89" customWidth="1"/>
    <col min="7684" max="7684" width="17" style="89" customWidth="1"/>
    <col min="7685" max="7685" width="22.7109375" style="89" customWidth="1"/>
    <col min="7686" max="7686" width="25.140625" style="89" customWidth="1"/>
    <col min="7687" max="7687" width="23.85546875" style="89" customWidth="1"/>
    <col min="7688" max="7936" width="9.140625" style="89"/>
    <col min="7937" max="7937" width="4" style="89" customWidth="1"/>
    <col min="7938" max="7938" width="51.140625" style="89" customWidth="1"/>
    <col min="7939" max="7939" width="22.42578125" style="89" customWidth="1"/>
    <col min="7940" max="7940" width="17" style="89" customWidth="1"/>
    <col min="7941" max="7941" width="22.7109375" style="89" customWidth="1"/>
    <col min="7942" max="7942" width="25.140625" style="89" customWidth="1"/>
    <col min="7943" max="7943" width="23.85546875" style="89" customWidth="1"/>
    <col min="7944" max="8192" width="9.140625" style="89"/>
    <col min="8193" max="8193" width="4" style="89" customWidth="1"/>
    <col min="8194" max="8194" width="51.140625" style="89" customWidth="1"/>
    <col min="8195" max="8195" width="22.42578125" style="89" customWidth="1"/>
    <col min="8196" max="8196" width="17" style="89" customWidth="1"/>
    <col min="8197" max="8197" width="22.7109375" style="89" customWidth="1"/>
    <col min="8198" max="8198" width="25.140625" style="89" customWidth="1"/>
    <col min="8199" max="8199" width="23.85546875" style="89" customWidth="1"/>
    <col min="8200" max="8448" width="9.140625" style="89"/>
    <col min="8449" max="8449" width="4" style="89" customWidth="1"/>
    <col min="8450" max="8450" width="51.140625" style="89" customWidth="1"/>
    <col min="8451" max="8451" width="22.42578125" style="89" customWidth="1"/>
    <col min="8452" max="8452" width="17" style="89" customWidth="1"/>
    <col min="8453" max="8453" width="22.7109375" style="89" customWidth="1"/>
    <col min="8454" max="8454" width="25.140625" style="89" customWidth="1"/>
    <col min="8455" max="8455" width="23.85546875" style="89" customWidth="1"/>
    <col min="8456" max="8704" width="9.140625" style="89"/>
    <col min="8705" max="8705" width="4" style="89" customWidth="1"/>
    <col min="8706" max="8706" width="51.140625" style="89" customWidth="1"/>
    <col min="8707" max="8707" width="22.42578125" style="89" customWidth="1"/>
    <col min="8708" max="8708" width="17" style="89" customWidth="1"/>
    <col min="8709" max="8709" width="22.7109375" style="89" customWidth="1"/>
    <col min="8710" max="8710" width="25.140625" style="89" customWidth="1"/>
    <col min="8711" max="8711" width="23.85546875" style="89" customWidth="1"/>
    <col min="8712" max="8960" width="9.140625" style="89"/>
    <col min="8961" max="8961" width="4" style="89" customWidth="1"/>
    <col min="8962" max="8962" width="51.140625" style="89" customWidth="1"/>
    <col min="8963" max="8963" width="22.42578125" style="89" customWidth="1"/>
    <col min="8964" max="8964" width="17" style="89" customWidth="1"/>
    <col min="8965" max="8965" width="22.7109375" style="89" customWidth="1"/>
    <col min="8966" max="8966" width="25.140625" style="89" customWidth="1"/>
    <col min="8967" max="8967" width="23.85546875" style="89" customWidth="1"/>
    <col min="8968" max="9216" width="9.140625" style="89"/>
    <col min="9217" max="9217" width="4" style="89" customWidth="1"/>
    <col min="9218" max="9218" width="51.140625" style="89" customWidth="1"/>
    <col min="9219" max="9219" width="22.42578125" style="89" customWidth="1"/>
    <col min="9220" max="9220" width="17" style="89" customWidth="1"/>
    <col min="9221" max="9221" width="22.7109375" style="89" customWidth="1"/>
    <col min="9222" max="9222" width="25.140625" style="89" customWidth="1"/>
    <col min="9223" max="9223" width="23.85546875" style="89" customWidth="1"/>
    <col min="9224" max="9472" width="9.140625" style="89"/>
    <col min="9473" max="9473" width="4" style="89" customWidth="1"/>
    <col min="9474" max="9474" width="51.140625" style="89" customWidth="1"/>
    <col min="9475" max="9475" width="22.42578125" style="89" customWidth="1"/>
    <col min="9476" max="9476" width="17" style="89" customWidth="1"/>
    <col min="9477" max="9477" width="22.7109375" style="89" customWidth="1"/>
    <col min="9478" max="9478" width="25.140625" style="89" customWidth="1"/>
    <col min="9479" max="9479" width="23.85546875" style="89" customWidth="1"/>
    <col min="9480" max="9728" width="9.140625" style="89"/>
    <col min="9729" max="9729" width="4" style="89" customWidth="1"/>
    <col min="9730" max="9730" width="51.140625" style="89" customWidth="1"/>
    <col min="9731" max="9731" width="22.42578125" style="89" customWidth="1"/>
    <col min="9732" max="9732" width="17" style="89" customWidth="1"/>
    <col min="9733" max="9733" width="22.7109375" style="89" customWidth="1"/>
    <col min="9734" max="9734" width="25.140625" style="89" customWidth="1"/>
    <col min="9735" max="9735" width="23.85546875" style="89" customWidth="1"/>
    <col min="9736" max="9984" width="9.140625" style="89"/>
    <col min="9985" max="9985" width="4" style="89" customWidth="1"/>
    <col min="9986" max="9986" width="51.140625" style="89" customWidth="1"/>
    <col min="9987" max="9987" width="22.42578125" style="89" customWidth="1"/>
    <col min="9988" max="9988" width="17" style="89" customWidth="1"/>
    <col min="9989" max="9989" width="22.7109375" style="89" customWidth="1"/>
    <col min="9990" max="9990" width="25.140625" style="89" customWidth="1"/>
    <col min="9991" max="9991" width="23.85546875" style="89" customWidth="1"/>
    <col min="9992" max="10240" width="9.140625" style="89"/>
    <col min="10241" max="10241" width="4" style="89" customWidth="1"/>
    <col min="10242" max="10242" width="51.140625" style="89" customWidth="1"/>
    <col min="10243" max="10243" width="22.42578125" style="89" customWidth="1"/>
    <col min="10244" max="10244" width="17" style="89" customWidth="1"/>
    <col min="10245" max="10245" width="22.7109375" style="89" customWidth="1"/>
    <col min="10246" max="10246" width="25.140625" style="89" customWidth="1"/>
    <col min="10247" max="10247" width="23.85546875" style="89" customWidth="1"/>
    <col min="10248" max="10496" width="9.140625" style="89"/>
    <col min="10497" max="10497" width="4" style="89" customWidth="1"/>
    <col min="10498" max="10498" width="51.140625" style="89" customWidth="1"/>
    <col min="10499" max="10499" width="22.42578125" style="89" customWidth="1"/>
    <col min="10500" max="10500" width="17" style="89" customWidth="1"/>
    <col min="10501" max="10501" width="22.7109375" style="89" customWidth="1"/>
    <col min="10502" max="10502" width="25.140625" style="89" customWidth="1"/>
    <col min="10503" max="10503" width="23.85546875" style="89" customWidth="1"/>
    <col min="10504" max="10752" width="9.140625" style="89"/>
    <col min="10753" max="10753" width="4" style="89" customWidth="1"/>
    <col min="10754" max="10754" width="51.140625" style="89" customWidth="1"/>
    <col min="10755" max="10755" width="22.42578125" style="89" customWidth="1"/>
    <col min="10756" max="10756" width="17" style="89" customWidth="1"/>
    <col min="10757" max="10757" width="22.7109375" style="89" customWidth="1"/>
    <col min="10758" max="10758" width="25.140625" style="89" customWidth="1"/>
    <col min="10759" max="10759" width="23.85546875" style="89" customWidth="1"/>
    <col min="10760" max="11008" width="9.140625" style="89"/>
    <col min="11009" max="11009" width="4" style="89" customWidth="1"/>
    <col min="11010" max="11010" width="51.140625" style="89" customWidth="1"/>
    <col min="11011" max="11011" width="22.42578125" style="89" customWidth="1"/>
    <col min="11012" max="11012" width="17" style="89" customWidth="1"/>
    <col min="11013" max="11013" width="22.7109375" style="89" customWidth="1"/>
    <col min="11014" max="11014" width="25.140625" style="89" customWidth="1"/>
    <col min="11015" max="11015" width="23.85546875" style="89" customWidth="1"/>
    <col min="11016" max="11264" width="9.140625" style="89"/>
    <col min="11265" max="11265" width="4" style="89" customWidth="1"/>
    <col min="11266" max="11266" width="51.140625" style="89" customWidth="1"/>
    <col min="11267" max="11267" width="22.42578125" style="89" customWidth="1"/>
    <col min="11268" max="11268" width="17" style="89" customWidth="1"/>
    <col min="11269" max="11269" width="22.7109375" style="89" customWidth="1"/>
    <col min="11270" max="11270" width="25.140625" style="89" customWidth="1"/>
    <col min="11271" max="11271" width="23.85546875" style="89" customWidth="1"/>
    <col min="11272" max="11520" width="9.140625" style="89"/>
    <col min="11521" max="11521" width="4" style="89" customWidth="1"/>
    <col min="11522" max="11522" width="51.140625" style="89" customWidth="1"/>
    <col min="11523" max="11523" width="22.42578125" style="89" customWidth="1"/>
    <col min="11524" max="11524" width="17" style="89" customWidth="1"/>
    <col min="11525" max="11525" width="22.7109375" style="89" customWidth="1"/>
    <col min="11526" max="11526" width="25.140625" style="89" customWidth="1"/>
    <col min="11527" max="11527" width="23.85546875" style="89" customWidth="1"/>
    <col min="11528" max="11776" width="9.140625" style="89"/>
    <col min="11777" max="11777" width="4" style="89" customWidth="1"/>
    <col min="11778" max="11778" width="51.140625" style="89" customWidth="1"/>
    <col min="11779" max="11779" width="22.42578125" style="89" customWidth="1"/>
    <col min="11780" max="11780" width="17" style="89" customWidth="1"/>
    <col min="11781" max="11781" width="22.7109375" style="89" customWidth="1"/>
    <col min="11782" max="11782" width="25.140625" style="89" customWidth="1"/>
    <col min="11783" max="11783" width="23.85546875" style="89" customWidth="1"/>
    <col min="11784" max="12032" width="9.140625" style="89"/>
    <col min="12033" max="12033" width="4" style="89" customWidth="1"/>
    <col min="12034" max="12034" width="51.140625" style="89" customWidth="1"/>
    <col min="12035" max="12035" width="22.42578125" style="89" customWidth="1"/>
    <col min="12036" max="12036" width="17" style="89" customWidth="1"/>
    <col min="12037" max="12037" width="22.7109375" style="89" customWidth="1"/>
    <col min="12038" max="12038" width="25.140625" style="89" customWidth="1"/>
    <col min="12039" max="12039" width="23.85546875" style="89" customWidth="1"/>
    <col min="12040" max="12288" width="9.140625" style="89"/>
    <col min="12289" max="12289" width="4" style="89" customWidth="1"/>
    <col min="12290" max="12290" width="51.140625" style="89" customWidth="1"/>
    <col min="12291" max="12291" width="22.42578125" style="89" customWidth="1"/>
    <col min="12292" max="12292" width="17" style="89" customWidth="1"/>
    <col min="12293" max="12293" width="22.7109375" style="89" customWidth="1"/>
    <col min="12294" max="12294" width="25.140625" style="89" customWidth="1"/>
    <col min="12295" max="12295" width="23.85546875" style="89" customWidth="1"/>
    <col min="12296" max="12544" width="9.140625" style="89"/>
    <col min="12545" max="12545" width="4" style="89" customWidth="1"/>
    <col min="12546" max="12546" width="51.140625" style="89" customWidth="1"/>
    <col min="12547" max="12547" width="22.42578125" style="89" customWidth="1"/>
    <col min="12548" max="12548" width="17" style="89" customWidth="1"/>
    <col min="12549" max="12549" width="22.7109375" style="89" customWidth="1"/>
    <col min="12550" max="12550" width="25.140625" style="89" customWidth="1"/>
    <col min="12551" max="12551" width="23.85546875" style="89" customWidth="1"/>
    <col min="12552" max="12800" width="9.140625" style="89"/>
    <col min="12801" max="12801" width="4" style="89" customWidth="1"/>
    <col min="12802" max="12802" width="51.140625" style="89" customWidth="1"/>
    <col min="12803" max="12803" width="22.42578125" style="89" customWidth="1"/>
    <col min="12804" max="12804" width="17" style="89" customWidth="1"/>
    <col min="12805" max="12805" width="22.7109375" style="89" customWidth="1"/>
    <col min="12806" max="12806" width="25.140625" style="89" customWidth="1"/>
    <col min="12807" max="12807" width="23.85546875" style="89" customWidth="1"/>
    <col min="12808" max="13056" width="9.140625" style="89"/>
    <col min="13057" max="13057" width="4" style="89" customWidth="1"/>
    <col min="13058" max="13058" width="51.140625" style="89" customWidth="1"/>
    <col min="13059" max="13059" width="22.42578125" style="89" customWidth="1"/>
    <col min="13060" max="13060" width="17" style="89" customWidth="1"/>
    <col min="13061" max="13061" width="22.7109375" style="89" customWidth="1"/>
    <col min="13062" max="13062" width="25.140625" style="89" customWidth="1"/>
    <col min="13063" max="13063" width="23.85546875" style="89" customWidth="1"/>
    <col min="13064" max="13312" width="9.140625" style="89"/>
    <col min="13313" max="13313" width="4" style="89" customWidth="1"/>
    <col min="13314" max="13314" width="51.140625" style="89" customWidth="1"/>
    <col min="13315" max="13315" width="22.42578125" style="89" customWidth="1"/>
    <col min="13316" max="13316" width="17" style="89" customWidth="1"/>
    <col min="13317" max="13317" width="22.7109375" style="89" customWidth="1"/>
    <col min="13318" max="13318" width="25.140625" style="89" customWidth="1"/>
    <col min="13319" max="13319" width="23.85546875" style="89" customWidth="1"/>
    <col min="13320" max="13568" width="9.140625" style="89"/>
    <col min="13569" max="13569" width="4" style="89" customWidth="1"/>
    <col min="13570" max="13570" width="51.140625" style="89" customWidth="1"/>
    <col min="13571" max="13571" width="22.42578125" style="89" customWidth="1"/>
    <col min="13572" max="13572" width="17" style="89" customWidth="1"/>
    <col min="13573" max="13573" width="22.7109375" style="89" customWidth="1"/>
    <col min="13574" max="13574" width="25.140625" style="89" customWidth="1"/>
    <col min="13575" max="13575" width="23.85546875" style="89" customWidth="1"/>
    <col min="13576" max="13824" width="9.140625" style="89"/>
    <col min="13825" max="13825" width="4" style="89" customWidth="1"/>
    <col min="13826" max="13826" width="51.140625" style="89" customWidth="1"/>
    <col min="13827" max="13827" width="22.42578125" style="89" customWidth="1"/>
    <col min="13828" max="13828" width="17" style="89" customWidth="1"/>
    <col min="13829" max="13829" width="22.7109375" style="89" customWidth="1"/>
    <col min="13830" max="13830" width="25.140625" style="89" customWidth="1"/>
    <col min="13831" max="13831" width="23.85546875" style="89" customWidth="1"/>
    <col min="13832" max="14080" width="9.140625" style="89"/>
    <col min="14081" max="14081" width="4" style="89" customWidth="1"/>
    <col min="14082" max="14082" width="51.140625" style="89" customWidth="1"/>
    <col min="14083" max="14083" width="22.42578125" style="89" customWidth="1"/>
    <col min="14084" max="14084" width="17" style="89" customWidth="1"/>
    <col min="14085" max="14085" width="22.7109375" style="89" customWidth="1"/>
    <col min="14086" max="14086" width="25.140625" style="89" customWidth="1"/>
    <col min="14087" max="14087" width="23.85546875" style="89" customWidth="1"/>
    <col min="14088" max="14336" width="9.140625" style="89"/>
    <col min="14337" max="14337" width="4" style="89" customWidth="1"/>
    <col min="14338" max="14338" width="51.140625" style="89" customWidth="1"/>
    <col min="14339" max="14339" width="22.42578125" style="89" customWidth="1"/>
    <col min="14340" max="14340" width="17" style="89" customWidth="1"/>
    <col min="14341" max="14341" width="22.7109375" style="89" customWidth="1"/>
    <col min="14342" max="14342" width="25.140625" style="89" customWidth="1"/>
    <col min="14343" max="14343" width="23.85546875" style="89" customWidth="1"/>
    <col min="14344" max="14592" width="9.140625" style="89"/>
    <col min="14593" max="14593" width="4" style="89" customWidth="1"/>
    <col min="14594" max="14594" width="51.140625" style="89" customWidth="1"/>
    <col min="14595" max="14595" width="22.42578125" style="89" customWidth="1"/>
    <col min="14596" max="14596" width="17" style="89" customWidth="1"/>
    <col min="14597" max="14597" width="22.7109375" style="89" customWidth="1"/>
    <col min="14598" max="14598" width="25.140625" style="89" customWidth="1"/>
    <col min="14599" max="14599" width="23.85546875" style="89" customWidth="1"/>
    <col min="14600" max="14848" width="9.140625" style="89"/>
    <col min="14849" max="14849" width="4" style="89" customWidth="1"/>
    <col min="14850" max="14850" width="51.140625" style="89" customWidth="1"/>
    <col min="14851" max="14851" width="22.42578125" style="89" customWidth="1"/>
    <col min="14852" max="14852" width="17" style="89" customWidth="1"/>
    <col min="14853" max="14853" width="22.7109375" style="89" customWidth="1"/>
    <col min="14854" max="14854" width="25.140625" style="89" customWidth="1"/>
    <col min="14855" max="14855" width="23.85546875" style="89" customWidth="1"/>
    <col min="14856" max="15104" width="9.140625" style="89"/>
    <col min="15105" max="15105" width="4" style="89" customWidth="1"/>
    <col min="15106" max="15106" width="51.140625" style="89" customWidth="1"/>
    <col min="15107" max="15107" width="22.42578125" style="89" customWidth="1"/>
    <col min="15108" max="15108" width="17" style="89" customWidth="1"/>
    <col min="15109" max="15109" width="22.7109375" style="89" customWidth="1"/>
    <col min="15110" max="15110" width="25.140625" style="89" customWidth="1"/>
    <col min="15111" max="15111" width="23.85546875" style="89" customWidth="1"/>
    <col min="15112" max="15360" width="9.140625" style="89"/>
    <col min="15361" max="15361" width="4" style="89" customWidth="1"/>
    <col min="15362" max="15362" width="51.140625" style="89" customWidth="1"/>
    <col min="15363" max="15363" width="22.42578125" style="89" customWidth="1"/>
    <col min="15364" max="15364" width="17" style="89" customWidth="1"/>
    <col min="15365" max="15365" width="22.7109375" style="89" customWidth="1"/>
    <col min="15366" max="15366" width="25.140625" style="89" customWidth="1"/>
    <col min="15367" max="15367" width="23.85546875" style="89" customWidth="1"/>
    <col min="15368" max="15616" width="9.140625" style="89"/>
    <col min="15617" max="15617" width="4" style="89" customWidth="1"/>
    <col min="15618" max="15618" width="51.140625" style="89" customWidth="1"/>
    <col min="15619" max="15619" width="22.42578125" style="89" customWidth="1"/>
    <col min="15620" max="15620" width="17" style="89" customWidth="1"/>
    <col min="15621" max="15621" width="22.7109375" style="89" customWidth="1"/>
    <col min="15622" max="15622" width="25.140625" style="89" customWidth="1"/>
    <col min="15623" max="15623" width="23.85546875" style="89" customWidth="1"/>
    <col min="15624" max="15872" width="9.140625" style="89"/>
    <col min="15873" max="15873" width="4" style="89" customWidth="1"/>
    <col min="15874" max="15874" width="51.140625" style="89" customWidth="1"/>
    <col min="15875" max="15875" width="22.42578125" style="89" customWidth="1"/>
    <col min="15876" max="15876" width="17" style="89" customWidth="1"/>
    <col min="15877" max="15877" width="22.7109375" style="89" customWidth="1"/>
    <col min="15878" max="15878" width="25.140625" style="89" customWidth="1"/>
    <col min="15879" max="15879" width="23.85546875" style="89" customWidth="1"/>
    <col min="15880" max="16128" width="9.140625" style="89"/>
    <col min="16129" max="16129" width="4" style="89" customWidth="1"/>
    <col min="16130" max="16130" width="51.140625" style="89" customWidth="1"/>
    <col min="16131" max="16131" width="22.42578125" style="89" customWidth="1"/>
    <col min="16132" max="16132" width="17" style="89" customWidth="1"/>
    <col min="16133" max="16133" width="22.7109375" style="89" customWidth="1"/>
    <col min="16134" max="16134" width="25.140625" style="89" customWidth="1"/>
    <col min="16135" max="16135" width="23.85546875" style="89" customWidth="1"/>
    <col min="16136" max="16384" width="9.140625" style="89"/>
  </cols>
  <sheetData>
    <row r="1" spans="1:13" x14ac:dyDescent="0.3">
      <c r="G1" s="88" t="s">
        <v>627</v>
      </c>
    </row>
    <row r="2" spans="1:13" x14ac:dyDescent="0.3">
      <c r="G2" s="103" t="s">
        <v>433</v>
      </c>
    </row>
    <row r="3" spans="1:13" x14ac:dyDescent="0.3">
      <c r="G3" s="103" t="s">
        <v>434</v>
      </c>
    </row>
    <row r="4" spans="1:13" x14ac:dyDescent="0.3">
      <c r="G4" s="103"/>
    </row>
    <row r="5" spans="1:13" x14ac:dyDescent="0.3">
      <c r="G5" s="103" t="s">
        <v>597</v>
      </c>
    </row>
    <row r="6" spans="1:13" x14ac:dyDescent="0.3">
      <c r="G6" s="103" t="s">
        <v>621</v>
      </c>
    </row>
    <row r="7" spans="1:13" x14ac:dyDescent="0.3">
      <c r="G7" s="103" t="s">
        <v>622</v>
      </c>
    </row>
    <row r="8" spans="1:13" x14ac:dyDescent="0.3">
      <c r="G8" s="103" t="s">
        <v>623</v>
      </c>
    </row>
    <row r="9" spans="1:13" ht="18.75" customHeight="1" x14ac:dyDescent="0.3">
      <c r="A9" s="175" t="s">
        <v>343</v>
      </c>
      <c r="B9" s="175"/>
      <c r="C9" s="175"/>
      <c r="D9" s="175"/>
      <c r="E9" s="175"/>
      <c r="F9" s="175"/>
      <c r="G9" s="175"/>
    </row>
    <row r="10" spans="1:13" x14ac:dyDescent="0.3">
      <c r="A10" s="176" t="s">
        <v>598</v>
      </c>
      <c r="B10" s="176"/>
      <c r="C10" s="176"/>
      <c r="D10" s="176"/>
      <c r="E10" s="176"/>
      <c r="F10" s="176"/>
      <c r="G10" s="176"/>
    </row>
    <row r="11" spans="1:13" x14ac:dyDescent="0.3">
      <c r="G11" s="78" t="s">
        <v>556</v>
      </c>
    </row>
    <row r="12" spans="1:13" ht="15.75" customHeight="1" x14ac:dyDescent="0.25">
      <c r="A12" s="177" t="s">
        <v>342</v>
      </c>
      <c r="B12" s="177" t="s">
        <v>344</v>
      </c>
      <c r="C12" s="179" t="s">
        <v>381</v>
      </c>
      <c r="D12" s="173" t="s">
        <v>345</v>
      </c>
      <c r="E12" s="173" t="s">
        <v>620</v>
      </c>
      <c r="F12" s="173" t="s">
        <v>389</v>
      </c>
      <c r="G12" s="178" t="s">
        <v>346</v>
      </c>
    </row>
    <row r="13" spans="1:13" s="90" customFormat="1" ht="181.5" customHeight="1" x14ac:dyDescent="0.25">
      <c r="A13" s="178"/>
      <c r="B13" s="178"/>
      <c r="C13" s="174"/>
      <c r="D13" s="180"/>
      <c r="E13" s="174"/>
      <c r="F13" s="174"/>
      <c r="G13" s="181"/>
      <c r="L13" s="158"/>
      <c r="M13" s="158"/>
    </row>
    <row r="14" spans="1:13" ht="37.5" x14ac:dyDescent="0.3">
      <c r="A14" s="91">
        <v>1</v>
      </c>
      <c r="B14" s="92" t="s">
        <v>347</v>
      </c>
      <c r="C14" s="93">
        <v>3457650</v>
      </c>
      <c r="D14" s="93">
        <v>315994</v>
      </c>
      <c r="E14" s="93">
        <v>31398</v>
      </c>
      <c r="F14" s="93">
        <v>19000</v>
      </c>
      <c r="G14" s="93">
        <f>C14+D14+E14+F14</f>
        <v>3824042</v>
      </c>
    </row>
    <row r="15" spans="1:13" ht="37.5" x14ac:dyDescent="0.3">
      <c r="A15" s="91">
        <v>2</v>
      </c>
      <c r="B15" s="92" t="s">
        <v>348</v>
      </c>
      <c r="C15" s="93">
        <v>14819262</v>
      </c>
      <c r="D15" s="93">
        <v>631988</v>
      </c>
      <c r="E15" s="93">
        <v>121414</v>
      </c>
      <c r="F15" s="93">
        <v>0</v>
      </c>
      <c r="G15" s="93">
        <f t="shared" ref="G15:G16" si="0">C15+D15+E15+F15</f>
        <v>15572664</v>
      </c>
    </row>
    <row r="16" spans="1:13" ht="37.5" x14ac:dyDescent="0.3">
      <c r="A16" s="91">
        <v>3</v>
      </c>
      <c r="B16" s="92" t="s">
        <v>349</v>
      </c>
      <c r="C16" s="93">
        <v>1736400</v>
      </c>
      <c r="D16" s="93">
        <v>315994</v>
      </c>
      <c r="E16" s="93">
        <v>15891</v>
      </c>
      <c r="F16" s="93">
        <v>0</v>
      </c>
      <c r="G16" s="93">
        <f t="shared" si="0"/>
        <v>2068285</v>
      </c>
    </row>
    <row r="17" spans="1:7" s="95" customFormat="1" x14ac:dyDescent="0.3">
      <c r="A17" s="40"/>
      <c r="B17" s="40" t="s">
        <v>350</v>
      </c>
      <c r="C17" s="94">
        <f>SUM(C14:C16)</f>
        <v>20013312</v>
      </c>
      <c r="D17" s="94">
        <f>SUM(D14:D16)</f>
        <v>1263976</v>
      </c>
      <c r="E17" s="94">
        <f>SUM(E14:E16)</f>
        <v>168703</v>
      </c>
      <c r="F17" s="94">
        <f>SUM(F14:F16)</f>
        <v>19000</v>
      </c>
      <c r="G17" s="94">
        <f>SUM(G14:G16)</f>
        <v>21464991</v>
      </c>
    </row>
  </sheetData>
  <mergeCells count="9">
    <mergeCell ref="E12:E13"/>
    <mergeCell ref="A9:G9"/>
    <mergeCell ref="A10:G10"/>
    <mergeCell ref="A12:A13"/>
    <mergeCell ref="B12:B13"/>
    <mergeCell ref="C12:C13"/>
    <mergeCell ref="D12:D13"/>
    <mergeCell ref="G12:G13"/>
    <mergeCell ref="F12:F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11</vt:lpstr>
      <vt:lpstr>прил 13</vt:lpstr>
      <vt:lpstr>прил 15</vt:lpstr>
      <vt:lpstr>прил 17</vt:lpstr>
      <vt:lpstr>'прил 11'!Область_печати</vt:lpstr>
      <vt:lpstr>'прил 13'!Область_печати</vt:lpstr>
      <vt:lpstr>'прил 15'!Область_печати</vt:lpstr>
      <vt:lpstr>'прил 17'!Область_печати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2020-01-14T06:36:18Z</dcterms:modified>
</cp:coreProperties>
</file>