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840" windowWidth="15570" windowHeight="10950" activeTab="5"/>
  </bookViews>
  <sheets>
    <sheet name="без учета счетов бюджета" sheetId="1" r:id="rId1"/>
    <sheet name="прил4" sheetId="2" r:id="rId2"/>
    <sheet name="прил 4 ут" sheetId="3" r:id="rId3"/>
    <sheet name="прил 4  10.02" sheetId="4" r:id="rId4"/>
    <sheet name="прил 5 УТ 10.02" sheetId="5" r:id="rId5"/>
    <sheet name="ПРИЛ3" sheetId="6" r:id="rId6"/>
  </sheets>
  <definedNames>
    <definedName name="_xlnm.Print_Titles" localSheetId="0">'без учета счетов бюджета'!$6:$7</definedName>
    <definedName name="_xlnm.Print_Titles" localSheetId="4">'прил 5 УТ 10.02'!$14:$14</definedName>
    <definedName name="_xlnm.Print_Area" localSheetId="4">'прил 5 УТ 10.02'!$A$1:$H$96</definedName>
  </definedNames>
  <calcPr fullCalcOnLoad="1"/>
</workbook>
</file>

<file path=xl/sharedStrings.xml><?xml version="1.0" encoding="utf-8"?>
<sst xmlns="http://schemas.openxmlformats.org/spreadsheetml/2006/main" count="515" uniqueCount="177">
  <si>
    <t>Финансовое управление Администрации Ханкайского муниципального района Приморского края</t>
  </si>
  <si>
    <t>Исполнение бюджета</t>
  </si>
  <si>
    <t>за период с 01.01.2020г. по 22.09.2020г.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</si>
  <si>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</si>
  <si>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</si>
  <si>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</si>
  <si>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</si>
  <si>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</si>
  <si>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</si>
  <si>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</si>
  <si>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Уточненная роспись/план</t>
  </si>
  <si>
    <t>Касс. расход</t>
  </si>
  <si>
    <t>952</t>
  </si>
  <si>
    <t>0000000000</t>
  </si>
  <si>
    <t>000</t>
  </si>
  <si>
    <t xml:space="preserve">        Культура</t>
  </si>
  <si>
    <t>0801</t>
  </si>
  <si>
    <t xml:space="preserve">          Расходы на обеспечение деятельности (оказание услуг, выполнение работ) муниципальных бюджетных учреждений</t>
  </si>
  <si>
    <t>0292170080</t>
  </si>
  <si>
    <t xml:space="preserve">            Субсидии бюджетным учреждениям</t>
  </si>
  <si>
    <t>610</t>
  </si>
  <si>
    <t xml:space="preserve">         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</si>
  <si>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0292192540</t>
  </si>
  <si>
    <t xml:space="preserve">          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</si>
  <si>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</si>
  <si>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 xml:space="preserve">          Организация и проведение культурных мероприятий</t>
  </si>
  <si>
    <t>0292320080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</si>
  <si>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</si>
  <si>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</si>
  <si>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>ВСЕГО РАСХОДОВ:</t>
  </si>
  <si>
    <t>№ п/п</t>
  </si>
  <si>
    <t xml:space="preserve">Наименование </t>
  </si>
  <si>
    <t xml:space="preserve">муниципальной </t>
  </si>
  <si>
    <t>программы</t>
  </si>
  <si>
    <t>Ответственный исполнитель</t>
  </si>
  <si>
    <t>Код бюджетной  классификации</t>
  </si>
  <si>
    <t>Расходы (тыс. руб.), годы</t>
  </si>
  <si>
    <t>ГРБС</t>
  </si>
  <si>
    <t>РзПр</t>
  </si>
  <si>
    <t>ЦСР</t>
  </si>
  <si>
    <t>ВР</t>
  </si>
  <si>
    <t>ВСЕГО</t>
  </si>
  <si>
    <t>Муниципальная программа «Развитие культуры и туризма в  Ханкайском муниципальном районе» на 2020-2024 годы</t>
  </si>
  <si>
    <t>1.</t>
  </si>
  <si>
    <t>Основное мероприятие: Обеспечение деятельности по библиотечно-музейному обслуживанию</t>
  </si>
  <si>
    <t>1.1.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</si>
  <si>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обслуживанию населения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</si>
  <si>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</si>
  <si>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</si>
  <si>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2.</t>
  </si>
  <si>
    <t>Основное мероприятие: Обеспечение деятельности учреждений дополнительного образования</t>
  </si>
  <si>
    <t>2.1.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</si>
  <si>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</si>
  <si>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Ремонт помещения актового зала школы искусств</t>
  </si>
  <si>
    <t>2.3.</t>
  </si>
  <si>
    <t>Ремонт крыши школы искусств</t>
  </si>
  <si>
    <t>3.</t>
  </si>
  <si>
    <t>Основное мероприятие: Организация культурно-массовых мероприятий</t>
  </si>
  <si>
    <t>3.1.</t>
  </si>
  <si>
    <t>Субсидия библиотечно-музейному центру на иные цели, не связанные с выполнением муниципального задания</t>
  </si>
  <si>
    <t>3.2.</t>
  </si>
  <si>
    <t xml:space="preserve">Субсидия районному совету </t>
  </si>
  <si>
    <t>ветеранов</t>
  </si>
  <si>
    <t>3.3.</t>
  </si>
  <si>
    <t>Субсидия районному обществу инвалидов</t>
  </si>
  <si>
    <t>Субсидия районному совету ветеранов</t>
  </si>
  <si>
    <t xml:space="preserve">    Администрация Ханкайского муниципального района Приморского края</t>
  </si>
  <si>
    <t>0000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</si>
  <si>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</si>
  <si>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</si>
  <si>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</si>
  <si>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</si>
  <si>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</si>
  <si>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</si>
  <si>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 xml:space="preserve">      КУЛЬТУРА, КИНЕМАТОГРАФИЯ</t>
  </si>
  <si>
    <t>0800</t>
  </si>
  <si>
    <t>№№</t>
  </si>
  <si>
    <t>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</si>
  <si>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</si>
  <si>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</si>
  <si>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</si>
  <si>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</t>
  </si>
  <si>
    <t>всего</t>
  </si>
  <si>
    <t>краевой бюджет</t>
  </si>
  <si>
    <t>местный бюджет</t>
  </si>
  <si>
    <t>иные внебюджетные источники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</si>
  <si>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</si>
  <si>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</si>
  <si>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</si>
  <si>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федеральный бюджет</t>
  </si>
  <si>
    <t>Обеспечение деятельности учреждений дополнительного образования</t>
  </si>
  <si>
    <t>Организация культурно-массовых мероприятий</t>
  </si>
  <si>
    <t>Субсидия библиотечно-музейному центру на иные цели, не связанные  с выполнением муниципального задания</t>
  </si>
  <si>
    <t>Муниципальная программа «Развитие культуры и туризма в Ханкайском муниципальном районе» на 2020-2024 годы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</si>
  <si>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</si>
  <si>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02923S4030</t>
  </si>
  <si>
    <t>№</t>
  </si>
  <si>
    <t>Наименование</t>
  </si>
  <si>
    <t>муниципальной</t>
  </si>
  <si>
    <t>услуги (работы), показателя</t>
  </si>
  <si>
    <t>объема услуги (работы)</t>
  </si>
  <si>
    <t>Значение показателя объема</t>
  </si>
  <si>
    <t>муниципальной услуги (работы)</t>
  </si>
  <si>
    <t>Расходы  бюджета Ханкайского муниципального района на   оказание муниципальной  услуги (выполнение работы), тыс. руб.</t>
  </si>
  <si>
    <t>Реализация основных общеобразовательных программ по дополнительному образованию в сфере искусства</t>
  </si>
  <si>
    <t>Показатель объема муниципальной услуги (работы)</t>
  </si>
  <si>
    <t>Численность учащихся, человек</t>
  </si>
  <si>
    <t>Муниципальное бюджетное учреждение «Библиотечно-музейный центр»</t>
  </si>
  <si>
    <t>Объем бюджетных субсидий (тыс.руб.)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</si>
  <si>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и культурному обслуживанию населения </t>
  </si>
  <si>
    <t>отдел социальной и молодежной политики</t>
  </si>
  <si>
    <t>Основное мероприятие: Обеспечение деятельности по библиотечно-музейному  и культурному обслуживанию</t>
  </si>
  <si>
    <t>Библиотечно-музейное и культурное обслуживание (чел.)</t>
  </si>
  <si>
    <t>0292182540</t>
  </si>
  <si>
    <t>Ремонт  школы искусств</t>
  </si>
  <si>
    <t>Ремонт школы искусств</t>
  </si>
  <si>
    <t>Отдел социальной и моодежной политики</t>
  </si>
  <si>
    <t>Отдел социальной и молодежной политики</t>
  </si>
  <si>
    <t>Отдел по социальной и молодежной политики</t>
  </si>
  <si>
    <t>Субсидиибюджетам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инструментами, оборудованием и учебными материалами</t>
  </si>
  <si>
    <t xml:space="preserve">к муниципальной программе «Развитие культуры  и туризма в Ханкайском муниципальном районе» на 2020-2024 годы             </t>
  </si>
  <si>
    <t xml:space="preserve">Приложение № 3    </t>
  </si>
  <si>
    <t xml:space="preserve">Приложение № 4    </t>
  </si>
  <si>
    <t>Приложение № 3</t>
  </si>
  <si>
    <t>Приложение № 5</t>
  </si>
  <si>
    <t>ПРОГНОЗ сводных показателей муниципальных заданий на оказание муниципальных услуг (выполнение работ) муниципальтными бюджетными, автономными и казенными учреждениями по муниципальной программе "Развитие культурны  и туризма в Ханкайском муниципальном округе" на 2020-2024 годы</t>
  </si>
  <si>
    <t xml:space="preserve">к муниципальной программе «Развитие культуры  и туризма в Ханкайском муниципальном округе» на 2020-2024 годы             </t>
  </si>
  <si>
    <r>
      <rPr>
        <sz val="12"/>
        <rFont val="Times New Roman"/>
        <family val="1"/>
      </rPr>
      <t>РЕСУРСНОЕ ОБЕСПЕЧЕНИЕ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2020-2024 годы</t>
    </r>
    <r>
      <rPr>
        <sz val="11"/>
        <rFont val="Calibri"/>
        <family val="2"/>
      </rPr>
      <t xml:space="preserve">
</t>
    </r>
  </si>
  <si>
    <t xml:space="preserve">ИНФОРМАЦИЯ
о ресурсном обеспечении муниципальной программы «Развитие культуры и туризма в Ханкайском муниципальном округе» на 2020-2024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
</t>
  </si>
  <si>
    <t xml:space="preserve"> Субсидия на финансовое обеспечение выполнения муниципального задания по оказанию муниципальных услуг по  культурному обслуживанию населения </t>
  </si>
  <si>
    <t>Основное мероприятие. Обеспечение деятельности учреждений культуры.</t>
  </si>
  <si>
    <t>2.1</t>
  </si>
  <si>
    <t>2.2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</si>
  <si>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</si>
  <si>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</si>
  <si>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</si>
  <si>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</si>
  <si>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</si>
  <si>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</si>
  <si>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</si>
  <si>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</si>
  <si>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</si>
  <si>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</si>
  <si>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</si>
  <si>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Основное мероприятие. Обеспечение деятельности учреждений культуры</t>
  </si>
  <si>
    <t>отдел социальной и молдежной политики</t>
  </si>
  <si>
    <t>Субсидия на финансовое обеспечеение выполнения муниципального задания по оказанию муниципальных услуг по культурнорму обслуживанию населения</t>
  </si>
  <si>
    <t>Расходы на софинансирование строительства, реконструкцию, ремонт объектов культуры (в том числе проектно-изыскательские работв)</t>
  </si>
  <si>
    <t>4.1.</t>
  </si>
  <si>
    <t>4.4.</t>
  </si>
  <si>
    <t>Основное мероприятие: Обеспечение деятельности учреждений культуры</t>
  </si>
  <si>
    <t>Основное мероприятие: Прочие мероприятия в области культуры</t>
  </si>
  <si>
    <t>Субсидия бюджетным учреждениям на иные цели, не связанные с выполнением муниципального задания</t>
  </si>
  <si>
    <t>Х</t>
  </si>
  <si>
    <t>Субсидия на финансовое обеспечеение выполнения муниципального задания по оказанию муниципальных услуг по культурному обслуживанию населения</t>
  </si>
  <si>
    <t>0292470080</t>
  </si>
  <si>
    <t>02923S2050</t>
  </si>
  <si>
    <t>02923L3060</t>
  </si>
  <si>
    <t>0804</t>
  </si>
  <si>
    <t xml:space="preserve">         Приложение № 1</t>
  </si>
  <si>
    <t xml:space="preserve">        Ханкайского муниципального округа</t>
  </si>
  <si>
    <t xml:space="preserve">           Приложение № 2</t>
  </si>
  <si>
    <t xml:space="preserve">                             от _______________ № ________</t>
  </si>
  <si>
    <t xml:space="preserve">                  Ханкайского муниципального округа</t>
  </si>
  <si>
    <t xml:space="preserve">                              Ханкайского муниципального округа</t>
  </si>
  <si>
    <t xml:space="preserve">                                      Приложение № 2</t>
  </si>
  <si>
    <t xml:space="preserve">     Приложение № 4    </t>
  </si>
  <si>
    <t>культуры и туризма в Ханкайском</t>
  </si>
  <si>
    <t xml:space="preserve">    к муниципальной программе "Развитие</t>
  </si>
  <si>
    <t xml:space="preserve">     муниципальном округе" на 2020-2024 годы</t>
  </si>
  <si>
    <t xml:space="preserve">к постановлению Администрации </t>
  </si>
  <si>
    <t xml:space="preserve">            к постановлению Администрации</t>
  </si>
  <si>
    <t xml:space="preserve">          к постановлению Администрации </t>
  </si>
  <si>
    <t xml:space="preserve">к постановлению Администрации     </t>
  </si>
  <si>
    <t xml:space="preserve">     от 26.02.2021 № 228-па</t>
  </si>
  <si>
    <t xml:space="preserve">                  от 26.02.2021  № 228-па</t>
  </si>
  <si>
    <t xml:space="preserve">                                          от 26.02.2021 № 228-па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</si>
</sst>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2"/>
      <color theme="1"/>
      <name val="Times New Roman"/>
      <family val="1"/>
    </font>
    <font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1">
      <alignment horizontal="center" vertical="center" wrapText="1"/>
      <protection/>
    </xf>
    <xf numFmtId="1" fontId="32" fillId="0" borderId="1">
      <alignment horizontal="left" vertical="top" wrapText="1" indent="2"/>
      <protection/>
    </xf>
    <xf numFmtId="0" fontId="32" fillId="0" borderId="0">
      <alignment/>
      <protection/>
    </xf>
    <xf numFmtId="0" fontId="32" fillId="0" borderId="1">
      <alignment horizontal="center" vertical="center" wrapText="1"/>
      <protection/>
    </xf>
    <xf numFmtId="1" fontId="32" fillId="0" borderId="1">
      <alignment horizontal="center" vertical="top" shrinkToFi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20" borderId="0">
      <alignment shrinkToFi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3" fillId="0" borderId="1">
      <alignment horizontal="left"/>
      <protection/>
    </xf>
    <xf numFmtId="0" fontId="32" fillId="0" borderId="1">
      <alignment horizontal="center" vertical="center" wrapText="1"/>
      <protection/>
    </xf>
    <xf numFmtId="4" fontId="32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2" fillId="0" borderId="0">
      <alignment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0">
      <alignment horizontal="left" wrapText="1"/>
      <protection/>
    </xf>
    <xf numFmtId="10" fontId="32" fillId="0" borderId="1">
      <alignment horizontal="right" vertical="top" shrinkToFit="1"/>
      <protection/>
    </xf>
    <xf numFmtId="10" fontId="33" fillId="21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 vertical="top"/>
      <protection/>
    </xf>
    <xf numFmtId="0" fontId="33" fillId="0" borderId="1">
      <alignment vertical="top" wrapText="1"/>
      <protection/>
    </xf>
    <xf numFmtId="0" fontId="32" fillId="20" borderId="0">
      <alignment horizontal="center"/>
      <protection/>
    </xf>
    <xf numFmtId="0" fontId="32" fillId="20" borderId="0">
      <alignment horizontal="left"/>
      <protection/>
    </xf>
    <xf numFmtId="4" fontId="33" fillId="22" borderId="1">
      <alignment horizontal="right" vertical="top" shrinkToFit="1"/>
      <protection/>
    </xf>
    <xf numFmtId="10" fontId="33" fillId="22" borderId="1">
      <alignment horizontal="right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35" borderId="0" xfId="41" applyNumberFormat="1" applyFont="1" applyFill="1" applyProtection="1">
      <alignment/>
      <protection/>
    </xf>
    <xf numFmtId="0" fontId="25" fillId="35" borderId="0" xfId="0" applyFont="1" applyFill="1" applyAlignment="1" applyProtection="1">
      <alignment/>
      <protection locked="0"/>
    </xf>
    <xf numFmtId="0" fontId="33" fillId="35" borderId="1" xfId="78" applyNumberFormat="1" applyFont="1" applyFill="1" applyProtection="1">
      <alignment vertical="top" wrapText="1"/>
      <protection/>
    </xf>
    <xf numFmtId="1" fontId="33" fillId="35" borderId="1" xfId="43" applyNumberFormat="1" applyFont="1" applyFill="1" applyProtection="1">
      <alignment horizontal="center" vertical="top" shrinkToFit="1"/>
      <protection/>
    </xf>
    <xf numFmtId="4" fontId="33" fillId="35" borderId="1" xfId="81" applyNumberFormat="1" applyFont="1" applyFill="1" applyProtection="1">
      <alignment horizontal="right" vertical="top" shrinkToFit="1"/>
      <protection/>
    </xf>
    <xf numFmtId="0" fontId="32" fillId="35" borderId="0" xfId="41" applyNumberFormat="1" applyFont="1" applyFill="1" applyProtection="1">
      <alignment/>
      <protection/>
    </xf>
    <xf numFmtId="0" fontId="0" fillId="35" borderId="0" xfId="0" applyFont="1" applyFill="1" applyAlignment="1" applyProtection="1">
      <alignment/>
      <protection locked="0"/>
    </xf>
    <xf numFmtId="0" fontId="32" fillId="35" borderId="1" xfId="78" applyNumberFormat="1" applyFont="1" applyFill="1" applyProtection="1">
      <alignment vertical="top" wrapText="1"/>
      <protection/>
    </xf>
    <xf numFmtId="1" fontId="32" fillId="35" borderId="1" xfId="43" applyNumberFormat="1" applyFont="1" applyFill="1" applyProtection="1">
      <alignment horizontal="center" vertical="top" shrinkToFit="1"/>
      <protection/>
    </xf>
    <xf numFmtId="4" fontId="32" fillId="35" borderId="1" xfId="81" applyNumberFormat="1" applyFont="1" applyFill="1" applyProtection="1">
      <alignment horizontal="right" vertical="top" shrinkToFit="1"/>
      <protection/>
    </xf>
    <xf numFmtId="4" fontId="32" fillId="35" borderId="1" xfId="58" applyNumberFormat="1" applyFont="1" applyFill="1" applyProtection="1">
      <alignment horizontal="right" vertical="top" shrinkToFit="1"/>
      <protection/>
    </xf>
    <xf numFmtId="4" fontId="50" fillId="35" borderId="1" xfId="81" applyNumberFormat="1" applyFont="1" applyFill="1" applyProtection="1">
      <alignment horizontal="right" vertical="top" shrinkToFit="1"/>
      <protection/>
    </xf>
    <xf numFmtId="4" fontId="32" fillId="35" borderId="1" xfId="81" applyNumberFormat="1" applyFont="1" applyFill="1" applyProtection="1">
      <alignment horizontal="right" vertical="top" shrinkToFit="1"/>
      <protection/>
    </xf>
    <xf numFmtId="1" fontId="50" fillId="35" borderId="1" xfId="43" applyNumberFormat="1" applyFont="1" applyFill="1" applyProtection="1">
      <alignment horizontal="center" vertical="top" shrinkToFi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51" fillId="0" borderId="11" xfId="0" applyNumberFormat="1" applyFont="1" applyFill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2" fillId="35" borderId="1" xfId="39" applyNumberFormat="1" applyFont="1" applyFill="1" applyProtection="1">
      <alignment horizontal="center" vertical="center" wrapText="1"/>
      <protection/>
    </xf>
    <xf numFmtId="0" fontId="32" fillId="35" borderId="1" xfId="39" applyFont="1" applyFill="1">
      <alignment horizontal="center" vertical="center" wrapText="1"/>
      <protection/>
    </xf>
    <xf numFmtId="0" fontId="32" fillId="35" borderId="1" xfId="45" applyNumberFormat="1" applyFont="1" applyFill="1" applyProtection="1">
      <alignment horizontal="center" vertical="center" wrapText="1"/>
      <protection/>
    </xf>
    <xf numFmtId="0" fontId="32" fillId="35" borderId="1" xfId="45" applyFont="1" applyFill="1">
      <alignment horizontal="center" vertical="center" wrapText="1"/>
      <protection/>
    </xf>
    <xf numFmtId="0" fontId="32" fillId="35" borderId="1" xfId="46" applyNumberFormat="1" applyFont="1" applyFill="1" applyProtection="1">
      <alignment horizontal="center" vertical="center" wrapText="1"/>
      <protection/>
    </xf>
    <xf numFmtId="0" fontId="32" fillId="35" borderId="1" xfId="46" applyFont="1" applyFill="1">
      <alignment horizontal="center" vertical="center" wrapText="1"/>
      <protection/>
    </xf>
    <xf numFmtId="0" fontId="32" fillId="35" borderId="1" xfId="47" applyNumberFormat="1" applyFont="1" applyFill="1" applyProtection="1">
      <alignment horizontal="center" vertical="center" wrapText="1"/>
      <protection/>
    </xf>
    <xf numFmtId="0" fontId="32" fillId="35" borderId="1" xfId="47" applyFont="1" applyFill="1">
      <alignment horizontal="center" vertical="center" wrapText="1"/>
      <protection/>
    </xf>
    <xf numFmtId="0" fontId="32" fillId="35" borderId="0" xfId="59" applyNumberFormat="1" applyFont="1" applyFill="1" applyProtection="1">
      <alignment wrapText="1"/>
      <protection/>
    </xf>
    <xf numFmtId="0" fontId="32" fillId="35" borderId="0" xfId="59" applyFont="1" applyFill="1">
      <alignment wrapText="1"/>
      <protection/>
    </xf>
    <xf numFmtId="0" fontId="32" fillId="35" borderId="1" xfId="42" applyNumberFormat="1" applyFont="1" applyFill="1" applyProtection="1">
      <alignment horizontal="center" vertical="center" wrapText="1"/>
      <protection/>
    </xf>
    <xf numFmtId="0" fontId="32" fillId="35" borderId="1" xfId="42" applyFont="1" applyFill="1">
      <alignment horizontal="center" vertical="center" wrapText="1"/>
      <protection/>
    </xf>
    <xf numFmtId="0" fontId="32" fillId="35" borderId="1" xfId="44" applyNumberFormat="1" applyFont="1" applyFill="1" applyProtection="1">
      <alignment horizontal="center" vertical="center" wrapText="1"/>
      <protection/>
    </xf>
    <xf numFmtId="0" fontId="32" fillId="35" borderId="1" xfId="44" applyFont="1" applyFill="1">
      <alignment horizontal="center" vertical="center" wrapText="1"/>
      <protection/>
    </xf>
    <xf numFmtId="0" fontId="32" fillId="35" borderId="1" xfId="70" applyNumberFormat="1" applyFont="1" applyFill="1" applyProtection="1">
      <alignment horizontal="center" vertical="center" wrapText="1"/>
      <protection/>
    </xf>
    <xf numFmtId="0" fontId="32" fillId="35" borderId="1" xfId="70" applyFont="1" applyFill="1">
      <alignment horizontal="center" vertical="center" wrapText="1"/>
      <protection/>
    </xf>
    <xf numFmtId="0" fontId="32" fillId="35" borderId="1" xfId="55" applyNumberFormat="1" applyFont="1" applyFill="1" applyProtection="1">
      <alignment horizontal="left"/>
      <protection/>
    </xf>
    <xf numFmtId="0" fontId="32" fillId="35" borderId="1" xfId="55" applyFont="1" applyFill="1">
      <alignment horizontal="left"/>
      <protection/>
    </xf>
    <xf numFmtId="0" fontId="52" fillId="35" borderId="0" xfId="74" applyNumberFormat="1" applyFont="1" applyFill="1" applyProtection="1">
      <alignment horizontal="center" wrapText="1"/>
      <protection/>
    </xf>
    <xf numFmtId="0" fontId="52" fillId="35" borderId="0" xfId="74" applyFont="1" applyFill="1">
      <alignment horizontal="center" wrapText="1"/>
      <protection/>
    </xf>
    <xf numFmtId="0" fontId="52" fillId="35" borderId="0" xfId="75" applyNumberFormat="1" applyFont="1" applyFill="1" applyProtection="1">
      <alignment horizontal="center"/>
      <protection/>
    </xf>
    <xf numFmtId="0" fontId="52" fillId="35" borderId="0" xfId="75" applyFont="1" applyFill="1">
      <alignment horizontal="center"/>
      <protection/>
    </xf>
    <xf numFmtId="0" fontId="32" fillId="35" borderId="0" xfId="76" applyNumberFormat="1" applyFont="1" applyFill="1" applyProtection="1">
      <alignment horizontal="right"/>
      <protection/>
    </xf>
    <xf numFmtId="0" fontId="32" fillId="35" borderId="0" xfId="76" applyFont="1" applyFill="1">
      <alignment horizontal="right"/>
      <protection/>
    </xf>
    <xf numFmtId="0" fontId="32" fillId="35" borderId="1" xfId="60" applyNumberFormat="1" applyFont="1" applyFill="1" applyProtection="1">
      <alignment horizontal="center" vertical="center" wrapText="1"/>
      <protection/>
    </xf>
    <xf numFmtId="0" fontId="32" fillId="35" borderId="1" xfId="60" applyFont="1" applyFill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vertical="top" wrapText="1"/>
    </xf>
    <xf numFmtId="0" fontId="27" fillId="0" borderId="20" xfId="0" applyFont="1" applyFill="1" applyBorder="1" applyAlignment="1">
      <alignment vertical="top"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18" sqref="D18:G18"/>
    </sheetView>
  </sheetViews>
  <sheetFormatPr defaultColWidth="9.140625" defaultRowHeight="15" outlineLevelRow="4"/>
  <cols>
    <col min="1" max="1" width="40.00390625" style="12" customWidth="1"/>
    <col min="2" max="3" width="7.7109375" style="12" customWidth="1"/>
    <col min="4" max="4" width="10.7109375" style="12" customWidth="1"/>
    <col min="5" max="5" width="7.7109375" style="12" customWidth="1"/>
    <col min="6" max="6" width="9.140625" style="12" customWidth="1"/>
    <col min="7" max="7" width="14.7109375" style="12" customWidth="1"/>
    <col min="8" max="8" width="15.7109375" style="12" customWidth="1"/>
    <col min="9" max="9" width="9.140625" style="12" customWidth="1"/>
    <col min="10" max="16384" width="9.140625" style="12" customWidth="1"/>
  </cols>
  <sheetData>
    <row r="1" spans="1:9" ht="15">
      <c r="A1" s="63"/>
      <c r="B1" s="64"/>
      <c r="C1" s="64"/>
      <c r="D1" s="64"/>
      <c r="E1" s="64"/>
      <c r="F1" s="64"/>
      <c r="G1" s="64"/>
      <c r="H1" s="11"/>
      <c r="I1" s="11"/>
    </row>
    <row r="2" spans="1:9" ht="15" customHeight="1">
      <c r="A2" s="63" t="s">
        <v>0</v>
      </c>
      <c r="B2" s="64"/>
      <c r="C2" s="64"/>
      <c r="D2" s="64"/>
      <c r="E2" s="64"/>
      <c r="F2" s="64"/>
      <c r="G2" s="64"/>
      <c r="H2" s="11"/>
      <c r="I2" s="11"/>
    </row>
    <row r="3" spans="1:9" ht="15.75" customHeight="1">
      <c r="A3" s="73" t="s">
        <v>1</v>
      </c>
      <c r="B3" s="74"/>
      <c r="C3" s="74"/>
      <c r="D3" s="74"/>
      <c r="E3" s="74"/>
      <c r="F3" s="74"/>
      <c r="G3" s="74"/>
      <c r="H3" s="74"/>
      <c r="I3" s="11"/>
    </row>
    <row r="4" spans="1:9" ht="15.75" customHeight="1">
      <c r="A4" s="75" t="s">
        <v>2</v>
      </c>
      <c r="B4" s="76"/>
      <c r="C4" s="76"/>
      <c r="D4" s="76"/>
      <c r="E4" s="76"/>
      <c r="F4" s="76"/>
      <c r="G4" s="76"/>
      <c r="H4" s="76"/>
      <c r="I4" s="11"/>
    </row>
    <row r="5" spans="1:9" ht="12.75" customHeight="1">
      <c r="A5" s="77" t="s">
        <v>3</v>
      </c>
      <c r="B5" s="78"/>
      <c r="C5" s="78"/>
      <c r="D5" s="78"/>
      <c r="E5" s="78"/>
      <c r="F5" s="78"/>
      <c r="G5" s="78"/>
      <c r="H5" s="78"/>
      <c r="I5" s="11"/>
    </row>
    <row r="6" spans="1:9" ht="26.25" customHeight="1">
      <c r="A6" s="55" t="s">
        <v>4</v>
      </c>
      <c r="B6" s="65" t="s">
        <v>5</v>
      </c>
      <c r="C6" s="67" t="s">
        <v>6</v>
      </c>
      <c r="D6" s="57" t="s">
        <v>7</v>
      </c>
      <c r="E6" s="59" t="s">
        <v>8</v>
      </c>
      <c r="F6" s="61" t="s">
        <v>9</v>
      </c>
      <c r="G6" s="79" t="s">
        <v>10</v>
      </c>
      <c r="H6" s="69" t="s">
        <v>11</v>
      </c>
      <c r="I6" s="11"/>
    </row>
    <row r="7" spans="1:9" ht="15">
      <c r="A7" s="56"/>
      <c r="B7" s="66"/>
      <c r="C7" s="68"/>
      <c r="D7" s="58"/>
      <c r="E7" s="60"/>
      <c r="F7" s="62"/>
      <c r="G7" s="80"/>
      <c r="H7" s="70"/>
      <c r="I7" s="11"/>
    </row>
    <row r="8" spans="1:9" s="7" customFormat="1" ht="38.25">
      <c r="A8" s="8" t="s">
        <v>66</v>
      </c>
      <c r="B8" s="9" t="s">
        <v>12</v>
      </c>
      <c r="C8" s="9" t="s">
        <v>67</v>
      </c>
      <c r="D8" s="9" t="s">
        <v>13</v>
      </c>
      <c r="E8" s="9" t="s">
        <v>14</v>
      </c>
      <c r="F8" s="9" t="s">
        <v>14</v>
      </c>
      <c r="G8" s="10">
        <v>24764190.45</v>
      </c>
      <c r="H8" s="10">
        <v>16657245.19</v>
      </c>
      <c r="I8" s="6"/>
    </row>
    <row r="9" spans="1:9" ht="15" outlineLevel="1">
      <c r="A9" s="13" t="s">
        <v>68</v>
      </c>
      <c r="B9" s="14" t="s">
        <v>12</v>
      </c>
      <c r="C9" s="14" t="s">
        <v>69</v>
      </c>
      <c r="D9" s="14" t="s">
        <v>13</v>
      </c>
      <c r="E9" s="14" t="s">
        <v>14</v>
      </c>
      <c r="F9" s="14" t="s">
        <v>14</v>
      </c>
      <c r="G9" s="15">
        <v>15411913</v>
      </c>
      <c r="H9" s="15">
        <v>10589622.62</v>
      </c>
      <c r="I9" s="11"/>
    </row>
    <row r="10" spans="1:9" ht="15" outlineLevel="2">
      <c r="A10" s="13" t="s">
        <v>70</v>
      </c>
      <c r="B10" s="14" t="s">
        <v>12</v>
      </c>
      <c r="C10" s="14" t="s">
        <v>71</v>
      </c>
      <c r="D10" s="14" t="s">
        <v>13</v>
      </c>
      <c r="E10" s="14" t="s">
        <v>14</v>
      </c>
      <c r="F10" s="14" t="s">
        <v>14</v>
      </c>
      <c r="G10" s="15">
        <v>15411913</v>
      </c>
      <c r="H10" s="15">
        <v>10589622.62</v>
      </c>
      <c r="I10" s="11"/>
    </row>
    <row r="11" spans="1:9" ht="51" outlineLevel="3">
      <c r="A11" s="13" t="s">
        <v>72</v>
      </c>
      <c r="B11" s="14" t="s">
        <v>12</v>
      </c>
      <c r="C11" s="14" t="s">
        <v>71</v>
      </c>
      <c r="D11" s="14" t="s">
        <v>73</v>
      </c>
      <c r="E11" s="14" t="s">
        <v>14</v>
      </c>
      <c r="F11" s="14" t="s">
        <v>14</v>
      </c>
      <c r="G11" s="18">
        <v>15411913</v>
      </c>
      <c r="H11" s="15">
        <v>10589622.62</v>
      </c>
      <c r="I11" s="11"/>
    </row>
    <row r="12" spans="1:9" ht="25.5" outlineLevel="4">
      <c r="A12" s="13" t="s">
        <v>19</v>
      </c>
      <c r="B12" s="14" t="s">
        <v>12</v>
      </c>
      <c r="C12" s="14" t="s">
        <v>71</v>
      </c>
      <c r="D12" s="19" t="s">
        <v>73</v>
      </c>
      <c r="E12" s="19" t="s">
        <v>20</v>
      </c>
      <c r="F12" s="19" t="s">
        <v>14</v>
      </c>
      <c r="G12" s="17">
        <v>15411913</v>
      </c>
      <c r="H12" s="15">
        <v>10589622.62</v>
      </c>
      <c r="I12" s="11"/>
    </row>
    <row r="13" spans="1:9" ht="15" outlineLevel="1">
      <c r="A13" s="13" t="s">
        <v>74</v>
      </c>
      <c r="B13" s="14" t="s">
        <v>12</v>
      </c>
      <c r="C13" s="14" t="s">
        <v>75</v>
      </c>
      <c r="D13" s="14" t="s">
        <v>13</v>
      </c>
      <c r="E13" s="14" t="s">
        <v>14</v>
      </c>
      <c r="F13" s="14" t="s">
        <v>14</v>
      </c>
      <c r="G13" s="15">
        <v>9352277.45</v>
      </c>
      <c r="H13" s="15">
        <v>6067622.57</v>
      </c>
      <c r="I13" s="11"/>
    </row>
    <row r="14" spans="1:9" ht="15" outlineLevel="2">
      <c r="A14" s="13" t="s">
        <v>15</v>
      </c>
      <c r="B14" s="14" t="s">
        <v>12</v>
      </c>
      <c r="C14" s="14" t="s">
        <v>16</v>
      </c>
      <c r="D14" s="14" t="s">
        <v>13</v>
      </c>
      <c r="E14" s="14" t="s">
        <v>14</v>
      </c>
      <c r="F14" s="14" t="s">
        <v>14</v>
      </c>
      <c r="G14" s="15">
        <v>9352277.45</v>
      </c>
      <c r="H14" s="15">
        <v>6067622.57</v>
      </c>
      <c r="I14" s="11"/>
    </row>
    <row r="15" spans="1:9" ht="51" outlineLevel="3">
      <c r="A15" s="13" t="s">
        <v>17</v>
      </c>
      <c r="B15" s="14" t="s">
        <v>12</v>
      </c>
      <c r="C15" s="14" t="s">
        <v>16</v>
      </c>
      <c r="D15" s="14" t="s">
        <v>18</v>
      </c>
      <c r="E15" s="14" t="s">
        <v>14</v>
      </c>
      <c r="F15" s="14" t="s">
        <v>14</v>
      </c>
      <c r="G15" s="18">
        <v>7740500</v>
      </c>
      <c r="H15" s="15">
        <v>5263582.57</v>
      </c>
      <c r="I15" s="11"/>
    </row>
    <row r="16" spans="1:9" ht="25.5" outlineLevel="4">
      <c r="A16" s="13" t="s">
        <v>19</v>
      </c>
      <c r="B16" s="14" t="s">
        <v>12</v>
      </c>
      <c r="C16" s="14" t="s">
        <v>16</v>
      </c>
      <c r="D16" s="14" t="s">
        <v>18</v>
      </c>
      <c r="E16" s="19" t="s">
        <v>20</v>
      </c>
      <c r="F16" s="19" t="s">
        <v>14</v>
      </c>
      <c r="G16" s="17">
        <v>7740500</v>
      </c>
      <c r="H16" s="15">
        <v>5263582.57</v>
      </c>
      <c r="I16" s="11"/>
    </row>
    <row r="17" spans="1:9" ht="76.5" outlineLevel="3">
      <c r="A17" s="13" t="s">
        <v>21</v>
      </c>
      <c r="B17" s="14" t="s">
        <v>12</v>
      </c>
      <c r="C17" s="14" t="s">
        <v>16</v>
      </c>
      <c r="D17" s="14" t="s">
        <v>22</v>
      </c>
      <c r="E17" s="14" t="s">
        <v>14</v>
      </c>
      <c r="F17" s="14" t="s">
        <v>14</v>
      </c>
      <c r="G17" s="15">
        <v>149247.45</v>
      </c>
      <c r="H17" s="15">
        <v>149247.45</v>
      </c>
      <c r="I17" s="11"/>
    </row>
    <row r="18" spans="1:9" ht="25.5" outlineLevel="4">
      <c r="A18" s="13" t="s">
        <v>19</v>
      </c>
      <c r="B18" s="14" t="s">
        <v>12</v>
      </c>
      <c r="C18" s="14" t="s">
        <v>16</v>
      </c>
      <c r="D18" s="19" t="s">
        <v>22</v>
      </c>
      <c r="E18" s="19" t="s">
        <v>20</v>
      </c>
      <c r="F18" s="19" t="s">
        <v>14</v>
      </c>
      <c r="G18" s="17">
        <v>149247.45</v>
      </c>
      <c r="H18" s="15">
        <v>149247.45</v>
      </c>
      <c r="I18" s="11"/>
    </row>
    <row r="19" spans="1:9" ht="63.75" outlineLevel="3">
      <c r="A19" s="13" t="s">
        <v>23</v>
      </c>
      <c r="B19" s="14" t="s">
        <v>12</v>
      </c>
      <c r="C19" s="14" t="s">
        <v>16</v>
      </c>
      <c r="D19" s="14" t="s">
        <v>24</v>
      </c>
      <c r="E19" s="14" t="s">
        <v>14</v>
      </c>
      <c r="F19" s="14" t="s">
        <v>14</v>
      </c>
      <c r="G19" s="15">
        <v>1530</v>
      </c>
      <c r="H19" s="15">
        <v>1507.55</v>
      </c>
      <c r="I19" s="11"/>
    </row>
    <row r="20" spans="1:9" ht="25.5" outlineLevel="4">
      <c r="A20" s="13" t="s">
        <v>19</v>
      </c>
      <c r="B20" s="14" t="s">
        <v>12</v>
      </c>
      <c r="C20" s="14" t="s">
        <v>16</v>
      </c>
      <c r="D20" s="14" t="s">
        <v>24</v>
      </c>
      <c r="E20" s="14" t="s">
        <v>20</v>
      </c>
      <c r="F20" s="14" t="s">
        <v>14</v>
      </c>
      <c r="G20" s="15">
        <v>1530</v>
      </c>
      <c r="H20" s="15">
        <v>1507.55</v>
      </c>
      <c r="I20" s="11"/>
    </row>
    <row r="21" spans="1:9" ht="25.5" outlineLevel="3">
      <c r="A21" s="13" t="s">
        <v>25</v>
      </c>
      <c r="B21" s="14" t="s">
        <v>12</v>
      </c>
      <c r="C21" s="14" t="s">
        <v>16</v>
      </c>
      <c r="D21" s="14" t="s">
        <v>26</v>
      </c>
      <c r="E21" s="14" t="s">
        <v>14</v>
      </c>
      <c r="F21" s="14" t="s">
        <v>14</v>
      </c>
      <c r="G21" s="15">
        <v>1461000</v>
      </c>
      <c r="H21" s="15">
        <v>653285</v>
      </c>
      <c r="I21" s="11"/>
    </row>
    <row r="22" spans="1:9" ht="25.5" outlineLevel="4">
      <c r="A22" s="13" t="s">
        <v>19</v>
      </c>
      <c r="B22" s="14" t="s">
        <v>12</v>
      </c>
      <c r="C22" s="14" t="s">
        <v>16</v>
      </c>
      <c r="D22" s="14" t="s">
        <v>26</v>
      </c>
      <c r="E22" s="14" t="s">
        <v>20</v>
      </c>
      <c r="F22" s="14" t="s">
        <v>14</v>
      </c>
      <c r="G22" s="15">
        <v>1347000</v>
      </c>
      <c r="H22" s="15">
        <v>580285</v>
      </c>
      <c r="I22" s="11"/>
    </row>
    <row r="23" spans="1:9" ht="51" outlineLevel="4">
      <c r="A23" s="13" t="s">
        <v>27</v>
      </c>
      <c r="B23" s="14" t="s">
        <v>12</v>
      </c>
      <c r="C23" s="14" t="s">
        <v>16</v>
      </c>
      <c r="D23" s="14" t="s">
        <v>26</v>
      </c>
      <c r="E23" s="14" t="s">
        <v>28</v>
      </c>
      <c r="F23" s="14" t="s">
        <v>14</v>
      </c>
      <c r="G23" s="15">
        <v>114000</v>
      </c>
      <c r="H23" s="15">
        <v>73000</v>
      </c>
      <c r="I23" s="11"/>
    </row>
    <row r="24" spans="1:9" ht="12.75" customHeight="1">
      <c r="A24" s="71" t="s">
        <v>29</v>
      </c>
      <c r="B24" s="72"/>
      <c r="C24" s="72"/>
      <c r="D24" s="72"/>
      <c r="E24" s="72"/>
      <c r="F24" s="72"/>
      <c r="G24" s="16">
        <v>24764190.45</v>
      </c>
      <c r="H24" s="16">
        <v>16657245.19</v>
      </c>
      <c r="I24" s="11"/>
    </row>
    <row r="25" spans="1:9" ht="12.75" customHeight="1">
      <c r="A25" s="11"/>
      <c r="B25" s="11"/>
      <c r="C25" s="11"/>
      <c r="D25" s="11"/>
      <c r="E25" s="11"/>
      <c r="F25" s="11"/>
      <c r="G25" s="11"/>
      <c r="H25" s="11"/>
      <c r="I25" s="11"/>
    </row>
  </sheetData>
  <sheetProtection/>
  <mergeCells count="14">
    <mergeCell ref="H6:H7"/>
    <mergeCell ref="A24:F24"/>
    <mergeCell ref="A3:H3"/>
    <mergeCell ref="A4:H4"/>
    <mergeCell ref="A5:H5"/>
    <mergeCell ref="G6:G7"/>
    <mergeCell ref="A6:A7"/>
    <mergeCell ref="D6:D7"/>
    <mergeCell ref="E6:E7"/>
    <mergeCell ref="F6:F7"/>
    <mergeCell ref="A1:G1"/>
    <mergeCell ref="A2:G2"/>
    <mergeCell ref="B6:B7"/>
    <mergeCell ref="C6:C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80" zoomScaleSheetLayoutView="80" zoomScalePageLayoutView="0" workbookViewId="0" topLeftCell="B1">
      <selection activeCell="F22" sqref="F20:F22"/>
    </sheetView>
  </sheetViews>
  <sheetFormatPr defaultColWidth="9.140625" defaultRowHeight="15"/>
  <cols>
    <col min="1" max="1" width="9.28125" style="0" bestFit="1" customWidth="1"/>
    <col min="2" max="2" width="38.140625" style="5" customWidth="1"/>
    <col min="3" max="3" width="15.7109375" style="0" customWidth="1"/>
    <col min="4" max="5" width="9.28125" style="0" bestFit="1" customWidth="1"/>
    <col min="6" max="6" width="22.57421875" style="0" customWidth="1"/>
    <col min="7" max="12" width="9.28125" style="0" bestFit="1" customWidth="1"/>
    <col min="13" max="13" width="11.57421875" style="0" bestFit="1" customWidth="1"/>
  </cols>
  <sheetData>
    <row r="1" spans="1:13" ht="15">
      <c r="A1" s="81" t="s">
        <v>30</v>
      </c>
      <c r="B1" s="1" t="s">
        <v>31</v>
      </c>
      <c r="C1" s="81" t="s">
        <v>34</v>
      </c>
      <c r="D1" s="81" t="s">
        <v>35</v>
      </c>
      <c r="E1" s="81"/>
      <c r="F1" s="81"/>
      <c r="G1" s="81"/>
      <c r="H1" s="81" t="s">
        <v>36</v>
      </c>
      <c r="I1" s="81"/>
      <c r="J1" s="81"/>
      <c r="K1" s="81"/>
      <c r="L1" s="81"/>
      <c r="M1" s="81"/>
    </row>
    <row r="2" spans="1:13" ht="15">
      <c r="A2" s="81"/>
      <c r="B2" s="1" t="s">
        <v>32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">
      <c r="A3" s="81"/>
      <c r="B3" s="1" t="s">
        <v>33</v>
      </c>
      <c r="C3" s="81"/>
      <c r="D3" s="1" t="s">
        <v>37</v>
      </c>
      <c r="E3" s="1" t="s">
        <v>38</v>
      </c>
      <c r="F3" s="1" t="s">
        <v>39</v>
      </c>
      <c r="G3" s="1" t="s">
        <v>40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 t="s">
        <v>41</v>
      </c>
    </row>
    <row r="4" spans="1:13" ht="15">
      <c r="A4" s="1">
        <v>1</v>
      </c>
      <c r="B4" s="1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1">
        <v>13</v>
      </c>
    </row>
    <row r="5" spans="1:13" ht="71.25" customHeight="1">
      <c r="A5" s="1"/>
      <c r="B5" s="4" t="s">
        <v>42</v>
      </c>
      <c r="C5" s="1" t="s">
        <v>116</v>
      </c>
      <c r="D5" s="2"/>
      <c r="E5" s="2"/>
      <c r="F5" s="2"/>
      <c r="G5" s="2"/>
      <c r="H5" s="2">
        <v>24614.945</v>
      </c>
      <c r="I5" s="2">
        <v>18363.005</v>
      </c>
      <c r="J5" s="2">
        <v>15845.743</v>
      </c>
      <c r="K5" s="2">
        <v>15845.743</v>
      </c>
      <c r="L5" s="2">
        <v>15845.743</v>
      </c>
      <c r="M5" s="3">
        <v>90515.177</v>
      </c>
    </row>
    <row r="6" spans="1:13" ht="60">
      <c r="A6" s="1" t="s">
        <v>43</v>
      </c>
      <c r="B6" s="3" t="s">
        <v>44</v>
      </c>
      <c r="C6" s="1" t="s">
        <v>117</v>
      </c>
      <c r="D6" s="2"/>
      <c r="E6" s="2"/>
      <c r="F6" s="2"/>
      <c r="G6" s="2"/>
      <c r="H6" s="2">
        <v>7742.03</v>
      </c>
      <c r="I6" s="2">
        <v>6313.82</v>
      </c>
      <c r="J6" s="2">
        <v>5131.012</v>
      </c>
      <c r="K6" s="2">
        <v>5131.012</v>
      </c>
      <c r="L6" s="2">
        <v>5131.012</v>
      </c>
      <c r="M6" s="1">
        <v>29448.886</v>
      </c>
    </row>
    <row r="7" spans="1:13" ht="75">
      <c r="A7" s="1" t="s">
        <v>45</v>
      </c>
      <c r="B7" s="3" t="s">
        <v>46</v>
      </c>
      <c r="C7" s="1" t="s">
        <v>118</v>
      </c>
      <c r="D7" s="2">
        <v>952</v>
      </c>
      <c r="E7" s="2">
        <v>801</v>
      </c>
      <c r="F7" s="2">
        <v>292170080</v>
      </c>
      <c r="G7" s="2">
        <v>610</v>
      </c>
      <c r="H7" s="2">
        <v>7740.5</v>
      </c>
      <c r="I7" s="2">
        <v>6312.32</v>
      </c>
      <c r="J7" s="2">
        <v>5129.512</v>
      </c>
      <c r="K7" s="2">
        <v>5129.512</v>
      </c>
      <c r="L7" s="2">
        <v>5129.512</v>
      </c>
      <c r="M7" s="1">
        <v>29441.356</v>
      </c>
    </row>
    <row r="8" spans="1:13" ht="60">
      <c r="A8" s="1" t="s">
        <v>47</v>
      </c>
      <c r="B8" s="3" t="s">
        <v>48</v>
      </c>
      <c r="C8" s="1" t="s">
        <v>117</v>
      </c>
      <c r="D8" s="2">
        <v>952</v>
      </c>
      <c r="E8" s="2">
        <v>801</v>
      </c>
      <c r="F8" s="2" t="s">
        <v>24</v>
      </c>
      <c r="G8" s="2">
        <v>610</v>
      </c>
      <c r="H8" s="2">
        <v>1.53</v>
      </c>
      <c r="I8" s="2">
        <v>1.5</v>
      </c>
      <c r="J8" s="2">
        <v>1.5</v>
      </c>
      <c r="K8" s="2">
        <v>1.5</v>
      </c>
      <c r="L8" s="2">
        <v>1.5</v>
      </c>
      <c r="M8" s="1">
        <v>7.53</v>
      </c>
    </row>
    <row r="9" spans="1:13" ht="60">
      <c r="A9" s="1" t="s">
        <v>49</v>
      </c>
      <c r="B9" s="3" t="s">
        <v>50</v>
      </c>
      <c r="C9" s="1" t="s">
        <v>117</v>
      </c>
      <c r="D9" s="2"/>
      <c r="E9" s="2"/>
      <c r="F9" s="2"/>
      <c r="G9" s="2"/>
      <c r="H9" s="2">
        <v>15411.913</v>
      </c>
      <c r="I9" s="2">
        <v>11378.185</v>
      </c>
      <c r="J9" s="2">
        <v>10043.731</v>
      </c>
      <c r="K9" s="2">
        <v>10043.731</v>
      </c>
      <c r="L9" s="2">
        <v>10043.731</v>
      </c>
      <c r="M9" s="1">
        <v>56819.323</v>
      </c>
    </row>
    <row r="10" spans="1:13" ht="75">
      <c r="A10" s="1" t="s">
        <v>51</v>
      </c>
      <c r="B10" s="3" t="s">
        <v>52</v>
      </c>
      <c r="C10" s="1" t="s">
        <v>117</v>
      </c>
      <c r="D10" s="2">
        <v>952</v>
      </c>
      <c r="E10" s="2">
        <v>703</v>
      </c>
      <c r="F10" s="2">
        <v>292270040</v>
      </c>
      <c r="G10" s="2">
        <v>610</v>
      </c>
      <c r="H10" s="2">
        <v>15411.913</v>
      </c>
      <c r="I10" s="2">
        <v>11340.658</v>
      </c>
      <c r="J10" s="2">
        <v>10043.731</v>
      </c>
      <c r="K10" s="2">
        <v>10043.731</v>
      </c>
      <c r="L10" s="2">
        <v>10043.731</v>
      </c>
      <c r="M10" s="1">
        <v>56781.796</v>
      </c>
    </row>
    <row r="11" spans="1:13" ht="15">
      <c r="A11" s="82">
        <v>43863</v>
      </c>
      <c r="B11" s="83" t="s">
        <v>53</v>
      </c>
      <c r="C11" s="81" t="s">
        <v>117</v>
      </c>
      <c r="D11" s="84">
        <v>952</v>
      </c>
      <c r="E11" s="84"/>
      <c r="F11" s="84"/>
      <c r="G11" s="84">
        <v>610</v>
      </c>
      <c r="H11" s="84">
        <v>0</v>
      </c>
      <c r="I11" s="84">
        <v>7.297</v>
      </c>
      <c r="J11" s="84">
        <v>0</v>
      </c>
      <c r="K11" s="84">
        <v>0</v>
      </c>
      <c r="L11" s="84">
        <v>0</v>
      </c>
      <c r="M11" s="81">
        <v>7.297</v>
      </c>
    </row>
    <row r="12" spans="1:13" ht="15">
      <c r="A12" s="82"/>
      <c r="B12" s="83"/>
      <c r="C12" s="81"/>
      <c r="D12" s="84"/>
      <c r="E12" s="84"/>
      <c r="F12" s="84"/>
      <c r="G12" s="84"/>
      <c r="H12" s="84"/>
      <c r="I12" s="84"/>
      <c r="J12" s="84"/>
      <c r="K12" s="84"/>
      <c r="L12" s="84"/>
      <c r="M12" s="81"/>
    </row>
    <row r="13" spans="1:13" ht="60">
      <c r="A13" s="1" t="s">
        <v>54</v>
      </c>
      <c r="B13" s="3" t="s">
        <v>55</v>
      </c>
      <c r="C13" s="1" t="s">
        <v>117</v>
      </c>
      <c r="D13" s="2">
        <v>952</v>
      </c>
      <c r="E13" s="2"/>
      <c r="F13" s="2"/>
      <c r="G13" s="2">
        <v>610</v>
      </c>
      <c r="H13" s="2">
        <v>0</v>
      </c>
      <c r="I13" s="2">
        <v>30.23</v>
      </c>
      <c r="J13" s="2">
        <v>0</v>
      </c>
      <c r="K13" s="2">
        <v>0</v>
      </c>
      <c r="L13" s="2">
        <v>0</v>
      </c>
      <c r="M13" s="1">
        <v>30.23</v>
      </c>
    </row>
    <row r="14" spans="1:13" ht="60">
      <c r="A14" s="1" t="s">
        <v>56</v>
      </c>
      <c r="B14" s="3" t="s">
        <v>57</v>
      </c>
      <c r="C14" s="1" t="s">
        <v>117</v>
      </c>
      <c r="D14" s="2"/>
      <c r="E14" s="2"/>
      <c r="F14" s="2"/>
      <c r="G14" s="2"/>
      <c r="H14" s="2">
        <v>1461</v>
      </c>
      <c r="I14" s="2">
        <v>671</v>
      </c>
      <c r="J14" s="2">
        <v>671</v>
      </c>
      <c r="K14" s="2">
        <v>671</v>
      </c>
      <c r="L14" s="2">
        <v>671</v>
      </c>
      <c r="M14" s="1">
        <v>4145</v>
      </c>
    </row>
    <row r="15" spans="1:13" ht="60">
      <c r="A15" s="1" t="s">
        <v>58</v>
      </c>
      <c r="B15" s="3" t="s">
        <v>59</v>
      </c>
      <c r="C15" s="1" t="s">
        <v>117</v>
      </c>
      <c r="D15" s="2">
        <v>952</v>
      </c>
      <c r="E15" s="2">
        <v>801</v>
      </c>
      <c r="F15" s="2">
        <v>292320080</v>
      </c>
      <c r="G15" s="2">
        <v>610</v>
      </c>
      <c r="H15" s="2">
        <v>1347</v>
      </c>
      <c r="I15" s="2">
        <v>557</v>
      </c>
      <c r="J15" s="2">
        <v>557</v>
      </c>
      <c r="K15" s="2">
        <v>557</v>
      </c>
      <c r="L15" s="2">
        <v>557</v>
      </c>
      <c r="M15" s="1">
        <v>3575</v>
      </c>
    </row>
    <row r="16" spans="1:13" ht="15">
      <c r="A16" s="81" t="s">
        <v>60</v>
      </c>
      <c r="B16" s="3" t="s">
        <v>61</v>
      </c>
      <c r="C16" s="81" t="s">
        <v>117</v>
      </c>
      <c r="D16" s="84">
        <v>952</v>
      </c>
      <c r="E16" s="84">
        <v>801</v>
      </c>
      <c r="F16" s="84">
        <v>292320080</v>
      </c>
      <c r="G16" s="84">
        <v>630</v>
      </c>
      <c r="H16" s="84">
        <v>84</v>
      </c>
      <c r="I16" s="84">
        <v>84</v>
      </c>
      <c r="J16" s="84">
        <v>84</v>
      </c>
      <c r="K16" s="84">
        <v>84</v>
      </c>
      <c r="L16" s="84">
        <v>84</v>
      </c>
      <c r="M16" s="81">
        <v>420</v>
      </c>
    </row>
    <row r="17" spans="1:13" ht="15">
      <c r="A17" s="81"/>
      <c r="B17" s="3" t="s">
        <v>62</v>
      </c>
      <c r="C17" s="81"/>
      <c r="D17" s="84"/>
      <c r="E17" s="84"/>
      <c r="F17" s="84"/>
      <c r="G17" s="84"/>
      <c r="H17" s="84"/>
      <c r="I17" s="84"/>
      <c r="J17" s="84"/>
      <c r="K17" s="84"/>
      <c r="L17" s="84"/>
      <c r="M17" s="81"/>
    </row>
    <row r="18" spans="1:13" ht="60">
      <c r="A18" s="1" t="s">
        <v>63</v>
      </c>
      <c r="B18" s="3" t="s">
        <v>64</v>
      </c>
      <c r="C18" s="1" t="s">
        <v>117</v>
      </c>
      <c r="D18" s="2">
        <v>952</v>
      </c>
      <c r="E18" s="2">
        <v>801</v>
      </c>
      <c r="F18" s="2">
        <v>292320080</v>
      </c>
      <c r="G18" s="2">
        <v>630</v>
      </c>
      <c r="H18" s="2">
        <v>30</v>
      </c>
      <c r="I18" s="2">
        <v>30</v>
      </c>
      <c r="J18" s="2">
        <v>30</v>
      </c>
      <c r="K18" s="2">
        <v>30</v>
      </c>
      <c r="L18" s="2">
        <v>30</v>
      </c>
      <c r="M18" s="1">
        <v>150</v>
      </c>
    </row>
  </sheetData>
  <sheetProtection/>
  <mergeCells count="30">
    <mergeCell ref="L11:L12"/>
    <mergeCell ref="M11:M12"/>
    <mergeCell ref="J11:J12"/>
    <mergeCell ref="K11:K12"/>
    <mergeCell ref="J16:J17"/>
    <mergeCell ref="H16:H17"/>
    <mergeCell ref="I16:I17"/>
    <mergeCell ref="K16:K17"/>
    <mergeCell ref="L16:L17"/>
    <mergeCell ref="M16:M17"/>
    <mergeCell ref="G16:G17"/>
    <mergeCell ref="A1:A3"/>
    <mergeCell ref="C1:C3"/>
    <mergeCell ref="D1:G2"/>
    <mergeCell ref="H1:L2"/>
    <mergeCell ref="A16:A17"/>
    <mergeCell ref="C16:C17"/>
    <mergeCell ref="D16:D17"/>
    <mergeCell ref="E16:E17"/>
    <mergeCell ref="F16:F17"/>
    <mergeCell ref="M1:M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90" zoomScaleSheetLayoutView="90" zoomScalePageLayoutView="0" workbookViewId="0" topLeftCell="A1">
      <selection activeCell="J2" sqref="J2:L2"/>
    </sheetView>
  </sheetViews>
  <sheetFormatPr defaultColWidth="9.140625" defaultRowHeight="15"/>
  <cols>
    <col min="1" max="1" width="9.140625" style="26" customWidth="1"/>
    <col min="2" max="2" width="42.28125" style="35" customWidth="1"/>
    <col min="3" max="3" width="19.421875" style="26" customWidth="1"/>
    <col min="4" max="4" width="6.7109375" style="26" customWidth="1"/>
    <col min="5" max="5" width="7.7109375" style="26" customWidth="1"/>
    <col min="6" max="6" width="12.28125" style="26" customWidth="1"/>
    <col min="7" max="7" width="9.140625" style="26" customWidth="1"/>
    <col min="8" max="8" width="13.421875" style="26" customWidth="1"/>
    <col min="9" max="9" width="12.8515625" style="26" customWidth="1"/>
    <col min="10" max="10" width="12.57421875" style="26" customWidth="1"/>
    <col min="11" max="11" width="13.00390625" style="26" customWidth="1"/>
    <col min="12" max="13" width="14.57421875" style="26" customWidth="1"/>
    <col min="14" max="16384" width="9.140625" style="26" customWidth="1"/>
  </cols>
  <sheetData>
    <row r="1" spans="10:12" ht="34.5" customHeight="1">
      <c r="J1" s="90" t="s">
        <v>161</v>
      </c>
      <c r="K1" s="90"/>
      <c r="L1" s="90"/>
    </row>
    <row r="2" spans="10:12" ht="28.5" customHeight="1">
      <c r="J2" s="90" t="s">
        <v>172</v>
      </c>
      <c r="K2" s="90"/>
      <c r="L2" s="90"/>
    </row>
    <row r="3" spans="9:13" ht="13.5" customHeight="1">
      <c r="I3" s="87" t="s">
        <v>160</v>
      </c>
      <c r="J3" s="87"/>
      <c r="K3" s="87"/>
      <c r="L3" s="87"/>
      <c r="M3" s="87"/>
    </row>
    <row r="4" spans="8:13" ht="14.25" customHeight="1">
      <c r="H4" s="88" t="s">
        <v>162</v>
      </c>
      <c r="I4" s="89"/>
      <c r="J4" s="89"/>
      <c r="K4" s="89"/>
      <c r="L4" s="89"/>
      <c r="M4" s="89"/>
    </row>
    <row r="5" spans="10:12" ht="26.25" customHeight="1">
      <c r="J5" s="90" t="s">
        <v>122</v>
      </c>
      <c r="K5" s="91"/>
      <c r="L5" s="91"/>
    </row>
    <row r="6" spans="10:12" ht="66.75" customHeight="1">
      <c r="J6" s="92" t="s">
        <v>126</v>
      </c>
      <c r="K6" s="91"/>
      <c r="L6" s="91"/>
    </row>
    <row r="7" spans="10:12" ht="31.5" customHeight="1">
      <c r="J7" s="42"/>
      <c r="K7" s="5"/>
      <c r="L7" s="5"/>
    </row>
    <row r="8" spans="1:13" ht="88.5" customHeight="1">
      <c r="A8" s="85" t="s">
        <v>127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5">
      <c r="A9" s="86" t="s">
        <v>30</v>
      </c>
      <c r="B9" s="25" t="s">
        <v>31</v>
      </c>
      <c r="C9" s="86" t="s">
        <v>34</v>
      </c>
      <c r="D9" s="86" t="s">
        <v>35</v>
      </c>
      <c r="E9" s="86"/>
      <c r="F9" s="86"/>
      <c r="G9" s="86"/>
      <c r="H9" s="86" t="s">
        <v>36</v>
      </c>
      <c r="I9" s="86"/>
      <c r="J9" s="86"/>
      <c r="K9" s="86"/>
      <c r="L9" s="86"/>
      <c r="M9" s="86"/>
    </row>
    <row r="10" spans="1:13" ht="15">
      <c r="A10" s="86"/>
      <c r="B10" s="25" t="s">
        <v>32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">
      <c r="A11" s="86"/>
      <c r="B11" s="25" t="s">
        <v>33</v>
      </c>
      <c r="C11" s="86"/>
      <c r="D11" s="25" t="s">
        <v>37</v>
      </c>
      <c r="E11" s="25" t="s">
        <v>38</v>
      </c>
      <c r="F11" s="25" t="s">
        <v>39</v>
      </c>
      <c r="G11" s="25" t="s">
        <v>40</v>
      </c>
      <c r="H11" s="25">
        <v>2020</v>
      </c>
      <c r="I11" s="25">
        <v>2021</v>
      </c>
      <c r="J11" s="25">
        <v>2022</v>
      </c>
      <c r="K11" s="25">
        <v>2023</v>
      </c>
      <c r="L11" s="25">
        <v>2024</v>
      </c>
      <c r="M11" s="25" t="s">
        <v>41</v>
      </c>
    </row>
    <row r="12" spans="1:13" ht="15">
      <c r="A12" s="25">
        <v>1</v>
      </c>
      <c r="B12" s="25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5">
        <v>13</v>
      </c>
    </row>
    <row r="13" spans="1:13" ht="71.25" customHeight="1">
      <c r="A13" s="25"/>
      <c r="B13" s="28" t="s">
        <v>42</v>
      </c>
      <c r="C13" s="25" t="s">
        <v>110</v>
      </c>
      <c r="D13" s="27">
        <v>956</v>
      </c>
      <c r="E13" s="27">
        <v>801</v>
      </c>
      <c r="F13" s="36" t="s">
        <v>18</v>
      </c>
      <c r="G13" s="27">
        <v>610</v>
      </c>
      <c r="H13" s="29">
        <f>H14+H21+H25</f>
        <v>24184.675</v>
      </c>
      <c r="I13" s="29">
        <v>47194.884</v>
      </c>
      <c r="J13" s="29">
        <f>J14+J21+J25</f>
        <v>19733.415</v>
      </c>
      <c r="K13" s="29">
        <f>K14+K21+K25</f>
        <v>20195.46</v>
      </c>
      <c r="L13" s="29">
        <f>L14+L21+L25</f>
        <v>17080.361</v>
      </c>
      <c r="M13" s="29">
        <f>M14+M21+M25</f>
        <v>128388.795</v>
      </c>
    </row>
    <row r="14" spans="1:13" ht="45">
      <c r="A14" s="25" t="s">
        <v>43</v>
      </c>
      <c r="B14" s="30" t="s">
        <v>111</v>
      </c>
      <c r="C14" s="25" t="s">
        <v>110</v>
      </c>
      <c r="D14" s="27">
        <v>956</v>
      </c>
      <c r="E14" s="27">
        <v>801</v>
      </c>
      <c r="F14" s="36" t="s">
        <v>18</v>
      </c>
      <c r="G14" s="27">
        <v>610</v>
      </c>
      <c r="H14" s="29">
        <f>H15+H16</f>
        <v>7742.01</v>
      </c>
      <c r="I14" s="29">
        <v>30418.86</v>
      </c>
      <c r="J14" s="29">
        <f>J15+J16</f>
        <v>6217.986</v>
      </c>
      <c r="K14" s="29">
        <f>K15+K16</f>
        <v>6368.63</v>
      </c>
      <c r="L14" s="29">
        <f>L15+L16</f>
        <v>6365.63</v>
      </c>
      <c r="M14" s="31">
        <f>H14+I14+J14+K14+L14</f>
        <v>57113.115999999995</v>
      </c>
    </row>
    <row r="15" spans="1:13" ht="75">
      <c r="A15" s="25" t="s">
        <v>45</v>
      </c>
      <c r="B15" s="30" t="s">
        <v>109</v>
      </c>
      <c r="C15" s="25" t="s">
        <v>110</v>
      </c>
      <c r="D15" s="27">
        <v>956</v>
      </c>
      <c r="E15" s="36" t="s">
        <v>16</v>
      </c>
      <c r="F15" s="36" t="s">
        <v>18</v>
      </c>
      <c r="G15" s="27">
        <v>610</v>
      </c>
      <c r="H15" s="45">
        <v>7740.5</v>
      </c>
      <c r="I15" s="45">
        <v>7971.442</v>
      </c>
      <c r="J15" s="45">
        <v>6213.486</v>
      </c>
      <c r="K15" s="45">
        <v>6364.13</v>
      </c>
      <c r="L15" s="45">
        <v>6364.13</v>
      </c>
      <c r="M15" s="46">
        <f aca="true" t="shared" si="0" ref="M15:M29">H15+I15+J15+K15+L15</f>
        <v>34653.688</v>
      </c>
    </row>
    <row r="16" spans="1:13" ht="60">
      <c r="A16" s="25" t="s">
        <v>47</v>
      </c>
      <c r="B16" s="30" t="s">
        <v>48</v>
      </c>
      <c r="C16" s="25" t="s">
        <v>110</v>
      </c>
      <c r="D16" s="27">
        <v>956</v>
      </c>
      <c r="E16" s="36" t="s">
        <v>16</v>
      </c>
      <c r="F16" s="36" t="s">
        <v>24</v>
      </c>
      <c r="G16" s="27">
        <v>610</v>
      </c>
      <c r="H16" s="45">
        <v>1.51</v>
      </c>
      <c r="I16" s="45">
        <v>4.5</v>
      </c>
      <c r="J16" s="45">
        <v>4.5</v>
      </c>
      <c r="K16" s="45">
        <v>4.5</v>
      </c>
      <c r="L16" s="45">
        <v>1.5</v>
      </c>
      <c r="M16" s="46">
        <f t="shared" si="0"/>
        <v>16.509999999999998</v>
      </c>
    </row>
    <row r="17" spans="1:13" ht="45">
      <c r="A17" s="32" t="s">
        <v>49</v>
      </c>
      <c r="B17" s="30" t="s">
        <v>144</v>
      </c>
      <c r="C17" s="25" t="s">
        <v>145</v>
      </c>
      <c r="D17" s="27">
        <v>956</v>
      </c>
      <c r="E17" s="36" t="s">
        <v>16</v>
      </c>
      <c r="F17" s="36" t="s">
        <v>113</v>
      </c>
      <c r="G17" s="27">
        <v>610</v>
      </c>
      <c r="H17" s="45">
        <v>0</v>
      </c>
      <c r="I17" s="45">
        <v>22673.86</v>
      </c>
      <c r="J17" s="45">
        <v>18057.95</v>
      </c>
      <c r="K17" s="45">
        <v>18495.75</v>
      </c>
      <c r="L17" s="45">
        <v>18495.75</v>
      </c>
      <c r="M17" s="46">
        <v>77723.31</v>
      </c>
    </row>
    <row r="18" spans="1:13" ht="60">
      <c r="A18" s="32" t="s">
        <v>131</v>
      </c>
      <c r="B18" s="30" t="s">
        <v>146</v>
      </c>
      <c r="C18" s="25" t="s">
        <v>110</v>
      </c>
      <c r="D18" s="27">
        <v>956</v>
      </c>
      <c r="E18" s="36" t="s">
        <v>16</v>
      </c>
      <c r="F18" s="36" t="s">
        <v>113</v>
      </c>
      <c r="G18" s="27">
        <v>610</v>
      </c>
      <c r="H18" s="45">
        <v>0</v>
      </c>
      <c r="I18" s="45">
        <v>22493.86</v>
      </c>
      <c r="J18" s="45">
        <v>18057.95</v>
      </c>
      <c r="K18" s="45">
        <v>18495.75</v>
      </c>
      <c r="L18" s="45">
        <v>18495.75</v>
      </c>
      <c r="M18" s="46">
        <v>77543.31</v>
      </c>
    </row>
    <row r="19" spans="1:13" ht="60">
      <c r="A19" s="32" t="s">
        <v>132</v>
      </c>
      <c r="B19" s="30" t="s">
        <v>147</v>
      </c>
      <c r="C19" s="25" t="s">
        <v>110</v>
      </c>
      <c r="D19" s="27">
        <v>956</v>
      </c>
      <c r="E19" s="36" t="s">
        <v>16</v>
      </c>
      <c r="F19" s="36" t="s">
        <v>113</v>
      </c>
      <c r="G19" s="27">
        <v>610</v>
      </c>
      <c r="H19" s="45">
        <v>0</v>
      </c>
      <c r="I19" s="45">
        <v>180</v>
      </c>
      <c r="J19" s="45">
        <v>0</v>
      </c>
      <c r="K19" s="45">
        <v>0</v>
      </c>
      <c r="L19" s="45">
        <v>0</v>
      </c>
      <c r="M19" s="46">
        <v>180</v>
      </c>
    </row>
    <row r="20" spans="1:13" ht="60">
      <c r="A20" s="32" t="s">
        <v>56</v>
      </c>
      <c r="B20" s="30" t="s">
        <v>129</v>
      </c>
      <c r="C20" s="25" t="s">
        <v>110</v>
      </c>
      <c r="D20" s="27">
        <v>956</v>
      </c>
      <c r="E20" s="36" t="s">
        <v>16</v>
      </c>
      <c r="F20" s="36" t="s">
        <v>22</v>
      </c>
      <c r="G20" s="27">
        <v>610</v>
      </c>
      <c r="H20" s="45">
        <v>0</v>
      </c>
      <c r="I20" s="45">
        <v>22493.86</v>
      </c>
      <c r="J20" s="45">
        <v>18057.954</v>
      </c>
      <c r="K20" s="45">
        <v>18495.751</v>
      </c>
      <c r="L20" s="45">
        <v>18495.751</v>
      </c>
      <c r="M20" s="46">
        <v>77543.316</v>
      </c>
    </row>
    <row r="21" spans="1:13" ht="45">
      <c r="A21" s="32" t="s">
        <v>135</v>
      </c>
      <c r="B21" s="30" t="s">
        <v>50</v>
      </c>
      <c r="C21" s="25" t="s">
        <v>110</v>
      </c>
      <c r="D21" s="27">
        <v>956</v>
      </c>
      <c r="E21" s="36" t="s">
        <v>16</v>
      </c>
      <c r="F21" s="36" t="s">
        <v>113</v>
      </c>
      <c r="G21" s="27">
        <v>610</v>
      </c>
      <c r="H21" s="45">
        <f>H22+H23+H24</f>
        <v>15437.005000000001</v>
      </c>
      <c r="I21" s="45">
        <f>I22+I23+I24</f>
        <v>16105.024000000001</v>
      </c>
      <c r="J21" s="45">
        <f>J22+J23+J24</f>
        <v>12844.429</v>
      </c>
      <c r="K21" s="45">
        <f>K22+K23+K24</f>
        <v>13155.83</v>
      </c>
      <c r="L21" s="45">
        <f>L22+L23+L24</f>
        <v>10043.731</v>
      </c>
      <c r="M21" s="46">
        <f t="shared" si="0"/>
        <v>67586.019</v>
      </c>
    </row>
    <row r="22" spans="1:13" ht="75">
      <c r="A22" s="32" t="s">
        <v>136</v>
      </c>
      <c r="B22" s="30" t="s">
        <v>52</v>
      </c>
      <c r="C22" s="25" t="s">
        <v>110</v>
      </c>
      <c r="D22" s="27">
        <v>956</v>
      </c>
      <c r="E22" s="36" t="s">
        <v>71</v>
      </c>
      <c r="F22" s="36" t="s">
        <v>73</v>
      </c>
      <c r="G22" s="27">
        <v>610</v>
      </c>
      <c r="H22" s="45">
        <f>15411.913+25.092</f>
        <v>15437.005000000001</v>
      </c>
      <c r="I22" s="45">
        <v>16000</v>
      </c>
      <c r="J22" s="45">
        <v>12844.429</v>
      </c>
      <c r="K22" s="45">
        <v>13155.83</v>
      </c>
      <c r="L22" s="45">
        <v>10043.731</v>
      </c>
      <c r="M22" s="46">
        <f t="shared" si="0"/>
        <v>67480.995</v>
      </c>
    </row>
    <row r="23" spans="1:13" ht="47.25" customHeight="1">
      <c r="A23" s="32" t="s">
        <v>137</v>
      </c>
      <c r="B23" s="30" t="s">
        <v>53</v>
      </c>
      <c r="C23" s="25" t="s">
        <v>110</v>
      </c>
      <c r="D23" s="27">
        <v>956</v>
      </c>
      <c r="E23" s="36" t="s">
        <v>16</v>
      </c>
      <c r="F23" s="36" t="s">
        <v>18</v>
      </c>
      <c r="G23" s="27">
        <v>610</v>
      </c>
      <c r="H23" s="45">
        <v>0</v>
      </c>
      <c r="I23" s="45">
        <v>7.297</v>
      </c>
      <c r="J23" s="45">
        <v>0</v>
      </c>
      <c r="K23" s="45">
        <v>0</v>
      </c>
      <c r="L23" s="45">
        <v>0</v>
      </c>
      <c r="M23" s="46">
        <f t="shared" si="0"/>
        <v>7.297</v>
      </c>
    </row>
    <row r="24" spans="1:13" ht="45">
      <c r="A24" s="32" t="s">
        <v>138</v>
      </c>
      <c r="B24" s="30" t="s">
        <v>114</v>
      </c>
      <c r="C24" s="25" t="s">
        <v>110</v>
      </c>
      <c r="D24" s="27">
        <v>956</v>
      </c>
      <c r="E24" s="36" t="s">
        <v>16</v>
      </c>
      <c r="F24" s="36" t="s">
        <v>18</v>
      </c>
      <c r="G24" s="27">
        <v>610</v>
      </c>
      <c r="H24" s="45">
        <v>0</v>
      </c>
      <c r="I24" s="45">
        <v>97.727</v>
      </c>
      <c r="J24" s="45">
        <v>0</v>
      </c>
      <c r="K24" s="45">
        <v>0</v>
      </c>
      <c r="L24" s="45">
        <v>0</v>
      </c>
      <c r="M24" s="46">
        <f t="shared" si="0"/>
        <v>97.727</v>
      </c>
    </row>
    <row r="25" spans="1:13" ht="45">
      <c r="A25" s="32" t="s">
        <v>139</v>
      </c>
      <c r="B25" s="30" t="s">
        <v>57</v>
      </c>
      <c r="C25" s="25" t="s">
        <v>110</v>
      </c>
      <c r="D25" s="27">
        <v>956</v>
      </c>
      <c r="E25" s="36" t="s">
        <v>16</v>
      </c>
      <c r="F25" s="36" t="s">
        <v>18</v>
      </c>
      <c r="G25" s="27">
        <v>610</v>
      </c>
      <c r="H25" s="45">
        <f aca="true" t="shared" si="1" ref="H25:M25">H26+H27+H28+H29</f>
        <v>1005.66</v>
      </c>
      <c r="I25" s="45">
        <f t="shared" si="1"/>
        <v>671</v>
      </c>
      <c r="J25" s="45">
        <f t="shared" si="1"/>
        <v>671</v>
      </c>
      <c r="K25" s="45">
        <f t="shared" si="1"/>
        <v>671</v>
      </c>
      <c r="L25" s="45">
        <f t="shared" si="1"/>
        <v>671</v>
      </c>
      <c r="M25" s="45">
        <f t="shared" si="1"/>
        <v>3689.66</v>
      </c>
    </row>
    <row r="26" spans="1:13" ht="45">
      <c r="A26" s="32" t="s">
        <v>148</v>
      </c>
      <c r="B26" s="30" t="s">
        <v>59</v>
      </c>
      <c r="C26" s="25" t="s">
        <v>110</v>
      </c>
      <c r="D26" s="27">
        <v>956</v>
      </c>
      <c r="E26" s="36" t="s">
        <v>16</v>
      </c>
      <c r="F26" s="36" t="s">
        <v>26</v>
      </c>
      <c r="G26" s="27">
        <v>610</v>
      </c>
      <c r="H26" s="45">
        <v>886.66</v>
      </c>
      <c r="I26" s="45">
        <v>557</v>
      </c>
      <c r="J26" s="45">
        <v>557</v>
      </c>
      <c r="K26" s="45">
        <v>557</v>
      </c>
      <c r="L26" s="45">
        <v>557</v>
      </c>
      <c r="M26" s="46">
        <f t="shared" si="0"/>
        <v>3114.66</v>
      </c>
    </row>
    <row r="27" spans="1:13" ht="48" customHeight="1">
      <c r="A27" s="32" t="s">
        <v>141</v>
      </c>
      <c r="B27" s="30" t="s">
        <v>65</v>
      </c>
      <c r="C27" s="25" t="s">
        <v>110</v>
      </c>
      <c r="D27" s="27">
        <v>956</v>
      </c>
      <c r="E27" s="36" t="s">
        <v>16</v>
      </c>
      <c r="F27" s="36" t="s">
        <v>26</v>
      </c>
      <c r="G27" s="27">
        <v>630</v>
      </c>
      <c r="H27" s="45">
        <v>84</v>
      </c>
      <c r="I27" s="45">
        <v>84</v>
      </c>
      <c r="J27" s="45">
        <v>84</v>
      </c>
      <c r="K27" s="45">
        <v>84</v>
      </c>
      <c r="L27" s="45">
        <v>84</v>
      </c>
      <c r="M27" s="46">
        <f t="shared" si="0"/>
        <v>420</v>
      </c>
    </row>
    <row r="28" spans="1:13" ht="45">
      <c r="A28" s="32" t="s">
        <v>142</v>
      </c>
      <c r="B28" s="30" t="s">
        <v>64</v>
      </c>
      <c r="C28" s="25" t="s">
        <v>110</v>
      </c>
      <c r="D28" s="27">
        <v>956</v>
      </c>
      <c r="E28" s="36" t="s">
        <v>16</v>
      </c>
      <c r="F28" s="36" t="s">
        <v>26</v>
      </c>
      <c r="G28" s="27">
        <v>630</v>
      </c>
      <c r="H28" s="45">
        <v>30</v>
      </c>
      <c r="I28" s="45">
        <v>30</v>
      </c>
      <c r="J28" s="45">
        <v>30</v>
      </c>
      <c r="K28" s="45">
        <v>30</v>
      </c>
      <c r="L28" s="45">
        <v>30</v>
      </c>
      <c r="M28" s="46">
        <f t="shared" si="0"/>
        <v>150</v>
      </c>
    </row>
    <row r="29" spans="1:14" ht="75">
      <c r="A29" s="32" t="s">
        <v>149</v>
      </c>
      <c r="B29" s="33" t="s">
        <v>94</v>
      </c>
      <c r="C29" s="25" t="s">
        <v>110</v>
      </c>
      <c r="D29" s="27">
        <v>956</v>
      </c>
      <c r="E29" s="36" t="s">
        <v>16</v>
      </c>
      <c r="F29" s="36" t="s">
        <v>95</v>
      </c>
      <c r="G29" s="27">
        <v>810</v>
      </c>
      <c r="H29" s="47">
        <v>5</v>
      </c>
      <c r="I29" s="47">
        <v>0</v>
      </c>
      <c r="J29" s="47">
        <v>0</v>
      </c>
      <c r="K29" s="47">
        <v>0</v>
      </c>
      <c r="L29" s="47">
        <v>0</v>
      </c>
      <c r="M29" s="46">
        <f t="shared" si="0"/>
        <v>5</v>
      </c>
      <c r="N29" s="34"/>
    </row>
    <row r="30" ht="15">
      <c r="K30" s="40"/>
    </row>
  </sheetData>
  <sheetProtection/>
  <mergeCells count="12">
    <mergeCell ref="I3:M3"/>
    <mergeCell ref="H4:M4"/>
    <mergeCell ref="J1:L1"/>
    <mergeCell ref="J2:L2"/>
    <mergeCell ref="J5:L5"/>
    <mergeCell ref="J6:L6"/>
    <mergeCell ref="A8:M8"/>
    <mergeCell ref="A9:A11"/>
    <mergeCell ref="C9:C11"/>
    <mergeCell ref="D9:G10"/>
    <mergeCell ref="H9:L10"/>
    <mergeCell ref="M9:M10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view="pageLayout" zoomScale="70" zoomScaleNormal="90" zoomScaleSheetLayoutView="90" zoomScalePageLayoutView="70" workbookViewId="0" topLeftCell="A1">
      <selection activeCell="J4" sqref="J4:M4"/>
    </sheetView>
  </sheetViews>
  <sheetFormatPr defaultColWidth="9.140625" defaultRowHeight="15"/>
  <cols>
    <col min="1" max="1" width="9.140625" style="26" customWidth="1"/>
    <col min="2" max="2" width="42.28125" style="35" customWidth="1"/>
    <col min="3" max="3" width="19.421875" style="26" customWidth="1"/>
    <col min="4" max="4" width="6.7109375" style="26" customWidth="1"/>
    <col min="5" max="5" width="7.7109375" style="26" customWidth="1"/>
    <col min="6" max="6" width="12.28125" style="26" customWidth="1"/>
    <col min="7" max="7" width="9.140625" style="26" customWidth="1"/>
    <col min="8" max="8" width="13.421875" style="26" customWidth="1"/>
    <col min="9" max="9" width="12.8515625" style="26" customWidth="1"/>
    <col min="10" max="10" width="12.57421875" style="26" customWidth="1"/>
    <col min="11" max="11" width="13.00390625" style="26" customWidth="1"/>
    <col min="12" max="13" width="14.57421875" style="26" customWidth="1"/>
    <col min="14" max="16384" width="9.140625" style="26" customWidth="1"/>
  </cols>
  <sheetData>
    <row r="1" spans="10:12" ht="34.5" customHeight="1">
      <c r="J1" s="90" t="s">
        <v>165</v>
      </c>
      <c r="K1" s="90"/>
      <c r="L1" s="90"/>
    </row>
    <row r="2" spans="10:13" ht="22.5" customHeight="1">
      <c r="J2" s="90" t="s">
        <v>171</v>
      </c>
      <c r="K2" s="90"/>
      <c r="L2" s="90"/>
      <c r="M2" s="89"/>
    </row>
    <row r="3" spans="9:13" ht="12.75" customHeight="1">
      <c r="I3" s="87" t="s">
        <v>164</v>
      </c>
      <c r="J3" s="87"/>
      <c r="K3" s="87"/>
      <c r="L3" s="87"/>
      <c r="M3" s="87"/>
    </row>
    <row r="4" spans="10:13" ht="16.5" customHeight="1">
      <c r="J4" s="90" t="s">
        <v>175</v>
      </c>
      <c r="K4" s="102"/>
      <c r="L4" s="102"/>
      <c r="M4" s="89"/>
    </row>
    <row r="5" spans="10:12" ht="17.25" customHeight="1">
      <c r="J5" s="41"/>
      <c r="K5" s="41"/>
      <c r="L5" s="41"/>
    </row>
    <row r="6" spans="10:14" ht="22.5" customHeight="1">
      <c r="J6" s="41"/>
      <c r="K6" s="101" t="s">
        <v>166</v>
      </c>
      <c r="L6" s="91"/>
      <c r="M6" s="91"/>
      <c r="N6" s="89"/>
    </row>
    <row r="7" spans="10:13" ht="11.25" customHeight="1">
      <c r="J7" s="41"/>
      <c r="K7" s="90" t="s">
        <v>168</v>
      </c>
      <c r="L7" s="89"/>
      <c r="M7" s="89"/>
    </row>
    <row r="8" spans="10:13" ht="12.75" customHeight="1">
      <c r="J8" s="41"/>
      <c r="K8" s="90" t="s">
        <v>167</v>
      </c>
      <c r="L8" s="89"/>
      <c r="M8" s="89"/>
    </row>
    <row r="9" spans="10:13" ht="15.75">
      <c r="J9" s="26"/>
      <c r="K9" s="99" t="s">
        <v>169</v>
      </c>
      <c r="L9" s="100"/>
      <c r="M9" s="100"/>
    </row>
    <row r="10" ht="15"/>
    <row r="11" spans="10:12" ht="17.25" customHeight="1">
      <c r="J11" s="42"/>
      <c r="K11" s="48"/>
      <c r="L11" s="48"/>
    </row>
    <row r="12" spans="1:13" ht="88.5" customHeight="1">
      <c r="A12" s="85" t="s">
        <v>127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15">
      <c r="A13" s="86" t="s">
        <v>30</v>
      </c>
      <c r="B13" s="25" t="s">
        <v>31</v>
      </c>
      <c r="C13" s="86" t="s">
        <v>34</v>
      </c>
      <c r="D13" s="93" t="s">
        <v>35</v>
      </c>
      <c r="E13" s="94"/>
      <c r="F13" s="94"/>
      <c r="G13" s="95"/>
      <c r="H13" s="86" t="s">
        <v>36</v>
      </c>
      <c r="I13" s="86"/>
      <c r="J13" s="86"/>
      <c r="K13" s="86"/>
      <c r="L13" s="86"/>
      <c r="M13" s="86"/>
    </row>
    <row r="14" spans="1:13" ht="15">
      <c r="A14" s="86"/>
      <c r="B14" s="25" t="s">
        <v>32</v>
      </c>
      <c r="C14" s="86"/>
      <c r="D14" s="96"/>
      <c r="E14" s="97"/>
      <c r="F14" s="97"/>
      <c r="G14" s="98"/>
      <c r="H14" s="86"/>
      <c r="I14" s="86"/>
      <c r="J14" s="86"/>
      <c r="K14" s="86"/>
      <c r="L14" s="86"/>
      <c r="M14" s="86"/>
    </row>
    <row r="15" spans="1:13" ht="15">
      <c r="A15" s="86"/>
      <c r="B15" s="25" t="s">
        <v>33</v>
      </c>
      <c r="C15" s="86"/>
      <c r="D15" s="25" t="s">
        <v>37</v>
      </c>
      <c r="E15" s="25" t="s">
        <v>38</v>
      </c>
      <c r="F15" s="25" t="s">
        <v>39</v>
      </c>
      <c r="G15" s="25" t="s">
        <v>40</v>
      </c>
      <c r="H15" s="25">
        <v>2020</v>
      </c>
      <c r="I15" s="25">
        <v>2021</v>
      </c>
      <c r="J15" s="25">
        <v>2022</v>
      </c>
      <c r="K15" s="25">
        <v>2023</v>
      </c>
      <c r="L15" s="25">
        <v>2024</v>
      </c>
      <c r="M15" s="25" t="s">
        <v>41</v>
      </c>
    </row>
    <row r="16" spans="1:13" ht="15">
      <c r="A16" s="25">
        <v>1</v>
      </c>
      <c r="B16" s="25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5">
        <v>13</v>
      </c>
    </row>
    <row r="17" spans="1:13" ht="71.25" customHeight="1">
      <c r="A17" s="25"/>
      <c r="B17" s="28" t="s">
        <v>42</v>
      </c>
      <c r="C17" s="25" t="s">
        <v>110</v>
      </c>
      <c r="D17" s="27" t="s">
        <v>153</v>
      </c>
      <c r="E17" s="27" t="s">
        <v>153</v>
      </c>
      <c r="F17" s="36" t="s">
        <v>153</v>
      </c>
      <c r="G17" s="27" t="s">
        <v>153</v>
      </c>
      <c r="H17" s="29">
        <f aca="true" t="shared" si="0" ref="H17:M17">H18+H21+H24+H28</f>
        <v>24184.674</v>
      </c>
      <c r="I17" s="29">
        <f t="shared" si="0"/>
        <v>47194.885</v>
      </c>
      <c r="J17" s="29">
        <f t="shared" si="0"/>
        <v>37791.372</v>
      </c>
      <c r="K17" s="29">
        <f t="shared" si="0"/>
        <v>38691.211</v>
      </c>
      <c r="L17" s="29">
        <f t="shared" si="0"/>
        <v>35576.111000000004</v>
      </c>
      <c r="M17" s="29">
        <f t="shared" si="0"/>
        <v>183438.248</v>
      </c>
    </row>
    <row r="18" spans="1:13" ht="45">
      <c r="A18" s="25" t="s">
        <v>43</v>
      </c>
      <c r="B18" s="30" t="s">
        <v>111</v>
      </c>
      <c r="C18" s="25" t="s">
        <v>110</v>
      </c>
      <c r="D18" s="27">
        <v>956</v>
      </c>
      <c r="E18" s="36" t="s">
        <v>16</v>
      </c>
      <c r="F18" s="36" t="s">
        <v>153</v>
      </c>
      <c r="G18" s="27" t="s">
        <v>153</v>
      </c>
      <c r="H18" s="29">
        <f aca="true" t="shared" si="1" ref="H18:M18">H19+H20</f>
        <v>7742.008</v>
      </c>
      <c r="I18" s="29">
        <f t="shared" si="1"/>
        <v>7745</v>
      </c>
      <c r="J18" s="29">
        <f t="shared" si="1"/>
        <v>6217.989</v>
      </c>
      <c r="K18" s="29">
        <f t="shared" si="1"/>
        <v>6368.63</v>
      </c>
      <c r="L18" s="29">
        <f t="shared" si="1"/>
        <v>6365.63</v>
      </c>
      <c r="M18" s="29">
        <f t="shared" si="1"/>
        <v>34439.257000000005</v>
      </c>
    </row>
    <row r="19" spans="1:13" ht="75">
      <c r="A19" s="25" t="s">
        <v>45</v>
      </c>
      <c r="B19" s="30" t="s">
        <v>109</v>
      </c>
      <c r="C19" s="25" t="s">
        <v>110</v>
      </c>
      <c r="D19" s="27">
        <v>956</v>
      </c>
      <c r="E19" s="36" t="s">
        <v>16</v>
      </c>
      <c r="F19" s="36" t="s">
        <v>18</v>
      </c>
      <c r="G19" s="27">
        <v>610</v>
      </c>
      <c r="H19" s="45">
        <v>7740.5</v>
      </c>
      <c r="I19" s="45">
        <v>7740.5</v>
      </c>
      <c r="J19" s="45">
        <v>6213.489</v>
      </c>
      <c r="K19" s="45">
        <v>6364.13</v>
      </c>
      <c r="L19" s="45">
        <v>6364.13</v>
      </c>
      <c r="M19" s="46">
        <f aca="true" t="shared" si="2" ref="M19:M32">H19+I19+J19+K19+L19</f>
        <v>34422.749</v>
      </c>
    </row>
    <row r="20" spans="1:13" ht="60">
      <c r="A20" s="25" t="s">
        <v>47</v>
      </c>
      <c r="B20" s="30" t="s">
        <v>48</v>
      </c>
      <c r="C20" s="25" t="s">
        <v>110</v>
      </c>
      <c r="D20" s="27">
        <v>956</v>
      </c>
      <c r="E20" s="36" t="s">
        <v>16</v>
      </c>
      <c r="F20" s="36" t="s">
        <v>24</v>
      </c>
      <c r="G20" s="27">
        <v>610</v>
      </c>
      <c r="H20" s="45">
        <v>1.508</v>
      </c>
      <c r="I20" s="45">
        <v>4.5</v>
      </c>
      <c r="J20" s="45">
        <v>4.5</v>
      </c>
      <c r="K20" s="45">
        <v>4.5</v>
      </c>
      <c r="L20" s="45">
        <v>1.5</v>
      </c>
      <c r="M20" s="46">
        <f t="shared" si="2"/>
        <v>16.508</v>
      </c>
    </row>
    <row r="21" spans="1:13" ht="45">
      <c r="A21" s="32" t="s">
        <v>49</v>
      </c>
      <c r="B21" s="30" t="s">
        <v>150</v>
      </c>
      <c r="C21" s="25" t="s">
        <v>145</v>
      </c>
      <c r="D21" s="27">
        <v>956</v>
      </c>
      <c r="E21" s="36" t="s">
        <v>16</v>
      </c>
      <c r="F21" s="36" t="s">
        <v>153</v>
      </c>
      <c r="G21" s="27" t="s">
        <v>153</v>
      </c>
      <c r="H21" s="45">
        <v>0</v>
      </c>
      <c r="I21" s="45">
        <f>I22+I23</f>
        <v>22673.86</v>
      </c>
      <c r="J21" s="45">
        <f>J22+J23</f>
        <v>18057.954</v>
      </c>
      <c r="K21" s="45">
        <f>K22+K23</f>
        <v>18495.751</v>
      </c>
      <c r="L21" s="45">
        <f>L22+L23</f>
        <v>18495.75</v>
      </c>
      <c r="M21" s="45">
        <f>M22+M23</f>
        <v>77723.31</v>
      </c>
    </row>
    <row r="22" spans="1:13" ht="60">
      <c r="A22" s="32" t="s">
        <v>131</v>
      </c>
      <c r="B22" s="30" t="s">
        <v>154</v>
      </c>
      <c r="C22" s="25" t="s">
        <v>110</v>
      </c>
      <c r="D22" s="27">
        <v>956</v>
      </c>
      <c r="E22" s="36" t="s">
        <v>16</v>
      </c>
      <c r="F22" s="36" t="s">
        <v>155</v>
      </c>
      <c r="G22" s="27">
        <v>610</v>
      </c>
      <c r="H22" s="45">
        <v>0</v>
      </c>
      <c r="I22" s="45">
        <v>22493.86</v>
      </c>
      <c r="J22" s="45">
        <v>18057.954</v>
      </c>
      <c r="K22" s="45">
        <v>18495.751</v>
      </c>
      <c r="L22" s="45">
        <v>18495.75</v>
      </c>
      <c r="M22" s="46">
        <v>77543.31</v>
      </c>
    </row>
    <row r="23" spans="1:13" ht="60">
      <c r="A23" s="32" t="s">
        <v>132</v>
      </c>
      <c r="B23" s="30" t="s">
        <v>147</v>
      </c>
      <c r="C23" s="25" t="s">
        <v>110</v>
      </c>
      <c r="D23" s="27">
        <v>956</v>
      </c>
      <c r="E23" s="36" t="s">
        <v>158</v>
      </c>
      <c r="F23" s="36" t="s">
        <v>156</v>
      </c>
      <c r="G23" s="27">
        <v>610</v>
      </c>
      <c r="H23" s="45">
        <v>0</v>
      </c>
      <c r="I23" s="45">
        <v>180</v>
      </c>
      <c r="J23" s="45">
        <v>0</v>
      </c>
      <c r="K23" s="45">
        <v>0</v>
      </c>
      <c r="L23" s="45">
        <v>0</v>
      </c>
      <c r="M23" s="46">
        <v>180</v>
      </c>
    </row>
    <row r="24" spans="1:13" ht="45">
      <c r="A24" s="32" t="s">
        <v>56</v>
      </c>
      <c r="B24" s="30" t="s">
        <v>50</v>
      </c>
      <c r="C24" s="25" t="s">
        <v>110</v>
      </c>
      <c r="D24" s="27">
        <v>956</v>
      </c>
      <c r="E24" s="36" t="s">
        <v>71</v>
      </c>
      <c r="F24" s="36" t="s">
        <v>153</v>
      </c>
      <c r="G24" s="27" t="s">
        <v>153</v>
      </c>
      <c r="H24" s="45">
        <f aca="true" t="shared" si="3" ref="H24:M24">H25+H26+H27</f>
        <v>15437.005000000001</v>
      </c>
      <c r="I24" s="45">
        <f t="shared" si="3"/>
        <v>16105.025000000001</v>
      </c>
      <c r="J24" s="45">
        <f t="shared" si="3"/>
        <v>12844.429</v>
      </c>
      <c r="K24" s="45">
        <f t="shared" si="3"/>
        <v>13155.83</v>
      </c>
      <c r="L24" s="45">
        <f t="shared" si="3"/>
        <v>10043.731</v>
      </c>
      <c r="M24" s="45">
        <f t="shared" si="3"/>
        <v>67586.01999999999</v>
      </c>
    </row>
    <row r="25" spans="1:13" ht="75">
      <c r="A25" s="32" t="s">
        <v>135</v>
      </c>
      <c r="B25" s="30" t="s">
        <v>52</v>
      </c>
      <c r="C25" s="25" t="s">
        <v>110</v>
      </c>
      <c r="D25" s="27">
        <v>956</v>
      </c>
      <c r="E25" s="36" t="s">
        <v>71</v>
      </c>
      <c r="F25" s="36" t="s">
        <v>73</v>
      </c>
      <c r="G25" s="27">
        <v>610</v>
      </c>
      <c r="H25" s="45">
        <f>15411.913+25.092</f>
        <v>15437.005000000001</v>
      </c>
      <c r="I25" s="45">
        <v>16000</v>
      </c>
      <c r="J25" s="45">
        <v>12844.429</v>
      </c>
      <c r="K25" s="45">
        <v>13155.83</v>
      </c>
      <c r="L25" s="45">
        <v>10043.731</v>
      </c>
      <c r="M25" s="46">
        <f t="shared" si="2"/>
        <v>67480.995</v>
      </c>
    </row>
    <row r="26" spans="1:13" ht="45" customHeight="1">
      <c r="A26" s="32" t="s">
        <v>136</v>
      </c>
      <c r="B26" s="30" t="s">
        <v>53</v>
      </c>
      <c r="C26" s="25" t="s">
        <v>110</v>
      </c>
      <c r="D26" s="27">
        <v>956</v>
      </c>
      <c r="E26" s="36" t="s">
        <v>71</v>
      </c>
      <c r="F26" s="36" t="s">
        <v>157</v>
      </c>
      <c r="G26" s="27">
        <v>610</v>
      </c>
      <c r="H26" s="45">
        <v>0</v>
      </c>
      <c r="I26" s="45">
        <v>7.298</v>
      </c>
      <c r="J26" s="45">
        <v>0</v>
      </c>
      <c r="K26" s="45">
        <v>0</v>
      </c>
      <c r="L26" s="45">
        <v>0</v>
      </c>
      <c r="M26" s="46">
        <f t="shared" si="2"/>
        <v>7.298</v>
      </c>
    </row>
    <row r="27" spans="1:13" ht="45">
      <c r="A27" s="32" t="s">
        <v>138</v>
      </c>
      <c r="B27" s="30" t="s">
        <v>114</v>
      </c>
      <c r="C27" s="25" t="s">
        <v>110</v>
      </c>
      <c r="D27" s="27">
        <v>956</v>
      </c>
      <c r="E27" s="36" t="s">
        <v>71</v>
      </c>
      <c r="F27" s="36" t="s">
        <v>157</v>
      </c>
      <c r="G27" s="27">
        <v>610</v>
      </c>
      <c r="H27" s="45">
        <v>0</v>
      </c>
      <c r="I27" s="45">
        <v>97.727</v>
      </c>
      <c r="J27" s="45">
        <v>0</v>
      </c>
      <c r="K27" s="45">
        <v>0</v>
      </c>
      <c r="L27" s="45">
        <v>0</v>
      </c>
      <c r="M27" s="46">
        <f t="shared" si="2"/>
        <v>97.727</v>
      </c>
    </row>
    <row r="28" spans="1:13" ht="45">
      <c r="A28" s="32" t="s">
        <v>139</v>
      </c>
      <c r="B28" s="30" t="s">
        <v>151</v>
      </c>
      <c r="C28" s="25" t="s">
        <v>110</v>
      </c>
      <c r="D28" s="27">
        <v>956</v>
      </c>
      <c r="E28" s="36" t="s">
        <v>16</v>
      </c>
      <c r="F28" s="36" t="s">
        <v>153</v>
      </c>
      <c r="G28" s="27" t="s">
        <v>153</v>
      </c>
      <c r="H28" s="45">
        <f aca="true" t="shared" si="4" ref="H28:M28">H29+H30+H31+H32</f>
        <v>1005.661</v>
      </c>
      <c r="I28" s="45">
        <f t="shared" si="4"/>
        <v>671</v>
      </c>
      <c r="J28" s="45">
        <f t="shared" si="4"/>
        <v>671</v>
      </c>
      <c r="K28" s="45">
        <f t="shared" si="4"/>
        <v>671</v>
      </c>
      <c r="L28" s="45">
        <f t="shared" si="4"/>
        <v>671</v>
      </c>
      <c r="M28" s="45">
        <f t="shared" si="4"/>
        <v>3689.661</v>
      </c>
    </row>
    <row r="29" spans="1:13" ht="45">
      <c r="A29" s="32" t="s">
        <v>148</v>
      </c>
      <c r="B29" s="30" t="s">
        <v>152</v>
      </c>
      <c r="C29" s="25" t="s">
        <v>110</v>
      </c>
      <c r="D29" s="27">
        <v>956</v>
      </c>
      <c r="E29" s="36" t="s">
        <v>16</v>
      </c>
      <c r="F29" s="36" t="s">
        <v>26</v>
      </c>
      <c r="G29" s="27">
        <v>610</v>
      </c>
      <c r="H29" s="45">
        <v>886.661</v>
      </c>
      <c r="I29" s="45">
        <v>557</v>
      </c>
      <c r="J29" s="45">
        <v>557</v>
      </c>
      <c r="K29" s="45">
        <v>557</v>
      </c>
      <c r="L29" s="45">
        <v>557</v>
      </c>
      <c r="M29" s="46">
        <f t="shared" si="2"/>
        <v>3114.661</v>
      </c>
    </row>
    <row r="30" spans="1:13" ht="48" customHeight="1">
      <c r="A30" s="32" t="s">
        <v>141</v>
      </c>
      <c r="B30" s="30" t="s">
        <v>65</v>
      </c>
      <c r="C30" s="25" t="s">
        <v>110</v>
      </c>
      <c r="D30" s="27">
        <v>956</v>
      </c>
      <c r="E30" s="36" t="s">
        <v>16</v>
      </c>
      <c r="F30" s="36" t="s">
        <v>26</v>
      </c>
      <c r="G30" s="27">
        <v>630</v>
      </c>
      <c r="H30" s="45">
        <v>84</v>
      </c>
      <c r="I30" s="45">
        <v>84</v>
      </c>
      <c r="J30" s="45">
        <v>84</v>
      </c>
      <c r="K30" s="45">
        <v>84</v>
      </c>
      <c r="L30" s="45">
        <v>84</v>
      </c>
      <c r="M30" s="46">
        <f t="shared" si="2"/>
        <v>420</v>
      </c>
    </row>
    <row r="31" spans="1:13" ht="45">
      <c r="A31" s="32" t="s">
        <v>142</v>
      </c>
      <c r="B31" s="30" t="s">
        <v>64</v>
      </c>
      <c r="C31" s="25" t="s">
        <v>110</v>
      </c>
      <c r="D31" s="27">
        <v>956</v>
      </c>
      <c r="E31" s="36" t="s">
        <v>16</v>
      </c>
      <c r="F31" s="36" t="s">
        <v>26</v>
      </c>
      <c r="G31" s="27">
        <v>630</v>
      </c>
      <c r="H31" s="45">
        <v>30</v>
      </c>
      <c r="I31" s="45">
        <v>30</v>
      </c>
      <c r="J31" s="45">
        <v>30</v>
      </c>
      <c r="K31" s="45">
        <v>30</v>
      </c>
      <c r="L31" s="45">
        <v>30</v>
      </c>
      <c r="M31" s="46">
        <f t="shared" si="2"/>
        <v>150</v>
      </c>
    </row>
    <row r="32" spans="1:14" ht="75">
      <c r="A32" s="32" t="s">
        <v>149</v>
      </c>
      <c r="B32" s="33" t="s">
        <v>94</v>
      </c>
      <c r="C32" s="25" t="s">
        <v>110</v>
      </c>
      <c r="D32" s="27">
        <v>956</v>
      </c>
      <c r="E32" s="36" t="s">
        <v>16</v>
      </c>
      <c r="F32" s="36" t="s">
        <v>95</v>
      </c>
      <c r="G32" s="27">
        <v>810</v>
      </c>
      <c r="H32" s="47">
        <v>5</v>
      </c>
      <c r="I32" s="47">
        <v>0</v>
      </c>
      <c r="J32" s="47">
        <v>0</v>
      </c>
      <c r="K32" s="47">
        <v>0</v>
      </c>
      <c r="L32" s="47">
        <v>0</v>
      </c>
      <c r="M32" s="46">
        <f t="shared" si="2"/>
        <v>5</v>
      </c>
      <c r="N32" s="34"/>
    </row>
  </sheetData>
  <sheetProtection/>
  <mergeCells count="14">
    <mergeCell ref="J2:M2"/>
    <mergeCell ref="J4:M4"/>
    <mergeCell ref="K7:M7"/>
    <mergeCell ref="K8:M8"/>
    <mergeCell ref="A13:A15"/>
    <mergeCell ref="C13:C15"/>
    <mergeCell ref="D13:G14"/>
    <mergeCell ref="H13:L14"/>
    <mergeCell ref="M13:M14"/>
    <mergeCell ref="J1:L1"/>
    <mergeCell ref="A12:M12"/>
    <mergeCell ref="K9:M9"/>
    <mergeCell ref="I3:M3"/>
    <mergeCell ref="K6:N6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90" zoomScaleNormal="80" zoomScaleSheetLayoutView="90" zoomScalePageLayoutView="0" workbookViewId="0" topLeftCell="A1">
      <selection activeCell="A9" sqref="A9:H9"/>
    </sheetView>
  </sheetViews>
  <sheetFormatPr defaultColWidth="9.140625" defaultRowHeight="15"/>
  <cols>
    <col min="1" max="1" width="9.57421875" style="26" bestFit="1" customWidth="1"/>
    <col min="2" max="2" width="43.57421875" style="26" customWidth="1"/>
    <col min="3" max="3" width="19.7109375" style="26" customWidth="1"/>
    <col min="4" max="4" width="12.57421875" style="26" bestFit="1" customWidth="1"/>
    <col min="5" max="5" width="12.7109375" style="26" customWidth="1"/>
    <col min="6" max="6" width="15.140625" style="26" customWidth="1"/>
    <col min="7" max="7" width="13.7109375" style="26" customWidth="1"/>
    <col min="8" max="8" width="13.421875" style="26" customWidth="1"/>
    <col min="9" max="9" width="15.57421875" style="26" customWidth="1"/>
    <col min="10" max="16384" width="9.140625" style="26" customWidth="1"/>
  </cols>
  <sheetData>
    <row r="1" spans="7:12" ht="34.5" customHeight="1">
      <c r="G1" s="100" t="s">
        <v>123</v>
      </c>
      <c r="H1" s="89"/>
      <c r="I1" s="43"/>
      <c r="J1" s="90"/>
      <c r="K1" s="90"/>
      <c r="L1" s="90"/>
    </row>
    <row r="2" spans="6:12" ht="20.25" customHeight="1">
      <c r="F2" s="90" t="s">
        <v>170</v>
      </c>
      <c r="G2" s="89"/>
      <c r="H2" s="89"/>
      <c r="I2" s="41"/>
      <c r="J2" s="90"/>
      <c r="K2" s="90"/>
      <c r="L2" s="90"/>
    </row>
    <row r="3" spans="5:12" ht="19.5" customHeight="1">
      <c r="E3" s="88" t="s">
        <v>163</v>
      </c>
      <c r="F3" s="88"/>
      <c r="G3" s="88"/>
      <c r="H3" s="88"/>
      <c r="I3" s="41"/>
      <c r="J3" s="41"/>
      <c r="K3" s="41"/>
      <c r="L3" s="41"/>
    </row>
    <row r="4" spans="5:12" ht="18.75" customHeight="1">
      <c r="E4" s="137" t="s">
        <v>176</v>
      </c>
      <c r="F4" s="137"/>
      <c r="G4" s="137"/>
      <c r="H4" s="137"/>
      <c r="I4" s="41"/>
      <c r="J4" s="41"/>
      <c r="K4" s="41"/>
      <c r="L4" s="41"/>
    </row>
    <row r="5" spans="7:12" ht="22.5" customHeight="1">
      <c r="G5" s="41"/>
      <c r="H5" s="41"/>
      <c r="I5" s="41"/>
      <c r="J5" s="41"/>
      <c r="K5" s="41"/>
      <c r="L5" s="41"/>
    </row>
    <row r="6" spans="7:12" ht="15.75">
      <c r="G6" s="101" t="s">
        <v>124</v>
      </c>
      <c r="H6" s="91"/>
      <c r="I6" s="5"/>
      <c r="J6" s="101"/>
      <c r="K6" s="91"/>
      <c r="L6" s="91"/>
    </row>
    <row r="7" spans="6:12" ht="47.25" customHeight="1">
      <c r="F7" s="92" t="s">
        <v>126</v>
      </c>
      <c r="G7" s="89"/>
      <c r="H7" s="89"/>
      <c r="I7" s="5"/>
      <c r="J7" s="92"/>
      <c r="K7" s="91"/>
      <c r="L7" s="91"/>
    </row>
    <row r="9" spans="1:8" ht="138.75" customHeight="1">
      <c r="A9" s="103" t="s">
        <v>128</v>
      </c>
      <c r="B9" s="104"/>
      <c r="C9" s="104"/>
      <c r="D9" s="104"/>
      <c r="E9" s="104"/>
      <c r="F9" s="104"/>
      <c r="G9" s="104"/>
      <c r="H9" s="104"/>
    </row>
    <row r="10" ht="31.5" customHeight="1"/>
    <row r="11" spans="1:8" ht="82.5" customHeight="1">
      <c r="A11" s="37" t="s">
        <v>76</v>
      </c>
      <c r="B11" s="105" t="s">
        <v>78</v>
      </c>
      <c r="C11" s="105" t="s">
        <v>79</v>
      </c>
      <c r="D11" s="119" t="s">
        <v>80</v>
      </c>
      <c r="E11" s="120"/>
      <c r="F11" s="120"/>
      <c r="G11" s="120"/>
      <c r="H11" s="121"/>
    </row>
    <row r="12" spans="1:8" ht="15.75">
      <c r="A12" s="37" t="s">
        <v>77</v>
      </c>
      <c r="B12" s="106"/>
      <c r="C12" s="106"/>
      <c r="D12" s="119" t="s">
        <v>81</v>
      </c>
      <c r="E12" s="120"/>
      <c r="F12" s="120"/>
      <c r="G12" s="120"/>
      <c r="H12" s="121"/>
    </row>
    <row r="13" spans="1:8" ht="15.75">
      <c r="A13" s="38"/>
      <c r="B13" s="107"/>
      <c r="C13" s="107"/>
      <c r="D13" s="37">
        <v>2020</v>
      </c>
      <c r="E13" s="37">
        <v>2021</v>
      </c>
      <c r="F13" s="37">
        <v>2022</v>
      </c>
      <c r="G13" s="37">
        <v>2023</v>
      </c>
      <c r="H13" s="37">
        <v>2024</v>
      </c>
    </row>
    <row r="14" spans="1:8" ht="15.7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</row>
    <row r="15" spans="1:9" ht="30.75" customHeight="1">
      <c r="A15" s="122"/>
      <c r="B15" s="108" t="s">
        <v>93</v>
      </c>
      <c r="C15" s="37" t="s">
        <v>82</v>
      </c>
      <c r="D15" s="31">
        <f>D16+D17+D18+D19</f>
        <v>24536.982</v>
      </c>
      <c r="E15" s="31">
        <f>E16+E17+E18+E19</f>
        <v>47421.327000000005</v>
      </c>
      <c r="F15" s="31">
        <f>F16+F17+F18+F19</f>
        <v>37959.377</v>
      </c>
      <c r="G15" s="31">
        <f>G16+G17+G18+G19</f>
        <v>43226.866</v>
      </c>
      <c r="H15" s="31">
        <v>35744.12</v>
      </c>
      <c r="I15" s="34"/>
    </row>
    <row r="16" spans="1:8" ht="31.5">
      <c r="A16" s="123"/>
      <c r="B16" s="125"/>
      <c r="C16" s="37" t="s">
        <v>89</v>
      </c>
      <c r="D16" s="31">
        <f>D21+D36+D73</f>
        <v>0</v>
      </c>
      <c r="E16" s="31">
        <f>E21+E36+E73</f>
        <v>0</v>
      </c>
      <c r="F16" s="31">
        <f>F21+F36+F73</f>
        <v>0</v>
      </c>
      <c r="G16" s="31">
        <f>G21+G36+G73</f>
        <v>0</v>
      </c>
      <c r="H16" s="31">
        <f>H21+H36+H73</f>
        <v>0</v>
      </c>
    </row>
    <row r="17" spans="1:8" ht="21" customHeight="1">
      <c r="A17" s="123"/>
      <c r="B17" s="125"/>
      <c r="C17" s="37" t="s">
        <v>83</v>
      </c>
      <c r="D17" s="31">
        <f aca="true" t="shared" si="0" ref="D17:H18">D22+D37+D52+D74</f>
        <v>352.307</v>
      </c>
      <c r="E17" s="31">
        <f t="shared" si="0"/>
        <v>226.443</v>
      </c>
      <c r="F17" s="31">
        <f t="shared" si="0"/>
        <v>168.005</v>
      </c>
      <c r="G17" s="31">
        <f t="shared" si="0"/>
        <v>4535.655</v>
      </c>
      <c r="H17" s="31">
        <f t="shared" si="0"/>
        <v>168.005</v>
      </c>
    </row>
    <row r="18" spans="1:8" ht="21" customHeight="1">
      <c r="A18" s="123"/>
      <c r="B18" s="125"/>
      <c r="C18" s="37" t="s">
        <v>84</v>
      </c>
      <c r="D18" s="31">
        <f t="shared" si="0"/>
        <v>24184.675</v>
      </c>
      <c r="E18" s="31">
        <f t="shared" si="0"/>
        <v>47194.884000000005</v>
      </c>
      <c r="F18" s="31">
        <f t="shared" si="0"/>
        <v>37791.372</v>
      </c>
      <c r="G18" s="31">
        <f t="shared" si="0"/>
        <v>38691.211</v>
      </c>
      <c r="H18" s="31">
        <f t="shared" si="0"/>
        <v>35576.111000000004</v>
      </c>
    </row>
    <row r="19" spans="1:8" ht="39" customHeight="1">
      <c r="A19" s="124"/>
      <c r="B19" s="126"/>
      <c r="C19" s="25" t="s">
        <v>85</v>
      </c>
      <c r="D19" s="31">
        <f>D24+D54+D76+D96</f>
        <v>0</v>
      </c>
      <c r="E19" s="31">
        <f>E24+E54+E76+E96</f>
        <v>0</v>
      </c>
      <c r="F19" s="31">
        <f>F24+F54+F76+F96</f>
        <v>0</v>
      </c>
      <c r="G19" s="31">
        <f>G24+G54+G76+G96</f>
        <v>0</v>
      </c>
      <c r="H19" s="31">
        <f>H24+H54+H76+H96</f>
        <v>0</v>
      </c>
    </row>
    <row r="20" spans="1:8" ht="20.25" customHeight="1">
      <c r="A20" s="105" t="s">
        <v>43</v>
      </c>
      <c r="B20" s="39" t="s">
        <v>86</v>
      </c>
      <c r="C20" s="51" t="s">
        <v>82</v>
      </c>
      <c r="D20" s="53">
        <f>D21+D22+D23+D24</f>
        <v>7891.2570000000005</v>
      </c>
      <c r="E20" s="53">
        <f>E21+E22+E23+E24</f>
        <v>7971.443</v>
      </c>
      <c r="F20" s="53">
        <f>F21+F22+F23+F24</f>
        <v>6385.994</v>
      </c>
      <c r="G20" s="53">
        <f>G21+G22+G23+G24</f>
        <v>6536.635</v>
      </c>
      <c r="H20" s="53">
        <f>H21+H22+H23+H24</f>
        <v>6533.635</v>
      </c>
    </row>
    <row r="21" spans="1:8" ht="38.25" customHeight="1">
      <c r="A21" s="106"/>
      <c r="B21" s="108" t="s">
        <v>87</v>
      </c>
      <c r="C21" s="37" t="s">
        <v>89</v>
      </c>
      <c r="D21" s="31">
        <f aca="true" t="shared" si="1" ref="D21:H22">D26+D31+D41</f>
        <v>0</v>
      </c>
      <c r="E21" s="31">
        <f t="shared" si="1"/>
        <v>0</v>
      </c>
      <c r="F21" s="31">
        <f t="shared" si="1"/>
        <v>0</v>
      </c>
      <c r="G21" s="31">
        <f t="shared" si="1"/>
        <v>0</v>
      </c>
      <c r="H21" s="31">
        <f t="shared" si="1"/>
        <v>0</v>
      </c>
    </row>
    <row r="22" spans="1:8" ht="15.75">
      <c r="A22" s="106"/>
      <c r="B22" s="125"/>
      <c r="C22" s="37" t="s">
        <v>83</v>
      </c>
      <c r="D22" s="31">
        <f t="shared" si="1"/>
        <v>149.247</v>
      </c>
      <c r="E22" s="31">
        <f t="shared" si="1"/>
        <v>226.443</v>
      </c>
      <c r="F22" s="31">
        <f t="shared" si="1"/>
        <v>168.005</v>
      </c>
      <c r="G22" s="31">
        <f t="shared" si="1"/>
        <v>168.005</v>
      </c>
      <c r="H22" s="31">
        <f t="shared" si="1"/>
        <v>168.005</v>
      </c>
    </row>
    <row r="23" spans="1:8" ht="15.75">
      <c r="A23" s="106"/>
      <c r="B23" s="125"/>
      <c r="C23" s="37" t="s">
        <v>84</v>
      </c>
      <c r="D23" s="31">
        <f>D28+D33</f>
        <v>7742.01</v>
      </c>
      <c r="E23" s="31">
        <f>E28+E33</f>
        <v>7745</v>
      </c>
      <c r="F23" s="31">
        <f>F28+F33</f>
        <v>6217.989</v>
      </c>
      <c r="G23" s="31">
        <f>G28+G33</f>
        <v>6368.63</v>
      </c>
      <c r="H23" s="31">
        <f>H28+H33</f>
        <v>6365.63</v>
      </c>
    </row>
    <row r="24" spans="1:8" ht="45">
      <c r="A24" s="107"/>
      <c r="B24" s="126"/>
      <c r="C24" s="25" t="s">
        <v>85</v>
      </c>
      <c r="D24" s="31">
        <f>D29+D34+D44</f>
        <v>0</v>
      </c>
      <c r="E24" s="31">
        <f>E29+E34+E44</f>
        <v>0</v>
      </c>
      <c r="F24" s="31">
        <f>F29+F34+F44</f>
        <v>0</v>
      </c>
      <c r="G24" s="31">
        <f>G29+G34+G44</f>
        <v>0</v>
      </c>
      <c r="H24" s="31">
        <f>H29+H34+H44</f>
        <v>0</v>
      </c>
    </row>
    <row r="25" spans="1:8" ht="21" customHeight="1">
      <c r="A25" s="105" t="s">
        <v>45</v>
      </c>
      <c r="B25" s="108" t="s">
        <v>88</v>
      </c>
      <c r="C25" s="51" t="s">
        <v>82</v>
      </c>
      <c r="D25" s="53">
        <f>D26+D27+D28+D29</f>
        <v>7740.5</v>
      </c>
      <c r="E25" s="53">
        <f>E26+E27+E28+E29</f>
        <v>7740.5</v>
      </c>
      <c r="F25" s="53">
        <f>F26+F27+F28+F29</f>
        <v>6213.489</v>
      </c>
      <c r="G25" s="53">
        <f>G26+G27+G28+G29</f>
        <v>6364.13</v>
      </c>
      <c r="H25" s="53">
        <f>H26+H27+H28+H29</f>
        <v>6364.13</v>
      </c>
    </row>
    <row r="26" spans="1:8" ht="31.5">
      <c r="A26" s="106"/>
      <c r="B26" s="109"/>
      <c r="C26" s="37" t="s">
        <v>89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5.75">
      <c r="A27" s="106"/>
      <c r="B27" s="109"/>
      <c r="C27" s="37" t="s">
        <v>83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ht="15.75">
      <c r="A28" s="106"/>
      <c r="B28" s="109"/>
      <c r="C28" s="37" t="s">
        <v>84</v>
      </c>
      <c r="D28" s="31">
        <f>'прил 4 ут'!H15</f>
        <v>7740.5</v>
      </c>
      <c r="E28" s="31">
        <f>'прил 4  10.02'!I19</f>
        <v>7740.5</v>
      </c>
      <c r="F28" s="31">
        <f>'прил 4  10.02'!J19</f>
        <v>6213.489</v>
      </c>
      <c r="G28" s="31">
        <f>'прил 4  10.02'!K19</f>
        <v>6364.13</v>
      </c>
      <c r="H28" s="31">
        <f>'прил 4  10.02'!L19</f>
        <v>6364.13</v>
      </c>
    </row>
    <row r="29" spans="1:8" ht="45">
      <c r="A29" s="107"/>
      <c r="B29" s="110"/>
      <c r="C29" s="25" t="s">
        <v>85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</row>
    <row r="30" spans="1:8" ht="18" customHeight="1">
      <c r="A30" s="105" t="s">
        <v>47</v>
      </c>
      <c r="B30" s="108" t="s">
        <v>48</v>
      </c>
      <c r="C30" s="51" t="s">
        <v>82</v>
      </c>
      <c r="D30" s="53">
        <f>D31+D32+D33+D34</f>
        <v>150.757</v>
      </c>
      <c r="E30" s="53">
        <f>E31+E32+E33+E34</f>
        <v>230.943</v>
      </c>
      <c r="F30" s="53">
        <f>F31+F32+F33+F34</f>
        <v>172.505</v>
      </c>
      <c r="G30" s="53">
        <f>G31+G32+G33+G34</f>
        <v>172.505</v>
      </c>
      <c r="H30" s="53">
        <v>169.51</v>
      </c>
    </row>
    <row r="31" spans="1:8" ht="32.25" customHeight="1">
      <c r="A31" s="106"/>
      <c r="B31" s="109"/>
      <c r="C31" s="37" t="s">
        <v>89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ht="15.75">
      <c r="A32" s="106"/>
      <c r="B32" s="109"/>
      <c r="C32" s="37" t="s">
        <v>83</v>
      </c>
      <c r="D32" s="31">
        <v>149.247</v>
      </c>
      <c r="E32" s="31">
        <v>226.443</v>
      </c>
      <c r="F32" s="31">
        <v>168.005</v>
      </c>
      <c r="G32" s="31">
        <v>168.005</v>
      </c>
      <c r="H32" s="31">
        <v>168.005</v>
      </c>
    </row>
    <row r="33" spans="1:8" ht="34.5" customHeight="1">
      <c r="A33" s="106"/>
      <c r="B33" s="109"/>
      <c r="C33" s="37" t="s">
        <v>84</v>
      </c>
      <c r="D33" s="31">
        <v>1.51</v>
      </c>
      <c r="E33" s="31">
        <f>'прил 4 ут'!I16</f>
        <v>4.5</v>
      </c>
      <c r="F33" s="31">
        <f>'прил 4 ут'!J16</f>
        <v>4.5</v>
      </c>
      <c r="G33" s="31">
        <f>'прил 4 ут'!K16</f>
        <v>4.5</v>
      </c>
      <c r="H33" s="31">
        <v>1.5</v>
      </c>
    </row>
    <row r="34" spans="1:8" ht="34.5" customHeight="1">
      <c r="A34" s="107"/>
      <c r="B34" s="110"/>
      <c r="C34" s="25" t="s">
        <v>85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ht="23.25" customHeight="1">
      <c r="A35" s="105">
        <v>2</v>
      </c>
      <c r="B35" s="108" t="s">
        <v>130</v>
      </c>
      <c r="C35" s="51" t="s">
        <v>82</v>
      </c>
      <c r="D35" s="53">
        <v>0</v>
      </c>
      <c r="E35" s="53">
        <v>22673.86</v>
      </c>
      <c r="F35" s="53">
        <v>18057.954</v>
      </c>
      <c r="G35" s="53">
        <v>18495.751</v>
      </c>
      <c r="H35" s="53">
        <v>18495.751</v>
      </c>
    </row>
    <row r="36" spans="1:8" ht="32.25" customHeight="1">
      <c r="A36" s="106"/>
      <c r="B36" s="109"/>
      <c r="C36" s="37" t="s">
        <v>89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ht="15.75">
      <c r="A37" s="106"/>
      <c r="B37" s="109"/>
      <c r="C37" s="37" t="s">
        <v>83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ht="25.5" customHeight="1">
      <c r="A38" s="106"/>
      <c r="B38" s="109"/>
      <c r="C38" s="37" t="s">
        <v>84</v>
      </c>
      <c r="D38" s="31">
        <v>0</v>
      </c>
      <c r="E38" s="31">
        <v>22673.86</v>
      </c>
      <c r="F38" s="31">
        <v>18057.954</v>
      </c>
      <c r="G38" s="31">
        <v>18495.751</v>
      </c>
      <c r="H38" s="31">
        <v>18495.751</v>
      </c>
    </row>
    <row r="39" spans="1:8" ht="31.5" customHeight="1">
      <c r="A39" s="107"/>
      <c r="B39" s="110"/>
      <c r="C39" s="25" t="s">
        <v>85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ht="23.25" customHeight="1">
      <c r="A40" s="111" t="s">
        <v>131</v>
      </c>
      <c r="B40" s="108" t="s">
        <v>134</v>
      </c>
      <c r="C40" s="51" t="s">
        <v>82</v>
      </c>
      <c r="D40" s="53">
        <f>D41+D42+D43+D44</f>
        <v>0</v>
      </c>
      <c r="E40" s="53">
        <v>22493.86</v>
      </c>
      <c r="F40" s="53">
        <v>18057.954</v>
      </c>
      <c r="G40" s="53">
        <v>18495.751</v>
      </c>
      <c r="H40" s="53">
        <f>H41+H42+H43+H44</f>
        <v>18495.751</v>
      </c>
    </row>
    <row r="41" spans="1:8" ht="32.25" customHeight="1">
      <c r="A41" s="117"/>
      <c r="B41" s="109"/>
      <c r="C41" s="37" t="s">
        <v>89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</row>
    <row r="42" spans="1:8" ht="15.75">
      <c r="A42" s="117"/>
      <c r="B42" s="109"/>
      <c r="C42" s="37" t="s">
        <v>83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34.5" customHeight="1">
      <c r="A43" s="117"/>
      <c r="B43" s="109"/>
      <c r="C43" s="37" t="s">
        <v>84</v>
      </c>
      <c r="D43" s="31">
        <f>'прил 4  10.02'!H22</f>
        <v>0</v>
      </c>
      <c r="E43" s="31">
        <v>22493.86</v>
      </c>
      <c r="F43" s="31">
        <v>18057.954</v>
      </c>
      <c r="G43" s="31">
        <v>18495.751</v>
      </c>
      <c r="H43" s="31">
        <v>18495.751</v>
      </c>
    </row>
    <row r="44" spans="1:8" ht="29.25" customHeight="1">
      <c r="A44" s="118"/>
      <c r="B44" s="110"/>
      <c r="C44" s="25" t="s">
        <v>85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ht="21.75" customHeight="1">
      <c r="A45" s="111" t="s">
        <v>132</v>
      </c>
      <c r="B45" s="105" t="s">
        <v>133</v>
      </c>
      <c r="C45" s="37" t="s">
        <v>82</v>
      </c>
      <c r="D45" s="31">
        <v>0</v>
      </c>
      <c r="E45" s="31">
        <v>180</v>
      </c>
      <c r="F45" s="31">
        <v>0</v>
      </c>
      <c r="G45" s="31">
        <v>0</v>
      </c>
      <c r="H45" s="31">
        <v>0</v>
      </c>
    </row>
    <row r="46" spans="1:8" ht="27" customHeight="1">
      <c r="A46" s="117"/>
      <c r="B46" s="106"/>
      <c r="C46" s="37" t="s">
        <v>89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</row>
    <row r="47" spans="1:8" ht="28.5" customHeight="1">
      <c r="A47" s="117"/>
      <c r="B47" s="106"/>
      <c r="C47" s="37" t="s">
        <v>83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>
      <c r="A48" s="117"/>
      <c r="B48" s="106"/>
      <c r="C48" s="37" t="s">
        <v>84</v>
      </c>
      <c r="D48" s="31">
        <v>0</v>
      </c>
      <c r="E48" s="31">
        <v>180</v>
      </c>
      <c r="F48" s="31">
        <v>0</v>
      </c>
      <c r="G48" s="31">
        <v>0</v>
      </c>
      <c r="H48" s="31">
        <v>0</v>
      </c>
    </row>
    <row r="49" spans="1:8" ht="36" customHeight="1">
      <c r="A49" s="118"/>
      <c r="B49" s="107"/>
      <c r="C49" s="25" t="s">
        <v>85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ht="16.5" customHeight="1">
      <c r="A50" s="105">
        <v>3</v>
      </c>
      <c r="B50" s="39" t="s">
        <v>86</v>
      </c>
      <c r="C50" s="51" t="s">
        <v>82</v>
      </c>
      <c r="D50" s="53">
        <f>D51+D52+D53+D54</f>
        <v>15437.005000000001</v>
      </c>
      <c r="E50" s="53">
        <f>E51+E52+E53+E54</f>
        <v>16105.024000000001</v>
      </c>
      <c r="F50" s="53">
        <f>F51+F52+F53+F54</f>
        <v>12844.429</v>
      </c>
      <c r="G50" s="53">
        <f>G51+G52+G53+G54</f>
        <v>17523.48</v>
      </c>
      <c r="H50" s="53">
        <v>10043.73</v>
      </c>
    </row>
    <row r="51" spans="1:8" ht="31.5">
      <c r="A51" s="106"/>
      <c r="B51" s="108" t="s">
        <v>90</v>
      </c>
      <c r="C51" s="37" t="s">
        <v>89</v>
      </c>
      <c r="D51" s="31">
        <f>D56</f>
        <v>0</v>
      </c>
      <c r="E51" s="31">
        <f>E56</f>
        <v>0</v>
      </c>
      <c r="F51" s="31">
        <f>F56</f>
        <v>0</v>
      </c>
      <c r="G51" s="31">
        <f>G56</f>
        <v>0</v>
      </c>
      <c r="H51" s="31">
        <f>H56</f>
        <v>0</v>
      </c>
    </row>
    <row r="52" spans="1:8" ht="15.75">
      <c r="A52" s="106"/>
      <c r="B52" s="109"/>
      <c r="C52" s="37" t="s">
        <v>83</v>
      </c>
      <c r="D52" s="31">
        <f>D57+D61+D65+D68</f>
        <v>0</v>
      </c>
      <c r="E52" s="31">
        <f>E57+E61+E65+E68</f>
        <v>0</v>
      </c>
      <c r="F52" s="31">
        <f>F57+F61+F65+F68</f>
        <v>0</v>
      </c>
      <c r="G52" s="31">
        <f>G57+G61+G65+G68</f>
        <v>4367.65</v>
      </c>
      <c r="H52" s="31">
        <f>H57+H61+H65+H68</f>
        <v>0</v>
      </c>
    </row>
    <row r="53" spans="1:8" ht="15.75">
      <c r="A53" s="106"/>
      <c r="B53" s="109"/>
      <c r="C53" s="37" t="s">
        <v>84</v>
      </c>
      <c r="D53" s="31">
        <f>D58+D62+D66</f>
        <v>15437.005000000001</v>
      </c>
      <c r="E53" s="31">
        <f aca="true" t="shared" si="2" ref="E53:H54">E58+E62+E66</f>
        <v>16105.024000000001</v>
      </c>
      <c r="F53" s="31">
        <f t="shared" si="2"/>
        <v>12844.429</v>
      </c>
      <c r="G53" s="31">
        <f t="shared" si="2"/>
        <v>13155.83</v>
      </c>
      <c r="H53" s="31">
        <v>10043.73</v>
      </c>
    </row>
    <row r="54" spans="1:8" ht="36" customHeight="1">
      <c r="A54" s="107"/>
      <c r="B54" s="110"/>
      <c r="C54" s="54" t="s">
        <v>85</v>
      </c>
      <c r="D54" s="31">
        <f>D59+D63+D67</f>
        <v>0</v>
      </c>
      <c r="E54" s="31">
        <f t="shared" si="2"/>
        <v>0</v>
      </c>
      <c r="F54" s="31">
        <f t="shared" si="2"/>
        <v>0</v>
      </c>
      <c r="G54" s="31">
        <f t="shared" si="2"/>
        <v>0</v>
      </c>
      <c r="H54" s="31">
        <f t="shared" si="2"/>
        <v>0</v>
      </c>
    </row>
    <row r="55" spans="1:8" ht="19.5" customHeight="1">
      <c r="A55" s="111" t="s">
        <v>135</v>
      </c>
      <c r="B55" s="108" t="s">
        <v>52</v>
      </c>
      <c r="C55" s="51" t="s">
        <v>82</v>
      </c>
      <c r="D55" s="53">
        <f>D56+D57+D58+D59</f>
        <v>15437.005000000001</v>
      </c>
      <c r="E55" s="53">
        <f>E56+E57+E58+E59</f>
        <v>16000</v>
      </c>
      <c r="F55" s="53">
        <f>F56+F57+F58+F59</f>
        <v>12844.429</v>
      </c>
      <c r="G55" s="53">
        <f>G56+G57+G58+G59</f>
        <v>13155.83</v>
      </c>
      <c r="H55" s="53">
        <v>10043.73</v>
      </c>
    </row>
    <row r="56" spans="1:8" ht="31.5">
      <c r="A56" s="117"/>
      <c r="B56" s="109"/>
      <c r="C56" s="37" t="s">
        <v>89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ht="15.75">
      <c r="A57" s="117"/>
      <c r="B57" s="109"/>
      <c r="C57" s="37" t="s">
        <v>83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</row>
    <row r="58" spans="1:8" ht="15.75">
      <c r="A58" s="117"/>
      <c r="B58" s="109"/>
      <c r="C58" s="37" t="s">
        <v>84</v>
      </c>
      <c r="D58" s="31">
        <f>'прил 4 ут'!H22</f>
        <v>15437.005000000001</v>
      </c>
      <c r="E58" s="31">
        <f>'прил 4 ут'!I22</f>
        <v>16000</v>
      </c>
      <c r="F58" s="31">
        <f>'прил 4 ут'!J22</f>
        <v>12844.429</v>
      </c>
      <c r="G58" s="31">
        <f>'прил 4 ут'!K22</f>
        <v>13155.83</v>
      </c>
      <c r="H58" s="31">
        <v>10043.73</v>
      </c>
    </row>
    <row r="59" spans="1:8" ht="36" customHeight="1">
      <c r="A59" s="118"/>
      <c r="B59" s="110"/>
      <c r="C59" s="25" t="s">
        <v>85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ht="15.75">
      <c r="A60" s="111" t="s">
        <v>136</v>
      </c>
      <c r="B60" s="114" t="s">
        <v>53</v>
      </c>
      <c r="C60" s="51" t="s">
        <v>82</v>
      </c>
      <c r="D60" s="53">
        <v>0</v>
      </c>
      <c r="E60" s="53">
        <v>7.297</v>
      </c>
      <c r="F60" s="53">
        <v>0</v>
      </c>
      <c r="G60" s="53">
        <v>0</v>
      </c>
      <c r="H60" s="53">
        <v>0</v>
      </c>
    </row>
    <row r="61" spans="1:8" ht="15.75">
      <c r="A61" s="112"/>
      <c r="B61" s="115"/>
      <c r="C61" s="37" t="s">
        <v>83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ht="15.75">
      <c r="A62" s="112"/>
      <c r="B62" s="115"/>
      <c r="C62" s="37" t="s">
        <v>84</v>
      </c>
      <c r="D62" s="31">
        <f>'прил 4 ут'!H23</f>
        <v>0</v>
      </c>
      <c r="E62" s="31">
        <f>'прил 4 ут'!I23</f>
        <v>7.297</v>
      </c>
      <c r="F62" s="31">
        <f>'прил 4 ут'!J23</f>
        <v>0</v>
      </c>
      <c r="G62" s="31">
        <f>'прил 4 ут'!K23</f>
        <v>0</v>
      </c>
      <c r="H62" s="31">
        <f>'прил 4 ут'!L23</f>
        <v>0</v>
      </c>
    </row>
    <row r="63" spans="1:8" ht="45">
      <c r="A63" s="113"/>
      <c r="B63" s="116"/>
      <c r="C63" s="25" t="s">
        <v>85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ht="21.75" customHeight="1">
      <c r="A64" s="111" t="s">
        <v>137</v>
      </c>
      <c r="B64" s="114" t="s">
        <v>115</v>
      </c>
      <c r="C64" s="51" t="s">
        <v>82</v>
      </c>
      <c r="D64" s="53">
        <f>D65+D66+D67</f>
        <v>0</v>
      </c>
      <c r="E64" s="53">
        <f>E65+E66+E67</f>
        <v>97.727</v>
      </c>
      <c r="F64" s="53">
        <f>F65+F66+F67</f>
        <v>0</v>
      </c>
      <c r="G64" s="53">
        <f>G65+G66+G67</f>
        <v>0</v>
      </c>
      <c r="H64" s="53">
        <f>H65+H66+H67</f>
        <v>0</v>
      </c>
    </row>
    <row r="65" spans="1:8" ht="15.75">
      <c r="A65" s="112"/>
      <c r="B65" s="115"/>
      <c r="C65" s="37" t="s">
        <v>83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ht="15.75">
      <c r="A66" s="112"/>
      <c r="B66" s="115"/>
      <c r="C66" s="37" t="s">
        <v>84</v>
      </c>
      <c r="D66" s="31">
        <f>'прил 4 ут'!H24</f>
        <v>0</v>
      </c>
      <c r="E66" s="31">
        <f>'прил 4 ут'!I24</f>
        <v>97.727</v>
      </c>
      <c r="F66" s="31">
        <f>'прил 4 ут'!J24</f>
        <v>0</v>
      </c>
      <c r="G66" s="31">
        <f>'прил 4 ут'!K24</f>
        <v>0</v>
      </c>
      <c r="H66" s="31">
        <f>'прил 4 ут'!L24</f>
        <v>0</v>
      </c>
    </row>
    <row r="67" spans="1:8" ht="45">
      <c r="A67" s="113"/>
      <c r="B67" s="116"/>
      <c r="C67" s="25" t="s">
        <v>85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</row>
    <row r="68" spans="1:8" ht="15.75">
      <c r="A68" s="130" t="s">
        <v>138</v>
      </c>
      <c r="B68" s="105" t="s">
        <v>119</v>
      </c>
      <c r="C68" s="51" t="s">
        <v>82</v>
      </c>
      <c r="D68" s="53">
        <f>D69+D70+D71</f>
        <v>0</v>
      </c>
      <c r="E68" s="53">
        <f>E69+E70+E71</f>
        <v>0</v>
      </c>
      <c r="F68" s="53">
        <f>F69+F70+F71</f>
        <v>0</v>
      </c>
      <c r="G68" s="53">
        <f>G69+G70+G71</f>
        <v>4367.65</v>
      </c>
      <c r="H68" s="53">
        <f>H69+H70+H71</f>
        <v>0</v>
      </c>
    </row>
    <row r="69" spans="1:8" ht="15.75">
      <c r="A69" s="112"/>
      <c r="B69" s="106"/>
      <c r="C69" s="37" t="s">
        <v>83</v>
      </c>
      <c r="D69" s="31">
        <v>0</v>
      </c>
      <c r="E69" s="31">
        <v>0</v>
      </c>
      <c r="F69" s="31">
        <v>0</v>
      </c>
      <c r="G69" s="31">
        <v>4367.65</v>
      </c>
      <c r="H69" s="31">
        <v>0</v>
      </c>
    </row>
    <row r="70" spans="1:8" ht="15.75">
      <c r="A70" s="112"/>
      <c r="B70" s="106"/>
      <c r="C70" s="37" t="s">
        <v>84</v>
      </c>
      <c r="D70" s="31">
        <v>0</v>
      </c>
      <c r="E70" s="31">
        <v>0</v>
      </c>
      <c r="F70" s="31">
        <v>0</v>
      </c>
      <c r="G70" s="31">
        <v>0</v>
      </c>
      <c r="H70" s="31">
        <f>SUM(E70:G70)</f>
        <v>0</v>
      </c>
    </row>
    <row r="71" spans="1:8" ht="45">
      <c r="A71" s="113"/>
      <c r="B71" s="107"/>
      <c r="C71" s="25" t="s">
        <v>85</v>
      </c>
      <c r="D71" s="31">
        <v>0</v>
      </c>
      <c r="E71" s="31">
        <v>0</v>
      </c>
      <c r="F71" s="31">
        <v>0</v>
      </c>
      <c r="G71" s="31">
        <v>0</v>
      </c>
      <c r="H71" s="31">
        <f>SUM(E71:G71)</f>
        <v>0</v>
      </c>
    </row>
    <row r="72" spans="1:8" ht="18" customHeight="1">
      <c r="A72" s="105" t="s">
        <v>139</v>
      </c>
      <c r="B72" s="39" t="s">
        <v>86</v>
      </c>
      <c r="C72" s="51" t="s">
        <v>82</v>
      </c>
      <c r="D72" s="53">
        <f>D73+D74+D75+D76</f>
        <v>1208.72</v>
      </c>
      <c r="E72" s="53">
        <v>671</v>
      </c>
      <c r="F72" s="53">
        <v>671</v>
      </c>
      <c r="G72" s="53">
        <v>671</v>
      </c>
      <c r="H72" s="53">
        <v>671</v>
      </c>
    </row>
    <row r="73" spans="1:8" ht="33" customHeight="1">
      <c r="A73" s="106"/>
      <c r="B73" s="108" t="s">
        <v>91</v>
      </c>
      <c r="C73" s="37" t="s">
        <v>89</v>
      </c>
      <c r="D73" s="31">
        <f aca="true" t="shared" si="3" ref="D73:H76">D78+D83+D88+D93</f>
        <v>0</v>
      </c>
      <c r="E73" s="31">
        <f t="shared" si="3"/>
        <v>0</v>
      </c>
      <c r="F73" s="31">
        <f t="shared" si="3"/>
        <v>0</v>
      </c>
      <c r="G73" s="31">
        <f t="shared" si="3"/>
        <v>0</v>
      </c>
      <c r="H73" s="31">
        <f t="shared" si="3"/>
        <v>0</v>
      </c>
    </row>
    <row r="74" spans="1:8" ht="15.75">
      <c r="A74" s="106"/>
      <c r="B74" s="125"/>
      <c r="C74" s="37" t="s">
        <v>83</v>
      </c>
      <c r="D74" s="31">
        <f t="shared" si="3"/>
        <v>203.06</v>
      </c>
      <c r="E74" s="31">
        <f t="shared" si="3"/>
        <v>0</v>
      </c>
      <c r="F74" s="31">
        <f t="shared" si="3"/>
        <v>0</v>
      </c>
      <c r="G74" s="31">
        <f t="shared" si="3"/>
        <v>0</v>
      </c>
      <c r="H74" s="31">
        <f t="shared" si="3"/>
        <v>0</v>
      </c>
    </row>
    <row r="75" spans="1:8" ht="15.75">
      <c r="A75" s="106"/>
      <c r="B75" s="125"/>
      <c r="C75" s="37" t="s">
        <v>84</v>
      </c>
      <c r="D75" s="31">
        <f t="shared" si="3"/>
        <v>1005.66</v>
      </c>
      <c r="E75" s="31">
        <f t="shared" si="3"/>
        <v>671</v>
      </c>
      <c r="F75" s="31">
        <f t="shared" si="3"/>
        <v>671</v>
      </c>
      <c r="G75" s="31">
        <f t="shared" si="3"/>
        <v>671</v>
      </c>
      <c r="H75" s="31">
        <f t="shared" si="3"/>
        <v>671</v>
      </c>
    </row>
    <row r="76" spans="1:8" ht="45">
      <c r="A76" s="107"/>
      <c r="B76" s="126"/>
      <c r="C76" s="25" t="s">
        <v>85</v>
      </c>
      <c r="D76" s="31">
        <f t="shared" si="3"/>
        <v>0</v>
      </c>
      <c r="E76" s="31">
        <f t="shared" si="3"/>
        <v>0</v>
      </c>
      <c r="F76" s="31">
        <f t="shared" si="3"/>
        <v>0</v>
      </c>
      <c r="G76" s="31">
        <f t="shared" si="3"/>
        <v>0</v>
      </c>
      <c r="H76" s="31">
        <f t="shared" si="3"/>
        <v>0</v>
      </c>
    </row>
    <row r="77" spans="1:8" ht="15" customHeight="1">
      <c r="A77" s="111" t="s">
        <v>140</v>
      </c>
      <c r="B77" s="108" t="s">
        <v>92</v>
      </c>
      <c r="C77" s="51" t="s">
        <v>82</v>
      </c>
      <c r="D77" s="53">
        <f>D78+D79+D80+D81</f>
        <v>886.66</v>
      </c>
      <c r="E77" s="53">
        <f>E78+E79+E80+E81</f>
        <v>557</v>
      </c>
      <c r="F77" s="53">
        <f>F78+F79+F80+F81</f>
        <v>557</v>
      </c>
      <c r="G77" s="53">
        <f>G78+G79+G80+G81</f>
        <v>557</v>
      </c>
      <c r="H77" s="53">
        <f>H78+H79+H80+H81</f>
        <v>557</v>
      </c>
    </row>
    <row r="78" spans="1:8" ht="35.25" customHeight="1">
      <c r="A78" s="117"/>
      <c r="B78" s="109"/>
      <c r="C78" s="37" t="s">
        <v>89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</row>
    <row r="79" spans="1:8" ht="20.25" customHeight="1">
      <c r="A79" s="117"/>
      <c r="B79" s="109"/>
      <c r="C79" s="37" t="s">
        <v>83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2.5" customHeight="1">
      <c r="A80" s="117"/>
      <c r="B80" s="109"/>
      <c r="C80" s="37" t="s">
        <v>84</v>
      </c>
      <c r="D80" s="31">
        <v>886.66</v>
      </c>
      <c r="E80" s="31">
        <f>'прил 4 ут'!I26</f>
        <v>557</v>
      </c>
      <c r="F80" s="31">
        <f>'прил 4 ут'!J26</f>
        <v>557</v>
      </c>
      <c r="G80" s="31">
        <f>'прил 4 ут'!K26</f>
        <v>557</v>
      </c>
      <c r="H80" s="31">
        <f>'прил 4 ут'!L26</f>
        <v>557</v>
      </c>
    </row>
    <row r="81" spans="1:8" ht="35.25" customHeight="1">
      <c r="A81" s="118"/>
      <c r="B81" s="110"/>
      <c r="C81" s="25" t="s">
        <v>85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ht="15.75">
      <c r="A82" s="111" t="s">
        <v>141</v>
      </c>
      <c r="B82" s="108" t="s">
        <v>65</v>
      </c>
      <c r="C82" s="51" t="s">
        <v>82</v>
      </c>
      <c r="D82" s="53">
        <f>D83+D84+D85+D86</f>
        <v>84</v>
      </c>
      <c r="E82" s="53">
        <f>E83+E84+E85+E86</f>
        <v>84</v>
      </c>
      <c r="F82" s="53">
        <f>F83+F84+F85+F86</f>
        <v>84</v>
      </c>
      <c r="G82" s="53">
        <f>G83+G84+G85+G86</f>
        <v>84</v>
      </c>
      <c r="H82" s="53">
        <f>H83+H84+H85+H86</f>
        <v>84</v>
      </c>
    </row>
    <row r="83" spans="1:8" ht="31.5">
      <c r="A83" s="117"/>
      <c r="B83" s="109"/>
      <c r="C83" s="37" t="s">
        <v>89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</row>
    <row r="84" spans="1:8" ht="15.75">
      <c r="A84" s="117"/>
      <c r="B84" s="109"/>
      <c r="C84" s="37" t="s">
        <v>83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</row>
    <row r="85" spans="1:8" ht="15.75">
      <c r="A85" s="117"/>
      <c r="B85" s="109"/>
      <c r="C85" s="37" t="s">
        <v>84</v>
      </c>
      <c r="D85" s="31">
        <f>'прил 4 ут'!H27</f>
        <v>84</v>
      </c>
      <c r="E85" s="31">
        <f>'прил 4 ут'!I27</f>
        <v>84</v>
      </c>
      <c r="F85" s="31">
        <f>'прил 4 ут'!J27</f>
        <v>84</v>
      </c>
      <c r="G85" s="31">
        <f>'прил 4 ут'!K27</f>
        <v>84</v>
      </c>
      <c r="H85" s="31">
        <f>'прил 4 ут'!L27</f>
        <v>84</v>
      </c>
    </row>
    <row r="86" spans="1:8" ht="45">
      <c r="A86" s="118"/>
      <c r="B86" s="110"/>
      <c r="C86" s="25" t="s">
        <v>85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</row>
    <row r="87" spans="1:8" ht="15.75">
      <c r="A87" s="111" t="s">
        <v>142</v>
      </c>
      <c r="B87" s="108" t="s">
        <v>64</v>
      </c>
      <c r="C87" s="51" t="s">
        <v>82</v>
      </c>
      <c r="D87" s="53">
        <f>D88+D89+D90+D91</f>
        <v>30</v>
      </c>
      <c r="E87" s="53">
        <f>E88+E89+E90+E91</f>
        <v>30</v>
      </c>
      <c r="F87" s="53">
        <f>F88+F89+F90+F91</f>
        <v>30</v>
      </c>
      <c r="G87" s="53">
        <f>G88+G89+G90+G91</f>
        <v>30</v>
      </c>
      <c r="H87" s="53">
        <f>H88+H89+H90+H91</f>
        <v>30</v>
      </c>
    </row>
    <row r="88" spans="1:8" ht="31.5">
      <c r="A88" s="117"/>
      <c r="B88" s="109"/>
      <c r="C88" s="37" t="s">
        <v>89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</row>
    <row r="89" spans="1:8" ht="15.75">
      <c r="A89" s="117"/>
      <c r="B89" s="109"/>
      <c r="C89" s="37" t="s">
        <v>83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</row>
    <row r="90" spans="1:8" ht="25.5" customHeight="1">
      <c r="A90" s="117"/>
      <c r="B90" s="109"/>
      <c r="C90" s="37" t="s">
        <v>84</v>
      </c>
      <c r="D90" s="31">
        <f>'прил 4 ут'!H28</f>
        <v>30</v>
      </c>
      <c r="E90" s="31">
        <f>'прил 4 ут'!I28</f>
        <v>30</v>
      </c>
      <c r="F90" s="31">
        <f>'прил 4 ут'!J28</f>
        <v>30</v>
      </c>
      <c r="G90" s="31">
        <f>'прил 4 ут'!K28</f>
        <v>30</v>
      </c>
      <c r="H90" s="31">
        <f>'прил 4 ут'!L28</f>
        <v>30</v>
      </c>
    </row>
    <row r="91" spans="1:8" ht="36" customHeight="1">
      <c r="A91" s="118"/>
      <c r="B91" s="110"/>
      <c r="C91" s="25" t="s">
        <v>85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</row>
    <row r="92" spans="1:8" ht="15" customHeight="1">
      <c r="A92" s="111" t="s">
        <v>143</v>
      </c>
      <c r="B92" s="127" t="s">
        <v>94</v>
      </c>
      <c r="C92" s="51" t="s">
        <v>82</v>
      </c>
      <c r="D92" s="52">
        <f>D93+D94+D95+D96</f>
        <v>208.06</v>
      </c>
      <c r="E92" s="52">
        <f>E93+E94+E95+E96</f>
        <v>0</v>
      </c>
      <c r="F92" s="52">
        <f>F93+F94+F95+F96</f>
        <v>0</v>
      </c>
      <c r="G92" s="52">
        <f>G93+G94+G95+G96</f>
        <v>0</v>
      </c>
      <c r="H92" s="52">
        <f>H93+H94+H95+H96</f>
        <v>0</v>
      </c>
    </row>
    <row r="93" spans="1:8" ht="31.5">
      <c r="A93" s="117"/>
      <c r="B93" s="128"/>
      <c r="C93" s="37" t="s">
        <v>89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</row>
    <row r="94" spans="1:8" ht="15.75">
      <c r="A94" s="117"/>
      <c r="B94" s="128"/>
      <c r="C94" s="37" t="s">
        <v>83</v>
      </c>
      <c r="D94" s="29">
        <v>203.06</v>
      </c>
      <c r="E94" s="29">
        <v>0</v>
      </c>
      <c r="F94" s="29">
        <v>0</v>
      </c>
      <c r="G94" s="29">
        <v>0</v>
      </c>
      <c r="H94" s="29">
        <v>0</v>
      </c>
    </row>
    <row r="95" spans="1:8" ht="15.75">
      <c r="A95" s="117"/>
      <c r="B95" s="128"/>
      <c r="C95" s="37" t="s">
        <v>84</v>
      </c>
      <c r="D95" s="29">
        <f>'прил 4 ут'!H29</f>
        <v>5</v>
      </c>
      <c r="E95" s="29">
        <f>'прил 4 ут'!I29</f>
        <v>0</v>
      </c>
      <c r="F95" s="29">
        <f>'прил 4 ут'!J29</f>
        <v>0</v>
      </c>
      <c r="G95" s="29">
        <f>'прил 4 ут'!K29</f>
        <v>0</v>
      </c>
      <c r="H95" s="29">
        <f>'прил 4 ут'!L29</f>
        <v>0</v>
      </c>
    </row>
    <row r="96" spans="1:8" ht="45">
      <c r="A96" s="118"/>
      <c r="B96" s="129"/>
      <c r="C96" s="25" t="s">
        <v>85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</row>
  </sheetData>
  <sheetProtection/>
  <mergeCells count="49">
    <mergeCell ref="A68:A71"/>
    <mergeCell ref="A40:A44"/>
    <mergeCell ref="B87:B91"/>
    <mergeCell ref="B68:B71"/>
    <mergeCell ref="A82:A86"/>
    <mergeCell ref="B82:B86"/>
    <mergeCell ref="A87:A91"/>
    <mergeCell ref="B25:B29"/>
    <mergeCell ref="B55:B59"/>
    <mergeCell ref="B45:B49"/>
    <mergeCell ref="B73:B76"/>
    <mergeCell ref="B35:B39"/>
    <mergeCell ref="A15:A19"/>
    <mergeCell ref="B15:B19"/>
    <mergeCell ref="B21:B24"/>
    <mergeCell ref="A25:A29"/>
    <mergeCell ref="A92:A96"/>
    <mergeCell ref="B92:B96"/>
    <mergeCell ref="A72:A76"/>
    <mergeCell ref="A77:A81"/>
    <mergeCell ref="B77:B81"/>
    <mergeCell ref="A30:A34"/>
    <mergeCell ref="B51:B54"/>
    <mergeCell ref="A60:A63"/>
    <mergeCell ref="B64:B67"/>
    <mergeCell ref="A64:A67"/>
    <mergeCell ref="A45:A49"/>
    <mergeCell ref="B60:B63"/>
    <mergeCell ref="A55:A59"/>
    <mergeCell ref="F2:H2"/>
    <mergeCell ref="G6:H6"/>
    <mergeCell ref="F7:H7"/>
    <mergeCell ref="E3:H3"/>
    <mergeCell ref="E4:H4"/>
    <mergeCell ref="B40:B44"/>
    <mergeCell ref="D11:H11"/>
    <mergeCell ref="D12:H12"/>
    <mergeCell ref="C11:C13"/>
    <mergeCell ref="B30:B34"/>
    <mergeCell ref="A9:H9"/>
    <mergeCell ref="A50:A54"/>
    <mergeCell ref="A35:A39"/>
    <mergeCell ref="A20:A24"/>
    <mergeCell ref="B11:B13"/>
    <mergeCell ref="J1:L1"/>
    <mergeCell ref="J2:L2"/>
    <mergeCell ref="J6:L6"/>
    <mergeCell ref="J7:L7"/>
    <mergeCell ref="G1:H1"/>
  </mergeCells>
  <printOptions/>
  <pageMargins left="0.9055118110236221" right="0.1968503937007874" top="0.1968503937007874" bottom="0.1968503937007874" header="0" footer="0"/>
  <pageSetup horizontalDpi="600" verticalDpi="600" orientation="portrait" paperSize="9" scale="62" r:id="rId1"/>
  <rowBreaks count="1" manualBreakCount="1">
    <brk id="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110" zoomScaleSheetLayoutView="110" zoomScalePageLayoutView="0" workbookViewId="0" topLeftCell="A1">
      <selection activeCell="A7" sqref="A7:L7"/>
    </sheetView>
  </sheetViews>
  <sheetFormatPr defaultColWidth="9.140625" defaultRowHeight="15"/>
  <cols>
    <col min="1" max="1" width="9.28125" style="0" bestFit="1" customWidth="1"/>
    <col min="2" max="2" width="43.28125" style="0" customWidth="1"/>
    <col min="3" max="6" width="9.28125" style="0" customWidth="1"/>
    <col min="7" max="7" width="9.28125" style="0" bestFit="1" customWidth="1"/>
    <col min="8" max="12" width="11.57421875" style="0" bestFit="1" customWidth="1"/>
  </cols>
  <sheetData>
    <row r="1" spans="9:12" ht="34.5" customHeight="1">
      <c r="I1" s="90" t="s">
        <v>159</v>
      </c>
      <c r="J1" s="89"/>
      <c r="K1" s="89"/>
      <c r="L1" s="89"/>
    </row>
    <row r="2" spans="9:12" ht="25.5" customHeight="1">
      <c r="I2" s="90" t="s">
        <v>173</v>
      </c>
      <c r="J2" s="89"/>
      <c r="K2" s="89"/>
      <c r="L2" s="89"/>
    </row>
    <row r="3" spans="9:12" ht="13.5" customHeight="1">
      <c r="I3" s="100" t="s">
        <v>160</v>
      </c>
      <c r="J3" s="100"/>
      <c r="K3" s="100"/>
      <c r="L3" s="100"/>
    </row>
    <row r="4" spans="9:12" ht="17.25" customHeight="1">
      <c r="I4" s="137" t="s">
        <v>174</v>
      </c>
      <c r="J4" s="137"/>
      <c r="K4" s="137"/>
      <c r="L4" s="137"/>
    </row>
    <row r="5" spans="10:12" ht="30" customHeight="1">
      <c r="J5" s="101" t="s">
        <v>121</v>
      </c>
      <c r="K5" s="91"/>
      <c r="L5" s="91"/>
    </row>
    <row r="6" spans="5:12" ht="62.25" customHeight="1">
      <c r="E6" s="44"/>
      <c r="J6" s="92" t="s">
        <v>120</v>
      </c>
      <c r="K6" s="91"/>
      <c r="L6" s="91"/>
    </row>
    <row r="7" spans="1:12" ht="76.5" customHeight="1">
      <c r="A7" s="136" t="s">
        <v>125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9" spans="1:12" ht="15.75">
      <c r="A9" s="20" t="s">
        <v>96</v>
      </c>
      <c r="B9" s="20" t="s">
        <v>97</v>
      </c>
      <c r="C9" s="134" t="s">
        <v>101</v>
      </c>
      <c r="D9" s="134"/>
      <c r="E9" s="134"/>
      <c r="F9" s="134"/>
      <c r="G9" s="134"/>
      <c r="H9" s="134" t="s">
        <v>103</v>
      </c>
      <c r="I9" s="134"/>
      <c r="J9" s="134"/>
      <c r="K9" s="134"/>
      <c r="L9" s="134"/>
    </row>
    <row r="10" spans="1:12" ht="15.75">
      <c r="A10" s="20" t="s">
        <v>77</v>
      </c>
      <c r="B10" s="20" t="s">
        <v>98</v>
      </c>
      <c r="C10" s="134" t="s">
        <v>102</v>
      </c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15.75">
      <c r="A11" s="21"/>
      <c r="B11" s="20" t="s">
        <v>99</v>
      </c>
      <c r="C11" s="135"/>
      <c r="D11" s="135"/>
      <c r="E11" s="135"/>
      <c r="F11" s="135"/>
      <c r="G11" s="135"/>
      <c r="H11" s="134"/>
      <c r="I11" s="134"/>
      <c r="J11" s="134"/>
      <c r="K11" s="134"/>
      <c r="L11" s="134"/>
    </row>
    <row r="12" spans="1:12" ht="15.75">
      <c r="A12" s="21"/>
      <c r="B12" s="20" t="s">
        <v>100</v>
      </c>
      <c r="C12" s="1">
        <v>2020</v>
      </c>
      <c r="D12" s="1">
        <v>2021</v>
      </c>
      <c r="E12" s="1">
        <v>2022</v>
      </c>
      <c r="F12" s="1">
        <v>2023</v>
      </c>
      <c r="G12" s="1">
        <v>2024</v>
      </c>
      <c r="H12" s="1">
        <v>2020</v>
      </c>
      <c r="I12" s="1">
        <v>2021</v>
      </c>
      <c r="J12" s="1">
        <v>2022</v>
      </c>
      <c r="K12" s="1">
        <v>2023</v>
      </c>
      <c r="L12" s="1">
        <v>2024</v>
      </c>
    </row>
    <row r="13" spans="1:12" ht="15.75">
      <c r="A13" s="20">
        <v>1</v>
      </c>
      <c r="B13" s="20">
        <v>2</v>
      </c>
      <c r="C13" s="20">
        <v>3</v>
      </c>
      <c r="D13" s="20"/>
      <c r="E13" s="20">
        <v>4</v>
      </c>
      <c r="F13" s="20"/>
      <c r="G13" s="20">
        <v>5</v>
      </c>
      <c r="H13" s="20">
        <v>6</v>
      </c>
      <c r="I13" s="20"/>
      <c r="J13" s="20">
        <v>7</v>
      </c>
      <c r="K13" s="20"/>
      <c r="L13" s="20">
        <v>8</v>
      </c>
    </row>
    <row r="14" spans="1:12" ht="48.75" customHeight="1">
      <c r="A14" s="20"/>
      <c r="B14" s="3" t="s">
        <v>104</v>
      </c>
      <c r="C14" s="1"/>
      <c r="D14" s="1"/>
      <c r="E14" s="1"/>
      <c r="F14" s="1"/>
      <c r="G14" s="1"/>
      <c r="H14" s="49">
        <f>'прил 4 ут'!H22</f>
        <v>15437.005000000001</v>
      </c>
      <c r="I14" s="50">
        <f>'прил 4 ут'!I22</f>
        <v>16000</v>
      </c>
      <c r="J14" s="50">
        <f>'прил 4 ут'!J22</f>
        <v>12844.429</v>
      </c>
      <c r="K14" s="50">
        <f>'прил 4 ут'!K22</f>
        <v>13155.83</v>
      </c>
      <c r="L14" s="50">
        <f>'прил 4 ут'!L22</f>
        <v>10043.731</v>
      </c>
    </row>
    <row r="15" spans="1:12" ht="33.75" customHeight="1">
      <c r="A15" s="20"/>
      <c r="B15" s="3" t="s">
        <v>105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 customHeight="1">
      <c r="A16" s="20"/>
      <c r="B16" s="1" t="s">
        <v>106</v>
      </c>
      <c r="C16" s="1">
        <v>280</v>
      </c>
      <c r="D16" s="1">
        <v>280</v>
      </c>
      <c r="E16" s="1">
        <v>280</v>
      </c>
      <c r="F16" s="1">
        <v>280</v>
      </c>
      <c r="G16" s="1">
        <v>280</v>
      </c>
      <c r="H16" s="1"/>
      <c r="I16" s="1"/>
      <c r="J16" s="1"/>
      <c r="K16" s="1"/>
      <c r="L16" s="1"/>
    </row>
    <row r="17" spans="1:12" ht="15.75">
      <c r="A17" s="131" t="s">
        <v>107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3"/>
    </row>
    <row r="18" spans="1:12" ht="15">
      <c r="A18" s="23"/>
      <c r="B18" s="24"/>
      <c r="C18" s="1">
        <v>2020</v>
      </c>
      <c r="D18" s="1">
        <v>2021</v>
      </c>
      <c r="E18" s="1">
        <v>2022</v>
      </c>
      <c r="F18" s="1">
        <v>2023</v>
      </c>
      <c r="G18" s="1">
        <v>2024</v>
      </c>
      <c r="H18" s="1">
        <v>2020</v>
      </c>
      <c r="I18" s="1">
        <v>2021</v>
      </c>
      <c r="J18" s="1">
        <v>2022</v>
      </c>
      <c r="K18" s="1">
        <v>2023</v>
      </c>
      <c r="L18" s="1">
        <v>2024</v>
      </c>
    </row>
    <row r="19" spans="1:12" ht="31.5" customHeight="1">
      <c r="A19" s="3"/>
      <c r="B19" s="3" t="s">
        <v>112</v>
      </c>
      <c r="C19" s="1">
        <v>35367</v>
      </c>
      <c r="D19" s="1">
        <v>35367</v>
      </c>
      <c r="E19" s="1">
        <v>35367</v>
      </c>
      <c r="F19" s="1">
        <v>35367</v>
      </c>
      <c r="G19" s="1">
        <v>35367</v>
      </c>
      <c r="H19" s="3"/>
      <c r="I19" s="3"/>
      <c r="J19" s="3"/>
      <c r="K19" s="3"/>
      <c r="L19" s="1"/>
    </row>
    <row r="20" spans="1:12" ht="15.75">
      <c r="A20" s="22"/>
      <c r="B20" s="3" t="s">
        <v>108</v>
      </c>
      <c r="C20" s="1"/>
      <c r="D20" s="1"/>
      <c r="E20" s="1"/>
      <c r="F20" s="1"/>
      <c r="G20" s="1"/>
      <c r="H20" s="50">
        <v>7891.26</v>
      </c>
      <c r="I20" s="50">
        <f>7745+226.442</f>
        <v>7971.442</v>
      </c>
      <c r="J20" s="50">
        <f>6217.989+168.005</f>
        <v>6385.994</v>
      </c>
      <c r="K20" s="50">
        <f>6368.63+168.005</f>
        <v>6536.635</v>
      </c>
      <c r="L20" s="50">
        <f>K20</f>
        <v>6536.635</v>
      </c>
    </row>
  </sheetData>
  <sheetProtection/>
  <mergeCells count="12">
    <mergeCell ref="I1:L1"/>
    <mergeCell ref="I2:L2"/>
    <mergeCell ref="I3:L3"/>
    <mergeCell ref="I4:L4"/>
    <mergeCell ref="A17:L17"/>
    <mergeCell ref="C9:G9"/>
    <mergeCell ref="C10:G10"/>
    <mergeCell ref="C11:G11"/>
    <mergeCell ref="H9:L11"/>
    <mergeCell ref="J5:L5"/>
    <mergeCell ref="J6:L6"/>
    <mergeCell ref="A7:L7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 Елена Евгеньевна</dc:creator>
  <cp:keywords/>
  <dc:description/>
  <cp:lastModifiedBy>Зобина Алена Николаевна</cp:lastModifiedBy>
  <cp:lastPrinted>2021-02-11T23:38:10Z</cp:lastPrinted>
  <dcterms:created xsi:type="dcterms:W3CDTF">2020-09-22T01:51:47Z</dcterms:created>
  <dcterms:modified xsi:type="dcterms:W3CDTF">2021-02-28T23:47:57Z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Исполнение.xlsx</vt:lpwstr>
  </property>
  <property fmtid="{D5CDD505-2E9C-101B-9397-08002B2CF9AE}" pid="3" name="Название отчета">
    <vt:lpwstr>Исполнение.xlsx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20.1.1944.15481430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finupr20</vt:lpwstr>
  </property>
  <property fmtid="{D5CDD505-2E9C-101B-9397-08002B2CF9AE}" pid="9" name="Пользователь">
    <vt:lpwstr>остапенко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