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35" windowWidth="15570" windowHeight="12015" tabRatio="849" firstSheet="1" activeTab="1"/>
  </bookViews>
  <sheets>
    <sheet name="18.05.2022 прил 3" sheetId="12" state="hidden" r:id="rId1"/>
    <sheet name=" прил 3 " sheetId="14" r:id="rId2"/>
    <sheet name="06.06.2022 Прил 4 " sheetId="15" state="hidden" r:id="rId3"/>
    <sheet name="22.06.2022 Прил 4 " sheetId="16" state="hidden" r:id="rId4"/>
  </sheets>
  <definedNames>
    <definedName name="_xlnm.Print_Titles" localSheetId="1">' прил 3 '!$19:$20</definedName>
    <definedName name="_xlnm.Print_Titles" localSheetId="0">'18.05.2022 прил 3'!$15:$16</definedName>
    <definedName name="_xlnm.Print_Area" localSheetId="1">' прил 3 '!$A$1:$M$47</definedName>
    <definedName name="_xlnm.Print_Area" localSheetId="2">'06.06.2022 Прил 4 '!$A$1:$I$68</definedName>
    <definedName name="_xlnm.Print_Area" localSheetId="0">'18.05.2022 прил 3'!$A$1:$L$31</definedName>
    <definedName name="_xlnm.Print_Area" localSheetId="3">'22.06.2022 Прил 4 '!$A$1:$I$64</definedName>
  </definedNames>
  <calcPr calcId="145621"/>
</workbook>
</file>

<file path=xl/calcChain.xml><?xml version="1.0" encoding="utf-8"?>
<calcChain xmlns="http://schemas.openxmlformats.org/spreadsheetml/2006/main">
  <c r="M23" i="14" l="1"/>
  <c r="L23" i="14"/>
  <c r="J23" i="14"/>
  <c r="I23" i="14"/>
  <c r="M22" i="14"/>
  <c r="L22" i="14"/>
  <c r="J22" i="14"/>
  <c r="I22" i="14"/>
  <c r="H22" i="14"/>
  <c r="H23" i="14"/>
  <c r="M26" i="14"/>
  <c r="L26" i="14"/>
  <c r="K26" i="14"/>
  <c r="K23" i="14" s="1"/>
  <c r="J26" i="14"/>
  <c r="I26" i="14"/>
  <c r="M25" i="14"/>
  <c r="L25" i="14"/>
  <c r="K25" i="14"/>
  <c r="K22" i="14" s="1"/>
  <c r="J25" i="14"/>
  <c r="I25" i="14"/>
  <c r="M24" i="14"/>
  <c r="L24" i="14"/>
  <c r="H24" i="14"/>
  <c r="H25" i="14"/>
  <c r="K24" i="14" l="1"/>
  <c r="I24" i="14"/>
  <c r="J24" i="14"/>
  <c r="K21" i="14"/>
  <c r="J21" i="14"/>
  <c r="M21" i="14"/>
  <c r="L21" i="14"/>
  <c r="I21" i="14"/>
  <c r="H21" i="14"/>
  <c r="H26" i="14"/>
  <c r="M41" i="14"/>
  <c r="L41" i="14"/>
  <c r="K41" i="14"/>
  <c r="J41" i="14"/>
  <c r="I41" i="14"/>
  <c r="H41" i="14"/>
  <c r="J35" i="14"/>
  <c r="J46" i="14" l="1"/>
  <c r="M45" i="14"/>
  <c r="L45" i="14"/>
  <c r="I28" i="14" l="1"/>
  <c r="F18" i="15" l="1"/>
  <c r="G60" i="16" l="1"/>
  <c r="G61" i="16"/>
  <c r="I64" i="16"/>
  <c r="H64" i="16"/>
  <c r="H61" i="16" s="1"/>
  <c r="E64" i="16"/>
  <c r="E60" i="16" s="1"/>
  <c r="D64" i="16"/>
  <c r="D60" i="16" s="1"/>
  <c r="I63" i="16"/>
  <c r="I62" i="16"/>
  <c r="H60" i="16"/>
  <c r="H59" i="16"/>
  <c r="G59" i="16"/>
  <c r="F59" i="16"/>
  <c r="E59" i="16"/>
  <c r="D59" i="16"/>
  <c r="I58" i="16"/>
  <c r="I56" i="16"/>
  <c r="I55" i="16"/>
  <c r="I54" i="16"/>
  <c r="H53" i="16"/>
  <c r="G53" i="16"/>
  <c r="F53" i="16"/>
  <c r="E53" i="16"/>
  <c r="D53" i="16"/>
  <c r="F52" i="16"/>
  <c r="D52" i="16"/>
  <c r="D51" i="16"/>
  <c r="I51" i="16" s="1"/>
  <c r="I50" i="16"/>
  <c r="H49" i="16"/>
  <c r="G49" i="16"/>
  <c r="F49" i="16"/>
  <c r="H48" i="16"/>
  <c r="H45" i="16" s="1"/>
  <c r="G48" i="16"/>
  <c r="G45" i="16" s="1"/>
  <c r="F48" i="16"/>
  <c r="F45" i="16" s="1"/>
  <c r="I47" i="16"/>
  <c r="I46" i="16"/>
  <c r="E45" i="16"/>
  <c r="D45" i="16"/>
  <c r="E44" i="16"/>
  <c r="H43" i="16"/>
  <c r="G43" i="16"/>
  <c r="F43" i="16"/>
  <c r="E43" i="16"/>
  <c r="H42" i="16"/>
  <c r="G42" i="16"/>
  <c r="F42" i="16"/>
  <c r="E42" i="16"/>
  <c r="D42" i="16"/>
  <c r="H40" i="16"/>
  <c r="H37" i="16" s="1"/>
  <c r="G40" i="16"/>
  <c r="F40" i="16"/>
  <c r="I39" i="16"/>
  <c r="I38" i="16"/>
  <c r="F37" i="16"/>
  <c r="E37" i="16"/>
  <c r="D37" i="16"/>
  <c r="H36" i="16"/>
  <c r="H33" i="16" s="1"/>
  <c r="G36" i="16"/>
  <c r="G33" i="16" s="1"/>
  <c r="F33" i="16"/>
  <c r="E33" i="16"/>
  <c r="D33" i="16"/>
  <c r="H32" i="16"/>
  <c r="H29" i="16" s="1"/>
  <c r="G32" i="16"/>
  <c r="F32" i="16"/>
  <c r="F19" i="16" s="1"/>
  <c r="E29" i="16"/>
  <c r="D29" i="16"/>
  <c r="I28" i="16"/>
  <c r="I25" i="16" s="1"/>
  <c r="G28" i="16"/>
  <c r="G25" i="16" s="1"/>
  <c r="F25" i="16"/>
  <c r="H25" i="16"/>
  <c r="E25" i="16"/>
  <c r="D25" i="16"/>
  <c r="I24" i="16"/>
  <c r="F20" i="16"/>
  <c r="I22" i="16"/>
  <c r="I21" i="16"/>
  <c r="H18" i="16"/>
  <c r="G18" i="16"/>
  <c r="G14" i="16" s="1"/>
  <c r="F18" i="16"/>
  <c r="E18" i="16"/>
  <c r="D18" i="16"/>
  <c r="H17" i="16"/>
  <c r="H13" i="16" s="1"/>
  <c r="G17" i="16"/>
  <c r="F17" i="16"/>
  <c r="F13" i="16" s="1"/>
  <c r="E17" i="16"/>
  <c r="D17" i="16"/>
  <c r="I42" i="15"/>
  <c r="I43" i="15"/>
  <c r="I44" i="15"/>
  <c r="E41" i="15"/>
  <c r="F41" i="15"/>
  <c r="G41" i="15"/>
  <c r="H41" i="15"/>
  <c r="D41" i="15"/>
  <c r="G32" i="15"/>
  <c r="G29" i="15" s="1"/>
  <c r="I68" i="15"/>
  <c r="H68" i="15"/>
  <c r="H65" i="15" s="1"/>
  <c r="G68" i="15"/>
  <c r="G65" i="15" s="1"/>
  <c r="E68" i="15"/>
  <c r="E65" i="15" s="1"/>
  <c r="D68" i="15"/>
  <c r="D64" i="15" s="1"/>
  <c r="I67" i="15"/>
  <c r="I66" i="15"/>
  <c r="H64" i="15"/>
  <c r="G64" i="15"/>
  <c r="E64" i="15"/>
  <c r="H63" i="15"/>
  <c r="G63" i="15"/>
  <c r="F63" i="15"/>
  <c r="E63" i="15"/>
  <c r="D63" i="15"/>
  <c r="I63" i="15" s="1"/>
  <c r="I62" i="15"/>
  <c r="I60" i="15"/>
  <c r="I59" i="15"/>
  <c r="I58" i="15"/>
  <c r="H57" i="15"/>
  <c r="G57" i="15"/>
  <c r="F57" i="15"/>
  <c r="E57" i="15"/>
  <c r="D57" i="15"/>
  <c r="F56" i="15"/>
  <c r="F53" i="15" s="1"/>
  <c r="D56" i="15"/>
  <c r="I55" i="15"/>
  <c r="D55" i="15"/>
  <c r="I54" i="15"/>
  <c r="H53" i="15"/>
  <c r="G53" i="15"/>
  <c r="H52" i="15"/>
  <c r="H48" i="15" s="1"/>
  <c r="G52" i="15"/>
  <c r="G48" i="15" s="1"/>
  <c r="F52" i="15"/>
  <c r="I51" i="15"/>
  <c r="I50" i="15"/>
  <c r="E49" i="15"/>
  <c r="D49" i="15"/>
  <c r="E48" i="15"/>
  <c r="H47" i="15"/>
  <c r="G47" i="15"/>
  <c r="F47" i="15"/>
  <c r="E47" i="15"/>
  <c r="E45" i="15" s="1"/>
  <c r="D47" i="15"/>
  <c r="H46" i="15"/>
  <c r="G46" i="15"/>
  <c r="F46" i="15"/>
  <c r="F13" i="15" s="1"/>
  <c r="E46" i="15"/>
  <c r="D46" i="15"/>
  <c r="H40" i="15"/>
  <c r="H37" i="15" s="1"/>
  <c r="G40" i="15"/>
  <c r="G37" i="15" s="1"/>
  <c r="F40" i="15"/>
  <c r="F37" i="15" s="1"/>
  <c r="I39" i="15"/>
  <c r="I38" i="15"/>
  <c r="E37" i="15"/>
  <c r="D37" i="15"/>
  <c r="H36" i="15"/>
  <c r="H33" i="15" s="1"/>
  <c r="G36" i="15"/>
  <c r="G33" i="15" s="1"/>
  <c r="E33" i="15"/>
  <c r="D33" i="15"/>
  <c r="H32" i="15"/>
  <c r="F32" i="15"/>
  <c r="F29" i="15" s="1"/>
  <c r="E29" i="15"/>
  <c r="D29" i="15"/>
  <c r="I28" i="15"/>
  <c r="I25" i="15" s="1"/>
  <c r="G28" i="15"/>
  <c r="G25" i="15" s="1"/>
  <c r="F28" i="15"/>
  <c r="F25" i="15" s="1"/>
  <c r="H25" i="15"/>
  <c r="E25" i="15"/>
  <c r="D25" i="15"/>
  <c r="I24" i="15"/>
  <c r="F23" i="15"/>
  <c r="I22" i="15"/>
  <c r="I21" i="15"/>
  <c r="H18" i="15"/>
  <c r="G18" i="15"/>
  <c r="E18" i="15"/>
  <c r="D18" i="15"/>
  <c r="D14" i="15" s="1"/>
  <c r="H17" i="15"/>
  <c r="G17" i="15"/>
  <c r="F17" i="15"/>
  <c r="E17" i="15"/>
  <c r="E13" i="15" s="1"/>
  <c r="D17" i="15"/>
  <c r="F14" i="15"/>
  <c r="J45" i="14"/>
  <c r="K45" i="14"/>
  <c r="I45" i="14"/>
  <c r="H45" i="14"/>
  <c r="I27" i="14"/>
  <c r="D13" i="15" l="1"/>
  <c r="H13" i="15"/>
  <c r="E14" i="15"/>
  <c r="E61" i="15"/>
  <c r="E13" i="16"/>
  <c r="I40" i="16"/>
  <c r="F44" i="16"/>
  <c r="F41" i="16" s="1"/>
  <c r="I42" i="16"/>
  <c r="F20" i="15"/>
  <c r="I37" i="16"/>
  <c r="D57" i="16"/>
  <c r="H14" i="15"/>
  <c r="I47" i="15"/>
  <c r="G45" i="15"/>
  <c r="D53" i="15"/>
  <c r="I57" i="15"/>
  <c r="G61" i="15"/>
  <c r="D61" i="15"/>
  <c r="G13" i="16"/>
  <c r="G16" i="16"/>
  <c r="H14" i="16"/>
  <c r="G37" i="16"/>
  <c r="E41" i="16"/>
  <c r="I53" i="16"/>
  <c r="E57" i="16"/>
  <c r="G29" i="16"/>
  <c r="G57" i="16"/>
  <c r="D43" i="16"/>
  <c r="I43" i="16" s="1"/>
  <c r="D61" i="16"/>
  <c r="H44" i="16"/>
  <c r="H41" i="16" s="1"/>
  <c r="G44" i="16"/>
  <c r="G41" i="16" s="1"/>
  <c r="I32" i="16"/>
  <c r="I29" i="16" s="1"/>
  <c r="I36" i="16"/>
  <c r="I33" i="16" s="1"/>
  <c r="D49" i="16"/>
  <c r="I49" i="16" s="1"/>
  <c r="H57" i="16"/>
  <c r="E61" i="16"/>
  <c r="I18" i="16"/>
  <c r="I59" i="16"/>
  <c r="I17" i="16"/>
  <c r="E14" i="16"/>
  <c r="I45" i="16"/>
  <c r="I48" i="16"/>
  <c r="D13" i="16"/>
  <c r="D14" i="16"/>
  <c r="F16" i="16"/>
  <c r="F29" i="16"/>
  <c r="F14" i="16"/>
  <c r="I52" i="16"/>
  <c r="I44" i="16" s="1"/>
  <c r="D44" i="16"/>
  <c r="I41" i="15"/>
  <c r="H61" i="15"/>
  <c r="I46" i="15"/>
  <c r="I32" i="15"/>
  <c r="I29" i="15" s="1"/>
  <c r="H45" i="15"/>
  <c r="G49" i="15"/>
  <c r="H49" i="15"/>
  <c r="I53" i="15"/>
  <c r="I52" i="15"/>
  <c r="D65" i="15"/>
  <c r="I18" i="15"/>
  <c r="H29" i="15"/>
  <c r="F49" i="15"/>
  <c r="I40" i="15"/>
  <c r="I37" i="15" s="1"/>
  <c r="F48" i="15"/>
  <c r="F45" i="15" s="1"/>
  <c r="G14" i="15"/>
  <c r="I14" i="15" s="1"/>
  <c r="I56" i="15"/>
  <c r="D48" i="15"/>
  <c r="D45" i="15" s="1"/>
  <c r="G13" i="15"/>
  <c r="I13" i="15" s="1"/>
  <c r="I17" i="15"/>
  <c r="I29" i="12"/>
  <c r="K29" i="12"/>
  <c r="L29" i="12"/>
  <c r="H29" i="12"/>
  <c r="D41" i="16" l="1"/>
  <c r="I41" i="16" s="1"/>
  <c r="I14" i="16"/>
  <c r="I13" i="16"/>
  <c r="I49" i="15"/>
  <c r="I45" i="15"/>
  <c r="I48" i="15"/>
  <c r="J30" i="12"/>
  <c r="J23" i="12"/>
  <c r="F36" i="15" s="1"/>
  <c r="F68" i="15" l="1"/>
  <c r="F64" i="16"/>
  <c r="J29" i="12"/>
  <c r="F33" i="15"/>
  <c r="F19" i="15"/>
  <c r="I36" i="15"/>
  <c r="I33" i="15" s="1"/>
  <c r="F16" i="15" l="1"/>
  <c r="F65" i="15"/>
  <c r="I65" i="15" s="1"/>
  <c r="F64" i="15"/>
  <c r="F61" i="16"/>
  <c r="I61" i="16" s="1"/>
  <c r="F60" i="16"/>
  <c r="F57" i="16" l="1"/>
  <c r="I57" i="16" s="1"/>
  <c r="F15" i="16"/>
  <c r="F12" i="16" s="1"/>
  <c r="I60" i="16"/>
  <c r="I64" i="15"/>
  <c r="F61" i="15"/>
  <c r="I61" i="15" s="1"/>
  <c r="F15" i="15"/>
  <c r="F12" i="15" s="1"/>
  <c r="J18" i="12"/>
  <c r="K18" i="12"/>
  <c r="L18" i="12"/>
  <c r="H18" i="12"/>
  <c r="D23" i="16" l="1"/>
  <c r="D23" i="15"/>
  <c r="G23" i="16"/>
  <c r="G23" i="15"/>
  <c r="H23" i="16"/>
  <c r="H23" i="15"/>
  <c r="H20" i="16" l="1"/>
  <c r="H19" i="16"/>
  <c r="G20" i="16"/>
  <c r="G19" i="16"/>
  <c r="G15" i="16" s="1"/>
  <c r="G12" i="16" s="1"/>
  <c r="D20" i="16"/>
  <c r="D19" i="16"/>
  <c r="H19" i="15"/>
  <c r="H20" i="15"/>
  <c r="G20" i="15"/>
  <c r="G19" i="15"/>
  <c r="G16" i="15" s="1"/>
  <c r="D19" i="15"/>
  <c r="D20" i="15"/>
  <c r="D16" i="15" l="1"/>
  <c r="D15" i="15"/>
  <c r="H15" i="15"/>
  <c r="H12" i="15" s="1"/>
  <c r="H16" i="15"/>
  <c r="D16" i="16"/>
  <c r="D15" i="16"/>
  <c r="H16" i="16"/>
  <c r="H15" i="16"/>
  <c r="H12" i="16" s="1"/>
  <c r="D12" i="15" l="1"/>
  <c r="D12" i="16"/>
  <c r="I25" i="12"/>
  <c r="J25" i="12"/>
  <c r="J17" i="12" s="1"/>
  <c r="K25" i="12"/>
  <c r="L25" i="12"/>
  <c r="L17" i="12" s="1"/>
  <c r="H25" i="12"/>
  <c r="H17" i="12" s="1"/>
  <c r="I19" i="12" l="1"/>
  <c r="I20" i="12"/>
  <c r="I18" i="12" l="1"/>
  <c r="I17" i="12"/>
  <c r="E23" i="16"/>
  <c r="E23" i="15"/>
  <c r="I23" i="16" l="1"/>
  <c r="E20" i="16"/>
  <c r="I20" i="16" s="1"/>
  <c r="E19" i="16"/>
  <c r="E19" i="15"/>
  <c r="E20" i="15"/>
  <c r="I20" i="15" s="1"/>
  <c r="I23" i="15"/>
  <c r="E15" i="15" l="1"/>
  <c r="E16" i="15"/>
  <c r="I16" i="15" s="1"/>
  <c r="I19" i="15"/>
  <c r="E15" i="16"/>
  <c r="E16" i="16"/>
  <c r="I16" i="16" s="1"/>
  <c r="I19" i="16"/>
  <c r="E12" i="16" l="1"/>
  <c r="I12" i="16" s="1"/>
  <c r="I15" i="16"/>
  <c r="E12" i="15"/>
  <c r="I12" i="15" s="1"/>
  <c r="I15" i="15"/>
</calcChain>
</file>

<file path=xl/sharedStrings.xml><?xml version="1.0" encoding="utf-8"?>
<sst xmlns="http://schemas.openxmlformats.org/spreadsheetml/2006/main" count="387" uniqueCount="111">
  <si>
    <t>ИНФОРМАЦИЯ</t>
  </si>
  <si>
    <t xml:space="preserve">о ресурсном обеспечении реализации муниципальной программы «Развитие физической культуры и спорта </t>
  </si>
  <si>
    <t>№ п/п</t>
  </si>
  <si>
    <t>Мероприятия</t>
  </si>
  <si>
    <t>Ответственный исполнитель</t>
  </si>
  <si>
    <t>Код бюджетной классификации</t>
  </si>
  <si>
    <t>Расходы (тыс. руб.) - годы</t>
  </si>
  <si>
    <t>ГРБС</t>
  </si>
  <si>
    <t>РзПр</t>
  </si>
  <si>
    <t>ЦСР</t>
  </si>
  <si>
    <t>ВР</t>
  </si>
  <si>
    <t>Х</t>
  </si>
  <si>
    <t>1.</t>
  </si>
  <si>
    <t>Организация, проведение и участие в спортивных мероприятиях</t>
  </si>
  <si>
    <t>2.</t>
  </si>
  <si>
    <t>Основное мероприятие: «Развитие спортивной инфраструктуры, на-ходящейся в муниципальной собственности в рамках федерального проекта «Спорт – норма жизни»</t>
  </si>
  <si>
    <t>Наименование муниципальной программы, подпрограммы, основного мероприятия</t>
  </si>
  <si>
    <t>Оценка расходов (тыс. руб.), годы </t>
  </si>
  <si>
    <t>Всего</t>
  </si>
  <si>
    <t>Муниципальная программа «Развитие физической культуры и спорта в Ханкайском муниципальном районе» на 2020-2024 годы</t>
  </si>
  <si>
    <t>всего</t>
  </si>
  <si>
    <t>федеральный бюджет</t>
  </si>
  <si>
    <t>краевой бюджет</t>
  </si>
  <si>
    <t>местный бюджет</t>
  </si>
  <si>
    <t>1.1.</t>
  </si>
  <si>
    <t>Основное мероприятие: «Развитие спортивной инфраструктуры, находящейся в муниципальной собственности в рамках федерального проекта «Спорт – норма жизни»</t>
  </si>
  <si>
    <t>2.1.</t>
  </si>
  <si>
    <t>2.2.</t>
  </si>
  <si>
    <t>1.1</t>
  </si>
  <si>
    <t>0494120170</t>
  </si>
  <si>
    <t>2.1</t>
  </si>
  <si>
    <t>2.2</t>
  </si>
  <si>
    <t>Источники ресурсного обеспечения</t>
  </si>
  <si>
    <t>Строительство спортивных малобюджетных плоскостных площадок и сооружений</t>
  </si>
  <si>
    <t>Реконструкция стадиона «Урожай» в с. Камень-Рыболов, проектно-сметная документация, в том числе:                                                        -проектно-сметная документация на реконструкцию стадиона "Урожай" в с. Камень-Рыболов</t>
  </si>
  <si>
    <t>049Р5S2190</t>
  </si>
  <si>
    <t>в Ханкайском муниципальном округе» на 2020-2024 годы за счет бюджета Ханкайского муниципального округа</t>
  </si>
  <si>
    <t>Муниципальная программа «Развитие физической культуры и спорта в Ханкайском муниципальном округе»</t>
  </si>
  <si>
    <t>отдел социальной и молодежной политики</t>
  </si>
  <si>
    <t xml:space="preserve">о ресурсном обеспечении муниципальной программы «Развитие физической культуры  и спорта в Ханкайском муниципальном округе» на 2020-2024 годы за счет средств местного бюджета  и прогнозная оценка привлекаемых на ее реализацию целей средств краевого и федерального бюджетов </t>
  </si>
  <si>
    <t xml:space="preserve">Приложение № 3
к муниципальной программе «Развитие физической культуры и спорта в Ханкайском муниципальном округе» на 2020- 2024 годы
</t>
  </si>
  <si>
    <t>Приложение № 1</t>
  </si>
  <si>
    <t>Приложение № 2</t>
  </si>
  <si>
    <t>Мероприятия направленные на оснащение объектов спортивной инфраструктуры спортивно-технологическим оборудованием</t>
  </si>
  <si>
    <t>3.1.</t>
  </si>
  <si>
    <t>Основное мероприятие: Содействие развитию физической культуры и спорта в Ханкайском муниципальном районе</t>
  </si>
  <si>
    <t>Мероприятия направленные на оснащение объектов спортивной инфраструктуры спортивно-технологическим оборудованием, ремонт спортивных залов</t>
  </si>
  <si>
    <t xml:space="preserve">                            Ханкайского муниципального округа</t>
  </si>
  <si>
    <t xml:space="preserve">                к постановлению Администрации </t>
  </si>
  <si>
    <t>1,2</t>
  </si>
  <si>
    <t>Расходы на приобретение и поставку спортивного инвентаря, спортивного оборудования и иного имущества для проведения "Сельских спортивных игр"</t>
  </si>
  <si>
    <t>04941S2230</t>
  </si>
  <si>
    <t>2.3</t>
  </si>
  <si>
    <t>Организация физкультурно-спортивной работы по месту жительства</t>
  </si>
  <si>
    <t>049Р5S2220</t>
  </si>
  <si>
    <t>2.3.</t>
  </si>
  <si>
    <t>Организация спортивно-культурной работы по месту жительства</t>
  </si>
  <si>
    <t>3.</t>
  </si>
  <si>
    <t xml:space="preserve">                X</t>
  </si>
  <si>
    <t xml:space="preserve"> </t>
  </si>
  <si>
    <t xml:space="preserve">       X</t>
  </si>
  <si>
    <t xml:space="preserve">      X</t>
  </si>
  <si>
    <t xml:space="preserve">        X</t>
  </si>
  <si>
    <t>3.1</t>
  </si>
  <si>
    <t>049P5S2230</t>
  </si>
  <si>
    <r>
      <rPr>
        <sz val="11"/>
        <color rgb="FF000000"/>
        <rFont val="Times New Roman"/>
        <family val="1"/>
        <charset val="204"/>
      </rPr>
      <t xml:space="preserve">Основное мероприятие: </t>
    </r>
    <r>
      <rPr>
        <sz val="11"/>
        <color indexed="8"/>
        <rFont val="Times New Roman"/>
        <family val="1"/>
        <charset val="204"/>
      </rPr>
      <t>Содействие развитию физической культуры и спорта в Ханкайском муниципальном округе</t>
    </r>
  </si>
  <si>
    <t>1.3</t>
  </si>
  <si>
    <t>Развитие спортивной инфраструктуры, находящейся в муниципальной собственности</t>
  </si>
  <si>
    <t>0494170500</t>
  </si>
  <si>
    <t>1.4</t>
  </si>
  <si>
    <t>Подготовка к отганизации, проведению и участию в спортивных мероприятиях</t>
  </si>
  <si>
    <t>0494170600</t>
  </si>
  <si>
    <t>1.5</t>
  </si>
  <si>
    <t>Расходы на содержание объектов спортивной инфраструктуры</t>
  </si>
  <si>
    <t>0494170700</t>
  </si>
  <si>
    <t>1.2.</t>
  </si>
  <si>
    <t>1.3.</t>
  </si>
  <si>
    <t>1.4.</t>
  </si>
  <si>
    <t>1.5.</t>
  </si>
  <si>
    <t>Расходы на приобретение и поставкуспортивного инвентаря, спортивного оборудования и иного имущества для проведения "Сельских спортивных игр"</t>
  </si>
  <si>
    <t>Развитие спортивной инфпаструктуры, находящейся в муниципальной собственности</t>
  </si>
  <si>
    <t>Подготовка к организации, проведению и участию в спортивных мероприятиях</t>
  </si>
  <si>
    <t xml:space="preserve">  к постановлению Администрации                                           Ханкайского муниципального округа</t>
  </si>
  <si>
    <t xml:space="preserve">Приложение № 4
к муниципальной программе «Развитие физической культуры и спорта в Ханкайском муниципальном округе» на 2020 - 2024 годы
</t>
  </si>
  <si>
    <t xml:space="preserve">                          от _____________ № _______</t>
  </si>
  <si>
    <t xml:space="preserve">               от ______________ № _______</t>
  </si>
  <si>
    <t>3.2</t>
  </si>
  <si>
    <t>Реконструкция стадиона «Урожай» в с. Камень-Рыболов, проектно-сметная документация, в том числе: проектно-сметная документация на реконструкцию стадиона "Урожай" в с. Камень-Рыболов</t>
  </si>
  <si>
    <t>УО АХМО</t>
  </si>
  <si>
    <t>1.6.</t>
  </si>
  <si>
    <t>Расходы на капитальный ремонт объектов муниципальных физкультурно-спортивных организаций на сельских территориях</t>
  </si>
  <si>
    <t>04941S2290</t>
  </si>
  <si>
    <t>049P5S2190</t>
  </si>
  <si>
    <t>в Ханкайском муниципальном округе» на 2020-2025 годы за счет бюджета Ханкайского муниципального округа</t>
  </si>
  <si>
    <t xml:space="preserve">Приложение № 3
к муниципальной программе «Развитие физической культуры и спорта в Ханкайском муниципальном округе»                                                               на 2020- 2025 годы
</t>
  </si>
  <si>
    <t>04941S2190</t>
  </si>
  <si>
    <t>Федеральный проект «Спорт – норма жизни»</t>
  </si>
  <si>
    <t>1,4</t>
  </si>
  <si>
    <t>1,5</t>
  </si>
  <si>
    <t>1.6</t>
  </si>
  <si>
    <t>1.7</t>
  </si>
  <si>
    <t>1.8</t>
  </si>
  <si>
    <t>1.9</t>
  </si>
  <si>
    <t>Комплексное развитие сельских территорий (реконструкция стадиона "Урожай" в с.К-Рыболов</t>
  </si>
  <si>
    <t>Расходы по перепроиктироанию , государственной экспертизе проекта реконструкции стадиона "Урожай"</t>
  </si>
  <si>
    <t>04941L5766</t>
  </si>
  <si>
    <t>0494170710</t>
  </si>
  <si>
    <t>Ханкайского муниципального округа</t>
  </si>
  <si>
    <t xml:space="preserve">              к постановлению Администрации</t>
  </si>
  <si>
    <t>Приложение</t>
  </si>
  <si>
    <t>от 30.03.2023 № 363-па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</si>
</sst>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/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0" xfId="0" applyFont="1" applyFill="1"/>
    <xf numFmtId="0" fontId="7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0" fillId="0" borderId="0" xfId="0" applyNumberFormat="1" applyFont="1" applyFill="1"/>
    <xf numFmtId="164" fontId="6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0" fillId="0" borderId="1" xfId="0" applyNumberFormat="1" applyFont="1" applyFill="1" applyBorder="1"/>
    <xf numFmtId="49" fontId="7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/>
    <xf numFmtId="0" fontId="1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0" fillId="0" borderId="1" xfId="0" applyNumberFormat="1" applyFont="1" applyFill="1" applyBorder="1"/>
    <xf numFmtId="0" fontId="0" fillId="0" borderId="1" xfId="0" applyFill="1" applyBorder="1"/>
    <xf numFmtId="0" fontId="11" fillId="0" borderId="0" xfId="0" applyFont="1" applyFill="1" applyAlignment="1">
      <alignment horizontal="center"/>
    </xf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Alignment="1"/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64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 wrapText="1"/>
    </xf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/>
    <xf numFmtId="0" fontId="5" fillId="0" borderId="1" xfId="0" applyFont="1" applyFill="1" applyBorder="1" applyAlignment="1">
      <alignment horizontal="center" vertical="center" wrapText="1"/>
    </xf>
    <xf numFmtId="16" fontId="10" fillId="0" borderId="3" xfId="0" applyNumberFormat="1" applyFont="1" applyFill="1" applyBorder="1" applyAlignment="1">
      <alignment horizontal="left" vertical="center" wrapText="1"/>
    </xf>
    <xf numFmtId="16" fontId="10" fillId="0" borderId="2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16" fontId="10" fillId="2" borderId="3" xfId="0" applyNumberFormat="1" applyFont="1" applyFill="1" applyBorder="1" applyAlignment="1">
      <alignment horizontal="left" vertical="center" wrapText="1"/>
    </xf>
    <xf numFmtId="16" fontId="10" fillId="2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5" fillId="0" borderId="0" xfId="0" applyFont="1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" fontId="5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2"/>
  <sheetViews>
    <sheetView view="pageBreakPreview" zoomScale="90" zoomScaleNormal="100" zoomScaleSheetLayoutView="90" workbookViewId="0">
      <selection activeCell="K31" sqref="K31"/>
    </sheetView>
  </sheetViews>
  <sheetFormatPr defaultColWidth="9.140625" defaultRowHeight="15"/>
  <cols>
    <col min="1" max="1" width="5.42578125" style="10" customWidth="1"/>
    <col min="2" max="2" width="46" style="10" customWidth="1"/>
    <col min="3" max="3" width="20.28515625" style="10" customWidth="1"/>
    <col min="4" max="5" width="9.140625" style="10"/>
    <col min="6" max="6" width="14.7109375" style="10" customWidth="1"/>
    <col min="7" max="7" width="9.140625" style="10"/>
    <col min="8" max="8" width="12.5703125" style="10" customWidth="1"/>
    <col min="9" max="9" width="12.7109375" style="10" customWidth="1"/>
    <col min="10" max="12" width="13.28515625" style="10" customWidth="1"/>
    <col min="13" max="16384" width="9.140625" style="10"/>
  </cols>
  <sheetData>
    <row r="4" spans="1:12" ht="19.5" customHeight="1">
      <c r="G4" s="26"/>
      <c r="H4" s="26"/>
      <c r="I4" s="83" t="s">
        <v>41</v>
      </c>
      <c r="J4" s="84"/>
      <c r="K4" s="84"/>
      <c r="L4" s="84"/>
    </row>
    <row r="5" spans="1:12" ht="27.75" customHeight="1">
      <c r="G5" s="26"/>
      <c r="H5" s="83" t="s">
        <v>48</v>
      </c>
      <c r="I5" s="84"/>
      <c r="J5" s="84"/>
      <c r="K5" s="84"/>
      <c r="L5" s="84"/>
    </row>
    <row r="6" spans="1:12" ht="18.75">
      <c r="G6" s="83" t="s">
        <v>47</v>
      </c>
      <c r="H6" s="84"/>
      <c r="I6" s="84"/>
      <c r="J6" s="84"/>
      <c r="K6" s="84"/>
      <c r="L6" s="84"/>
    </row>
    <row r="7" spans="1:12" ht="18.75">
      <c r="G7" s="26"/>
      <c r="H7" s="83" t="s">
        <v>85</v>
      </c>
      <c r="I7" s="84"/>
      <c r="J7" s="84"/>
      <c r="K7" s="84"/>
      <c r="L7" s="84"/>
    </row>
    <row r="8" spans="1:12" ht="21" customHeight="1">
      <c r="I8" s="25"/>
      <c r="J8" s="24"/>
      <c r="K8" s="24"/>
      <c r="L8" s="24"/>
    </row>
    <row r="9" spans="1:12" ht="76.5" customHeight="1">
      <c r="I9" s="85" t="s">
        <v>40</v>
      </c>
      <c r="J9" s="86"/>
      <c r="K9" s="86"/>
      <c r="L9" s="86"/>
    </row>
    <row r="10" spans="1:12" ht="15.75">
      <c r="A10" s="9"/>
    </row>
    <row r="11" spans="1:12" ht="18.75">
      <c r="A11" s="76" t="s">
        <v>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ht="18.75">
      <c r="A12" s="76" t="s">
        <v>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18.75">
      <c r="A13" s="76" t="s">
        <v>36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ht="18.75">
      <c r="A14" s="11"/>
    </row>
    <row r="15" spans="1:12" ht="30.75" customHeight="1">
      <c r="A15" s="78" t="s">
        <v>2</v>
      </c>
      <c r="B15" s="78" t="s">
        <v>3</v>
      </c>
      <c r="C15" s="78" t="s">
        <v>4</v>
      </c>
      <c r="D15" s="78" t="s">
        <v>5</v>
      </c>
      <c r="E15" s="78"/>
      <c r="F15" s="78"/>
      <c r="G15" s="78"/>
      <c r="H15" s="78" t="s">
        <v>6</v>
      </c>
      <c r="I15" s="78"/>
      <c r="J15" s="78"/>
      <c r="K15" s="78"/>
      <c r="L15" s="78"/>
    </row>
    <row r="16" spans="1:12">
      <c r="A16" s="78"/>
      <c r="B16" s="78"/>
      <c r="C16" s="78"/>
      <c r="D16" s="3" t="s">
        <v>7</v>
      </c>
      <c r="E16" s="3" t="s">
        <v>8</v>
      </c>
      <c r="F16" s="3" t="s">
        <v>9</v>
      </c>
      <c r="G16" s="3" t="s">
        <v>10</v>
      </c>
      <c r="H16" s="3">
        <v>2020</v>
      </c>
      <c r="I16" s="3">
        <v>2021</v>
      </c>
      <c r="J16" s="3">
        <v>2022</v>
      </c>
      <c r="K16" s="3">
        <v>2023</v>
      </c>
      <c r="L16" s="3">
        <v>2024</v>
      </c>
    </row>
    <row r="17" spans="1:15" s="14" customFormat="1" ht="73.5" customHeight="1">
      <c r="A17" s="12"/>
      <c r="B17" s="13" t="s">
        <v>37</v>
      </c>
      <c r="C17" s="5" t="s">
        <v>38</v>
      </c>
      <c r="D17" s="5" t="s">
        <v>11</v>
      </c>
      <c r="E17" s="5" t="s">
        <v>11</v>
      </c>
      <c r="F17" s="5" t="s">
        <v>11</v>
      </c>
      <c r="G17" s="5" t="s">
        <v>11</v>
      </c>
      <c r="H17" s="23">
        <f>H18+H25+H29</f>
        <v>3594.8290000000002</v>
      </c>
      <c r="I17" s="23">
        <f t="shared" ref="I17:L17" si="0">I18+I25+I29</f>
        <v>1878.4490000000001</v>
      </c>
      <c r="J17" s="23">
        <f t="shared" si="0"/>
        <v>9918.14</v>
      </c>
      <c r="K17" s="23">
        <v>2118.308</v>
      </c>
      <c r="L17" s="23">
        <f t="shared" si="0"/>
        <v>670.19500000000005</v>
      </c>
    </row>
    <row r="18" spans="1:15" ht="59.25" customHeight="1">
      <c r="A18" s="15" t="s">
        <v>12</v>
      </c>
      <c r="B18" s="40" t="s">
        <v>65</v>
      </c>
      <c r="C18" s="3" t="s">
        <v>38</v>
      </c>
      <c r="D18" s="3" t="s">
        <v>11</v>
      </c>
      <c r="E18" s="3" t="s">
        <v>11</v>
      </c>
      <c r="F18" s="3" t="s">
        <v>11</v>
      </c>
      <c r="G18" s="3" t="s">
        <v>11</v>
      </c>
      <c r="H18" s="17">
        <f>H19+H20+H21+H22+H23+H24</f>
        <v>561</v>
      </c>
      <c r="I18" s="17">
        <f t="shared" ref="I18:L18" si="1">I19+I20+I21+I22+I23+I24</f>
        <v>661</v>
      </c>
      <c r="J18" s="17">
        <f>J19+J20+J21+J22+J23+J24</f>
        <v>9422.1329999999998</v>
      </c>
      <c r="K18" s="17">
        <f t="shared" si="1"/>
        <v>661</v>
      </c>
      <c r="L18" s="17">
        <f t="shared" si="1"/>
        <v>661</v>
      </c>
    </row>
    <row r="19" spans="1:15" ht="26.25" customHeight="1">
      <c r="A19" s="74" t="s">
        <v>28</v>
      </c>
      <c r="B19" s="75" t="s">
        <v>13</v>
      </c>
      <c r="C19" s="87" t="s">
        <v>38</v>
      </c>
      <c r="D19" s="3">
        <v>956</v>
      </c>
      <c r="E19" s="3">
        <v>1102</v>
      </c>
      <c r="F19" s="16" t="s">
        <v>29</v>
      </c>
      <c r="G19" s="3">
        <v>240</v>
      </c>
      <c r="H19" s="17">
        <v>561</v>
      </c>
      <c r="I19" s="17">
        <f>631+8.3</f>
        <v>639.29999999999995</v>
      </c>
      <c r="J19" s="17">
        <v>831</v>
      </c>
      <c r="K19" s="17">
        <v>631</v>
      </c>
      <c r="L19" s="17">
        <v>631</v>
      </c>
    </row>
    <row r="20" spans="1:15" ht="26.25" customHeight="1">
      <c r="A20" s="74"/>
      <c r="B20" s="75"/>
      <c r="C20" s="88"/>
      <c r="D20" s="3">
        <v>956</v>
      </c>
      <c r="E20" s="3">
        <v>1102</v>
      </c>
      <c r="F20" s="16" t="s">
        <v>29</v>
      </c>
      <c r="G20" s="3">
        <v>850</v>
      </c>
      <c r="H20" s="17">
        <v>0</v>
      </c>
      <c r="I20" s="17">
        <f>30-8.3</f>
        <v>21.7</v>
      </c>
      <c r="J20" s="17">
        <v>30</v>
      </c>
      <c r="K20" s="17">
        <v>30</v>
      </c>
      <c r="L20" s="17">
        <v>30</v>
      </c>
    </row>
    <row r="21" spans="1:15" ht="60.6" customHeight="1">
      <c r="A21" s="28" t="s">
        <v>49</v>
      </c>
      <c r="B21" s="29" t="s">
        <v>50</v>
      </c>
      <c r="C21" s="47" t="s">
        <v>38</v>
      </c>
      <c r="D21" s="27">
        <v>956</v>
      </c>
      <c r="E21" s="27">
        <v>1102</v>
      </c>
      <c r="F21" s="16" t="s">
        <v>51</v>
      </c>
      <c r="G21" s="27">
        <v>240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</row>
    <row r="22" spans="1:15" ht="60.6" customHeight="1">
      <c r="A22" s="37" t="s">
        <v>66</v>
      </c>
      <c r="B22" s="38" t="s">
        <v>67</v>
      </c>
      <c r="C22" s="48" t="s">
        <v>38</v>
      </c>
      <c r="D22" s="39">
        <v>956</v>
      </c>
      <c r="E22" s="39">
        <v>1102</v>
      </c>
      <c r="F22" s="16" t="s">
        <v>68</v>
      </c>
      <c r="G22" s="39">
        <v>240</v>
      </c>
      <c r="H22" s="17">
        <v>0</v>
      </c>
      <c r="I22" s="17">
        <v>0</v>
      </c>
      <c r="J22" s="17">
        <v>6553.69</v>
      </c>
      <c r="K22" s="17">
        <v>0</v>
      </c>
      <c r="L22" s="17">
        <v>0</v>
      </c>
    </row>
    <row r="23" spans="1:15" ht="60.6" customHeight="1">
      <c r="A23" s="37" t="s">
        <v>69</v>
      </c>
      <c r="B23" s="38" t="s">
        <v>70</v>
      </c>
      <c r="C23" s="48" t="s">
        <v>38</v>
      </c>
      <c r="D23" s="39">
        <v>956</v>
      </c>
      <c r="E23" s="39">
        <v>1102</v>
      </c>
      <c r="F23" s="16" t="s">
        <v>71</v>
      </c>
      <c r="G23" s="39">
        <v>240</v>
      </c>
      <c r="H23" s="17">
        <v>0</v>
      </c>
      <c r="I23" s="17">
        <v>0</v>
      </c>
      <c r="J23" s="17">
        <f>647.275-317.251</f>
        <v>330.024</v>
      </c>
      <c r="K23" s="17">
        <v>0</v>
      </c>
      <c r="L23" s="17">
        <v>0</v>
      </c>
    </row>
    <row r="24" spans="1:15" ht="46.9" customHeight="1">
      <c r="A24" s="37" t="s">
        <v>72</v>
      </c>
      <c r="B24" s="38" t="s">
        <v>73</v>
      </c>
      <c r="C24" s="48" t="s">
        <v>38</v>
      </c>
      <c r="D24" s="39">
        <v>958</v>
      </c>
      <c r="E24" s="39">
        <v>1102</v>
      </c>
      <c r="F24" s="16" t="s">
        <v>74</v>
      </c>
      <c r="G24" s="39">
        <v>610</v>
      </c>
      <c r="H24" s="17">
        <v>0</v>
      </c>
      <c r="I24" s="17">
        <v>0</v>
      </c>
      <c r="J24" s="17">
        <v>1677.4190000000001</v>
      </c>
      <c r="K24" s="17">
        <v>0</v>
      </c>
      <c r="L24" s="17">
        <v>0</v>
      </c>
    </row>
    <row r="25" spans="1:15" ht="82.5" customHeight="1">
      <c r="A25" s="15" t="s">
        <v>14</v>
      </c>
      <c r="B25" s="8" t="s">
        <v>15</v>
      </c>
      <c r="C25" s="3" t="s">
        <v>38</v>
      </c>
      <c r="D25" s="3" t="s">
        <v>11</v>
      </c>
      <c r="E25" s="3" t="s">
        <v>11</v>
      </c>
      <c r="F25" s="3" t="s">
        <v>11</v>
      </c>
      <c r="G25" s="3" t="s">
        <v>11</v>
      </c>
      <c r="H25" s="17">
        <f>H26+H27+H28</f>
        <v>3033.8290000000002</v>
      </c>
      <c r="I25" s="17">
        <f t="shared" ref="I25:L25" si="2">I26+I27+I28</f>
        <v>0</v>
      </c>
      <c r="J25" s="17">
        <f t="shared" si="2"/>
        <v>0</v>
      </c>
      <c r="K25" s="17">
        <f t="shared" si="2"/>
        <v>1098.511</v>
      </c>
      <c r="L25" s="17">
        <f t="shared" si="2"/>
        <v>9.1950000000000003</v>
      </c>
    </row>
    <row r="26" spans="1:15" ht="92.25" customHeight="1">
      <c r="A26" s="18" t="s">
        <v>30</v>
      </c>
      <c r="B26" s="19" t="s">
        <v>87</v>
      </c>
      <c r="C26" s="3" t="s">
        <v>38</v>
      </c>
      <c r="D26" s="3">
        <v>956</v>
      </c>
      <c r="E26" s="3">
        <v>1102</v>
      </c>
      <c r="F26" s="20" t="s">
        <v>35</v>
      </c>
      <c r="G26" s="3">
        <v>410</v>
      </c>
      <c r="H26" s="17">
        <v>2932.2060000000001</v>
      </c>
      <c r="I26" s="17">
        <v>0</v>
      </c>
      <c r="J26" s="17">
        <v>0</v>
      </c>
      <c r="K26" s="17">
        <v>1093.7470000000001</v>
      </c>
      <c r="L26" s="17">
        <v>0</v>
      </c>
      <c r="O26" s="10" t="s">
        <v>59</v>
      </c>
    </row>
    <row r="27" spans="1:15" ht="50.25" customHeight="1">
      <c r="A27" s="18" t="s">
        <v>31</v>
      </c>
      <c r="B27" s="21" t="s">
        <v>33</v>
      </c>
      <c r="C27" s="3" t="s">
        <v>38</v>
      </c>
      <c r="D27" s="3">
        <v>958</v>
      </c>
      <c r="E27" s="3">
        <v>1102</v>
      </c>
      <c r="F27" s="20" t="s">
        <v>35</v>
      </c>
      <c r="G27" s="3">
        <v>610</v>
      </c>
      <c r="H27" s="17">
        <v>101.623</v>
      </c>
      <c r="I27" s="17">
        <v>0</v>
      </c>
      <c r="J27" s="17">
        <v>0</v>
      </c>
      <c r="K27" s="17">
        <v>0</v>
      </c>
      <c r="L27" s="17">
        <v>0</v>
      </c>
    </row>
    <row r="28" spans="1:15" ht="43.9" customHeight="1">
      <c r="A28" s="31" t="s">
        <v>52</v>
      </c>
      <c r="B28" s="33" t="s">
        <v>53</v>
      </c>
      <c r="C28" s="32" t="s">
        <v>38</v>
      </c>
      <c r="D28" s="32">
        <v>956</v>
      </c>
      <c r="E28" s="32">
        <v>1102</v>
      </c>
      <c r="F28" s="20" t="s">
        <v>54</v>
      </c>
      <c r="G28" s="32">
        <v>240</v>
      </c>
      <c r="H28" s="17">
        <v>0</v>
      </c>
      <c r="I28" s="17">
        <v>0</v>
      </c>
      <c r="J28" s="17">
        <v>0</v>
      </c>
      <c r="K28" s="17">
        <v>4.7640000000000002</v>
      </c>
      <c r="L28" s="17">
        <v>9.1950000000000003</v>
      </c>
    </row>
    <row r="29" spans="1:15" ht="49.15" customHeight="1">
      <c r="A29" s="44" t="s">
        <v>57</v>
      </c>
      <c r="B29" s="45" t="s">
        <v>43</v>
      </c>
      <c r="C29" s="36" t="s">
        <v>38</v>
      </c>
      <c r="D29" s="43" t="s">
        <v>61</v>
      </c>
      <c r="E29" s="42" t="s">
        <v>62</v>
      </c>
      <c r="F29" s="42" t="s">
        <v>58</v>
      </c>
      <c r="G29" s="42" t="s">
        <v>60</v>
      </c>
      <c r="H29" s="30">
        <f>H30+H31</f>
        <v>0</v>
      </c>
      <c r="I29" s="30">
        <f t="shared" ref="I29:L29" si="3">I30+I31</f>
        <v>1217.4490000000001</v>
      </c>
      <c r="J29" s="30">
        <f t="shared" si="3"/>
        <v>496.00699999999995</v>
      </c>
      <c r="K29" s="30">
        <f t="shared" si="3"/>
        <v>358.79700000000003</v>
      </c>
      <c r="L29" s="30">
        <f t="shared" si="3"/>
        <v>0</v>
      </c>
    </row>
    <row r="30" spans="1:15" ht="67.150000000000006" customHeight="1">
      <c r="A30" s="46" t="s">
        <v>63</v>
      </c>
      <c r="B30" s="79" t="s">
        <v>46</v>
      </c>
      <c r="C30" s="81" t="s">
        <v>38</v>
      </c>
      <c r="D30" s="43">
        <v>956</v>
      </c>
      <c r="E30" s="43">
        <v>1102</v>
      </c>
      <c r="F30" s="43" t="s">
        <v>64</v>
      </c>
      <c r="G30" s="43">
        <v>240</v>
      </c>
      <c r="H30" s="30">
        <v>0</v>
      </c>
      <c r="I30" s="30">
        <v>0</v>
      </c>
      <c r="J30" s="30">
        <f>22+156.756+317.251</f>
        <v>496.00699999999995</v>
      </c>
      <c r="K30" s="30">
        <v>0</v>
      </c>
      <c r="L30" s="30">
        <v>0</v>
      </c>
    </row>
    <row r="31" spans="1:15" ht="42" customHeight="1">
      <c r="A31" s="49" t="s">
        <v>86</v>
      </c>
      <c r="B31" s="80"/>
      <c r="C31" s="82"/>
      <c r="D31" s="43">
        <v>958</v>
      </c>
      <c r="E31" s="43">
        <v>1102</v>
      </c>
      <c r="F31" s="43" t="s">
        <v>64</v>
      </c>
      <c r="G31" s="43">
        <v>610</v>
      </c>
      <c r="H31" s="30">
        <v>0</v>
      </c>
      <c r="I31" s="30">
        <v>1217.4490000000001</v>
      </c>
      <c r="J31" s="30">
        <v>0</v>
      </c>
      <c r="K31" s="30">
        <v>358.79700000000003</v>
      </c>
      <c r="L31" s="30">
        <v>0</v>
      </c>
    </row>
    <row r="32" spans="1:15">
      <c r="B32" s="41"/>
      <c r="H32" s="22"/>
    </row>
    <row r="42" spans="4:4">
      <c r="D42" s="10" t="s">
        <v>59</v>
      </c>
    </row>
  </sheetData>
  <mergeCells count="18">
    <mergeCell ref="B30:B31"/>
    <mergeCell ref="C30:C31"/>
    <mergeCell ref="I4:L4"/>
    <mergeCell ref="H5:L5"/>
    <mergeCell ref="G6:L6"/>
    <mergeCell ref="H7:L7"/>
    <mergeCell ref="I9:L9"/>
    <mergeCell ref="C19:C20"/>
    <mergeCell ref="A19:A20"/>
    <mergeCell ref="B19:B20"/>
    <mergeCell ref="A11:L11"/>
    <mergeCell ref="A12:L12"/>
    <mergeCell ref="A13:L13"/>
    <mergeCell ref="A15:A16"/>
    <mergeCell ref="B15:B16"/>
    <mergeCell ref="C15:C16"/>
    <mergeCell ref="D15:G15"/>
    <mergeCell ref="H15:L15"/>
  </mergeCells>
  <pageMargins left="0.51181102362204722" right="0.11811023622047245" top="0.74803149606299213" bottom="0" header="0.31496062992125984" footer="0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A9" zoomScaleNormal="100" zoomScaleSheetLayoutView="90" workbookViewId="0">
      <selection activeCell="B9" sqref="B9"/>
    </sheetView>
  </sheetViews>
  <sheetFormatPr defaultColWidth="9.140625" defaultRowHeight="15"/>
  <cols>
    <col min="1" max="1" width="4.28515625" style="10" customWidth="1"/>
    <col min="2" max="2" width="45" style="10" customWidth="1"/>
    <col min="3" max="3" width="20.28515625" style="10" customWidth="1"/>
    <col min="4" max="4" width="9.7109375" style="10" customWidth="1"/>
    <col min="5" max="5" width="8" style="10" customWidth="1"/>
    <col min="6" max="6" width="13.140625" style="10" customWidth="1"/>
    <col min="7" max="7" width="8.28515625" style="10" customWidth="1"/>
    <col min="8" max="8" width="11.28515625" style="10" customWidth="1"/>
    <col min="9" max="9" width="11.7109375" style="10" customWidth="1"/>
    <col min="10" max="10" width="11.42578125" style="10" customWidth="1"/>
    <col min="11" max="12" width="11" style="10" customWidth="1"/>
    <col min="13" max="13" width="13.28515625" style="10" customWidth="1"/>
    <col min="14" max="14" width="11" style="10" bestFit="1" customWidth="1"/>
    <col min="15" max="16384" width="9.140625" style="10"/>
  </cols>
  <sheetData>
    <row r="1" spans="1:13" hidden="1"/>
    <row r="2" spans="1:13" hidden="1"/>
    <row r="3" spans="1:13" hidden="1"/>
    <row r="4" spans="1:13" ht="19.5" hidden="1" customHeight="1">
      <c r="G4" s="51"/>
      <c r="H4" s="51"/>
      <c r="I4" s="83"/>
      <c r="J4" s="84"/>
      <c r="K4" s="84"/>
      <c r="L4" s="84"/>
      <c r="M4" s="84"/>
    </row>
    <row r="5" spans="1:13" ht="27.75" hidden="1" customHeight="1">
      <c r="G5" s="51"/>
      <c r="H5" s="83"/>
      <c r="I5" s="84"/>
      <c r="J5" s="84"/>
      <c r="K5" s="84"/>
      <c r="L5" s="84"/>
      <c r="M5" s="84"/>
    </row>
    <row r="6" spans="1:13" ht="18.75" hidden="1">
      <c r="G6" s="83"/>
      <c r="H6" s="84"/>
      <c r="I6" s="84"/>
      <c r="J6" s="84"/>
      <c r="K6" s="84"/>
      <c r="L6" s="84"/>
      <c r="M6" s="84"/>
    </row>
    <row r="7" spans="1:13" ht="18.75" hidden="1">
      <c r="G7" s="51"/>
      <c r="H7" s="83"/>
      <c r="I7" s="84"/>
      <c r="J7" s="84"/>
      <c r="K7" s="84"/>
      <c r="L7" s="84"/>
      <c r="M7" s="84"/>
    </row>
    <row r="8" spans="1:13" ht="21" hidden="1" customHeight="1">
      <c r="I8" s="25"/>
      <c r="J8" s="60"/>
      <c r="K8" s="60"/>
      <c r="L8" s="67"/>
      <c r="M8" s="60"/>
    </row>
    <row r="9" spans="1:13" ht="15.75" customHeight="1">
      <c r="I9" s="25"/>
      <c r="J9" s="100" t="s">
        <v>109</v>
      </c>
      <c r="K9" s="100"/>
      <c r="L9" s="100"/>
      <c r="M9" s="100"/>
    </row>
    <row r="10" spans="1:13" ht="13.5" customHeight="1">
      <c r="I10" s="99" t="s">
        <v>108</v>
      </c>
      <c r="J10" s="99"/>
      <c r="K10" s="99"/>
      <c r="L10" s="99"/>
      <c r="M10" s="99"/>
    </row>
    <row r="11" spans="1:13">
      <c r="I11" s="73"/>
      <c r="J11" s="99" t="s">
        <v>107</v>
      </c>
      <c r="K11" s="99"/>
      <c r="L11" s="99"/>
      <c r="M11" s="99"/>
    </row>
    <row r="12" spans="1:13" ht="12.75" customHeight="1">
      <c r="I12" s="25"/>
      <c r="J12" s="100" t="s">
        <v>110</v>
      </c>
      <c r="K12" s="100"/>
      <c r="L12" s="100"/>
      <c r="M12" s="100"/>
    </row>
    <row r="13" spans="1:13" ht="82.5" customHeight="1">
      <c r="I13" s="99" t="s">
        <v>94</v>
      </c>
      <c r="J13" s="100"/>
      <c r="K13" s="100"/>
      <c r="L13" s="100"/>
      <c r="M13" s="100"/>
    </row>
    <row r="14" spans="1:13" ht="15.75">
      <c r="A14" s="9"/>
    </row>
    <row r="15" spans="1:13" ht="18.75">
      <c r="A15" s="76" t="s">
        <v>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8.75">
      <c r="A16" s="76" t="s">
        <v>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4" ht="18.75">
      <c r="A17" s="76" t="s">
        <v>93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4" ht="18.75">
      <c r="A18" s="54"/>
    </row>
    <row r="19" spans="1:14" ht="30.75" customHeight="1">
      <c r="A19" s="78" t="s">
        <v>2</v>
      </c>
      <c r="B19" s="78" t="s">
        <v>3</v>
      </c>
      <c r="C19" s="78" t="s">
        <v>4</v>
      </c>
      <c r="D19" s="78" t="s">
        <v>5</v>
      </c>
      <c r="E19" s="78"/>
      <c r="F19" s="78"/>
      <c r="G19" s="78"/>
      <c r="H19" s="78" t="s">
        <v>6</v>
      </c>
      <c r="I19" s="78"/>
      <c r="J19" s="78"/>
      <c r="K19" s="78"/>
      <c r="L19" s="78"/>
      <c r="M19" s="78"/>
    </row>
    <row r="20" spans="1:14">
      <c r="A20" s="78"/>
      <c r="B20" s="78"/>
      <c r="C20" s="78"/>
      <c r="D20" s="55" t="s">
        <v>7</v>
      </c>
      <c r="E20" s="55" t="s">
        <v>8</v>
      </c>
      <c r="F20" s="55" t="s">
        <v>9</v>
      </c>
      <c r="G20" s="55" t="s">
        <v>10</v>
      </c>
      <c r="H20" s="55">
        <v>2020</v>
      </c>
      <c r="I20" s="55">
        <v>2021</v>
      </c>
      <c r="J20" s="55">
        <v>2022</v>
      </c>
      <c r="K20" s="55">
        <v>2023</v>
      </c>
      <c r="L20" s="66">
        <v>2024</v>
      </c>
      <c r="M20" s="55">
        <v>2025</v>
      </c>
    </row>
    <row r="21" spans="1:14" s="14" customFormat="1" ht="24" customHeight="1">
      <c r="A21" s="89"/>
      <c r="B21" s="92" t="s">
        <v>37</v>
      </c>
      <c r="C21" s="92" t="s">
        <v>38</v>
      </c>
      <c r="D21" s="5" t="s">
        <v>11</v>
      </c>
      <c r="E21" s="5" t="s">
        <v>11</v>
      </c>
      <c r="F21" s="5" t="s">
        <v>11</v>
      </c>
      <c r="G21" s="5" t="s">
        <v>11</v>
      </c>
      <c r="H21" s="23">
        <f>H22+H23</f>
        <v>3594.8290000000002</v>
      </c>
      <c r="I21" s="23">
        <f t="shared" ref="I21:M21" si="0">I22+I23</f>
        <v>1878.4490000000001</v>
      </c>
      <c r="J21" s="23">
        <f t="shared" si="0"/>
        <v>9353.4029999999984</v>
      </c>
      <c r="K21" s="23">
        <f t="shared" si="0"/>
        <v>23734.879000000001</v>
      </c>
      <c r="L21" s="23">
        <f t="shared" si="0"/>
        <v>669.17</v>
      </c>
      <c r="M21" s="23">
        <f t="shared" si="0"/>
        <v>669.18799999999999</v>
      </c>
      <c r="N21" s="64"/>
    </row>
    <row r="22" spans="1:14" s="14" customFormat="1" ht="23.25" customHeight="1">
      <c r="A22" s="90"/>
      <c r="B22" s="93"/>
      <c r="C22" s="93"/>
      <c r="D22" s="5">
        <v>956</v>
      </c>
      <c r="E22" s="5" t="s">
        <v>11</v>
      </c>
      <c r="F22" s="5" t="s">
        <v>11</v>
      </c>
      <c r="G22" s="5" t="s">
        <v>11</v>
      </c>
      <c r="H22" s="23">
        <f>H25+H42</f>
        <v>3493.2060000000001</v>
      </c>
      <c r="I22" s="23">
        <f t="shared" ref="I22:M22" si="1">I25+I42</f>
        <v>661</v>
      </c>
      <c r="J22" s="23">
        <f t="shared" si="1"/>
        <v>7343.552999999999</v>
      </c>
      <c r="K22" s="23">
        <f t="shared" si="1"/>
        <v>6834.8789999999999</v>
      </c>
      <c r="L22" s="23">
        <f t="shared" si="1"/>
        <v>669.17</v>
      </c>
      <c r="M22" s="23">
        <f t="shared" si="1"/>
        <v>669.18799999999999</v>
      </c>
      <c r="N22" s="64"/>
    </row>
    <row r="23" spans="1:14" s="14" customFormat="1" ht="26.25" customHeight="1">
      <c r="A23" s="91"/>
      <c r="B23" s="94"/>
      <c r="C23" s="94"/>
      <c r="D23" s="5">
        <v>958</v>
      </c>
      <c r="E23" s="5" t="s">
        <v>11</v>
      </c>
      <c r="F23" s="5" t="s">
        <v>11</v>
      </c>
      <c r="G23" s="5" t="s">
        <v>11</v>
      </c>
      <c r="H23" s="23">
        <f>H26+H43</f>
        <v>101.623</v>
      </c>
      <c r="I23" s="23">
        <f t="shared" ref="I23:M23" si="2">I26+I43</f>
        <v>1217.4490000000001</v>
      </c>
      <c r="J23" s="23">
        <f t="shared" si="2"/>
        <v>2009.8500000000001</v>
      </c>
      <c r="K23" s="23">
        <f t="shared" si="2"/>
        <v>16900</v>
      </c>
      <c r="L23" s="23">
        <f t="shared" si="2"/>
        <v>0</v>
      </c>
      <c r="M23" s="23">
        <f t="shared" si="2"/>
        <v>0</v>
      </c>
      <c r="N23" s="64"/>
    </row>
    <row r="24" spans="1:14" ht="22.5" customHeight="1">
      <c r="A24" s="95" t="s">
        <v>12</v>
      </c>
      <c r="B24" s="81" t="s">
        <v>65</v>
      </c>
      <c r="C24" s="81" t="s">
        <v>38</v>
      </c>
      <c r="D24" s="55" t="s">
        <v>11</v>
      </c>
      <c r="E24" s="55" t="s">
        <v>11</v>
      </c>
      <c r="F24" s="55" t="s">
        <v>11</v>
      </c>
      <c r="G24" s="55" t="s">
        <v>11</v>
      </c>
      <c r="H24" s="17">
        <f>H25+H26</f>
        <v>561</v>
      </c>
      <c r="I24" s="17">
        <f t="shared" ref="I24:M24" si="3">I25+I26</f>
        <v>1878.4490000000001</v>
      </c>
      <c r="J24" s="17">
        <f t="shared" si="3"/>
        <v>9353.4029999999984</v>
      </c>
      <c r="K24" s="17">
        <f t="shared" si="3"/>
        <v>23734.879000000001</v>
      </c>
      <c r="L24" s="17">
        <f t="shared" si="3"/>
        <v>669.17</v>
      </c>
      <c r="M24" s="17">
        <f t="shared" si="3"/>
        <v>669.18799999999999</v>
      </c>
    </row>
    <row r="25" spans="1:14" ht="19.5" customHeight="1">
      <c r="A25" s="96"/>
      <c r="B25" s="98"/>
      <c r="C25" s="82"/>
      <c r="D25" s="70">
        <v>956</v>
      </c>
      <c r="E25" s="70" t="s">
        <v>11</v>
      </c>
      <c r="F25" s="70" t="s">
        <v>11</v>
      </c>
      <c r="G25" s="70" t="s">
        <v>11</v>
      </c>
      <c r="H25" s="17">
        <f>H27+H28+H30+H31+H33+H35+H37+H39+H40</f>
        <v>561</v>
      </c>
      <c r="I25" s="17">
        <f t="shared" ref="I25:M25" si="4">I27+I28+I30+I31+I33+I35+I37+I39+I40</f>
        <v>661</v>
      </c>
      <c r="J25" s="17">
        <f t="shared" si="4"/>
        <v>7343.552999999999</v>
      </c>
      <c r="K25" s="17">
        <f t="shared" si="4"/>
        <v>6834.8789999999999</v>
      </c>
      <c r="L25" s="17">
        <f t="shared" si="4"/>
        <v>669.17</v>
      </c>
      <c r="M25" s="17">
        <f t="shared" si="4"/>
        <v>669.18799999999999</v>
      </c>
    </row>
    <row r="26" spans="1:14" ht="21" customHeight="1">
      <c r="A26" s="97"/>
      <c r="B26" s="82"/>
      <c r="C26" s="62" t="s">
        <v>88</v>
      </c>
      <c r="D26" s="70">
        <v>958</v>
      </c>
      <c r="E26" s="70" t="s">
        <v>11</v>
      </c>
      <c r="F26" s="70" t="s">
        <v>11</v>
      </c>
      <c r="G26" s="70" t="s">
        <v>11</v>
      </c>
      <c r="H26" s="17">
        <f>H29+H32+H36+H38</f>
        <v>0</v>
      </c>
      <c r="I26" s="17">
        <f t="shared" ref="I26:M26" si="5">I29+I32+I36+I38</f>
        <v>1217.4490000000001</v>
      </c>
      <c r="J26" s="17">
        <f t="shared" si="5"/>
        <v>2009.8500000000001</v>
      </c>
      <c r="K26" s="17">
        <f t="shared" si="5"/>
        <v>16900</v>
      </c>
      <c r="L26" s="17">
        <f t="shared" si="5"/>
        <v>0</v>
      </c>
      <c r="M26" s="17">
        <f t="shared" si="5"/>
        <v>0</v>
      </c>
    </row>
    <row r="27" spans="1:14" ht="26.25" customHeight="1">
      <c r="A27" s="74" t="s">
        <v>28</v>
      </c>
      <c r="B27" s="75" t="s">
        <v>13</v>
      </c>
      <c r="C27" s="87" t="s">
        <v>38</v>
      </c>
      <c r="D27" s="55">
        <v>956</v>
      </c>
      <c r="E27" s="55">
        <v>1102</v>
      </c>
      <c r="F27" s="16" t="s">
        <v>29</v>
      </c>
      <c r="G27" s="55">
        <v>240</v>
      </c>
      <c r="H27" s="17">
        <v>561</v>
      </c>
      <c r="I27" s="17">
        <f>631+8.3</f>
        <v>639.29999999999995</v>
      </c>
      <c r="J27" s="17">
        <v>674.5</v>
      </c>
      <c r="K27" s="17">
        <v>631</v>
      </c>
      <c r="L27" s="17">
        <v>631</v>
      </c>
      <c r="M27" s="17">
        <v>631</v>
      </c>
    </row>
    <row r="28" spans="1:14" ht="26.25" customHeight="1">
      <c r="A28" s="74"/>
      <c r="B28" s="75"/>
      <c r="C28" s="101"/>
      <c r="D28" s="65">
        <v>956</v>
      </c>
      <c r="E28" s="65">
        <v>1102</v>
      </c>
      <c r="F28" s="16" t="s">
        <v>29</v>
      </c>
      <c r="G28" s="65">
        <v>850</v>
      </c>
      <c r="H28" s="17">
        <v>0</v>
      </c>
      <c r="I28" s="17">
        <f>30-8.3</f>
        <v>21.7</v>
      </c>
      <c r="J28" s="17">
        <v>30</v>
      </c>
      <c r="K28" s="17">
        <v>30</v>
      </c>
      <c r="L28" s="17">
        <v>30</v>
      </c>
      <c r="M28" s="17">
        <v>30</v>
      </c>
    </row>
    <row r="29" spans="1:14" ht="26.25" customHeight="1">
      <c r="A29" s="74"/>
      <c r="B29" s="75"/>
      <c r="C29" s="88"/>
      <c r="D29" s="55">
        <v>958</v>
      </c>
      <c r="E29" s="55">
        <v>1102</v>
      </c>
      <c r="F29" s="16" t="s">
        <v>29</v>
      </c>
      <c r="G29" s="55">
        <v>610</v>
      </c>
      <c r="H29" s="17">
        <v>0</v>
      </c>
      <c r="I29" s="17">
        <v>0</v>
      </c>
      <c r="J29" s="17">
        <v>332.43099999999998</v>
      </c>
      <c r="K29" s="17">
        <v>0</v>
      </c>
      <c r="L29" s="17">
        <v>0</v>
      </c>
      <c r="M29" s="17">
        <v>0</v>
      </c>
    </row>
    <row r="30" spans="1:14" ht="60.6" customHeight="1">
      <c r="A30" s="52" t="s">
        <v>49</v>
      </c>
      <c r="B30" s="53" t="s">
        <v>50</v>
      </c>
      <c r="C30" s="47" t="s">
        <v>38</v>
      </c>
      <c r="D30" s="55">
        <v>956</v>
      </c>
      <c r="E30" s="55">
        <v>1102</v>
      </c>
      <c r="F30" s="16" t="s">
        <v>91</v>
      </c>
      <c r="G30" s="55">
        <v>240</v>
      </c>
      <c r="H30" s="17">
        <v>0</v>
      </c>
      <c r="I30" s="17">
        <v>0</v>
      </c>
      <c r="J30" s="17">
        <v>79.468000000000004</v>
      </c>
      <c r="K30" s="17">
        <v>0</v>
      </c>
      <c r="L30" s="17">
        <v>0</v>
      </c>
      <c r="M30" s="17">
        <v>0</v>
      </c>
    </row>
    <row r="31" spans="1:14" ht="27.75" customHeight="1">
      <c r="A31" s="104" t="s">
        <v>66</v>
      </c>
      <c r="B31" s="106" t="s">
        <v>67</v>
      </c>
      <c r="C31" s="48" t="s">
        <v>38</v>
      </c>
      <c r="D31" s="55">
        <v>956</v>
      </c>
      <c r="E31" s="55">
        <v>1102</v>
      </c>
      <c r="F31" s="16" t="s">
        <v>68</v>
      </c>
      <c r="G31" s="55">
        <v>240</v>
      </c>
      <c r="H31" s="17">
        <v>0</v>
      </c>
      <c r="I31" s="17">
        <v>0</v>
      </c>
      <c r="J31" s="17">
        <v>6553.69</v>
      </c>
      <c r="K31" s="17">
        <v>0</v>
      </c>
      <c r="L31" s="17">
        <v>0</v>
      </c>
      <c r="M31" s="17">
        <v>0</v>
      </c>
    </row>
    <row r="32" spans="1:14" ht="21" customHeight="1">
      <c r="A32" s="105"/>
      <c r="B32" s="107"/>
      <c r="C32" s="62" t="s">
        <v>88</v>
      </c>
      <c r="D32" s="59">
        <v>958</v>
      </c>
      <c r="E32" s="59">
        <v>1102</v>
      </c>
      <c r="F32" s="61" t="s">
        <v>92</v>
      </c>
      <c r="G32" s="59">
        <v>610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</row>
    <row r="33" spans="1:16" ht="35.25" customHeight="1">
      <c r="A33" s="68" t="s">
        <v>97</v>
      </c>
      <c r="B33" s="71" t="s">
        <v>53</v>
      </c>
      <c r="C33" s="70" t="s">
        <v>38</v>
      </c>
      <c r="D33" s="70">
        <v>956</v>
      </c>
      <c r="E33" s="70">
        <v>1102</v>
      </c>
      <c r="F33" s="20" t="s">
        <v>95</v>
      </c>
      <c r="G33" s="70">
        <v>240</v>
      </c>
      <c r="H33" s="17">
        <v>0</v>
      </c>
      <c r="I33" s="17">
        <v>0</v>
      </c>
      <c r="J33" s="17">
        <v>0</v>
      </c>
      <c r="K33" s="17">
        <v>3.4820000000000002</v>
      </c>
      <c r="L33" s="17">
        <v>8.17</v>
      </c>
      <c r="M33" s="17">
        <v>8.1880000000000006</v>
      </c>
    </row>
    <row r="34" spans="1:16" ht="48.75" hidden="1" customHeight="1">
      <c r="A34" s="63"/>
      <c r="B34" s="45"/>
      <c r="C34" s="70"/>
      <c r="D34" s="43"/>
      <c r="E34" s="42"/>
      <c r="F34" s="42"/>
      <c r="G34" s="42"/>
      <c r="H34" s="30"/>
      <c r="I34" s="30"/>
      <c r="J34" s="30"/>
      <c r="K34" s="30"/>
      <c r="L34" s="30"/>
      <c r="M34" s="30"/>
    </row>
    <row r="35" spans="1:16" ht="38.450000000000003" customHeight="1">
      <c r="A35" s="108" t="s">
        <v>98</v>
      </c>
      <c r="B35" s="79" t="s">
        <v>46</v>
      </c>
      <c r="C35" s="81" t="s">
        <v>38</v>
      </c>
      <c r="D35" s="43">
        <v>956</v>
      </c>
      <c r="E35" s="43">
        <v>1102</v>
      </c>
      <c r="F35" s="43" t="s">
        <v>51</v>
      </c>
      <c r="G35" s="43">
        <v>240</v>
      </c>
      <c r="H35" s="30">
        <v>0</v>
      </c>
      <c r="I35" s="30">
        <v>0</v>
      </c>
      <c r="J35" s="30">
        <f>22+156.756+317.251-490.112</f>
        <v>5.894999999999925</v>
      </c>
      <c r="K35" s="30">
        <v>53.055</v>
      </c>
      <c r="L35" s="30">
        <v>0</v>
      </c>
      <c r="M35" s="30">
        <v>0</v>
      </c>
    </row>
    <row r="36" spans="1:16" ht="24" customHeight="1">
      <c r="A36" s="109"/>
      <c r="B36" s="80"/>
      <c r="C36" s="82"/>
      <c r="D36" s="43">
        <v>958</v>
      </c>
      <c r="E36" s="43">
        <v>1102</v>
      </c>
      <c r="F36" s="43" t="s">
        <v>51</v>
      </c>
      <c r="G36" s="43">
        <v>610</v>
      </c>
      <c r="H36" s="30">
        <v>0</v>
      </c>
      <c r="I36" s="30">
        <v>1217.4490000000001</v>
      </c>
      <c r="J36" s="30">
        <v>0</v>
      </c>
      <c r="K36" s="30">
        <v>15300</v>
      </c>
      <c r="L36" s="30">
        <v>0</v>
      </c>
      <c r="M36" s="30">
        <v>0</v>
      </c>
    </row>
    <row r="37" spans="1:16" ht="39.6" customHeight="1">
      <c r="A37" s="52" t="s">
        <v>99</v>
      </c>
      <c r="B37" s="69" t="s">
        <v>70</v>
      </c>
      <c r="C37" s="48" t="s">
        <v>38</v>
      </c>
      <c r="D37" s="55">
        <v>956</v>
      </c>
      <c r="E37" s="55">
        <v>1102</v>
      </c>
      <c r="F37" s="16" t="s">
        <v>71</v>
      </c>
      <c r="G37" s="55">
        <v>240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</row>
    <row r="38" spans="1:16" ht="35.25" customHeight="1">
      <c r="A38" s="52" t="s">
        <v>100</v>
      </c>
      <c r="B38" s="69" t="s">
        <v>73</v>
      </c>
      <c r="C38" s="48" t="s">
        <v>38</v>
      </c>
      <c r="D38" s="55">
        <v>958</v>
      </c>
      <c r="E38" s="55">
        <v>1102</v>
      </c>
      <c r="F38" s="16" t="s">
        <v>74</v>
      </c>
      <c r="G38" s="55">
        <v>610</v>
      </c>
      <c r="H38" s="17">
        <v>0</v>
      </c>
      <c r="I38" s="17">
        <v>0</v>
      </c>
      <c r="J38" s="17">
        <v>1677.4190000000001</v>
      </c>
      <c r="K38" s="17">
        <v>1600</v>
      </c>
      <c r="L38" s="17">
        <v>0</v>
      </c>
      <c r="M38" s="17">
        <v>0</v>
      </c>
    </row>
    <row r="39" spans="1:16" ht="39" customHeight="1">
      <c r="A39" s="68" t="s">
        <v>101</v>
      </c>
      <c r="B39" s="69" t="s">
        <v>103</v>
      </c>
      <c r="C39" s="48" t="s">
        <v>38</v>
      </c>
      <c r="D39" s="70">
        <v>956</v>
      </c>
      <c r="E39" s="70">
        <v>1102</v>
      </c>
      <c r="F39" s="16" t="s">
        <v>105</v>
      </c>
      <c r="G39" s="70">
        <v>410</v>
      </c>
      <c r="H39" s="17">
        <v>0</v>
      </c>
      <c r="I39" s="17">
        <v>0</v>
      </c>
      <c r="J39" s="17">
        <v>0</v>
      </c>
      <c r="K39" s="17">
        <v>1117.3420000000001</v>
      </c>
      <c r="L39" s="17">
        <v>0</v>
      </c>
      <c r="M39" s="17">
        <v>0</v>
      </c>
    </row>
    <row r="40" spans="1:16" ht="45" customHeight="1">
      <c r="A40" s="68" t="s">
        <v>102</v>
      </c>
      <c r="B40" s="69" t="s">
        <v>104</v>
      </c>
      <c r="C40" s="48" t="s">
        <v>38</v>
      </c>
      <c r="D40" s="70">
        <v>956</v>
      </c>
      <c r="E40" s="70">
        <v>1102</v>
      </c>
      <c r="F40" s="16" t="s">
        <v>106</v>
      </c>
      <c r="G40" s="70">
        <v>410</v>
      </c>
      <c r="H40" s="17">
        <v>0</v>
      </c>
      <c r="I40" s="17">
        <v>0</v>
      </c>
      <c r="J40" s="17">
        <v>0</v>
      </c>
      <c r="K40" s="17">
        <v>5000</v>
      </c>
      <c r="L40" s="17">
        <v>0</v>
      </c>
      <c r="M40" s="17">
        <v>0</v>
      </c>
    </row>
    <row r="41" spans="1:16" ht="37.5" customHeight="1">
      <c r="A41" s="15" t="s">
        <v>14</v>
      </c>
      <c r="B41" s="57" t="s">
        <v>96</v>
      </c>
      <c r="C41" s="55" t="s">
        <v>38</v>
      </c>
      <c r="D41" s="55" t="s">
        <v>11</v>
      </c>
      <c r="E41" s="55" t="s">
        <v>11</v>
      </c>
      <c r="F41" s="55" t="s">
        <v>11</v>
      </c>
      <c r="G41" s="55" t="s">
        <v>11</v>
      </c>
      <c r="H41" s="17">
        <f>H42+H43</f>
        <v>3033.8290000000002</v>
      </c>
      <c r="I41" s="17">
        <f t="shared" ref="I41:M41" si="6">I42+I43</f>
        <v>0</v>
      </c>
      <c r="J41" s="17">
        <f t="shared" si="6"/>
        <v>0</v>
      </c>
      <c r="K41" s="17">
        <f t="shared" si="6"/>
        <v>0</v>
      </c>
      <c r="L41" s="17">
        <f t="shared" si="6"/>
        <v>0</v>
      </c>
      <c r="M41" s="17">
        <f t="shared" si="6"/>
        <v>0</v>
      </c>
    </row>
    <row r="42" spans="1:16" ht="74.45" customHeight="1">
      <c r="A42" s="52" t="s">
        <v>30</v>
      </c>
      <c r="B42" s="56" t="s">
        <v>87</v>
      </c>
      <c r="C42" s="55" t="s">
        <v>38</v>
      </c>
      <c r="D42" s="55">
        <v>956</v>
      </c>
      <c r="E42" s="55">
        <v>1102</v>
      </c>
      <c r="F42" s="20" t="s">
        <v>35</v>
      </c>
      <c r="G42" s="55">
        <v>410</v>
      </c>
      <c r="H42" s="17">
        <v>2932.2060000000001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P42" s="10" t="s">
        <v>59</v>
      </c>
    </row>
    <row r="43" spans="1:16" ht="42" customHeight="1">
      <c r="A43" s="52" t="s">
        <v>31</v>
      </c>
      <c r="B43" s="58" t="s">
        <v>33</v>
      </c>
      <c r="C43" s="62" t="s">
        <v>88</v>
      </c>
      <c r="D43" s="55">
        <v>958</v>
      </c>
      <c r="E43" s="55">
        <v>1102</v>
      </c>
      <c r="F43" s="20" t="s">
        <v>35</v>
      </c>
      <c r="G43" s="55">
        <v>610</v>
      </c>
      <c r="H43" s="17">
        <v>101.623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</row>
    <row r="44" spans="1:16" ht="1.5" customHeight="1">
      <c r="A44" s="52" t="s">
        <v>52</v>
      </c>
      <c r="B44" s="72" t="s">
        <v>53</v>
      </c>
      <c r="C44" s="55" t="s">
        <v>38</v>
      </c>
      <c r="D44" s="55">
        <v>956</v>
      </c>
      <c r="E44" s="55">
        <v>1102</v>
      </c>
      <c r="F44" s="20" t="s">
        <v>95</v>
      </c>
      <c r="G44" s="55">
        <v>240</v>
      </c>
      <c r="H44" s="17">
        <v>0</v>
      </c>
      <c r="I44" s="17">
        <v>0</v>
      </c>
      <c r="J44" s="17">
        <v>0</v>
      </c>
      <c r="K44" s="17">
        <v>3.4820000000000002</v>
      </c>
      <c r="L44" s="17">
        <v>8.17</v>
      </c>
      <c r="M44" s="17">
        <v>8.1880000000000006</v>
      </c>
    </row>
    <row r="45" spans="1:16" ht="48.75" hidden="1" customHeight="1">
      <c r="A45" s="63" t="s">
        <v>57</v>
      </c>
      <c r="B45" s="45" t="s">
        <v>43</v>
      </c>
      <c r="C45" s="55" t="s">
        <v>38</v>
      </c>
      <c r="D45" s="43" t="s">
        <v>61</v>
      </c>
      <c r="E45" s="42" t="s">
        <v>62</v>
      </c>
      <c r="F45" s="42" t="s">
        <v>58</v>
      </c>
      <c r="G45" s="42" t="s">
        <v>60</v>
      </c>
      <c r="H45" s="30">
        <f>H46+H47</f>
        <v>0</v>
      </c>
      <c r="I45" s="30">
        <f t="shared" ref="I45:K45" si="7">I46+I47</f>
        <v>1217.4490000000001</v>
      </c>
      <c r="J45" s="30">
        <f t="shared" si="7"/>
        <v>5.894999999999925</v>
      </c>
      <c r="K45" s="30">
        <f t="shared" si="7"/>
        <v>68.355000000000004</v>
      </c>
      <c r="L45" s="30">
        <f t="shared" ref="L45:M45" si="8">L46+L47</f>
        <v>0</v>
      </c>
      <c r="M45" s="30">
        <f t="shared" si="8"/>
        <v>0</v>
      </c>
    </row>
    <row r="46" spans="1:16" ht="38.25" hidden="1" customHeight="1">
      <c r="A46" s="46" t="s">
        <v>63</v>
      </c>
      <c r="B46" s="102" t="s">
        <v>46</v>
      </c>
      <c r="C46" s="81" t="s">
        <v>38</v>
      </c>
      <c r="D46" s="43">
        <v>956</v>
      </c>
      <c r="E46" s="43">
        <v>1102</v>
      </c>
      <c r="F46" s="43" t="s">
        <v>51</v>
      </c>
      <c r="G46" s="43">
        <v>240</v>
      </c>
      <c r="H46" s="30">
        <v>0</v>
      </c>
      <c r="I46" s="30">
        <v>0</v>
      </c>
      <c r="J46" s="30">
        <f>22+156.756+317.251-490.112</f>
        <v>5.894999999999925</v>
      </c>
      <c r="K46" s="30">
        <v>68.355000000000004</v>
      </c>
      <c r="L46" s="30">
        <v>0</v>
      </c>
      <c r="M46" s="30">
        <v>0</v>
      </c>
    </row>
    <row r="47" spans="1:16" ht="38.25" hidden="1" customHeight="1">
      <c r="A47" s="49" t="s">
        <v>86</v>
      </c>
      <c r="B47" s="103"/>
      <c r="C47" s="82"/>
      <c r="D47" s="43">
        <v>958</v>
      </c>
      <c r="E47" s="43">
        <v>1102</v>
      </c>
      <c r="F47" s="43" t="s">
        <v>51</v>
      </c>
      <c r="G47" s="43">
        <v>610</v>
      </c>
      <c r="H47" s="30">
        <v>0</v>
      </c>
      <c r="I47" s="30">
        <v>1217.4490000000001</v>
      </c>
      <c r="J47" s="30">
        <v>0</v>
      </c>
      <c r="K47" s="30">
        <v>0</v>
      </c>
      <c r="L47" s="30">
        <v>0</v>
      </c>
      <c r="M47" s="30">
        <v>0</v>
      </c>
    </row>
    <row r="48" spans="1:16">
      <c r="B48" s="41"/>
      <c r="H48" s="22"/>
    </row>
    <row r="58" spans="4:4">
      <c r="D58" s="10" t="s">
        <v>59</v>
      </c>
    </row>
  </sheetData>
  <mergeCells count="33">
    <mergeCell ref="A27:A29"/>
    <mergeCell ref="B27:B29"/>
    <mergeCell ref="C27:C29"/>
    <mergeCell ref="B46:B47"/>
    <mergeCell ref="C46:C47"/>
    <mergeCell ref="A31:A32"/>
    <mergeCell ref="B31:B32"/>
    <mergeCell ref="B35:B36"/>
    <mergeCell ref="C35:C36"/>
    <mergeCell ref="A35:A36"/>
    <mergeCell ref="A16:M16"/>
    <mergeCell ref="A17:M17"/>
    <mergeCell ref="A19:A20"/>
    <mergeCell ref="B19:B20"/>
    <mergeCell ref="C19:C20"/>
    <mergeCell ref="D19:G19"/>
    <mergeCell ref="H19:M19"/>
    <mergeCell ref="A15:M15"/>
    <mergeCell ref="I4:M4"/>
    <mergeCell ref="H5:M5"/>
    <mergeCell ref="G6:M6"/>
    <mergeCell ref="H7:M7"/>
    <mergeCell ref="I13:M13"/>
    <mergeCell ref="J9:M9"/>
    <mergeCell ref="I10:M10"/>
    <mergeCell ref="J11:M11"/>
    <mergeCell ref="J12:M12"/>
    <mergeCell ref="A21:A23"/>
    <mergeCell ref="B21:B23"/>
    <mergeCell ref="C21:C23"/>
    <mergeCell ref="A24:A26"/>
    <mergeCell ref="B24:B26"/>
    <mergeCell ref="C24:C25"/>
  </mergeCells>
  <pageMargins left="1.1811023622047245" right="0.78740157480314965" top="0.74803149606299213" bottom="0.39370078740157483" header="0" footer="0"/>
  <pageSetup paperSize="9" scale="67" orientation="landscape" r:id="rId1"/>
  <rowBreaks count="1" manualBreakCount="1">
    <brk id="3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topLeftCell="A7" zoomScaleNormal="100" zoomScaleSheetLayoutView="100" workbookViewId="0">
      <pane xSplit="2" ySplit="5" topLeftCell="C12" activePane="bottomRight" state="frozen"/>
      <selection activeCell="A7" sqref="A7"/>
      <selection pane="topRight" activeCell="C7" sqref="C7"/>
      <selection pane="bottomLeft" activeCell="A12" sqref="A12"/>
      <selection pane="bottomRight" activeCell="H15" sqref="H15"/>
    </sheetView>
  </sheetViews>
  <sheetFormatPr defaultColWidth="9.140625" defaultRowHeight="15"/>
  <cols>
    <col min="1" max="1" width="6.28515625" style="1" customWidth="1"/>
    <col min="2" max="2" width="39.5703125" style="1" customWidth="1"/>
    <col min="3" max="3" width="17.85546875" style="1" customWidth="1"/>
    <col min="4" max="9" width="14" style="1" customWidth="1"/>
    <col min="10" max="16384" width="9.140625" style="1"/>
  </cols>
  <sheetData>
    <row r="1" spans="1:10" s="10" customFormat="1" ht="31.5" customHeight="1">
      <c r="F1" s="112" t="s">
        <v>42</v>
      </c>
      <c r="G1" s="113"/>
      <c r="H1" s="113"/>
      <c r="I1" s="113"/>
    </row>
    <row r="2" spans="1:10" s="10" customFormat="1" ht="36" customHeight="1">
      <c r="F2" s="99" t="s">
        <v>82</v>
      </c>
      <c r="G2" s="114"/>
      <c r="H2" s="114"/>
      <c r="I2" s="114"/>
    </row>
    <row r="3" spans="1:10" s="10" customFormat="1" ht="17.25" customHeight="1">
      <c r="F3" s="115" t="s">
        <v>84</v>
      </c>
      <c r="G3" s="116"/>
      <c r="H3" s="116"/>
      <c r="I3" s="116"/>
      <c r="J3" s="116"/>
    </row>
    <row r="4" spans="1:10" s="10" customFormat="1" ht="21" customHeight="1">
      <c r="I4" s="25"/>
    </row>
    <row r="5" spans="1:10" ht="90" customHeight="1">
      <c r="F5" s="85" t="s">
        <v>83</v>
      </c>
      <c r="G5" s="117"/>
      <c r="H5" s="117"/>
      <c r="I5" s="117"/>
    </row>
    <row r="6" spans="1:10" ht="18.75">
      <c r="A6" s="118" t="s">
        <v>0</v>
      </c>
      <c r="B6" s="118"/>
      <c r="C6" s="118"/>
      <c r="D6" s="118"/>
      <c r="E6" s="118"/>
      <c r="F6" s="118"/>
      <c r="G6" s="118"/>
      <c r="H6" s="118"/>
      <c r="I6" s="118"/>
    </row>
    <row r="7" spans="1:10" ht="59.25" customHeight="1">
      <c r="A7" s="110" t="s">
        <v>39</v>
      </c>
      <c r="B7" s="111"/>
      <c r="C7" s="111"/>
      <c r="D7" s="111"/>
      <c r="E7" s="111"/>
      <c r="F7" s="111"/>
      <c r="G7" s="111"/>
      <c r="H7" s="111"/>
      <c r="I7" s="111"/>
    </row>
    <row r="8" spans="1:10" ht="16.5">
      <c r="A8" s="2"/>
    </row>
    <row r="9" spans="1:10" ht="32.25" customHeight="1">
      <c r="A9" s="78" t="s">
        <v>2</v>
      </c>
      <c r="B9" s="78" t="s">
        <v>16</v>
      </c>
      <c r="C9" s="106" t="s">
        <v>32</v>
      </c>
      <c r="D9" s="78" t="s">
        <v>17</v>
      </c>
      <c r="E9" s="78"/>
      <c r="F9" s="78"/>
      <c r="G9" s="78"/>
      <c r="H9" s="78"/>
      <c r="I9" s="78"/>
    </row>
    <row r="10" spans="1:10">
      <c r="A10" s="78"/>
      <c r="B10" s="78"/>
      <c r="C10" s="119"/>
      <c r="D10" s="55">
        <v>2020</v>
      </c>
      <c r="E10" s="55">
        <v>2021</v>
      </c>
      <c r="F10" s="55">
        <v>2022</v>
      </c>
      <c r="G10" s="55">
        <v>2023</v>
      </c>
      <c r="H10" s="55">
        <v>2024</v>
      </c>
      <c r="I10" s="55" t="s">
        <v>18</v>
      </c>
    </row>
    <row r="11" spans="1:10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55">
        <v>9</v>
      </c>
    </row>
    <row r="12" spans="1:10" ht="26.25" customHeight="1">
      <c r="A12" s="120"/>
      <c r="B12" s="121" t="s">
        <v>19</v>
      </c>
      <c r="C12" s="5" t="s">
        <v>20</v>
      </c>
      <c r="D12" s="34">
        <f>D13+D14+D15</f>
        <v>13677.832189999999</v>
      </c>
      <c r="E12" s="34">
        <f>E13+E14+E15</f>
        <v>4844.8270000000002</v>
      </c>
      <c r="F12" s="34">
        <f>F13+F14+F15</f>
        <v>13190.869999999999</v>
      </c>
      <c r="G12" s="34">
        <v>2282.0259999999998</v>
      </c>
      <c r="H12" s="34">
        <f>H13+H14+H15</f>
        <v>985.46</v>
      </c>
      <c r="I12" s="34">
        <f t="shared" ref="I12:I56" si="0">D12+E12+F12+G12+H12</f>
        <v>34981.015189999998</v>
      </c>
    </row>
    <row r="13" spans="1:10" ht="29.25" customHeight="1">
      <c r="A13" s="120"/>
      <c r="B13" s="121"/>
      <c r="C13" s="55" t="s">
        <v>21</v>
      </c>
      <c r="D13" s="6">
        <f t="shared" ref="D13:H14" si="1">D17+D46+D62</f>
        <v>0</v>
      </c>
      <c r="E13" s="6">
        <f t="shared" si="1"/>
        <v>2907.05</v>
      </c>
      <c r="F13" s="6">
        <f t="shared" si="1"/>
        <v>0</v>
      </c>
      <c r="G13" s="6">
        <f t="shared" si="1"/>
        <v>0</v>
      </c>
      <c r="H13" s="6">
        <f t="shared" si="1"/>
        <v>0</v>
      </c>
      <c r="I13" s="6">
        <f t="shared" si="0"/>
        <v>2907.05</v>
      </c>
    </row>
    <row r="14" spans="1:10" ht="21" customHeight="1">
      <c r="A14" s="120"/>
      <c r="B14" s="121"/>
      <c r="C14" s="55" t="s">
        <v>22</v>
      </c>
      <c r="D14" s="6">
        <f t="shared" si="1"/>
        <v>10083.003189999999</v>
      </c>
      <c r="E14" s="6">
        <f t="shared" si="1"/>
        <v>59.328000000000003</v>
      </c>
      <c r="F14" s="6">
        <f t="shared" si="1"/>
        <v>3272.73</v>
      </c>
      <c r="G14" s="6">
        <f t="shared" si="1"/>
        <v>163.71799999999999</v>
      </c>
      <c r="H14" s="6">
        <f t="shared" si="1"/>
        <v>315.28500000000003</v>
      </c>
      <c r="I14" s="6">
        <f t="shared" si="0"/>
        <v>13894.064189999999</v>
      </c>
    </row>
    <row r="15" spans="1:10" ht="23.25" customHeight="1">
      <c r="A15" s="120"/>
      <c r="B15" s="121"/>
      <c r="C15" s="55" t="s">
        <v>23</v>
      </c>
      <c r="D15" s="6">
        <f>D19+D48+D64</f>
        <v>3594.8290000000002</v>
      </c>
      <c r="E15" s="6">
        <f>E19+E48+E64</f>
        <v>1878.4490000000001</v>
      </c>
      <c r="F15" s="6">
        <f>F19+F48+F64</f>
        <v>9918.14</v>
      </c>
      <c r="G15" s="6">
        <v>2118.308</v>
      </c>
      <c r="H15" s="6">
        <f>H19+H48+H64</f>
        <v>670.17499999999995</v>
      </c>
      <c r="I15" s="6">
        <f t="shared" si="0"/>
        <v>18179.900999999998</v>
      </c>
    </row>
    <row r="16" spans="1:10" ht="17.45" customHeight="1">
      <c r="A16" s="122" t="s">
        <v>12</v>
      </c>
      <c r="B16" s="123" t="s">
        <v>45</v>
      </c>
      <c r="C16" s="5" t="s">
        <v>20</v>
      </c>
      <c r="D16" s="34">
        <f>D17+D18+D19</f>
        <v>561</v>
      </c>
      <c r="E16" s="34">
        <f>E17+E18+E19</f>
        <v>661</v>
      </c>
      <c r="F16" s="34">
        <f>F17+F18+F19</f>
        <v>11991.612999999999</v>
      </c>
      <c r="G16" s="34">
        <f>G17+G18+G19</f>
        <v>661</v>
      </c>
      <c r="H16" s="34">
        <f>H17+H18+H19</f>
        <v>661</v>
      </c>
      <c r="I16" s="34">
        <f t="shared" si="0"/>
        <v>14535.612999999999</v>
      </c>
    </row>
    <row r="17" spans="1:9" ht="30">
      <c r="A17" s="122"/>
      <c r="B17" s="124"/>
      <c r="C17" s="55" t="s">
        <v>21</v>
      </c>
      <c r="D17" s="6">
        <f>D21+D26+D30+D34+D38</f>
        <v>0</v>
      </c>
      <c r="E17" s="6">
        <f>E21+E26+E30+E34+E38</f>
        <v>0</v>
      </c>
      <c r="F17" s="6">
        <f t="shared" ref="F17:H17" si="2">F21+F26+F30+F34+F38</f>
        <v>0</v>
      </c>
      <c r="G17" s="6">
        <f t="shared" si="2"/>
        <v>0</v>
      </c>
      <c r="H17" s="6">
        <f t="shared" si="2"/>
        <v>0</v>
      </c>
      <c r="I17" s="7">
        <f t="shared" si="0"/>
        <v>0</v>
      </c>
    </row>
    <row r="18" spans="1:9" ht="24.6" customHeight="1">
      <c r="A18" s="122"/>
      <c r="B18" s="124"/>
      <c r="C18" s="55" t="s">
        <v>22</v>
      </c>
      <c r="D18" s="6">
        <f>D22+D27+D31+D35+D39</f>
        <v>0</v>
      </c>
      <c r="E18" s="6">
        <f t="shared" ref="E18:H19" si="3">E22+E27+E31+E35+E39</f>
        <v>0</v>
      </c>
      <c r="F18" s="6">
        <f>F22+F27+F31+F35+F39+F43</f>
        <v>2569.48</v>
      </c>
      <c r="G18" s="6">
        <f t="shared" si="3"/>
        <v>0</v>
      </c>
      <c r="H18" s="6">
        <f t="shared" si="3"/>
        <v>0</v>
      </c>
      <c r="I18" s="7">
        <f t="shared" si="0"/>
        <v>2569.48</v>
      </c>
    </row>
    <row r="19" spans="1:9" ht="26.45" customHeight="1">
      <c r="A19" s="122"/>
      <c r="B19" s="125"/>
      <c r="C19" s="55" t="s">
        <v>23</v>
      </c>
      <c r="D19" s="6">
        <f>D23+D28+D32+D36+D40</f>
        <v>561</v>
      </c>
      <c r="E19" s="6">
        <f t="shared" si="3"/>
        <v>661</v>
      </c>
      <c r="F19" s="6">
        <f>F23+F28+F32+F36+F40+F44</f>
        <v>9422.1329999999998</v>
      </c>
      <c r="G19" s="6">
        <f t="shared" si="3"/>
        <v>661</v>
      </c>
      <c r="H19" s="6">
        <f t="shared" si="3"/>
        <v>661</v>
      </c>
      <c r="I19" s="7">
        <f>D19+E19+F19+G19+H19</f>
        <v>11966.133</v>
      </c>
    </row>
    <row r="20" spans="1:9" ht="26.25" customHeight="1">
      <c r="A20" s="122" t="s">
        <v>24</v>
      </c>
      <c r="B20" s="126" t="s">
        <v>13</v>
      </c>
      <c r="C20" s="5" t="s">
        <v>20</v>
      </c>
      <c r="D20" s="34">
        <f>D21+D22+D23</f>
        <v>561</v>
      </c>
      <c r="E20" s="34">
        <f>E21+E22+E23</f>
        <v>661</v>
      </c>
      <c r="F20" s="34">
        <f>F21+F22+F23</f>
        <v>861</v>
      </c>
      <c r="G20" s="34">
        <f>G21+G22+G23</f>
        <v>661</v>
      </c>
      <c r="H20" s="34">
        <f>H21+H22+H23</f>
        <v>661</v>
      </c>
      <c r="I20" s="35">
        <f t="shared" si="0"/>
        <v>3405</v>
      </c>
    </row>
    <row r="21" spans="1:9" ht="26.25" customHeight="1">
      <c r="A21" s="122"/>
      <c r="B21" s="126"/>
      <c r="C21" s="55" t="s">
        <v>21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7">
        <f t="shared" si="0"/>
        <v>0</v>
      </c>
    </row>
    <row r="22" spans="1:9" ht="21" customHeight="1">
      <c r="A22" s="122"/>
      <c r="B22" s="126"/>
      <c r="C22" s="55" t="s">
        <v>22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7">
        <f t="shared" si="0"/>
        <v>0</v>
      </c>
    </row>
    <row r="23" spans="1:9" ht="20.45" customHeight="1">
      <c r="A23" s="122"/>
      <c r="B23" s="126"/>
      <c r="C23" s="55" t="s">
        <v>23</v>
      </c>
      <c r="D23" s="6">
        <f>'18.05.2022 прил 3'!H18</f>
        <v>561</v>
      </c>
      <c r="E23" s="6">
        <f>'18.05.2022 прил 3'!I18</f>
        <v>661</v>
      </c>
      <c r="F23" s="6">
        <f>'18.05.2022 прил 3'!J19+'18.05.2022 прил 3'!J20</f>
        <v>861</v>
      </c>
      <c r="G23" s="6">
        <f>'18.05.2022 прил 3'!K18</f>
        <v>661</v>
      </c>
      <c r="H23" s="6">
        <f>'18.05.2022 прил 3'!L18</f>
        <v>661</v>
      </c>
      <c r="I23" s="7">
        <f t="shared" si="0"/>
        <v>3405</v>
      </c>
    </row>
    <row r="24" spans="1:9" ht="64.150000000000006" hidden="1" customHeight="1">
      <c r="A24" s="56">
        <v>1.2</v>
      </c>
      <c r="B24" s="53" t="s">
        <v>50</v>
      </c>
      <c r="C24" s="55" t="s">
        <v>23</v>
      </c>
      <c r="D24" s="6">
        <v>0</v>
      </c>
      <c r="E24" s="6">
        <v>0</v>
      </c>
      <c r="F24" s="6"/>
      <c r="G24" s="6">
        <v>0</v>
      </c>
      <c r="H24" s="6">
        <v>0</v>
      </c>
      <c r="I24" s="7">
        <f t="shared" si="0"/>
        <v>0</v>
      </c>
    </row>
    <row r="25" spans="1:9" ht="19.149999999999999" customHeight="1">
      <c r="A25" s="127" t="s">
        <v>75</v>
      </c>
      <c r="B25" s="126" t="s">
        <v>79</v>
      </c>
      <c r="C25" s="5" t="s">
        <v>20</v>
      </c>
      <c r="D25" s="34">
        <f>D26+D27+D28</f>
        <v>0</v>
      </c>
      <c r="E25" s="34">
        <f t="shared" ref="E25:I25" si="4">E26+E27+E28</f>
        <v>0</v>
      </c>
      <c r="F25" s="34">
        <f t="shared" si="4"/>
        <v>0</v>
      </c>
      <c r="G25" s="34">
        <f t="shared" si="4"/>
        <v>0</v>
      </c>
      <c r="H25" s="34">
        <f t="shared" si="4"/>
        <v>0</v>
      </c>
      <c r="I25" s="34">
        <f t="shared" si="4"/>
        <v>0</v>
      </c>
    </row>
    <row r="26" spans="1:9" ht="26.45" customHeight="1">
      <c r="A26" s="98"/>
      <c r="B26" s="126"/>
      <c r="C26" s="55" t="s">
        <v>21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7">
        <v>0</v>
      </c>
    </row>
    <row r="27" spans="1:9" ht="22.15" customHeight="1">
      <c r="A27" s="98"/>
      <c r="B27" s="126"/>
      <c r="C27" s="55" t="s">
        <v>22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7">
        <v>0</v>
      </c>
    </row>
    <row r="28" spans="1:9" ht="22.15" customHeight="1">
      <c r="A28" s="82"/>
      <c r="B28" s="126"/>
      <c r="C28" s="55" t="s">
        <v>23</v>
      </c>
      <c r="D28" s="6">
        <v>0</v>
      </c>
      <c r="E28" s="6">
        <v>0</v>
      </c>
      <c r="F28" s="6">
        <f>'18.05.2022 прил 3'!J21</f>
        <v>0</v>
      </c>
      <c r="G28" s="6">
        <f>'18.05.2022 прил 3'!K21</f>
        <v>0</v>
      </c>
      <c r="H28" s="6">
        <v>0</v>
      </c>
      <c r="I28" s="6">
        <f>'18.05.2022 прил 3'!M21</f>
        <v>0</v>
      </c>
    </row>
    <row r="29" spans="1:9" ht="22.15" customHeight="1">
      <c r="A29" s="81" t="s">
        <v>76</v>
      </c>
      <c r="B29" s="126" t="s">
        <v>80</v>
      </c>
      <c r="C29" s="5" t="s">
        <v>20</v>
      </c>
      <c r="D29" s="34">
        <f>D30+D31+D32</f>
        <v>0</v>
      </c>
      <c r="E29" s="34">
        <f t="shared" ref="E29:I29" si="5">E30+E31+E32</f>
        <v>0</v>
      </c>
      <c r="F29" s="34">
        <f t="shared" si="5"/>
        <v>6553.69</v>
      </c>
      <c r="G29" s="34">
        <f t="shared" si="5"/>
        <v>0</v>
      </c>
      <c r="H29" s="34">
        <f t="shared" si="5"/>
        <v>0</v>
      </c>
      <c r="I29" s="34">
        <f t="shared" si="5"/>
        <v>6553.69</v>
      </c>
    </row>
    <row r="30" spans="1:9" ht="22.15" customHeight="1">
      <c r="A30" s="98"/>
      <c r="B30" s="126"/>
      <c r="C30" s="55" t="s">
        <v>21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7">
        <v>0</v>
      </c>
    </row>
    <row r="31" spans="1:9" ht="22.15" customHeight="1">
      <c r="A31" s="98"/>
      <c r="B31" s="126"/>
      <c r="C31" s="55" t="s">
        <v>22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7">
        <v>0</v>
      </c>
    </row>
    <row r="32" spans="1:9" ht="22.15" customHeight="1">
      <c r="A32" s="82"/>
      <c r="B32" s="126"/>
      <c r="C32" s="55" t="s">
        <v>23</v>
      </c>
      <c r="D32" s="6">
        <v>0</v>
      </c>
      <c r="E32" s="6">
        <v>0</v>
      </c>
      <c r="F32" s="6">
        <f>'18.05.2022 прил 3'!J22</f>
        <v>6553.69</v>
      </c>
      <c r="G32" s="6">
        <f>' прил 3 '!K32</f>
        <v>0</v>
      </c>
      <c r="H32" s="6">
        <f>'18.05.2022 прил 3'!L22</f>
        <v>0</v>
      </c>
      <c r="I32" s="6">
        <f>SUM(D32:H32)</f>
        <v>6553.69</v>
      </c>
    </row>
    <row r="33" spans="1:9" ht="22.15" customHeight="1">
      <c r="A33" s="81" t="s">
        <v>77</v>
      </c>
      <c r="B33" s="126" t="s">
        <v>81</v>
      </c>
      <c r="C33" s="5" t="s">
        <v>20</v>
      </c>
      <c r="D33" s="34">
        <f>D34+D35+D36</f>
        <v>0</v>
      </c>
      <c r="E33" s="34">
        <f t="shared" ref="E33:I33" si="6">E34+E35+E36</f>
        <v>0</v>
      </c>
      <c r="F33" s="34">
        <f t="shared" si="6"/>
        <v>330.024</v>
      </c>
      <c r="G33" s="34">
        <f t="shared" si="6"/>
        <v>0</v>
      </c>
      <c r="H33" s="34">
        <f t="shared" si="6"/>
        <v>0</v>
      </c>
      <c r="I33" s="34">
        <f t="shared" si="6"/>
        <v>330.024</v>
      </c>
    </row>
    <row r="34" spans="1:9" ht="22.15" customHeight="1">
      <c r="A34" s="98"/>
      <c r="B34" s="126"/>
      <c r="C34" s="55" t="s">
        <v>21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7">
        <v>0</v>
      </c>
    </row>
    <row r="35" spans="1:9" ht="22.15" customHeight="1">
      <c r="A35" s="98"/>
      <c r="B35" s="126"/>
      <c r="C35" s="55" t="s">
        <v>22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7">
        <v>0</v>
      </c>
    </row>
    <row r="36" spans="1:9" ht="22.15" customHeight="1">
      <c r="A36" s="82"/>
      <c r="B36" s="126"/>
      <c r="C36" s="55" t="s">
        <v>23</v>
      </c>
      <c r="D36" s="6">
        <v>0</v>
      </c>
      <c r="E36" s="6">
        <v>0</v>
      </c>
      <c r="F36" s="6">
        <f>'18.05.2022 прил 3'!J23</f>
        <v>330.024</v>
      </c>
      <c r="G36" s="6">
        <f>'18.05.2022 прил 3'!K23</f>
        <v>0</v>
      </c>
      <c r="H36" s="6">
        <f>'18.05.2022 прил 3'!L23</f>
        <v>0</v>
      </c>
      <c r="I36" s="6">
        <f>SUM(D36:H36)</f>
        <v>330.024</v>
      </c>
    </row>
    <row r="37" spans="1:9" ht="22.15" customHeight="1">
      <c r="A37" s="81" t="s">
        <v>78</v>
      </c>
      <c r="B37" s="126" t="s">
        <v>73</v>
      </c>
      <c r="C37" s="5" t="s">
        <v>20</v>
      </c>
      <c r="D37" s="34">
        <f>D38+D39+D40</f>
        <v>0</v>
      </c>
      <c r="E37" s="34">
        <f t="shared" ref="E37:I37" si="7">E38+E39+E40</f>
        <v>0</v>
      </c>
      <c r="F37" s="34">
        <f t="shared" si="7"/>
        <v>1677.4190000000001</v>
      </c>
      <c r="G37" s="34">
        <f t="shared" si="7"/>
        <v>0</v>
      </c>
      <c r="H37" s="34">
        <f t="shared" si="7"/>
        <v>0</v>
      </c>
      <c r="I37" s="34">
        <f t="shared" si="7"/>
        <v>1677.4190000000001</v>
      </c>
    </row>
    <row r="38" spans="1:9" ht="22.15" customHeight="1">
      <c r="A38" s="98"/>
      <c r="B38" s="126"/>
      <c r="C38" s="55" t="s">
        <v>21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7">
        <f>SUM(D38:H38)</f>
        <v>0</v>
      </c>
    </row>
    <row r="39" spans="1:9" ht="22.15" customHeight="1">
      <c r="A39" s="98"/>
      <c r="B39" s="126"/>
      <c r="C39" s="55" t="s">
        <v>22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7">
        <f>SUM(D39:H39)</f>
        <v>0</v>
      </c>
    </row>
    <row r="40" spans="1:9" ht="22.15" customHeight="1">
      <c r="A40" s="82"/>
      <c r="B40" s="126"/>
      <c r="C40" s="55" t="s">
        <v>23</v>
      </c>
      <c r="D40" s="6">
        <v>0</v>
      </c>
      <c r="E40" s="6">
        <v>0</v>
      </c>
      <c r="F40" s="6">
        <f>'18.05.2022 прил 3'!J24</f>
        <v>1677.4190000000001</v>
      </c>
      <c r="G40" s="6">
        <f>'18.05.2022 прил 3'!K24</f>
        <v>0</v>
      </c>
      <c r="H40" s="6">
        <f>'18.05.2022 прил 3'!L24</f>
        <v>0</v>
      </c>
      <c r="I40" s="7">
        <f>SUM(D40:H40)</f>
        <v>1677.4190000000001</v>
      </c>
    </row>
    <row r="41" spans="1:9" ht="22.15" customHeight="1">
      <c r="A41" s="81" t="s">
        <v>89</v>
      </c>
      <c r="B41" s="106" t="s">
        <v>90</v>
      </c>
      <c r="C41" s="5" t="s">
        <v>20</v>
      </c>
      <c r="D41" s="6">
        <f>D42++D43+ D44</f>
        <v>0</v>
      </c>
      <c r="E41" s="6">
        <f t="shared" ref="E41:H41" si="8">E42++E43+ E44</f>
        <v>0</v>
      </c>
      <c r="F41" s="6">
        <f t="shared" si="8"/>
        <v>2569.48</v>
      </c>
      <c r="G41" s="6">
        <f t="shared" si="8"/>
        <v>0</v>
      </c>
      <c r="H41" s="6">
        <f t="shared" si="8"/>
        <v>0</v>
      </c>
      <c r="I41" s="7">
        <f>SUM(D41:H41)</f>
        <v>2569.48</v>
      </c>
    </row>
    <row r="42" spans="1:9" ht="22.15" customHeight="1">
      <c r="A42" s="98"/>
      <c r="B42" s="131"/>
      <c r="C42" s="55" t="s">
        <v>21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7">
        <f t="shared" ref="I42:I44" si="9">SUM(D42:H42)</f>
        <v>0</v>
      </c>
    </row>
    <row r="43" spans="1:9" ht="22.15" customHeight="1">
      <c r="A43" s="98"/>
      <c r="B43" s="131"/>
      <c r="C43" s="55" t="s">
        <v>22</v>
      </c>
      <c r="D43" s="6">
        <v>0</v>
      </c>
      <c r="E43" s="6">
        <v>0</v>
      </c>
      <c r="F43" s="6">
        <v>2569.48</v>
      </c>
      <c r="G43" s="6">
        <v>0</v>
      </c>
      <c r="H43" s="6">
        <v>0</v>
      </c>
      <c r="I43" s="7">
        <f t="shared" si="9"/>
        <v>2569.48</v>
      </c>
    </row>
    <row r="44" spans="1:9" ht="22.15" customHeight="1">
      <c r="A44" s="82"/>
      <c r="B44" s="107"/>
      <c r="C44" s="55" t="s">
        <v>23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7">
        <f t="shared" si="9"/>
        <v>0</v>
      </c>
    </row>
    <row r="45" spans="1:9" ht="20.25" customHeight="1">
      <c r="A45" s="122" t="s">
        <v>14</v>
      </c>
      <c r="B45" s="126" t="s">
        <v>25</v>
      </c>
      <c r="C45" s="5" t="s">
        <v>20</v>
      </c>
      <c r="D45" s="34">
        <f>D46+D47+D48</f>
        <v>13116.832189999999</v>
      </c>
      <c r="E45" s="34">
        <f>E46+E47+E48</f>
        <v>0</v>
      </c>
      <c r="F45" s="34">
        <f>F46+F47+F48</f>
        <v>0</v>
      </c>
      <c r="G45" s="34">
        <f>G46+G47+G48</f>
        <v>1262.229</v>
      </c>
      <c r="H45" s="34">
        <f>H46+H47+H48</f>
        <v>324.46000000000004</v>
      </c>
      <c r="I45" s="35">
        <f t="shared" si="0"/>
        <v>14703.521189999999</v>
      </c>
    </row>
    <row r="46" spans="1:9" ht="32.25" customHeight="1">
      <c r="A46" s="122"/>
      <c r="B46" s="126"/>
      <c r="C46" s="55" t="s">
        <v>21</v>
      </c>
      <c r="D46" s="6">
        <f>D50+D54+D58</f>
        <v>0</v>
      </c>
      <c r="E46" s="6">
        <f t="shared" ref="E46:I48" si="10">E50+E54+E58</f>
        <v>0</v>
      </c>
      <c r="F46" s="6">
        <f t="shared" si="10"/>
        <v>0</v>
      </c>
      <c r="G46" s="6">
        <f t="shared" si="10"/>
        <v>0</v>
      </c>
      <c r="H46" s="6">
        <f t="shared" si="10"/>
        <v>0</v>
      </c>
      <c r="I46" s="6">
        <f t="shared" si="10"/>
        <v>0</v>
      </c>
    </row>
    <row r="47" spans="1:9" ht="20.25" customHeight="1">
      <c r="A47" s="122"/>
      <c r="B47" s="126"/>
      <c r="C47" s="55" t="s">
        <v>22</v>
      </c>
      <c r="D47" s="6">
        <f>D51+D55+D59</f>
        <v>10083.003189999999</v>
      </c>
      <c r="E47" s="6">
        <f t="shared" si="10"/>
        <v>0</v>
      </c>
      <c r="F47" s="6">
        <f t="shared" si="10"/>
        <v>0</v>
      </c>
      <c r="G47" s="6">
        <f t="shared" si="10"/>
        <v>163.71799999999999</v>
      </c>
      <c r="H47" s="6">
        <f t="shared" si="10"/>
        <v>315.28500000000003</v>
      </c>
      <c r="I47" s="6">
        <f>SUM(D47:H47)</f>
        <v>10562.00619</v>
      </c>
    </row>
    <row r="48" spans="1:9" ht="22.5" customHeight="1">
      <c r="A48" s="122"/>
      <c r="B48" s="126"/>
      <c r="C48" s="55" t="s">
        <v>23</v>
      </c>
      <c r="D48" s="6">
        <f>D52+D56+D60</f>
        <v>3033.8290000000002</v>
      </c>
      <c r="E48" s="6">
        <f t="shared" si="10"/>
        <v>0</v>
      </c>
      <c r="F48" s="6">
        <f t="shared" si="10"/>
        <v>0</v>
      </c>
      <c r="G48" s="6">
        <f t="shared" si="10"/>
        <v>1098.511</v>
      </c>
      <c r="H48" s="6">
        <f t="shared" si="10"/>
        <v>9.1750000000000007</v>
      </c>
      <c r="I48" s="6">
        <f t="shared" si="10"/>
        <v>4141.5150000000003</v>
      </c>
    </row>
    <row r="49" spans="1:9" ht="21.75" customHeight="1">
      <c r="A49" s="122" t="s">
        <v>26</v>
      </c>
      <c r="B49" s="122" t="s">
        <v>34</v>
      </c>
      <c r="C49" s="5" t="s">
        <v>20</v>
      </c>
      <c r="D49" s="34">
        <f>D50+D51+D52</f>
        <v>2932.2060000000001</v>
      </c>
      <c r="E49" s="34">
        <f t="shared" ref="E49:H49" si="11">E50+E51+E52</f>
        <v>0</v>
      </c>
      <c r="F49" s="34">
        <f t="shared" si="11"/>
        <v>0</v>
      </c>
      <c r="G49" s="34">
        <f t="shared" si="11"/>
        <v>1093.7470000000001</v>
      </c>
      <c r="H49" s="34">
        <f t="shared" si="11"/>
        <v>0</v>
      </c>
      <c r="I49" s="35">
        <f t="shared" si="0"/>
        <v>4025.9530000000004</v>
      </c>
    </row>
    <row r="50" spans="1:9" ht="36" customHeight="1">
      <c r="A50" s="122"/>
      <c r="B50" s="122"/>
      <c r="C50" s="55" t="s">
        <v>21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7">
        <f t="shared" si="0"/>
        <v>0</v>
      </c>
    </row>
    <row r="51" spans="1:9" ht="18" customHeight="1">
      <c r="A51" s="122"/>
      <c r="B51" s="122"/>
      <c r="C51" s="55" t="s">
        <v>22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7">
        <f t="shared" si="0"/>
        <v>0</v>
      </c>
    </row>
    <row r="52" spans="1:9" ht="19.5" customHeight="1">
      <c r="A52" s="122"/>
      <c r="B52" s="122"/>
      <c r="C52" s="55" t="s">
        <v>23</v>
      </c>
      <c r="D52" s="6">
        <v>2932.2060000000001</v>
      </c>
      <c r="E52" s="6">
        <v>0</v>
      </c>
      <c r="F52" s="6">
        <f>'18.05.2022 прил 3'!J26</f>
        <v>0</v>
      </c>
      <c r="G52" s="6">
        <f>'18.05.2022 прил 3'!K26</f>
        <v>1093.7470000000001</v>
      </c>
      <c r="H52" s="6">
        <f>'18.05.2022 прил 3'!L26</f>
        <v>0</v>
      </c>
      <c r="I52" s="7">
        <f t="shared" si="0"/>
        <v>4025.9530000000004</v>
      </c>
    </row>
    <row r="53" spans="1:9">
      <c r="A53" s="122" t="s">
        <v>27</v>
      </c>
      <c r="B53" s="122" t="s">
        <v>33</v>
      </c>
      <c r="C53" s="5" t="s">
        <v>20</v>
      </c>
      <c r="D53" s="34">
        <f>D54+D55+D56</f>
        <v>10184.626189999999</v>
      </c>
      <c r="E53" s="34">
        <v>0</v>
      </c>
      <c r="F53" s="34">
        <f>F54+F55+F56</f>
        <v>0</v>
      </c>
      <c r="G53" s="34">
        <f>G54+G55+G56</f>
        <v>0</v>
      </c>
      <c r="H53" s="34">
        <f>H54+H55+H56</f>
        <v>0</v>
      </c>
      <c r="I53" s="35">
        <f t="shared" si="0"/>
        <v>10184.626189999999</v>
      </c>
    </row>
    <row r="54" spans="1:9" ht="27.75" customHeight="1">
      <c r="A54" s="122"/>
      <c r="B54" s="122"/>
      <c r="C54" s="55" t="s">
        <v>21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7">
        <f t="shared" si="0"/>
        <v>0</v>
      </c>
    </row>
    <row r="55" spans="1:9" ht="21.75" customHeight="1">
      <c r="A55" s="122"/>
      <c r="B55" s="122"/>
      <c r="C55" s="55" t="s">
        <v>22</v>
      </c>
      <c r="D55" s="6">
        <f>10890-806.99681</f>
        <v>10083.003189999999</v>
      </c>
      <c r="E55" s="6">
        <v>0</v>
      </c>
      <c r="F55" s="6">
        <v>0</v>
      </c>
      <c r="G55" s="6">
        <v>0</v>
      </c>
      <c r="H55" s="6">
        <v>0</v>
      </c>
      <c r="I55" s="7">
        <f t="shared" si="0"/>
        <v>10083.003189999999</v>
      </c>
    </row>
    <row r="56" spans="1:9" ht="21.75" customHeight="1">
      <c r="A56" s="122"/>
      <c r="B56" s="122"/>
      <c r="C56" s="55" t="s">
        <v>23</v>
      </c>
      <c r="D56" s="6">
        <f>'18.05.2022 прил 3'!H27</f>
        <v>101.623</v>
      </c>
      <c r="E56" s="6">
        <v>0</v>
      </c>
      <c r="F56" s="6">
        <f>'18.05.2022 прил 3'!J27</f>
        <v>0</v>
      </c>
      <c r="G56" s="6">
        <v>0</v>
      </c>
      <c r="H56" s="6">
        <v>0</v>
      </c>
      <c r="I56" s="7">
        <f t="shared" si="0"/>
        <v>101.623</v>
      </c>
    </row>
    <row r="57" spans="1:9" ht="21.75" customHeight="1">
      <c r="A57" s="81" t="s">
        <v>55</v>
      </c>
      <c r="B57" s="122" t="s">
        <v>56</v>
      </c>
      <c r="C57" s="5" t="s">
        <v>20</v>
      </c>
      <c r="D57" s="34">
        <f>D58+D59+D60</f>
        <v>0</v>
      </c>
      <c r="E57" s="34">
        <f t="shared" ref="E57:H57" si="12">E58+E59+E60</f>
        <v>0</v>
      </c>
      <c r="F57" s="34">
        <f t="shared" si="12"/>
        <v>0</v>
      </c>
      <c r="G57" s="34">
        <f t="shared" si="12"/>
        <v>168.482</v>
      </c>
      <c r="H57" s="34">
        <f t="shared" si="12"/>
        <v>324.46000000000004</v>
      </c>
      <c r="I57" s="34">
        <f>SUM(D57:H57)</f>
        <v>492.94200000000001</v>
      </c>
    </row>
    <row r="58" spans="1:9" ht="27.6" customHeight="1">
      <c r="A58" s="98"/>
      <c r="B58" s="122"/>
      <c r="C58" s="55" t="s">
        <v>21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f t="shared" ref="I58:I60" si="13">SUM(D58:H58)</f>
        <v>0</v>
      </c>
    </row>
    <row r="59" spans="1:9" ht="21.75" customHeight="1">
      <c r="A59" s="98"/>
      <c r="B59" s="122"/>
      <c r="C59" s="55" t="s">
        <v>22</v>
      </c>
      <c r="D59" s="6">
        <v>0</v>
      </c>
      <c r="E59" s="6">
        <v>0</v>
      </c>
      <c r="F59" s="6">
        <v>0</v>
      </c>
      <c r="G59" s="6">
        <v>163.71799999999999</v>
      </c>
      <c r="H59" s="6">
        <v>315.28500000000003</v>
      </c>
      <c r="I59" s="6">
        <f t="shared" si="13"/>
        <v>479.00300000000004</v>
      </c>
    </row>
    <row r="60" spans="1:9" ht="21.75" customHeight="1">
      <c r="A60" s="82"/>
      <c r="B60" s="122"/>
      <c r="C60" s="55" t="s">
        <v>23</v>
      </c>
      <c r="D60" s="6">
        <v>0</v>
      </c>
      <c r="E60" s="6">
        <v>0</v>
      </c>
      <c r="F60" s="6">
        <v>0</v>
      </c>
      <c r="G60" s="6">
        <v>4.7640000000000002</v>
      </c>
      <c r="H60" s="6">
        <v>9.1750000000000007</v>
      </c>
      <c r="I60" s="6">
        <f t="shared" si="13"/>
        <v>13.939</v>
      </c>
    </row>
    <row r="61" spans="1:9">
      <c r="A61" s="132">
        <v>3</v>
      </c>
      <c r="B61" s="122" t="s">
        <v>43</v>
      </c>
      <c r="C61" s="5" t="s">
        <v>20</v>
      </c>
      <c r="D61" s="34">
        <f>D62+D63+D64</f>
        <v>0</v>
      </c>
      <c r="E61" s="34">
        <f>E62+E63+E64</f>
        <v>4183.8270000000002</v>
      </c>
      <c r="F61" s="34">
        <f>F62+F63+F64</f>
        <v>1199.2570000000001</v>
      </c>
      <c r="G61" s="34">
        <f>G62+G63+G64</f>
        <v>358.79700000000003</v>
      </c>
      <c r="H61" s="34">
        <f>H62+H63+H64</f>
        <v>0</v>
      </c>
      <c r="I61" s="35">
        <f t="shared" ref="I61:I67" si="14">D61+E61+F61+G61+H61</f>
        <v>5741.8810000000012</v>
      </c>
    </row>
    <row r="62" spans="1:9" ht="27.75" customHeight="1">
      <c r="A62" s="133"/>
      <c r="B62" s="122"/>
      <c r="C62" s="55" t="s">
        <v>21</v>
      </c>
      <c r="D62" s="6">
        <v>0</v>
      </c>
      <c r="E62" s="6">
        <v>2907.05</v>
      </c>
      <c r="F62" s="6">
        <v>0</v>
      </c>
      <c r="G62" s="6">
        <v>0</v>
      </c>
      <c r="H62" s="6">
        <v>0</v>
      </c>
      <c r="I62" s="7">
        <f t="shared" si="14"/>
        <v>2907.05</v>
      </c>
    </row>
    <row r="63" spans="1:9" ht="21.75" customHeight="1">
      <c r="A63" s="133"/>
      <c r="B63" s="122"/>
      <c r="C63" s="55" t="s">
        <v>22</v>
      </c>
      <c r="D63" s="6">
        <f>D67</f>
        <v>0</v>
      </c>
      <c r="E63" s="6">
        <f t="shared" ref="E63:H63" si="15">E67</f>
        <v>59.328000000000003</v>
      </c>
      <c r="F63" s="6">
        <f t="shared" si="15"/>
        <v>703.25</v>
      </c>
      <c r="G63" s="6">
        <f t="shared" si="15"/>
        <v>0</v>
      </c>
      <c r="H63" s="6">
        <f t="shared" si="15"/>
        <v>0</v>
      </c>
      <c r="I63" s="7">
        <f t="shared" si="14"/>
        <v>762.57799999999997</v>
      </c>
    </row>
    <row r="64" spans="1:9" ht="21.75" customHeight="1">
      <c r="A64" s="134"/>
      <c r="B64" s="122"/>
      <c r="C64" s="55" t="s">
        <v>23</v>
      </c>
      <c r="D64" s="6">
        <f>D68</f>
        <v>0</v>
      </c>
      <c r="E64" s="6">
        <f>E68</f>
        <v>1217.4490000000001</v>
      </c>
      <c r="F64" s="6">
        <f>'18.05.2022 прил 3'!J31+F68</f>
        <v>496.00699999999995</v>
      </c>
      <c r="G64" s="6">
        <f>'18.05.2022 прил 3'!K31</f>
        <v>358.79700000000003</v>
      </c>
      <c r="H64" s="6">
        <f>'18.05.2022 прил 3'!L31</f>
        <v>0</v>
      </c>
      <c r="I64" s="7">
        <f t="shared" si="14"/>
        <v>2072.2530000000002</v>
      </c>
    </row>
    <row r="65" spans="1:10">
      <c r="A65" s="122" t="s">
        <v>44</v>
      </c>
      <c r="B65" s="122" t="s">
        <v>46</v>
      </c>
      <c r="C65" s="5" t="s">
        <v>20</v>
      </c>
      <c r="D65" s="34">
        <f>D66+D67+D68</f>
        <v>0</v>
      </c>
      <c r="E65" s="34">
        <f t="shared" ref="E65:H65" si="16">E66+E67+E68</f>
        <v>4183.8270000000002</v>
      </c>
      <c r="F65" s="34">
        <f t="shared" si="16"/>
        <v>1199.2570000000001</v>
      </c>
      <c r="G65" s="34">
        <f t="shared" si="16"/>
        <v>358.79700000000003</v>
      </c>
      <c r="H65" s="34">
        <f t="shared" si="16"/>
        <v>0</v>
      </c>
      <c r="I65" s="35">
        <f t="shared" si="14"/>
        <v>5741.8810000000012</v>
      </c>
    </row>
    <row r="66" spans="1:10" ht="27.75" customHeight="1">
      <c r="A66" s="122"/>
      <c r="B66" s="122"/>
      <c r="C66" s="55" t="s">
        <v>21</v>
      </c>
      <c r="D66" s="6">
        <v>0</v>
      </c>
      <c r="E66" s="6">
        <v>2907.05</v>
      </c>
      <c r="F66" s="6">
        <v>0</v>
      </c>
      <c r="G66" s="6">
        <v>0</v>
      </c>
      <c r="H66" s="6">
        <v>0</v>
      </c>
      <c r="I66" s="7">
        <f t="shared" si="14"/>
        <v>2907.05</v>
      </c>
    </row>
    <row r="67" spans="1:10" ht="21.75" customHeight="1">
      <c r="A67" s="122"/>
      <c r="B67" s="122"/>
      <c r="C67" s="55" t="s">
        <v>22</v>
      </c>
      <c r="D67" s="6">
        <v>0</v>
      </c>
      <c r="E67" s="6">
        <v>59.328000000000003</v>
      </c>
      <c r="F67" s="6">
        <v>703.25</v>
      </c>
      <c r="G67" s="6">
        <v>0</v>
      </c>
      <c r="H67" s="6">
        <v>0</v>
      </c>
      <c r="I67" s="7">
        <f t="shared" si="14"/>
        <v>762.57799999999997</v>
      </c>
    </row>
    <row r="68" spans="1:10" ht="21.75" customHeight="1">
      <c r="A68" s="122"/>
      <c r="B68" s="122"/>
      <c r="C68" s="55" t="s">
        <v>23</v>
      </c>
      <c r="D68" s="6">
        <f>'18.05.2022 прил 3'!H31</f>
        <v>0</v>
      </c>
      <c r="E68" s="6">
        <f>'18.05.2022 прил 3'!I31</f>
        <v>1217.4490000000001</v>
      </c>
      <c r="F68" s="6">
        <f>'18.05.2022 прил 3'!J31+'18.05.2022 прил 3'!J30</f>
        <v>496.00699999999995</v>
      </c>
      <c r="G68" s="6">
        <f>'18.05.2022 прил 3'!K31+'18.05.2022 прил 3'!K30</f>
        <v>358.79700000000003</v>
      </c>
      <c r="H68" s="6">
        <f>'18.05.2022 прил 3'!L31+'18.05.2022 прил 3'!L30</f>
        <v>0</v>
      </c>
      <c r="I68" s="6">
        <f>'18.05.2022 прил 3'!M31+'18.05.2022 прил 3'!M30</f>
        <v>0</v>
      </c>
      <c r="J68" s="6"/>
    </row>
    <row r="69" spans="1:10" ht="36" customHeight="1">
      <c r="A69" s="128"/>
      <c r="B69" s="50"/>
      <c r="C69" s="50"/>
      <c r="D69" s="50"/>
      <c r="E69" s="50"/>
      <c r="F69" s="50"/>
      <c r="G69" s="50"/>
      <c r="H69" s="50"/>
      <c r="I69" s="50"/>
    </row>
    <row r="70" spans="1:10">
      <c r="A70" s="129"/>
      <c r="B70" s="50"/>
      <c r="C70" s="50"/>
      <c r="D70" s="50"/>
      <c r="E70" s="50"/>
      <c r="F70" s="50"/>
      <c r="G70" s="50"/>
      <c r="H70" s="50"/>
      <c r="I70" s="50"/>
    </row>
    <row r="71" spans="1:10">
      <c r="A71" s="129"/>
      <c r="B71" s="50"/>
      <c r="C71" s="50"/>
      <c r="D71" s="50"/>
      <c r="E71" s="50"/>
      <c r="F71" s="50"/>
      <c r="G71" s="50"/>
      <c r="H71" s="50"/>
      <c r="I71" s="50"/>
    </row>
    <row r="72" spans="1:10">
      <c r="A72" s="130"/>
      <c r="B72" s="50"/>
      <c r="C72" s="50"/>
      <c r="D72" s="50"/>
      <c r="E72" s="50"/>
      <c r="F72" s="50"/>
      <c r="G72" s="50"/>
      <c r="H72" s="50"/>
      <c r="I72" s="50"/>
    </row>
  </sheetData>
  <mergeCells count="39">
    <mergeCell ref="A69:A72"/>
    <mergeCell ref="A41:A44"/>
    <mergeCell ref="B41:B44"/>
    <mergeCell ref="A57:A60"/>
    <mergeCell ref="B57:B60"/>
    <mergeCell ref="A61:A64"/>
    <mergeCell ref="B61:B64"/>
    <mergeCell ref="A65:A68"/>
    <mergeCell ref="B65:B68"/>
    <mergeCell ref="A45:A48"/>
    <mergeCell ref="B45:B48"/>
    <mergeCell ref="A49:A52"/>
    <mergeCell ref="B49:B52"/>
    <mergeCell ref="A53:A56"/>
    <mergeCell ref="B53:B56"/>
    <mergeCell ref="A29:A32"/>
    <mergeCell ref="B29:B32"/>
    <mergeCell ref="A33:A36"/>
    <mergeCell ref="B33:B36"/>
    <mergeCell ref="A37:A40"/>
    <mergeCell ref="B37:B40"/>
    <mergeCell ref="A16:A19"/>
    <mergeCell ref="B16:B19"/>
    <mergeCell ref="A20:A23"/>
    <mergeCell ref="B20:B23"/>
    <mergeCell ref="A25:A28"/>
    <mergeCell ref="B25:B28"/>
    <mergeCell ref="A9:A10"/>
    <mergeCell ref="B9:B10"/>
    <mergeCell ref="C9:C10"/>
    <mergeCell ref="D9:I9"/>
    <mergeCell ref="A12:A15"/>
    <mergeCell ref="B12:B15"/>
    <mergeCell ref="A7:I7"/>
    <mergeCell ref="F1:I1"/>
    <mergeCell ref="F2:I2"/>
    <mergeCell ref="F3:J3"/>
    <mergeCell ref="F5:I5"/>
    <mergeCell ref="A6:I6"/>
  </mergeCells>
  <pageMargins left="0.70866141732283472" right="0.11811023622047245" top="0.74803149606299213" bottom="0.15748031496062992" header="0" footer="0"/>
  <pageSetup paperSize="9" scale="65" orientation="portrait" horizontalDpi="300" verticalDpi="300" r:id="rId1"/>
  <rowBreaks count="1" manualBreakCount="1">
    <brk id="4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topLeftCell="A10" zoomScaleNormal="100" zoomScaleSheetLayoutView="100" workbookViewId="0">
      <pane xSplit="2" ySplit="2" topLeftCell="C12" activePane="bottomRight" state="frozen"/>
      <selection activeCell="A10" sqref="A10"/>
      <selection pane="topRight" activeCell="C10" sqref="C10"/>
      <selection pane="bottomLeft" activeCell="A12" sqref="A12"/>
      <selection pane="bottomRight" activeCell="G19" sqref="G19"/>
    </sheetView>
  </sheetViews>
  <sheetFormatPr defaultColWidth="9.140625" defaultRowHeight="15"/>
  <cols>
    <col min="1" max="1" width="6.28515625" style="1" customWidth="1"/>
    <col min="2" max="2" width="39.5703125" style="1" customWidth="1"/>
    <col min="3" max="3" width="17.85546875" style="1" customWidth="1"/>
    <col min="4" max="9" width="14" style="1" customWidth="1"/>
    <col min="10" max="16384" width="9.140625" style="1"/>
  </cols>
  <sheetData>
    <row r="1" spans="1:10" s="10" customFormat="1" ht="31.5" customHeight="1">
      <c r="F1" s="112" t="s">
        <v>42</v>
      </c>
      <c r="G1" s="113"/>
      <c r="H1" s="113"/>
      <c r="I1" s="113"/>
    </row>
    <row r="2" spans="1:10" s="10" customFormat="1" ht="36" customHeight="1">
      <c r="F2" s="99" t="s">
        <v>82</v>
      </c>
      <c r="G2" s="114"/>
      <c r="H2" s="114"/>
      <c r="I2" s="114"/>
    </row>
    <row r="3" spans="1:10" s="10" customFormat="1" ht="17.25" customHeight="1">
      <c r="F3" s="115" t="s">
        <v>84</v>
      </c>
      <c r="G3" s="116"/>
      <c r="H3" s="116"/>
      <c r="I3" s="116"/>
      <c r="J3" s="116"/>
    </row>
    <row r="4" spans="1:10" s="10" customFormat="1" ht="21" customHeight="1">
      <c r="I4" s="25"/>
    </row>
    <row r="5" spans="1:10" ht="90" customHeight="1">
      <c r="F5" s="85" t="s">
        <v>83</v>
      </c>
      <c r="G5" s="117"/>
      <c r="H5" s="117"/>
      <c r="I5" s="117"/>
    </row>
    <row r="6" spans="1:10" ht="18.75">
      <c r="A6" s="118" t="s">
        <v>0</v>
      </c>
      <c r="B6" s="118"/>
      <c r="C6" s="118"/>
      <c r="D6" s="118"/>
      <c r="E6" s="118"/>
      <c r="F6" s="118"/>
      <c r="G6" s="118"/>
      <c r="H6" s="118"/>
      <c r="I6" s="118"/>
    </row>
    <row r="7" spans="1:10" ht="59.25" customHeight="1">
      <c r="A7" s="110" t="s">
        <v>39</v>
      </c>
      <c r="B7" s="111"/>
      <c r="C7" s="111"/>
      <c r="D7" s="111"/>
      <c r="E7" s="111"/>
      <c r="F7" s="111"/>
      <c r="G7" s="111"/>
      <c r="H7" s="111"/>
      <c r="I7" s="111"/>
    </row>
    <row r="8" spans="1:10" ht="16.5">
      <c r="A8" s="2"/>
    </row>
    <row r="9" spans="1:10" ht="32.25" customHeight="1">
      <c r="A9" s="78" t="s">
        <v>2</v>
      </c>
      <c r="B9" s="78" t="s">
        <v>16</v>
      </c>
      <c r="C9" s="106" t="s">
        <v>32</v>
      </c>
      <c r="D9" s="78" t="s">
        <v>17</v>
      </c>
      <c r="E9" s="78"/>
      <c r="F9" s="78"/>
      <c r="G9" s="78"/>
      <c r="H9" s="78"/>
      <c r="I9" s="78"/>
    </row>
    <row r="10" spans="1:10">
      <c r="A10" s="78"/>
      <c r="B10" s="78"/>
      <c r="C10" s="119"/>
      <c r="D10" s="55">
        <v>2020</v>
      </c>
      <c r="E10" s="55">
        <v>2021</v>
      </c>
      <c r="F10" s="55">
        <v>2022</v>
      </c>
      <c r="G10" s="55">
        <v>2023</v>
      </c>
      <c r="H10" s="55">
        <v>2024</v>
      </c>
      <c r="I10" s="55" t="s">
        <v>18</v>
      </c>
    </row>
    <row r="11" spans="1:10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55">
        <v>9</v>
      </c>
    </row>
    <row r="12" spans="1:10" ht="26.25" customHeight="1">
      <c r="A12" s="120"/>
      <c r="B12" s="121" t="s">
        <v>19</v>
      </c>
      <c r="C12" s="5" t="s">
        <v>20</v>
      </c>
      <c r="D12" s="34">
        <f>D13+D14+D15</f>
        <v>13677.832189999999</v>
      </c>
      <c r="E12" s="34">
        <f>E13+E14+E15</f>
        <v>4844.8270000000002</v>
      </c>
      <c r="F12" s="34">
        <f>F13+F14+F15</f>
        <v>13190.869999999999</v>
      </c>
      <c r="G12" s="34">
        <f>G13+G14+G15</f>
        <v>1923.229</v>
      </c>
      <c r="H12" s="34">
        <f>H13+H14+H15</f>
        <v>985.46</v>
      </c>
      <c r="I12" s="34">
        <f>SUM(D12:H12)</f>
        <v>34622.21819</v>
      </c>
    </row>
    <row r="13" spans="1:10" ht="29.25" customHeight="1">
      <c r="A13" s="120"/>
      <c r="B13" s="121"/>
      <c r="C13" s="55" t="s">
        <v>21</v>
      </c>
      <c r="D13" s="6">
        <f t="shared" ref="D13:H14" si="0">D17+D42+D58</f>
        <v>0</v>
      </c>
      <c r="E13" s="6">
        <f t="shared" si="0"/>
        <v>2907.05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ref="I13:I52" si="1">D13+E13+F13+G13+H13</f>
        <v>2907.05</v>
      </c>
    </row>
    <row r="14" spans="1:10" ht="21" customHeight="1">
      <c r="A14" s="120"/>
      <c r="B14" s="121"/>
      <c r="C14" s="55" t="s">
        <v>22</v>
      </c>
      <c r="D14" s="6">
        <f t="shared" si="0"/>
        <v>10083.003189999999</v>
      </c>
      <c r="E14" s="6">
        <f t="shared" si="0"/>
        <v>59.328000000000003</v>
      </c>
      <c r="F14" s="6">
        <f t="shared" si="0"/>
        <v>3272.73</v>
      </c>
      <c r="G14" s="6">
        <f t="shared" si="0"/>
        <v>163.71799999999999</v>
      </c>
      <c r="H14" s="6">
        <f t="shared" si="0"/>
        <v>315.28500000000003</v>
      </c>
      <c r="I14" s="6">
        <f t="shared" si="1"/>
        <v>13894.064189999999</v>
      </c>
    </row>
    <row r="15" spans="1:10" ht="23.25" customHeight="1">
      <c r="A15" s="120"/>
      <c r="B15" s="121"/>
      <c r="C15" s="55" t="s">
        <v>23</v>
      </c>
      <c r="D15" s="6">
        <f>D19+D44+D60</f>
        <v>3594.8290000000002</v>
      </c>
      <c r="E15" s="6">
        <f>E19+E44+E60</f>
        <v>1878.4490000000001</v>
      </c>
      <c r="F15" s="6">
        <f>F19+F44+F60</f>
        <v>9918.14</v>
      </c>
      <c r="G15" s="6">
        <f>G19+G44</f>
        <v>1759.511</v>
      </c>
      <c r="H15" s="6">
        <f>H19+H44+H60</f>
        <v>670.17499999999995</v>
      </c>
      <c r="I15" s="6">
        <f t="shared" si="1"/>
        <v>17821.103999999999</v>
      </c>
    </row>
    <row r="16" spans="1:10" ht="17.45" customHeight="1">
      <c r="A16" s="122" t="s">
        <v>12</v>
      </c>
      <c r="B16" s="123" t="s">
        <v>45</v>
      </c>
      <c r="C16" s="5" t="s">
        <v>20</v>
      </c>
      <c r="D16" s="34">
        <f>D17+D18+D19</f>
        <v>561</v>
      </c>
      <c r="E16" s="34">
        <f>E17+E18+E19</f>
        <v>661</v>
      </c>
      <c r="F16" s="34">
        <f>F17+F18+F19</f>
        <v>11991.612999999999</v>
      </c>
      <c r="G16" s="34">
        <f>G17+G18</f>
        <v>0</v>
      </c>
      <c r="H16" s="34">
        <f>H17+H18+H19</f>
        <v>661</v>
      </c>
      <c r="I16" s="34">
        <f t="shared" si="1"/>
        <v>13874.612999999999</v>
      </c>
    </row>
    <row r="17" spans="1:9" ht="30">
      <c r="A17" s="122"/>
      <c r="B17" s="124"/>
      <c r="C17" s="55" t="s">
        <v>21</v>
      </c>
      <c r="D17" s="6">
        <f>D21+D26+D30+D34+D38</f>
        <v>0</v>
      </c>
      <c r="E17" s="6">
        <f>E21+E26+E30+E34+E38</f>
        <v>0</v>
      </c>
      <c r="F17" s="6">
        <f t="shared" ref="F17:H17" si="2">F21+F26+F30+F34+F38</f>
        <v>0</v>
      </c>
      <c r="G17" s="6">
        <f t="shared" si="2"/>
        <v>0</v>
      </c>
      <c r="H17" s="6">
        <f t="shared" si="2"/>
        <v>0</v>
      </c>
      <c r="I17" s="7">
        <f t="shared" si="1"/>
        <v>0</v>
      </c>
    </row>
    <row r="18" spans="1:9" ht="24.6" customHeight="1">
      <c r="A18" s="122"/>
      <c r="B18" s="124"/>
      <c r="C18" s="55" t="s">
        <v>22</v>
      </c>
      <c r="D18" s="6">
        <f>D22+D27+D31+D35+D39</f>
        <v>0</v>
      </c>
      <c r="E18" s="6">
        <f t="shared" ref="E18:H19" si="3">E22+E27+E31+E35+E39</f>
        <v>0</v>
      </c>
      <c r="F18" s="6">
        <f t="shared" si="3"/>
        <v>2569.48</v>
      </c>
      <c r="G18" s="6">
        <f t="shared" si="3"/>
        <v>0</v>
      </c>
      <c r="H18" s="6">
        <f t="shared" si="3"/>
        <v>0</v>
      </c>
      <c r="I18" s="7">
        <f t="shared" si="1"/>
        <v>2569.48</v>
      </c>
    </row>
    <row r="19" spans="1:9" ht="26.45" customHeight="1">
      <c r="A19" s="122"/>
      <c r="B19" s="125"/>
      <c r="C19" s="55" t="s">
        <v>23</v>
      </c>
      <c r="D19" s="6">
        <f>D23+D28+D32+D36+D40</f>
        <v>561</v>
      </c>
      <c r="E19" s="6">
        <f t="shared" si="3"/>
        <v>661</v>
      </c>
      <c r="F19" s="6">
        <f>F23+F28+F32+F40</f>
        <v>9422.1329999999998</v>
      </c>
      <c r="G19" s="6">
        <f>G23+G28+G32+G40</f>
        <v>661</v>
      </c>
      <c r="H19" s="6">
        <f t="shared" si="3"/>
        <v>661</v>
      </c>
      <c r="I19" s="7">
        <f>D19+E19+F19+G19+H19</f>
        <v>11966.133</v>
      </c>
    </row>
    <row r="20" spans="1:9" ht="26.25" customHeight="1">
      <c r="A20" s="122" t="s">
        <v>24</v>
      </c>
      <c r="B20" s="126" t="s">
        <v>13</v>
      </c>
      <c r="C20" s="5" t="s">
        <v>20</v>
      </c>
      <c r="D20" s="34">
        <f>D21+D22+D23</f>
        <v>561</v>
      </c>
      <c r="E20" s="34">
        <f>E21+E22+E23</f>
        <v>661</v>
      </c>
      <c r="F20" s="34">
        <f>F21+F22+F23</f>
        <v>1111.556</v>
      </c>
      <c r="G20" s="34">
        <f>G21+G22+G23</f>
        <v>661</v>
      </c>
      <c r="H20" s="34">
        <f>H21+H22+H23</f>
        <v>661</v>
      </c>
      <c r="I20" s="35">
        <f t="shared" si="1"/>
        <v>3655.556</v>
      </c>
    </row>
    <row r="21" spans="1:9" ht="26.25" customHeight="1">
      <c r="A21" s="122"/>
      <c r="B21" s="126"/>
      <c r="C21" s="55" t="s">
        <v>21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7">
        <f t="shared" si="1"/>
        <v>0</v>
      </c>
    </row>
    <row r="22" spans="1:9" ht="21" customHeight="1">
      <c r="A22" s="122"/>
      <c r="B22" s="126"/>
      <c r="C22" s="55" t="s">
        <v>22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7">
        <f t="shared" si="1"/>
        <v>0</v>
      </c>
    </row>
    <row r="23" spans="1:9" ht="20.45" customHeight="1">
      <c r="A23" s="122"/>
      <c r="B23" s="126"/>
      <c r="C23" s="55" t="s">
        <v>23</v>
      </c>
      <c r="D23" s="6">
        <f>'18.05.2022 прил 3'!H18</f>
        <v>561</v>
      </c>
      <c r="E23" s="6">
        <f>'18.05.2022 прил 3'!I18</f>
        <v>661</v>
      </c>
      <c r="F23" s="6">
        <v>1111.556</v>
      </c>
      <c r="G23" s="6">
        <f>'18.05.2022 прил 3'!K18</f>
        <v>661</v>
      </c>
      <c r="H23" s="6">
        <f>'18.05.2022 прил 3'!L18</f>
        <v>661</v>
      </c>
      <c r="I23" s="7">
        <f t="shared" si="1"/>
        <v>3655.556</v>
      </c>
    </row>
    <row r="24" spans="1:9" ht="64.150000000000006" hidden="1" customHeight="1">
      <c r="A24" s="56">
        <v>1.2</v>
      </c>
      <c r="B24" s="53" t="s">
        <v>50</v>
      </c>
      <c r="C24" s="55" t="s">
        <v>23</v>
      </c>
      <c r="D24" s="6">
        <v>0</v>
      </c>
      <c r="E24" s="6">
        <v>0</v>
      </c>
      <c r="F24" s="6"/>
      <c r="G24" s="6">
        <v>0</v>
      </c>
      <c r="H24" s="6">
        <v>0</v>
      </c>
      <c r="I24" s="7">
        <f t="shared" si="1"/>
        <v>0</v>
      </c>
    </row>
    <row r="25" spans="1:9" ht="19.149999999999999" customHeight="1">
      <c r="A25" s="127" t="s">
        <v>75</v>
      </c>
      <c r="B25" s="126" t="s">
        <v>79</v>
      </c>
      <c r="C25" s="5" t="s">
        <v>20</v>
      </c>
      <c r="D25" s="34">
        <f>D26+D27+D28</f>
        <v>0</v>
      </c>
      <c r="E25" s="34">
        <f t="shared" ref="E25:I25" si="4">E26+E27+E28</f>
        <v>0</v>
      </c>
      <c r="F25" s="34">
        <f t="shared" si="4"/>
        <v>2648.9479999999999</v>
      </c>
      <c r="G25" s="34">
        <f t="shared" si="4"/>
        <v>0</v>
      </c>
      <c r="H25" s="34">
        <f t="shared" si="4"/>
        <v>0</v>
      </c>
      <c r="I25" s="34">
        <f t="shared" si="4"/>
        <v>0</v>
      </c>
    </row>
    <row r="26" spans="1:9" ht="26.45" customHeight="1">
      <c r="A26" s="98"/>
      <c r="B26" s="126"/>
      <c r="C26" s="55" t="s">
        <v>21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7">
        <v>0</v>
      </c>
    </row>
    <row r="27" spans="1:9" ht="22.15" customHeight="1">
      <c r="A27" s="98"/>
      <c r="B27" s="126"/>
      <c r="C27" s="55" t="s">
        <v>22</v>
      </c>
      <c r="D27" s="6">
        <v>0</v>
      </c>
      <c r="E27" s="6">
        <v>0</v>
      </c>
      <c r="F27" s="6">
        <v>2569.48</v>
      </c>
      <c r="G27" s="6">
        <v>0</v>
      </c>
      <c r="H27" s="6">
        <v>0</v>
      </c>
      <c r="I27" s="7">
        <v>0</v>
      </c>
    </row>
    <row r="28" spans="1:9" ht="22.15" customHeight="1">
      <c r="A28" s="82"/>
      <c r="B28" s="126"/>
      <c r="C28" s="55" t="s">
        <v>23</v>
      </c>
      <c r="D28" s="6">
        <v>0</v>
      </c>
      <c r="E28" s="6">
        <v>0</v>
      </c>
      <c r="F28" s="6">
        <v>79.468000000000004</v>
      </c>
      <c r="G28" s="6">
        <f>'18.05.2022 прил 3'!K21</f>
        <v>0</v>
      </c>
      <c r="H28" s="6">
        <v>0</v>
      </c>
      <c r="I28" s="6">
        <f>'18.05.2022 прил 3'!M21</f>
        <v>0</v>
      </c>
    </row>
    <row r="29" spans="1:9" ht="22.15" customHeight="1">
      <c r="A29" s="81" t="s">
        <v>76</v>
      </c>
      <c r="B29" s="126" t="s">
        <v>80</v>
      </c>
      <c r="C29" s="5" t="s">
        <v>20</v>
      </c>
      <c r="D29" s="34">
        <f>D30+D31+D32</f>
        <v>0</v>
      </c>
      <c r="E29" s="34">
        <f t="shared" ref="E29:I29" si="5">E30+E31+E32</f>
        <v>0</v>
      </c>
      <c r="F29" s="34">
        <f t="shared" si="5"/>
        <v>6553.69</v>
      </c>
      <c r="G29" s="34">
        <f t="shared" si="5"/>
        <v>0</v>
      </c>
      <c r="H29" s="34">
        <f t="shared" si="5"/>
        <v>0</v>
      </c>
      <c r="I29" s="34">
        <f t="shared" si="5"/>
        <v>6553.69</v>
      </c>
    </row>
    <row r="30" spans="1:9" ht="22.15" customHeight="1">
      <c r="A30" s="98"/>
      <c r="B30" s="126"/>
      <c r="C30" s="55" t="s">
        <v>21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7">
        <v>0</v>
      </c>
    </row>
    <row r="31" spans="1:9" ht="22.15" customHeight="1">
      <c r="A31" s="98"/>
      <c r="B31" s="126"/>
      <c r="C31" s="55" t="s">
        <v>22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7">
        <v>0</v>
      </c>
    </row>
    <row r="32" spans="1:9" ht="22.15" customHeight="1">
      <c r="A32" s="82"/>
      <c r="B32" s="126"/>
      <c r="C32" s="55" t="s">
        <v>23</v>
      </c>
      <c r="D32" s="6">
        <v>0</v>
      </c>
      <c r="E32" s="6">
        <v>0</v>
      </c>
      <c r="F32" s="6">
        <f>'18.05.2022 прил 3'!J22</f>
        <v>6553.69</v>
      </c>
      <c r="G32" s="6">
        <f>' прил 3 '!K32</f>
        <v>0</v>
      </c>
      <c r="H32" s="6">
        <f>'18.05.2022 прил 3'!L22</f>
        <v>0</v>
      </c>
      <c r="I32" s="6">
        <f>SUM(D32:H32)</f>
        <v>6553.69</v>
      </c>
    </row>
    <row r="33" spans="1:9" ht="22.15" customHeight="1">
      <c r="A33" s="81" t="s">
        <v>77</v>
      </c>
      <c r="B33" s="126" t="s">
        <v>81</v>
      </c>
      <c r="C33" s="5" t="s">
        <v>20</v>
      </c>
      <c r="D33" s="34">
        <f>D34+D35+D36</f>
        <v>0</v>
      </c>
      <c r="E33" s="34">
        <f t="shared" ref="E33:I33" si="6">E34+E35+E36</f>
        <v>0</v>
      </c>
      <c r="F33" s="34">
        <f t="shared" si="6"/>
        <v>0</v>
      </c>
      <c r="G33" s="34">
        <f t="shared" si="6"/>
        <v>0</v>
      </c>
      <c r="H33" s="34">
        <f t="shared" si="6"/>
        <v>0</v>
      </c>
      <c r="I33" s="34">
        <f t="shared" si="6"/>
        <v>0</v>
      </c>
    </row>
    <row r="34" spans="1:9" ht="22.15" customHeight="1">
      <c r="A34" s="98"/>
      <c r="B34" s="126"/>
      <c r="C34" s="55" t="s">
        <v>21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7">
        <v>0</v>
      </c>
    </row>
    <row r="35" spans="1:9" ht="22.15" customHeight="1">
      <c r="A35" s="98"/>
      <c r="B35" s="126"/>
      <c r="C35" s="55" t="s">
        <v>22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7">
        <v>0</v>
      </c>
    </row>
    <row r="36" spans="1:9" ht="22.15" customHeight="1">
      <c r="A36" s="82"/>
      <c r="B36" s="126"/>
      <c r="C36" s="55" t="s">
        <v>23</v>
      </c>
      <c r="D36" s="6">
        <v>0</v>
      </c>
      <c r="E36" s="6">
        <v>0</v>
      </c>
      <c r="F36" s="6">
        <v>0</v>
      </c>
      <c r="G36" s="6">
        <f>'18.05.2022 прил 3'!K23</f>
        <v>0</v>
      </c>
      <c r="H36" s="6">
        <f>'18.05.2022 прил 3'!L23</f>
        <v>0</v>
      </c>
      <c r="I36" s="6">
        <f>SUM(D36:H36)</f>
        <v>0</v>
      </c>
    </row>
    <row r="37" spans="1:9" ht="22.15" customHeight="1">
      <c r="A37" s="81" t="s">
        <v>78</v>
      </c>
      <c r="B37" s="126" t="s">
        <v>73</v>
      </c>
      <c r="C37" s="5" t="s">
        <v>20</v>
      </c>
      <c r="D37" s="34">
        <f>D38+D39+D40</f>
        <v>0</v>
      </c>
      <c r="E37" s="34">
        <f t="shared" ref="E37:I37" si="7">E38+E39+E40</f>
        <v>0</v>
      </c>
      <c r="F37" s="34">
        <f t="shared" si="7"/>
        <v>1677.4190000000001</v>
      </c>
      <c r="G37" s="34">
        <f t="shared" si="7"/>
        <v>0</v>
      </c>
      <c r="H37" s="34">
        <f t="shared" si="7"/>
        <v>0</v>
      </c>
      <c r="I37" s="34">
        <f t="shared" si="7"/>
        <v>1677.4190000000001</v>
      </c>
    </row>
    <row r="38" spans="1:9" ht="22.15" customHeight="1">
      <c r="A38" s="98"/>
      <c r="B38" s="126"/>
      <c r="C38" s="55" t="s">
        <v>21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7">
        <f>SUM(D38:H38)</f>
        <v>0</v>
      </c>
    </row>
    <row r="39" spans="1:9" ht="22.15" customHeight="1">
      <c r="A39" s="98"/>
      <c r="B39" s="126"/>
      <c r="C39" s="55" t="s">
        <v>22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7">
        <f>SUM(D39:H39)</f>
        <v>0</v>
      </c>
    </row>
    <row r="40" spans="1:9" ht="22.15" customHeight="1">
      <c r="A40" s="82"/>
      <c r="B40" s="126"/>
      <c r="C40" s="55" t="s">
        <v>23</v>
      </c>
      <c r="D40" s="6">
        <v>0</v>
      </c>
      <c r="E40" s="6">
        <v>0</v>
      </c>
      <c r="F40" s="6">
        <f>'18.05.2022 прил 3'!J24</f>
        <v>1677.4190000000001</v>
      </c>
      <c r="G40" s="6">
        <f>'18.05.2022 прил 3'!K24</f>
        <v>0</v>
      </c>
      <c r="H40" s="6">
        <f>'18.05.2022 прил 3'!L24</f>
        <v>0</v>
      </c>
      <c r="I40" s="7">
        <f>SUM(D40:H40)</f>
        <v>1677.4190000000001</v>
      </c>
    </row>
    <row r="41" spans="1:9" ht="20.25" customHeight="1">
      <c r="A41" s="122" t="s">
        <v>14</v>
      </c>
      <c r="B41" s="126" t="s">
        <v>25</v>
      </c>
      <c r="C41" s="5" t="s">
        <v>20</v>
      </c>
      <c r="D41" s="34">
        <f>D42+D43+D44</f>
        <v>13116.832189999999</v>
      </c>
      <c r="E41" s="34">
        <f>E42+E43+E44</f>
        <v>0</v>
      </c>
      <c r="F41" s="34">
        <f>F42+F43+F44</f>
        <v>0</v>
      </c>
      <c r="G41" s="34">
        <f>G42+G43+G44</f>
        <v>1262.229</v>
      </c>
      <c r="H41" s="34">
        <f>H42+H43+H44</f>
        <v>324.46000000000004</v>
      </c>
      <c r="I41" s="35">
        <f t="shared" si="1"/>
        <v>14703.521189999999</v>
      </c>
    </row>
    <row r="42" spans="1:9" ht="32.25" customHeight="1">
      <c r="A42" s="122"/>
      <c r="B42" s="126"/>
      <c r="C42" s="55" t="s">
        <v>21</v>
      </c>
      <c r="D42" s="6">
        <f>D46+D50+D54</f>
        <v>0</v>
      </c>
      <c r="E42" s="6">
        <f t="shared" ref="E42:I44" si="8">E46+E50+E54</f>
        <v>0</v>
      </c>
      <c r="F42" s="6">
        <f t="shared" si="8"/>
        <v>0</v>
      </c>
      <c r="G42" s="6">
        <f t="shared" si="8"/>
        <v>0</v>
      </c>
      <c r="H42" s="6">
        <f t="shared" si="8"/>
        <v>0</v>
      </c>
      <c r="I42" s="6">
        <f t="shared" si="8"/>
        <v>0</v>
      </c>
    </row>
    <row r="43" spans="1:9" ht="20.25" customHeight="1">
      <c r="A43" s="122"/>
      <c r="B43" s="126"/>
      <c r="C43" s="55" t="s">
        <v>22</v>
      </c>
      <c r="D43" s="6">
        <f>D47+D51+D55</f>
        <v>10083.003189999999</v>
      </c>
      <c r="E43" s="6">
        <f t="shared" si="8"/>
        <v>0</v>
      </c>
      <c r="F43" s="6">
        <f t="shared" si="8"/>
        <v>0</v>
      </c>
      <c r="G43" s="6">
        <f t="shared" si="8"/>
        <v>163.71799999999999</v>
      </c>
      <c r="H43" s="6">
        <f t="shared" si="8"/>
        <v>315.28500000000003</v>
      </c>
      <c r="I43" s="6">
        <f>SUM(D43:H43)</f>
        <v>10562.00619</v>
      </c>
    </row>
    <row r="44" spans="1:9" ht="22.5" customHeight="1">
      <c r="A44" s="122"/>
      <c r="B44" s="126"/>
      <c r="C44" s="55" t="s">
        <v>23</v>
      </c>
      <c r="D44" s="6">
        <f>D48+D52+D56</f>
        <v>3033.8290000000002</v>
      </c>
      <c r="E44" s="6">
        <f t="shared" si="8"/>
        <v>0</v>
      </c>
      <c r="F44" s="6">
        <f t="shared" si="8"/>
        <v>0</v>
      </c>
      <c r="G44" s="6">
        <f t="shared" si="8"/>
        <v>1098.511</v>
      </c>
      <c r="H44" s="6">
        <f t="shared" si="8"/>
        <v>9.1750000000000007</v>
      </c>
      <c r="I44" s="6">
        <f t="shared" si="8"/>
        <v>4141.5150000000003</v>
      </c>
    </row>
    <row r="45" spans="1:9" ht="21.75" customHeight="1">
      <c r="A45" s="122" t="s">
        <v>26</v>
      </c>
      <c r="B45" s="122" t="s">
        <v>34</v>
      </c>
      <c r="C45" s="5" t="s">
        <v>20</v>
      </c>
      <c r="D45" s="34">
        <f>D46+D47+D48</f>
        <v>2932.2060000000001</v>
      </c>
      <c r="E45" s="34">
        <f t="shared" ref="E45:H45" si="9">E46+E47+E48</f>
        <v>0</v>
      </c>
      <c r="F45" s="34">
        <f t="shared" si="9"/>
        <v>0</v>
      </c>
      <c r="G45" s="34">
        <f t="shared" si="9"/>
        <v>1093.7470000000001</v>
      </c>
      <c r="H45" s="34">
        <f t="shared" si="9"/>
        <v>0</v>
      </c>
      <c r="I45" s="35">
        <f t="shared" si="1"/>
        <v>4025.9530000000004</v>
      </c>
    </row>
    <row r="46" spans="1:9" ht="36" customHeight="1">
      <c r="A46" s="122"/>
      <c r="B46" s="122"/>
      <c r="C46" s="55" t="s">
        <v>21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7">
        <f t="shared" si="1"/>
        <v>0</v>
      </c>
    </row>
    <row r="47" spans="1:9" ht="18" customHeight="1">
      <c r="A47" s="122"/>
      <c r="B47" s="122"/>
      <c r="C47" s="55" t="s">
        <v>22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7">
        <f t="shared" si="1"/>
        <v>0</v>
      </c>
    </row>
    <row r="48" spans="1:9" ht="19.5" customHeight="1">
      <c r="A48" s="122"/>
      <c r="B48" s="122"/>
      <c r="C48" s="55" t="s">
        <v>23</v>
      </c>
      <c r="D48" s="6">
        <v>2932.2060000000001</v>
      </c>
      <c r="E48" s="6">
        <v>0</v>
      </c>
      <c r="F48" s="6">
        <f>'18.05.2022 прил 3'!J26</f>
        <v>0</v>
      </c>
      <c r="G48" s="6">
        <f>'18.05.2022 прил 3'!K26</f>
        <v>1093.7470000000001</v>
      </c>
      <c r="H48" s="6">
        <f>'18.05.2022 прил 3'!L26</f>
        <v>0</v>
      </c>
      <c r="I48" s="7">
        <f t="shared" si="1"/>
        <v>4025.9530000000004</v>
      </c>
    </row>
    <row r="49" spans="1:10">
      <c r="A49" s="122" t="s">
        <v>27</v>
      </c>
      <c r="B49" s="122" t="s">
        <v>33</v>
      </c>
      <c r="C49" s="5" t="s">
        <v>20</v>
      </c>
      <c r="D49" s="34">
        <f>D50+D51+D52</f>
        <v>10184.626189999999</v>
      </c>
      <c r="E49" s="34">
        <v>0</v>
      </c>
      <c r="F49" s="34">
        <f>F50+F51+F52</f>
        <v>0</v>
      </c>
      <c r="G49" s="34">
        <f>G50+G51+G52</f>
        <v>0</v>
      </c>
      <c r="H49" s="34">
        <f>H50+H51+H52</f>
        <v>0</v>
      </c>
      <c r="I49" s="35">
        <f t="shared" si="1"/>
        <v>10184.626189999999</v>
      </c>
    </row>
    <row r="50" spans="1:10" ht="27.75" customHeight="1">
      <c r="A50" s="122"/>
      <c r="B50" s="122"/>
      <c r="C50" s="55" t="s">
        <v>21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7">
        <f t="shared" si="1"/>
        <v>0</v>
      </c>
    </row>
    <row r="51" spans="1:10" ht="21.75" customHeight="1">
      <c r="A51" s="122"/>
      <c r="B51" s="122"/>
      <c r="C51" s="55" t="s">
        <v>22</v>
      </c>
      <c r="D51" s="6">
        <f>10890-806.99681</f>
        <v>10083.003189999999</v>
      </c>
      <c r="E51" s="6">
        <v>0</v>
      </c>
      <c r="F51" s="6">
        <v>0</v>
      </c>
      <c r="G51" s="6">
        <v>0</v>
      </c>
      <c r="H51" s="6">
        <v>0</v>
      </c>
      <c r="I51" s="7">
        <f t="shared" si="1"/>
        <v>10083.003189999999</v>
      </c>
    </row>
    <row r="52" spans="1:10" ht="21.75" customHeight="1">
      <c r="A52" s="122"/>
      <c r="B52" s="122"/>
      <c r="C52" s="55" t="s">
        <v>23</v>
      </c>
      <c r="D52" s="6">
        <f>'18.05.2022 прил 3'!H27</f>
        <v>101.623</v>
      </c>
      <c r="E52" s="6">
        <v>0</v>
      </c>
      <c r="F52" s="6">
        <f>'18.05.2022 прил 3'!J27</f>
        <v>0</v>
      </c>
      <c r="G52" s="6">
        <v>0</v>
      </c>
      <c r="H52" s="6">
        <v>0</v>
      </c>
      <c r="I52" s="7">
        <f t="shared" si="1"/>
        <v>101.623</v>
      </c>
    </row>
    <row r="53" spans="1:10" ht="21.75" customHeight="1">
      <c r="A53" s="81" t="s">
        <v>55</v>
      </c>
      <c r="B53" s="122" t="s">
        <v>56</v>
      </c>
      <c r="C53" s="5" t="s">
        <v>20</v>
      </c>
      <c r="D53" s="34">
        <f>D54+D55+D56</f>
        <v>0</v>
      </c>
      <c r="E53" s="34">
        <f t="shared" ref="E53:H53" si="10">E54+E55+E56</f>
        <v>0</v>
      </c>
      <c r="F53" s="34">
        <f t="shared" si="10"/>
        <v>0</v>
      </c>
      <c r="G53" s="34">
        <f t="shared" si="10"/>
        <v>168.482</v>
      </c>
      <c r="H53" s="34">
        <f t="shared" si="10"/>
        <v>324.46000000000004</v>
      </c>
      <c r="I53" s="34">
        <f>SUM(D53:H53)</f>
        <v>492.94200000000001</v>
      </c>
    </row>
    <row r="54" spans="1:10" ht="27.6" customHeight="1">
      <c r="A54" s="98"/>
      <c r="B54" s="122"/>
      <c r="C54" s="55" t="s">
        <v>21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f t="shared" ref="I54:I56" si="11">SUM(D54:H54)</f>
        <v>0</v>
      </c>
    </row>
    <row r="55" spans="1:10" ht="21.75" customHeight="1">
      <c r="A55" s="98"/>
      <c r="B55" s="122"/>
      <c r="C55" s="55" t="s">
        <v>22</v>
      </c>
      <c r="D55" s="6">
        <v>0</v>
      </c>
      <c r="E55" s="6">
        <v>0</v>
      </c>
      <c r="F55" s="6">
        <v>0</v>
      </c>
      <c r="G55" s="6">
        <v>163.71799999999999</v>
      </c>
      <c r="H55" s="6">
        <v>315.28500000000003</v>
      </c>
      <c r="I55" s="6">
        <f t="shared" si="11"/>
        <v>479.00300000000004</v>
      </c>
    </row>
    <row r="56" spans="1:10" ht="21.75" customHeight="1">
      <c r="A56" s="82"/>
      <c r="B56" s="122"/>
      <c r="C56" s="55" t="s">
        <v>23</v>
      </c>
      <c r="D56" s="6">
        <v>0</v>
      </c>
      <c r="E56" s="6">
        <v>0</v>
      </c>
      <c r="F56" s="6">
        <v>0</v>
      </c>
      <c r="G56" s="6">
        <v>4.7640000000000002</v>
      </c>
      <c r="H56" s="6">
        <v>9.1750000000000007</v>
      </c>
      <c r="I56" s="6">
        <f t="shared" si="11"/>
        <v>13.939</v>
      </c>
    </row>
    <row r="57" spans="1:10">
      <c r="A57" s="132">
        <v>3</v>
      </c>
      <c r="B57" s="122" t="s">
        <v>43</v>
      </c>
      <c r="C57" s="5" t="s">
        <v>20</v>
      </c>
      <c r="D57" s="34">
        <f>D58+D59+D60</f>
        <v>0</v>
      </c>
      <c r="E57" s="34">
        <f>E58+E59+E60</f>
        <v>4183.8270000000002</v>
      </c>
      <c r="F57" s="34">
        <f>F58+F59+F60</f>
        <v>1199.2570000000001</v>
      </c>
      <c r="G57" s="34">
        <f>G58+G59+G60</f>
        <v>0</v>
      </c>
      <c r="H57" s="34">
        <f>H58+H59+H60</f>
        <v>0</v>
      </c>
      <c r="I57" s="35">
        <f t="shared" ref="I57:I63" si="12">D57+E57+F57+G57+H57</f>
        <v>5383.0840000000007</v>
      </c>
    </row>
    <row r="58" spans="1:10" ht="27.75" customHeight="1">
      <c r="A58" s="133"/>
      <c r="B58" s="122"/>
      <c r="C58" s="55" t="s">
        <v>21</v>
      </c>
      <c r="D58" s="6">
        <v>0</v>
      </c>
      <c r="E58" s="6">
        <v>2907.05</v>
      </c>
      <c r="F58" s="6">
        <v>0</v>
      </c>
      <c r="G58" s="6">
        <v>0</v>
      </c>
      <c r="H58" s="6">
        <v>0</v>
      </c>
      <c r="I58" s="7">
        <f t="shared" si="12"/>
        <v>2907.05</v>
      </c>
    </row>
    <row r="59" spans="1:10" ht="21.75" customHeight="1">
      <c r="A59" s="133"/>
      <c r="B59" s="122"/>
      <c r="C59" s="55" t="s">
        <v>22</v>
      </c>
      <c r="D59" s="6">
        <f>D63</f>
        <v>0</v>
      </c>
      <c r="E59" s="6">
        <f t="shared" ref="E59:H59" si="13">E63</f>
        <v>59.328000000000003</v>
      </c>
      <c r="F59" s="6">
        <f t="shared" si="13"/>
        <v>703.25</v>
      </c>
      <c r="G59" s="6">
        <f t="shared" si="13"/>
        <v>0</v>
      </c>
      <c r="H59" s="6">
        <f t="shared" si="13"/>
        <v>0</v>
      </c>
      <c r="I59" s="7">
        <f t="shared" si="12"/>
        <v>762.57799999999997</v>
      </c>
    </row>
    <row r="60" spans="1:10" ht="21.75" customHeight="1">
      <c r="A60" s="134"/>
      <c r="B60" s="122"/>
      <c r="C60" s="55" t="s">
        <v>23</v>
      </c>
      <c r="D60" s="6">
        <f>D64</f>
        <v>0</v>
      </c>
      <c r="E60" s="6">
        <f>E64</f>
        <v>1217.4490000000001</v>
      </c>
      <c r="F60" s="6">
        <f>'18.05.2022 прил 3'!J31+F64</f>
        <v>496.00699999999995</v>
      </c>
      <c r="G60" s="6">
        <f>'18.05.2022 прил 3'!K310</f>
        <v>0</v>
      </c>
      <c r="H60" s="6">
        <f>'18.05.2022 прил 3'!L31</f>
        <v>0</v>
      </c>
      <c r="I60" s="7">
        <f t="shared" si="12"/>
        <v>1713.4560000000001</v>
      </c>
    </row>
    <row r="61" spans="1:10">
      <c r="A61" s="122" t="s">
        <v>44</v>
      </c>
      <c r="B61" s="122" t="s">
        <v>46</v>
      </c>
      <c r="C61" s="5" t="s">
        <v>20</v>
      </c>
      <c r="D61" s="34">
        <f>D62+D63+D64</f>
        <v>0</v>
      </c>
      <c r="E61" s="34">
        <f t="shared" ref="E61:H61" si="14">E62+E63+E64</f>
        <v>4183.8270000000002</v>
      </c>
      <c r="F61" s="34">
        <f t="shared" si="14"/>
        <v>1199.2570000000001</v>
      </c>
      <c r="G61" s="34">
        <f t="shared" si="14"/>
        <v>0</v>
      </c>
      <c r="H61" s="34">
        <f t="shared" si="14"/>
        <v>0</v>
      </c>
      <c r="I61" s="35">
        <f t="shared" si="12"/>
        <v>5383.0840000000007</v>
      </c>
    </row>
    <row r="62" spans="1:10" ht="27.75" customHeight="1">
      <c r="A62" s="122"/>
      <c r="B62" s="122"/>
      <c r="C62" s="55" t="s">
        <v>21</v>
      </c>
      <c r="D62" s="6">
        <v>0</v>
      </c>
      <c r="E62" s="6">
        <v>2907.05</v>
      </c>
      <c r="F62" s="6">
        <v>0</v>
      </c>
      <c r="G62" s="6">
        <v>0</v>
      </c>
      <c r="H62" s="6">
        <v>0</v>
      </c>
      <c r="I62" s="7">
        <f t="shared" si="12"/>
        <v>2907.05</v>
      </c>
    </row>
    <row r="63" spans="1:10" ht="21.75" customHeight="1">
      <c r="A63" s="122"/>
      <c r="B63" s="122"/>
      <c r="C63" s="55" t="s">
        <v>22</v>
      </c>
      <c r="D63" s="6">
        <v>0</v>
      </c>
      <c r="E63" s="6">
        <v>59.328000000000003</v>
      </c>
      <c r="F63" s="6">
        <v>703.25</v>
      </c>
      <c r="G63" s="6">
        <v>0</v>
      </c>
      <c r="H63" s="6">
        <v>0</v>
      </c>
      <c r="I63" s="7">
        <f t="shared" si="12"/>
        <v>762.57799999999997</v>
      </c>
    </row>
    <row r="64" spans="1:10" ht="21.75" customHeight="1">
      <c r="A64" s="122"/>
      <c r="B64" s="122"/>
      <c r="C64" s="55" t="s">
        <v>23</v>
      </c>
      <c r="D64" s="6">
        <f>'18.05.2022 прил 3'!H31</f>
        <v>0</v>
      </c>
      <c r="E64" s="6">
        <f>'18.05.2022 прил 3'!I31</f>
        <v>1217.4490000000001</v>
      </c>
      <c r="F64" s="6">
        <f>'18.05.2022 прил 3'!J31+'18.05.2022 прил 3'!J30</f>
        <v>496.00699999999995</v>
      </c>
      <c r="G64" s="6">
        <v>0</v>
      </c>
      <c r="H64" s="6">
        <f>'18.05.2022 прил 3'!L31+'18.05.2022 прил 3'!L30</f>
        <v>0</v>
      </c>
      <c r="I64" s="6">
        <f>'18.05.2022 прил 3'!M31+'18.05.2022 прил 3'!M30</f>
        <v>0</v>
      </c>
      <c r="J64" s="6"/>
    </row>
    <row r="65" spans="1:9" ht="36" customHeight="1">
      <c r="A65" s="128"/>
      <c r="B65" s="50"/>
      <c r="C65" s="50"/>
      <c r="D65" s="50"/>
      <c r="E65" s="50"/>
      <c r="F65" s="50"/>
      <c r="G65" s="50"/>
      <c r="H65" s="50"/>
      <c r="I65" s="50"/>
    </row>
    <row r="66" spans="1:9">
      <c r="A66" s="129"/>
      <c r="B66" s="50"/>
      <c r="C66" s="50"/>
      <c r="D66" s="50"/>
      <c r="E66" s="50"/>
      <c r="F66" s="50"/>
      <c r="G66" s="50"/>
      <c r="H66" s="50"/>
      <c r="I66" s="50"/>
    </row>
    <row r="67" spans="1:9">
      <c r="A67" s="129"/>
      <c r="B67" s="50"/>
      <c r="C67" s="50"/>
      <c r="D67" s="50"/>
      <c r="E67" s="50"/>
      <c r="F67" s="50"/>
      <c r="G67" s="50"/>
      <c r="H67" s="50"/>
      <c r="I67" s="50"/>
    </row>
    <row r="68" spans="1:9">
      <c r="A68" s="130"/>
      <c r="B68" s="50"/>
      <c r="C68" s="50"/>
      <c r="D68" s="50"/>
      <c r="E68" s="50"/>
      <c r="F68" s="50"/>
      <c r="G68" s="50"/>
      <c r="H68" s="50"/>
      <c r="I68" s="50"/>
    </row>
  </sheetData>
  <mergeCells count="37">
    <mergeCell ref="A61:A64"/>
    <mergeCell ref="B61:B64"/>
    <mergeCell ref="A65:A68"/>
    <mergeCell ref="A49:A52"/>
    <mergeCell ref="B49:B52"/>
    <mergeCell ref="A53:A56"/>
    <mergeCell ref="B53:B56"/>
    <mergeCell ref="A57:A60"/>
    <mergeCell ref="B57:B60"/>
    <mergeCell ref="A41:A44"/>
    <mergeCell ref="B41:B44"/>
    <mergeCell ref="A45:A48"/>
    <mergeCell ref="B45:B48"/>
    <mergeCell ref="A29:A32"/>
    <mergeCell ref="B29:B32"/>
    <mergeCell ref="A33:A36"/>
    <mergeCell ref="B33:B36"/>
    <mergeCell ref="A37:A40"/>
    <mergeCell ref="B37:B40"/>
    <mergeCell ref="A16:A19"/>
    <mergeCell ref="B16:B19"/>
    <mergeCell ref="A20:A23"/>
    <mergeCell ref="B20:B23"/>
    <mergeCell ref="A25:A28"/>
    <mergeCell ref="B25:B28"/>
    <mergeCell ref="A9:A10"/>
    <mergeCell ref="B9:B10"/>
    <mergeCell ref="C9:C10"/>
    <mergeCell ref="D9:I9"/>
    <mergeCell ref="A12:A15"/>
    <mergeCell ref="B12:B15"/>
    <mergeCell ref="A7:I7"/>
    <mergeCell ref="F1:I1"/>
    <mergeCell ref="F2:I2"/>
    <mergeCell ref="F3:J3"/>
    <mergeCell ref="F5:I5"/>
    <mergeCell ref="A6:I6"/>
  </mergeCells>
  <pageMargins left="0.7" right="0.7" top="0.75" bottom="0.75" header="0.3" footer="0.3"/>
  <pageSetup paperSize="9" scale="59" orientation="portrait" r:id="rId1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18.05.2022 прил 3</vt:lpstr>
      <vt:lpstr> прил 3 </vt:lpstr>
      <vt:lpstr>06.06.2022 Прил 4 </vt:lpstr>
      <vt:lpstr>22.06.2022 Прил 4 </vt:lpstr>
      <vt:lpstr>' прил 3 '!Заголовки_для_печати</vt:lpstr>
      <vt:lpstr>'18.05.2022 прил 3'!Заголовки_для_печати</vt:lpstr>
      <vt:lpstr>' прил 3 '!Область_печати</vt:lpstr>
      <vt:lpstr>'06.06.2022 Прил 4 '!Область_печати</vt:lpstr>
      <vt:lpstr>'18.05.2022 прил 3'!Область_печати</vt:lpstr>
      <vt:lpstr>'22.06.2022 Прил 4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 Ольга Сергеевна</dc:creator>
  <cp:lastModifiedBy>Шпачкова Марина Семеновна</cp:lastModifiedBy>
  <cp:lastPrinted>2023-03-29T23:30:39Z</cp:lastPrinted>
  <dcterms:created xsi:type="dcterms:W3CDTF">2020-02-04T06:12:16Z</dcterms:created>
  <dcterms:modified xsi:type="dcterms:W3CDTF">2023-03-31T01:17:35Z</dcterms:modified>
</cp:coreProperties>
</file>