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1020" windowWidth="15570" windowHeight="10770" activeTab="1"/>
  </bookViews>
  <sheets>
    <sheet name="без учета счетов бюджета" sheetId="2" r:id="rId1"/>
    <sheet name="прил 4 май" sheetId="8" r:id="rId2"/>
    <sheet name="Прил 5 май" sheetId="5" r:id="rId3"/>
    <sheet name="прил 3 май" sheetId="6" r:id="rId4"/>
  </sheets>
  <definedNames>
    <definedName name="_xlnm.Print_Titles" localSheetId="0">'без учета счетов бюджета'!$6:$7</definedName>
    <definedName name="_xlnm.Print_Titles" localSheetId="2">'Прил 5 май'!$11:$11</definedName>
    <definedName name="_xlnm.Print_Area" localSheetId="2">'Прил 5 май'!$A$1:$H$98</definedName>
  </definedNames>
  <calcPr calcId="145621"/>
</workbook>
</file>

<file path=xl/calcChain.xml><?xml version="1.0" encoding="utf-8"?>
<calcChain xmlns="http://schemas.openxmlformats.org/spreadsheetml/2006/main">
  <c r="I16" i="8" l="1"/>
  <c r="J16" i="8"/>
  <c r="E30" i="5" l="1"/>
  <c r="I24" i="8"/>
  <c r="H18" i="8" l="1"/>
  <c r="F68" i="5"/>
  <c r="E68" i="5"/>
  <c r="E64" i="5"/>
  <c r="E37" i="5" l="1"/>
  <c r="E35" i="5" s="1"/>
  <c r="E32" i="5" s="1"/>
  <c r="E42" i="5"/>
  <c r="E47" i="5"/>
  <c r="H16" i="6" l="1"/>
  <c r="D25" i="5"/>
  <c r="F35" i="5"/>
  <c r="F32" i="5" s="1"/>
  <c r="G35" i="5"/>
  <c r="G32" i="5" s="1"/>
  <c r="H35" i="5"/>
  <c r="H32" i="5"/>
  <c r="H87" i="5"/>
  <c r="H97" i="5"/>
  <c r="H92" i="5"/>
  <c r="H82" i="5"/>
  <c r="D62" i="5"/>
  <c r="F65" i="5"/>
  <c r="F62" i="5" s="1"/>
  <c r="G65" i="5"/>
  <c r="G62" i="5" s="1"/>
  <c r="H65" i="5"/>
  <c r="H60" i="5"/>
  <c r="H57" i="5" s="1"/>
  <c r="D56" i="5"/>
  <c r="F56" i="5" l="1"/>
  <c r="G56" i="5"/>
  <c r="H56" i="5"/>
  <c r="G30" i="5"/>
  <c r="H30" i="5"/>
  <c r="F30" i="5"/>
  <c r="E60" i="5"/>
  <c r="E57" i="5" s="1"/>
  <c r="F60" i="5"/>
  <c r="F57" i="5" s="1"/>
  <c r="G60" i="5"/>
  <c r="G57" i="5" s="1"/>
  <c r="E62" i="5"/>
  <c r="H64" i="5"/>
  <c r="H62" i="5" s="1"/>
  <c r="G68" i="5"/>
  <c r="H68" i="5" s="1"/>
  <c r="G82" i="5"/>
  <c r="F82" i="5"/>
  <c r="E87" i="5"/>
  <c r="F87" i="5"/>
  <c r="G87" i="5"/>
  <c r="E92" i="5"/>
  <c r="F92" i="5"/>
  <c r="G92" i="5"/>
  <c r="D87" i="5"/>
  <c r="D92" i="5"/>
  <c r="E97" i="5"/>
  <c r="F97" i="5"/>
  <c r="G97" i="5"/>
  <c r="D97" i="5"/>
  <c r="M20" i="8"/>
  <c r="M21" i="8"/>
  <c r="M19" i="8"/>
  <c r="J18" i="8"/>
  <c r="K18" i="8"/>
  <c r="L18" i="8"/>
  <c r="I18" i="8"/>
  <c r="E56" i="5" l="1"/>
  <c r="M18" i="8"/>
  <c r="D32" i="5"/>
  <c r="F37" i="5"/>
  <c r="G37" i="5"/>
  <c r="H37" i="5"/>
  <c r="F25" i="5" l="1"/>
  <c r="G25" i="5"/>
  <c r="H25" i="5"/>
  <c r="H20" i="5" s="1"/>
  <c r="E25" i="5"/>
  <c r="E20" i="5" s="1"/>
  <c r="D40" i="5"/>
  <c r="I15" i="8"/>
  <c r="J15" i="8"/>
  <c r="K15" i="8"/>
  <c r="L15" i="8"/>
  <c r="I26" i="8"/>
  <c r="J26" i="8"/>
  <c r="K26" i="8"/>
  <c r="L26" i="8"/>
  <c r="I22" i="8"/>
  <c r="J22" i="8"/>
  <c r="K22" i="8"/>
  <c r="L22" i="8"/>
  <c r="K14" i="8" l="1"/>
  <c r="I14" i="8"/>
  <c r="L14" i="8"/>
  <c r="J14" i="8"/>
  <c r="M30" i="8"/>
  <c r="M29" i="8"/>
  <c r="M28" i="8"/>
  <c r="M27" i="8"/>
  <c r="H26" i="8"/>
  <c r="M25" i="8"/>
  <c r="M24" i="8"/>
  <c r="H23" i="8"/>
  <c r="M17" i="8"/>
  <c r="M16" i="8"/>
  <c r="H15" i="8"/>
  <c r="H14" i="8" l="1"/>
  <c r="M23" i="8"/>
  <c r="D60" i="5"/>
  <c r="D57" i="5" s="1"/>
  <c r="H22" i="8"/>
  <c r="M15" i="8"/>
  <c r="M22" i="8"/>
  <c r="M26" i="8"/>
  <c r="D53" i="5"/>
  <c r="E53" i="5"/>
  <c r="F53" i="5"/>
  <c r="G53" i="5"/>
  <c r="H53" i="5"/>
  <c r="M14" i="8" l="1"/>
  <c r="E19" i="5" l="1"/>
  <c r="H72" i="5" l="1"/>
  <c r="H73" i="5"/>
  <c r="E70" i="5"/>
  <c r="E54" i="5" s="1"/>
  <c r="F70" i="5"/>
  <c r="F54" i="5" s="1"/>
  <c r="G70" i="5"/>
  <c r="G54" i="5" s="1"/>
  <c r="D70" i="5"/>
  <c r="D54" i="5" s="1"/>
  <c r="D37" i="5"/>
  <c r="D19" i="5"/>
  <c r="F19" i="5"/>
  <c r="G19" i="5"/>
  <c r="H19" i="5"/>
  <c r="D21" i="5"/>
  <c r="E21" i="5"/>
  <c r="F21" i="5"/>
  <c r="G21" i="5"/>
  <c r="H21" i="5"/>
  <c r="E18" i="5"/>
  <c r="F18" i="5"/>
  <c r="G18" i="5"/>
  <c r="H18" i="5"/>
  <c r="D18" i="5"/>
  <c r="D76" i="5"/>
  <c r="E76" i="5"/>
  <c r="F76" i="5"/>
  <c r="G76" i="5"/>
  <c r="H76" i="5"/>
  <c r="D78" i="5"/>
  <c r="E78" i="5"/>
  <c r="F78" i="5"/>
  <c r="G78" i="5"/>
  <c r="H78" i="5"/>
  <c r="E75" i="5"/>
  <c r="F75" i="5"/>
  <c r="G75" i="5"/>
  <c r="H75" i="5"/>
  <c r="D75" i="5"/>
  <c r="D94" i="5"/>
  <c r="E94" i="5"/>
  <c r="F94" i="5"/>
  <c r="G94" i="5"/>
  <c r="H94" i="5"/>
  <c r="E89" i="5"/>
  <c r="F89" i="5"/>
  <c r="G89" i="5"/>
  <c r="H89" i="5"/>
  <c r="D89" i="5"/>
  <c r="E84" i="5"/>
  <c r="F84" i="5"/>
  <c r="G84" i="5"/>
  <c r="H84" i="5"/>
  <c r="E79" i="5"/>
  <c r="F79" i="5"/>
  <c r="G79" i="5"/>
  <c r="H79" i="5"/>
  <c r="D79" i="5"/>
  <c r="E66" i="5"/>
  <c r="F66" i="5"/>
  <c r="G66" i="5"/>
  <c r="H66" i="5"/>
  <c r="D66" i="5"/>
  <c r="E27" i="5"/>
  <c r="D27" i="5"/>
  <c r="G22" i="5"/>
  <c r="H22" i="5"/>
  <c r="D20" i="5"/>
  <c r="D16" i="5"/>
  <c r="E13" i="5" l="1"/>
  <c r="F14" i="5"/>
  <c r="E14" i="5"/>
  <c r="G14" i="5"/>
  <c r="D14" i="5"/>
  <c r="G27" i="5"/>
  <c r="G20" i="5"/>
  <c r="D13" i="5"/>
  <c r="D17" i="5"/>
  <c r="F27" i="5"/>
  <c r="F20" i="5"/>
  <c r="F17" i="5" s="1"/>
  <c r="G13" i="5"/>
  <c r="E17" i="5"/>
  <c r="H13" i="5"/>
  <c r="H17" i="5"/>
  <c r="F13" i="5"/>
  <c r="H70" i="5"/>
  <c r="H54" i="5" s="1"/>
  <c r="H14" i="5" s="1"/>
  <c r="E55" i="5"/>
  <c r="G55" i="5"/>
  <c r="G52" i="5" s="1"/>
  <c r="F55" i="5"/>
  <c r="F52" i="5" s="1"/>
  <c r="H16" i="5"/>
  <c r="H77" i="5"/>
  <c r="H15" i="5" s="1"/>
  <c r="D77" i="5"/>
  <c r="D74" i="5" s="1"/>
  <c r="G77" i="5"/>
  <c r="G74" i="5" s="1"/>
  <c r="D84" i="5"/>
  <c r="E22" i="5"/>
  <c r="D22" i="5"/>
  <c r="E77" i="5"/>
  <c r="E74" i="5" s="1"/>
  <c r="E16" i="5"/>
  <c r="F16" i="5"/>
  <c r="G16" i="5"/>
  <c r="F77" i="5"/>
  <c r="F74" i="5" s="1"/>
  <c r="F22" i="5"/>
  <c r="E15" i="5" l="1"/>
  <c r="H74" i="5"/>
  <c r="H12" i="5"/>
  <c r="F15" i="5"/>
  <c r="F12" i="5" s="1"/>
  <c r="G15" i="5"/>
  <c r="G12" i="5" s="1"/>
  <c r="G17" i="5"/>
  <c r="E52" i="5"/>
  <c r="E12" i="5"/>
  <c r="D55" i="5"/>
  <c r="D52" i="5" l="1"/>
  <c r="D15" i="5"/>
  <c r="D12" i="5" s="1"/>
</calcChain>
</file>

<file path=xl/sharedStrings.xml><?xml version="1.0" encoding="utf-8"?>
<sst xmlns="http://schemas.openxmlformats.org/spreadsheetml/2006/main" count="373" uniqueCount="148">
  <si>
    <t>Финансовое управление Администрации Ханкайского муниципального района Приморского края</t>
  </si>
  <si>
    <t>Исполнение бюджета</t>
  </si>
  <si>
    <t>за период с 01.01.2020г. по 22.09.2020г.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</si>
  <si>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</si>
  <si>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</si>
  <si>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</si>
  <si>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</si>
  <si>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</si>
  <si>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</si>
  <si>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</si>
  <si>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Уточненная роспись/план</t>
  </si>
  <si>
    <t>Касс. расход</t>
  </si>
  <si>
    <t>952</t>
  </si>
  <si>
    <t>0000000000</t>
  </si>
  <si>
    <t>000</t>
  </si>
  <si>
    <t xml:space="preserve">        Культура</t>
  </si>
  <si>
    <t>0801</t>
  </si>
  <si>
    <t xml:space="preserve">          Расходы на обеспечение деятельности (оказание услуг, выполнение работ) муниципальных бюджетных учреждений</t>
  </si>
  <si>
    <t>0292170080</t>
  </si>
  <si>
    <t xml:space="preserve">            Субсидии бюджетным учреждениям</t>
  </si>
  <si>
    <t>610</t>
  </si>
  <si>
    <t xml:space="preserve">        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</si>
  <si>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0292192540</t>
  </si>
  <si>
    <t xml:space="preserve">          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</si>
  <si>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</si>
  <si>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 xml:space="preserve">          Организация и проведение культурных мероприятий</t>
  </si>
  <si>
    <t>0292320080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</si>
  <si>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</si>
  <si>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</si>
  <si>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>ВСЕГО РАСХОДОВ: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</si>
  <si>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</si>
  <si>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</si>
  <si>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</si>
  <si>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</si>
  <si>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</si>
  <si>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</si>
  <si>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</si>
  <si>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</si>
  <si>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</si>
  <si>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</si>
  <si>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</si>
  <si>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</si>
  <si>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</si>
  <si>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</si>
  <si>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</si>
  <si>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</si>
  <si>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</si>
  <si>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</si>
  <si>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</si>
  <si>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</si>
  <si>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</si>
  <si>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3.</t>
  </si>
  <si>
    <t>Субсидия районному обществу инвалидов</t>
  </si>
  <si>
    <t>Субсидия районному совету ветеранов</t>
  </si>
  <si>
    <t xml:space="preserve">    Администрация Ханкайского муниципального района Приморского края</t>
  </si>
  <si>
    <t>0000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</si>
  <si>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</si>
  <si>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</si>
  <si>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</si>
  <si>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</si>
  <si>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</si>
  <si>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</si>
  <si>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 xml:space="preserve">      КУЛЬТУРА, КИНЕМАТОГРАФИЯ</t>
  </si>
  <si>
    <t>0800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</si>
  <si>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</si>
  <si>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</si>
  <si>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</si>
  <si>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</si>
  <si>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</si>
  <si>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</si>
  <si>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</si>
  <si>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</si>
  <si>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</si>
  <si>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</si>
  <si>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</si>
  <si>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</si>
  <si>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</si>
  <si>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</si>
  <si>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</si>
  <si>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</si>
  <si>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</si>
  <si>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>№</t>
  </si>
  <si>
    <t>Наименование</t>
  </si>
  <si>
    <t>муниципальной</t>
  </si>
  <si>
    <t>услуги (работы), показателя</t>
  </si>
  <si>
    <t>объема услуги (работы)</t>
  </si>
  <si>
    <t>Значение показателя объема</t>
  </si>
  <si>
    <t>муниципальной услуги (работы)</t>
  </si>
  <si>
    <t>Расходы  бюджета Ханкайского муниципального района на   оказание муниципальной  услуги (выполнение работы), тыс. руб.</t>
  </si>
  <si>
    <t>Реализация основных общеобразовательных программ по дополнительному образованию в сфере искусства</t>
  </si>
  <si>
    <t>Показатель объема муниципальной услуги (работы)</t>
  </si>
  <si>
    <t>Численность учащихся, человек</t>
  </si>
  <si>
    <t>Муниципальное бюджетное учреждение «Библиотечно-музейный центр»</t>
  </si>
  <si>
    <t>Объем бюджетных субсидий (тыс.руб.)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</si>
  <si>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</si>
  <si>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</si>
  <si>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</si>
  <si>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Библиотечно-музейное и культурное обслуживание (чел.)</t>
  </si>
  <si>
    <t>Ремонт  школы искусств</t>
  </si>
  <si>
    <t>Ремонт школы искусств</t>
  </si>
  <si>
    <t>Приложение № 1</t>
  </si>
  <si>
    <t>Приложение № 2</t>
  </si>
  <si>
    <t xml:space="preserve">Приложение № 4    </t>
  </si>
  <si>
    <t>Приложение № 3</t>
  </si>
  <si>
    <t>Приложение № 5</t>
  </si>
  <si>
    <t xml:space="preserve">к муниципальной программе «Развитие культуры  и туризма в Ханкайском муниципальном округе» на 2020-2024 годы             </t>
  </si>
  <si>
    <r>
      <rPr>
        <sz val="12"/>
        <rFont val="Times New Roman"/>
        <family val="1"/>
        <charset val="204"/>
      </rPr>
      <t>РЕСУРСНОЕ ОБЕСПЕЧЕНИЕ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  <scheme val="minor"/>
      </rPr>
      <t xml:space="preserve">
</t>
    </r>
  </si>
  <si>
    <t xml:space="preserve">ИНФОРМАЦИЯ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</si>
  <si>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</si>
  <si>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</si>
  <si>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</si>
  <si>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</si>
  <si>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</si>
  <si>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</si>
  <si>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</si>
  <si>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</si>
  <si>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</si>
  <si>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</si>
  <si>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</si>
  <si>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</si>
  <si>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</si>
  <si>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</si>
  <si>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отдел социальной и молдежной политики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</si>
  <si>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</si>
  <si>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</si>
  <si>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</si>
  <si>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</si>
  <si>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</si>
  <si>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</si>
  <si>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</si>
  <si>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</si>
  <si>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</si>
  <si>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</si>
  <si>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</si>
  <si>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</si>
  <si>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>2.3</t>
  </si>
  <si>
    <t>Ремонт СДК округа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</si>
  <si>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</si>
  <si>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>Субсидия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</si>
  <si>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округе» на 2020-2024 годы</t>
  </si>
  <si>
    <t>№№            п/п</t>
  </si>
  <si>
    <t>к постановлению Администрации</t>
  </si>
  <si>
    <t>Ханкайского муниципального округа</t>
  </si>
  <si>
    <t>к муниципальной программе "Развитие культуры и туризма в Ханкайском муниципальном округе" на 2020-2024 годы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</si>
  <si>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и казенными учреждениями по муниципальной программе "Развитие культурны  и туризма в Ханкайском муниципальном округе" на 2020-2024 годы</t>
  </si>
  <si>
    <t>к постановлению Администрации  Ханкайского муниципального округа                  от 27.05.2021 № 645-па</t>
  </si>
  <si>
    <t>от  27.05.2021 № 645-па</t>
  </si>
  <si>
    <t>от 27.05.2021 № 645-па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</si>
</sst>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name val="Calibri"/>
      <family val="2"/>
      <charset val="204"/>
      <scheme val="minor"/>
    </font>
    <font>
      <sz val="12"/>
      <color rgb="FF000000"/>
      <name val="Arial Cy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2" borderId="0"/>
    <xf numFmtId="0" fontId="4" fillId="0" borderId="8">
      <alignment horizontal="center" vertical="center" wrapText="1"/>
    </xf>
    <xf numFmtId="1" fontId="4" fillId="0" borderId="8">
      <alignment horizontal="left" vertical="top" wrapText="1" indent="2"/>
    </xf>
    <xf numFmtId="0" fontId="4" fillId="0" borderId="0"/>
    <xf numFmtId="0" fontId="4" fillId="0" borderId="8">
      <alignment horizontal="center" vertical="center" wrapText="1"/>
    </xf>
    <xf numFmtId="1" fontId="4" fillId="0" borderId="8">
      <alignment horizontal="center" vertical="top" shrinkToFi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2" borderId="0">
      <alignment shrinkToFi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5" fillId="0" borderId="8">
      <alignment horizontal="left"/>
    </xf>
    <xf numFmtId="0" fontId="4" fillId="0" borderId="8">
      <alignment horizontal="center" vertical="center" wrapText="1"/>
    </xf>
    <xf numFmtId="4" fontId="4" fillId="0" borderId="8">
      <alignment horizontal="right" vertical="top" shrinkToFit="1"/>
    </xf>
    <xf numFmtId="4" fontId="5" fillId="3" borderId="8">
      <alignment horizontal="right" vertical="top" shrinkToFit="1"/>
    </xf>
    <xf numFmtId="0" fontId="4" fillId="0" borderId="0">
      <alignment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0">
      <alignment horizontal="left" wrapText="1"/>
    </xf>
    <xf numFmtId="10" fontId="4" fillId="0" borderId="8">
      <alignment horizontal="right" vertical="top" shrinkToFit="1"/>
    </xf>
    <xf numFmtId="10" fontId="5" fillId="3" borderId="8">
      <alignment horizontal="right" vertical="top" shrinkToFit="1"/>
    </xf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horizontal="right"/>
    </xf>
    <xf numFmtId="0" fontId="4" fillId="0" borderId="0">
      <alignment vertical="top"/>
    </xf>
    <xf numFmtId="0" fontId="5" fillId="0" borderId="8">
      <alignment vertical="top" wrapText="1"/>
    </xf>
    <xf numFmtId="0" fontId="4" fillId="2" borderId="0">
      <alignment horizontal="center"/>
    </xf>
    <xf numFmtId="0" fontId="4" fillId="2" borderId="0">
      <alignment horizontal="left"/>
    </xf>
    <xf numFmtId="4" fontId="5" fillId="4" borderId="8">
      <alignment horizontal="right" vertical="top" shrinkToFit="1"/>
    </xf>
    <xf numFmtId="10" fontId="5" fillId="4" borderId="8">
      <alignment horizontal="right" vertical="top" shrinkToFit="1"/>
    </xf>
  </cellStyleXfs>
  <cellXfs count="1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5" borderId="0" xfId="9" applyNumberFormat="1" applyFont="1" applyFill="1" applyProtection="1"/>
    <xf numFmtId="0" fontId="7" fillId="5" borderId="0" xfId="0" applyFont="1" applyFill="1" applyProtection="1">
      <protection locked="0"/>
    </xf>
    <xf numFmtId="0" fontId="5" fillId="5" borderId="8" xfId="46" applyNumberFormat="1" applyFont="1" applyFill="1" applyProtection="1">
      <alignment vertical="top" wrapText="1"/>
    </xf>
    <xf numFmtId="1" fontId="5" fillId="5" borderId="8" xfId="11" applyNumberFormat="1" applyFont="1" applyFill="1" applyProtection="1">
      <alignment horizontal="center" vertical="top" shrinkToFit="1"/>
    </xf>
    <xf numFmtId="4" fontId="5" fillId="5" borderId="8" xfId="49" applyNumberFormat="1" applyFont="1" applyFill="1" applyProtection="1">
      <alignment horizontal="right" vertical="top" shrinkToFit="1"/>
    </xf>
    <xf numFmtId="0" fontId="4" fillId="5" borderId="0" xfId="9" applyNumberFormat="1" applyFont="1" applyFill="1" applyProtection="1"/>
    <xf numFmtId="0" fontId="0" fillId="5" borderId="0" xfId="0" applyFont="1" applyFill="1" applyProtection="1">
      <protection locked="0"/>
    </xf>
    <xf numFmtId="0" fontId="4" fillId="5" borderId="8" xfId="46" applyNumberFormat="1" applyFont="1" applyFill="1" applyProtection="1">
      <alignment vertical="top" wrapText="1"/>
    </xf>
    <xf numFmtId="1" fontId="4" fillId="5" borderId="8" xfId="11" applyNumberFormat="1" applyFont="1" applyFill="1" applyProtection="1">
      <alignment horizontal="center" vertical="top" shrinkToFit="1"/>
    </xf>
    <xf numFmtId="4" fontId="4" fillId="5" borderId="8" xfId="49" applyNumberFormat="1" applyFont="1" applyFill="1" applyProtection="1">
      <alignment horizontal="right" vertical="top" shrinkToFit="1"/>
    </xf>
    <xf numFmtId="4" fontId="4" fillId="5" borderId="8" xfId="26" applyNumberFormat="1" applyFont="1" applyFill="1" applyProtection="1">
      <alignment horizontal="right" vertical="top" shrinkToFit="1"/>
    </xf>
    <xf numFmtId="4" fontId="8" fillId="5" borderId="8" xfId="49" applyNumberFormat="1" applyFont="1" applyFill="1" applyProtection="1">
      <alignment horizontal="right" vertical="top" shrinkToFit="1"/>
    </xf>
    <xf numFmtId="4" fontId="9" fillId="5" borderId="8" xfId="49" applyNumberFormat="1" applyFont="1" applyFill="1" applyProtection="1">
      <alignment horizontal="right" vertical="top" shrinkToFit="1"/>
    </xf>
    <xf numFmtId="1" fontId="8" fillId="5" borderId="8" xfId="11" applyNumberFormat="1" applyFont="1" applyFill="1" applyProtection="1">
      <alignment horizontal="center" vertical="top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4" fillId="5" borderId="0" xfId="27" applyNumberFormat="1" applyFont="1" applyFill="1" applyProtection="1">
      <alignment wrapText="1"/>
    </xf>
    <xf numFmtId="0" fontId="4" fillId="5" borderId="0" xfId="27" applyFont="1" applyFill="1">
      <alignment wrapText="1"/>
    </xf>
    <xf numFmtId="0" fontId="4" fillId="5" borderId="8" xfId="10" applyNumberFormat="1" applyFont="1" applyFill="1" applyProtection="1">
      <alignment horizontal="center" vertical="center" wrapText="1"/>
    </xf>
    <xf numFmtId="0" fontId="4" fillId="5" borderId="8" xfId="10" applyFont="1" applyFill="1">
      <alignment horizontal="center" vertical="center" wrapText="1"/>
    </xf>
    <xf numFmtId="0" fontId="4" fillId="5" borderId="8" xfId="12" applyNumberFormat="1" applyFont="1" applyFill="1" applyProtection="1">
      <alignment horizontal="center" vertical="center" wrapText="1"/>
    </xf>
    <xf numFmtId="0" fontId="4" fillId="5" borderId="8" xfId="12" applyFont="1" applyFill="1">
      <alignment horizontal="center" vertical="center" wrapText="1"/>
    </xf>
    <xf numFmtId="0" fontId="4" fillId="5" borderId="8" xfId="38" applyNumberFormat="1" applyFont="1" applyFill="1" applyProtection="1">
      <alignment horizontal="center" vertical="center" wrapText="1"/>
    </xf>
    <xf numFmtId="0" fontId="4" fillId="5" borderId="8" xfId="38" applyFont="1" applyFill="1">
      <alignment horizontal="center" vertical="center" wrapText="1"/>
    </xf>
    <xf numFmtId="0" fontId="4" fillId="5" borderId="8" xfId="23" applyNumberFormat="1" applyFont="1" applyFill="1" applyProtection="1">
      <alignment horizontal="left"/>
    </xf>
    <xf numFmtId="0" fontId="4" fillId="5" borderId="8" xfId="23" applyFont="1" applyFill="1">
      <alignment horizontal="left"/>
    </xf>
    <xf numFmtId="0" fontId="11" fillId="5" borderId="0" xfId="42" applyNumberFormat="1" applyFont="1" applyFill="1" applyProtection="1">
      <alignment horizontal="center" wrapText="1"/>
    </xf>
    <xf numFmtId="0" fontId="11" fillId="5" borderId="0" xfId="42" applyFont="1" applyFill="1">
      <alignment horizontal="center" wrapText="1"/>
    </xf>
    <xf numFmtId="0" fontId="11" fillId="5" borderId="0" xfId="43" applyNumberFormat="1" applyFont="1" applyFill="1" applyProtection="1">
      <alignment horizontal="center"/>
    </xf>
    <xf numFmtId="0" fontId="11" fillId="5" borderId="0" xfId="43" applyFont="1" applyFill="1">
      <alignment horizontal="center"/>
    </xf>
    <xf numFmtId="0" fontId="4" fillId="5" borderId="0" xfId="44" applyNumberFormat="1" applyFont="1" applyFill="1" applyProtection="1">
      <alignment horizontal="right"/>
    </xf>
    <xf numFmtId="0" fontId="4" fillId="5" borderId="0" xfId="44" applyFont="1" applyFill="1">
      <alignment horizontal="right"/>
    </xf>
    <xf numFmtId="0" fontId="4" fillId="5" borderId="8" xfId="28" applyNumberFormat="1" applyFont="1" applyFill="1" applyProtection="1">
      <alignment horizontal="center" vertical="center" wrapText="1"/>
    </xf>
    <xf numFmtId="0" fontId="4" fillId="5" borderId="8" xfId="28" applyFont="1" applyFill="1">
      <alignment horizontal="center" vertical="center" wrapText="1"/>
    </xf>
    <xf numFmtId="0" fontId="4" fillId="5" borderId="8" xfId="7" applyNumberFormat="1" applyFont="1" applyFill="1" applyProtection="1">
      <alignment horizontal="center" vertical="center" wrapText="1"/>
    </xf>
    <xf numFmtId="0" fontId="4" fillId="5" borderId="8" xfId="7" applyFont="1" applyFill="1">
      <alignment horizontal="center" vertical="center" wrapText="1"/>
    </xf>
    <xf numFmtId="0" fontId="4" fillId="5" borderId="8" xfId="13" applyNumberFormat="1" applyFont="1" applyFill="1" applyProtection="1">
      <alignment horizontal="center" vertical="center" wrapText="1"/>
    </xf>
    <xf numFmtId="0" fontId="4" fillId="5" borderId="8" xfId="13" applyFont="1" applyFill="1">
      <alignment horizontal="center" vertical="center" wrapText="1"/>
    </xf>
    <xf numFmtId="0" fontId="4" fillId="5" borderId="8" xfId="14" applyNumberFormat="1" applyFont="1" applyFill="1" applyProtection="1">
      <alignment horizontal="center" vertical="center" wrapText="1"/>
    </xf>
    <xf numFmtId="0" fontId="4" fillId="5" borderId="8" xfId="14" applyFont="1" applyFill="1">
      <alignment horizontal="center" vertical="center" wrapText="1"/>
    </xf>
    <xf numFmtId="0" fontId="4" fillId="5" borderId="8" xfId="15" applyNumberFormat="1" applyFont="1" applyFill="1" applyProtection="1">
      <alignment horizontal="center" vertical="center" wrapText="1"/>
    </xf>
    <xf numFmtId="0" fontId="4" fillId="5" borderId="8" xfId="15" applyFont="1" applyFill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5" fillId="0" borderId="0" xfId="0" applyFont="1" applyAlignment="1">
      <alignment horizontal="center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Normal="100" zoomScaleSheetLayoutView="100" workbookViewId="0">
      <pane ySplit="7" topLeftCell="A8" activePane="bottomLeft" state="frozen"/>
      <selection pane="bottomLeft" activeCell="D18" sqref="D18:G18"/>
    </sheetView>
  </sheetViews>
  <sheetFormatPr defaultColWidth="9.140625" defaultRowHeight="15" outlineLevelRow="4" x14ac:dyDescent="0.25"/>
  <cols>
    <col min="1" max="1" width="40" style="10" customWidth="1"/>
    <col min="2" max="3" width="7.7109375" style="10" customWidth="1"/>
    <col min="4" max="4" width="10.7109375" style="10" customWidth="1"/>
    <col min="5" max="5" width="7.7109375" style="10" customWidth="1"/>
    <col min="6" max="6" width="9.140625" style="10"/>
    <col min="7" max="7" width="14.7109375" style="10" customWidth="1"/>
    <col min="8" max="8" width="15.7109375" style="10" customWidth="1"/>
    <col min="9" max="9" width="9.140625" style="10" customWidth="1"/>
    <col min="10" max="16384" width="9.140625" style="10"/>
  </cols>
  <sheetData>
    <row r="1" spans="1:9" x14ac:dyDescent="0.25">
      <c r="A1" s="56"/>
      <c r="B1" s="57"/>
      <c r="C1" s="57"/>
      <c r="D1" s="57"/>
      <c r="E1" s="57"/>
      <c r="F1" s="57"/>
      <c r="G1" s="57"/>
      <c r="H1" s="9"/>
      <c r="I1" s="9"/>
    </row>
    <row r="2" spans="1:9" ht="15.2" customHeight="1" x14ac:dyDescent="0.25">
      <c r="A2" s="56" t="s">
        <v>0</v>
      </c>
      <c r="B2" s="57"/>
      <c r="C2" s="57"/>
      <c r="D2" s="57"/>
      <c r="E2" s="57"/>
      <c r="F2" s="57"/>
      <c r="G2" s="57"/>
      <c r="H2" s="9"/>
      <c r="I2" s="9"/>
    </row>
    <row r="3" spans="1:9" ht="15.95" customHeight="1" x14ac:dyDescent="0.25">
      <c r="A3" s="66" t="s">
        <v>1</v>
      </c>
      <c r="B3" s="67"/>
      <c r="C3" s="67"/>
      <c r="D3" s="67"/>
      <c r="E3" s="67"/>
      <c r="F3" s="67"/>
      <c r="G3" s="67"/>
      <c r="H3" s="67"/>
      <c r="I3" s="9"/>
    </row>
    <row r="4" spans="1:9" ht="15.75" customHeight="1" x14ac:dyDescent="0.25">
      <c r="A4" s="68" t="s">
        <v>2</v>
      </c>
      <c r="B4" s="69"/>
      <c r="C4" s="69"/>
      <c r="D4" s="69"/>
      <c r="E4" s="69"/>
      <c r="F4" s="69"/>
      <c r="G4" s="69"/>
      <c r="H4" s="69"/>
      <c r="I4" s="9"/>
    </row>
    <row r="5" spans="1:9" ht="12.75" customHeight="1" x14ac:dyDescent="0.25">
      <c r="A5" s="70" t="s">
        <v>3</v>
      </c>
      <c r="B5" s="71"/>
      <c r="C5" s="71"/>
      <c r="D5" s="71"/>
      <c r="E5" s="71"/>
      <c r="F5" s="71"/>
      <c r="G5" s="71"/>
      <c r="H5" s="71"/>
      <c r="I5" s="9"/>
    </row>
    <row r="6" spans="1:9" ht="26.25" customHeight="1" x14ac:dyDescent="0.25">
      <c r="A6" s="74" t="s">
        <v>4</v>
      </c>
      <c r="B6" s="58" t="s">
        <v>5</v>
      </c>
      <c r="C6" s="60" t="s">
        <v>6</v>
      </c>
      <c r="D6" s="76" t="s">
        <v>7</v>
      </c>
      <c r="E6" s="78" t="s">
        <v>8</v>
      </c>
      <c r="F6" s="80" t="s">
        <v>9</v>
      </c>
      <c r="G6" s="72" t="s">
        <v>10</v>
      </c>
      <c r="H6" s="62" t="s">
        <v>11</v>
      </c>
      <c r="I6" s="9"/>
    </row>
    <row r="7" spans="1:9" x14ac:dyDescent="0.25">
      <c r="A7" s="75"/>
      <c r="B7" s="59"/>
      <c r="C7" s="61"/>
      <c r="D7" s="77"/>
      <c r="E7" s="79"/>
      <c r="F7" s="81"/>
      <c r="G7" s="73"/>
      <c r="H7" s="63"/>
      <c r="I7" s="9"/>
    </row>
    <row r="8" spans="1:9" s="5" customFormat="1" ht="38.25" x14ac:dyDescent="0.25">
      <c r="A8" s="6" t="s">
        <v>54</v>
      </c>
      <c r="B8" s="7" t="s">
        <v>12</v>
      </c>
      <c r="C8" s="7" t="s">
        <v>55</v>
      </c>
      <c r="D8" s="7" t="s">
        <v>13</v>
      </c>
      <c r="E8" s="7" t="s">
        <v>14</v>
      </c>
      <c r="F8" s="7" t="s">
        <v>14</v>
      </c>
      <c r="G8" s="8">
        <v>24764190.449999999</v>
      </c>
      <c r="H8" s="8">
        <v>16657245.189999999</v>
      </c>
      <c r="I8" s="4"/>
    </row>
    <row r="9" spans="1:9" outlineLevel="1" x14ac:dyDescent="0.25">
      <c r="A9" s="11" t="s">
        <v>56</v>
      </c>
      <c r="B9" s="12" t="s">
        <v>12</v>
      </c>
      <c r="C9" s="12" t="s">
        <v>57</v>
      </c>
      <c r="D9" s="12" t="s">
        <v>13</v>
      </c>
      <c r="E9" s="12" t="s">
        <v>14</v>
      </c>
      <c r="F9" s="12" t="s">
        <v>14</v>
      </c>
      <c r="G9" s="13">
        <v>15411913</v>
      </c>
      <c r="H9" s="13">
        <v>10589622.619999999</v>
      </c>
      <c r="I9" s="9"/>
    </row>
    <row r="10" spans="1:9" outlineLevel="2" x14ac:dyDescent="0.25">
      <c r="A10" s="11" t="s">
        <v>58</v>
      </c>
      <c r="B10" s="12" t="s">
        <v>12</v>
      </c>
      <c r="C10" s="12" t="s">
        <v>59</v>
      </c>
      <c r="D10" s="12" t="s">
        <v>13</v>
      </c>
      <c r="E10" s="12" t="s">
        <v>14</v>
      </c>
      <c r="F10" s="12" t="s">
        <v>14</v>
      </c>
      <c r="G10" s="13">
        <v>15411913</v>
      </c>
      <c r="H10" s="13">
        <v>10589622.619999999</v>
      </c>
      <c r="I10" s="9"/>
    </row>
    <row r="11" spans="1:9" ht="51" outlineLevel="3" x14ac:dyDescent="0.25">
      <c r="A11" s="11" t="s">
        <v>60</v>
      </c>
      <c r="B11" s="12" t="s">
        <v>12</v>
      </c>
      <c r="C11" s="12" t="s">
        <v>59</v>
      </c>
      <c r="D11" s="12" t="s">
        <v>61</v>
      </c>
      <c r="E11" s="12" t="s">
        <v>14</v>
      </c>
      <c r="F11" s="12" t="s">
        <v>14</v>
      </c>
      <c r="G11" s="16">
        <v>15411913</v>
      </c>
      <c r="H11" s="13">
        <v>10589622.619999999</v>
      </c>
      <c r="I11" s="9"/>
    </row>
    <row r="12" spans="1:9" ht="25.5" outlineLevel="4" x14ac:dyDescent="0.25">
      <c r="A12" s="11" t="s">
        <v>19</v>
      </c>
      <c r="B12" s="12" t="s">
        <v>12</v>
      </c>
      <c r="C12" s="12" t="s">
        <v>59</v>
      </c>
      <c r="D12" s="17" t="s">
        <v>61</v>
      </c>
      <c r="E12" s="17" t="s">
        <v>20</v>
      </c>
      <c r="F12" s="17" t="s">
        <v>14</v>
      </c>
      <c r="G12" s="15">
        <v>15411913</v>
      </c>
      <c r="H12" s="13">
        <v>10589622.619999999</v>
      </c>
      <c r="I12" s="9"/>
    </row>
    <row r="13" spans="1:9" outlineLevel="1" x14ac:dyDescent="0.25">
      <c r="A13" s="11" t="s">
        <v>62</v>
      </c>
      <c r="B13" s="12" t="s">
        <v>12</v>
      </c>
      <c r="C13" s="12" t="s">
        <v>63</v>
      </c>
      <c r="D13" s="12" t="s">
        <v>13</v>
      </c>
      <c r="E13" s="12" t="s">
        <v>14</v>
      </c>
      <c r="F13" s="12" t="s">
        <v>14</v>
      </c>
      <c r="G13" s="13">
        <v>9352277.4499999993</v>
      </c>
      <c r="H13" s="13">
        <v>6067622.5700000003</v>
      </c>
      <c r="I13" s="9"/>
    </row>
    <row r="14" spans="1:9" outlineLevel="2" x14ac:dyDescent="0.25">
      <c r="A14" s="11" t="s">
        <v>15</v>
      </c>
      <c r="B14" s="12" t="s">
        <v>12</v>
      </c>
      <c r="C14" s="12" t="s">
        <v>16</v>
      </c>
      <c r="D14" s="12" t="s">
        <v>13</v>
      </c>
      <c r="E14" s="12" t="s">
        <v>14</v>
      </c>
      <c r="F14" s="12" t="s">
        <v>14</v>
      </c>
      <c r="G14" s="13">
        <v>9352277.4499999993</v>
      </c>
      <c r="H14" s="13">
        <v>6067622.5700000003</v>
      </c>
      <c r="I14" s="9"/>
    </row>
    <row r="15" spans="1:9" ht="51" outlineLevel="3" x14ac:dyDescent="0.25">
      <c r="A15" s="11" t="s">
        <v>17</v>
      </c>
      <c r="B15" s="12" t="s">
        <v>12</v>
      </c>
      <c r="C15" s="12" t="s">
        <v>16</v>
      </c>
      <c r="D15" s="12" t="s">
        <v>18</v>
      </c>
      <c r="E15" s="12" t="s">
        <v>14</v>
      </c>
      <c r="F15" s="12" t="s">
        <v>14</v>
      </c>
      <c r="G15" s="16">
        <v>7740500</v>
      </c>
      <c r="H15" s="13">
        <v>5263582.57</v>
      </c>
      <c r="I15" s="9"/>
    </row>
    <row r="16" spans="1:9" ht="25.5" outlineLevel="4" x14ac:dyDescent="0.25">
      <c r="A16" s="11" t="s">
        <v>19</v>
      </c>
      <c r="B16" s="12" t="s">
        <v>12</v>
      </c>
      <c r="C16" s="12" t="s">
        <v>16</v>
      </c>
      <c r="D16" s="12" t="s">
        <v>18</v>
      </c>
      <c r="E16" s="17" t="s">
        <v>20</v>
      </c>
      <c r="F16" s="17" t="s">
        <v>14</v>
      </c>
      <c r="G16" s="15">
        <v>7740500</v>
      </c>
      <c r="H16" s="13">
        <v>5263582.57</v>
      </c>
      <c r="I16" s="9"/>
    </row>
    <row r="17" spans="1:9" ht="76.5" outlineLevel="3" x14ac:dyDescent="0.25">
      <c r="A17" s="11" t="s">
        <v>21</v>
      </c>
      <c r="B17" s="12" t="s">
        <v>12</v>
      </c>
      <c r="C17" s="12" t="s">
        <v>16</v>
      </c>
      <c r="D17" s="12" t="s">
        <v>22</v>
      </c>
      <c r="E17" s="12" t="s">
        <v>14</v>
      </c>
      <c r="F17" s="12" t="s">
        <v>14</v>
      </c>
      <c r="G17" s="13">
        <v>149247.45000000001</v>
      </c>
      <c r="H17" s="13">
        <v>149247.45000000001</v>
      </c>
      <c r="I17" s="9"/>
    </row>
    <row r="18" spans="1:9" ht="25.5" outlineLevel="4" x14ac:dyDescent="0.25">
      <c r="A18" s="11" t="s">
        <v>19</v>
      </c>
      <c r="B18" s="12" t="s">
        <v>12</v>
      </c>
      <c r="C18" s="12" t="s">
        <v>16</v>
      </c>
      <c r="D18" s="17" t="s">
        <v>22</v>
      </c>
      <c r="E18" s="17" t="s">
        <v>20</v>
      </c>
      <c r="F18" s="17" t="s">
        <v>14</v>
      </c>
      <c r="G18" s="15">
        <v>149247.45000000001</v>
      </c>
      <c r="H18" s="13">
        <v>149247.45000000001</v>
      </c>
      <c r="I18" s="9"/>
    </row>
    <row r="19" spans="1:9" ht="63.75" outlineLevel="3" x14ac:dyDescent="0.25">
      <c r="A19" s="11" t="s">
        <v>23</v>
      </c>
      <c r="B19" s="12" t="s">
        <v>12</v>
      </c>
      <c r="C19" s="12" t="s">
        <v>16</v>
      </c>
      <c r="D19" s="12" t="s">
        <v>24</v>
      </c>
      <c r="E19" s="12" t="s">
        <v>14</v>
      </c>
      <c r="F19" s="12" t="s">
        <v>14</v>
      </c>
      <c r="G19" s="13">
        <v>1530</v>
      </c>
      <c r="H19" s="13">
        <v>1507.55</v>
      </c>
      <c r="I19" s="9"/>
    </row>
    <row r="20" spans="1:9" ht="25.5" outlineLevel="4" x14ac:dyDescent="0.25">
      <c r="A20" s="11" t="s">
        <v>19</v>
      </c>
      <c r="B20" s="12" t="s">
        <v>12</v>
      </c>
      <c r="C20" s="12" t="s">
        <v>16</v>
      </c>
      <c r="D20" s="12" t="s">
        <v>24</v>
      </c>
      <c r="E20" s="12" t="s">
        <v>20</v>
      </c>
      <c r="F20" s="12" t="s">
        <v>14</v>
      </c>
      <c r="G20" s="13">
        <v>1530</v>
      </c>
      <c r="H20" s="13">
        <v>1507.55</v>
      </c>
      <c r="I20" s="9"/>
    </row>
    <row r="21" spans="1:9" ht="25.5" outlineLevel="3" x14ac:dyDescent="0.25">
      <c r="A21" s="11" t="s">
        <v>25</v>
      </c>
      <c r="B21" s="12" t="s">
        <v>12</v>
      </c>
      <c r="C21" s="12" t="s">
        <v>16</v>
      </c>
      <c r="D21" s="12" t="s">
        <v>26</v>
      </c>
      <c r="E21" s="12" t="s">
        <v>14</v>
      </c>
      <c r="F21" s="12" t="s">
        <v>14</v>
      </c>
      <c r="G21" s="13">
        <v>1461000</v>
      </c>
      <c r="H21" s="13">
        <v>653285</v>
      </c>
      <c r="I21" s="9"/>
    </row>
    <row r="22" spans="1:9" ht="25.5" outlineLevel="4" x14ac:dyDescent="0.25">
      <c r="A22" s="11" t="s">
        <v>19</v>
      </c>
      <c r="B22" s="12" t="s">
        <v>12</v>
      </c>
      <c r="C22" s="12" t="s">
        <v>16</v>
      </c>
      <c r="D22" s="12" t="s">
        <v>26</v>
      </c>
      <c r="E22" s="12" t="s">
        <v>20</v>
      </c>
      <c r="F22" s="12" t="s">
        <v>14</v>
      </c>
      <c r="G22" s="13">
        <v>1347000</v>
      </c>
      <c r="H22" s="13">
        <v>580285</v>
      </c>
      <c r="I22" s="9"/>
    </row>
    <row r="23" spans="1:9" ht="51" outlineLevel="4" x14ac:dyDescent="0.25">
      <c r="A23" s="11" t="s">
        <v>27</v>
      </c>
      <c r="B23" s="12" t="s">
        <v>12</v>
      </c>
      <c r="C23" s="12" t="s">
        <v>16</v>
      </c>
      <c r="D23" s="12" t="s">
        <v>26</v>
      </c>
      <c r="E23" s="12" t="s">
        <v>28</v>
      </c>
      <c r="F23" s="12" t="s">
        <v>14</v>
      </c>
      <c r="G23" s="13">
        <v>114000</v>
      </c>
      <c r="H23" s="13">
        <v>73000</v>
      </c>
      <c r="I23" s="9"/>
    </row>
    <row r="24" spans="1:9" ht="12.75" customHeight="1" x14ac:dyDescent="0.25">
      <c r="A24" s="64" t="s">
        <v>29</v>
      </c>
      <c r="B24" s="65"/>
      <c r="C24" s="65"/>
      <c r="D24" s="65"/>
      <c r="E24" s="65"/>
      <c r="F24" s="65"/>
      <c r="G24" s="14">
        <v>24764190.449999999</v>
      </c>
      <c r="H24" s="14">
        <v>16657245.189999999</v>
      </c>
      <c r="I24" s="9"/>
    </row>
    <row r="25" spans="1:9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</row>
  </sheetData>
  <mergeCells count="14">
    <mergeCell ref="A24:F24"/>
    <mergeCell ref="A3:H3"/>
    <mergeCell ref="A4:H4"/>
    <mergeCell ref="A5:H5"/>
    <mergeCell ref="G6:G7"/>
    <mergeCell ref="A6:A7"/>
    <mergeCell ref="D6:D7"/>
    <mergeCell ref="E6:E7"/>
    <mergeCell ref="F6:F7"/>
    <mergeCell ref="A1:G1"/>
    <mergeCell ref="A2:G2"/>
    <mergeCell ref="B6:B7"/>
    <mergeCell ref="C6:C7"/>
    <mergeCell ref="H6:H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topLeftCell="C1" zoomScaleNormal="100" zoomScaleSheetLayoutView="100" workbookViewId="0">
      <selection activeCell="J4" sqref="J4:M4"/>
    </sheetView>
  </sheetViews>
  <sheetFormatPr defaultColWidth="9.140625" defaultRowHeight="15" x14ac:dyDescent="0.25"/>
  <cols>
    <col min="1" max="1" width="9.140625" style="23"/>
    <col min="2" max="2" width="42.28515625" style="32" customWidth="1"/>
    <col min="3" max="3" width="19.42578125" style="23" customWidth="1"/>
    <col min="4" max="4" width="6.7109375" style="23" customWidth="1"/>
    <col min="5" max="5" width="7.7109375" style="23" customWidth="1"/>
    <col min="6" max="6" width="12.28515625" style="23" customWidth="1"/>
    <col min="7" max="7" width="9.140625" style="23"/>
    <col min="8" max="8" width="13.42578125" style="23" customWidth="1"/>
    <col min="9" max="9" width="12.85546875" style="23" customWidth="1"/>
    <col min="10" max="10" width="12.5703125" style="23" customWidth="1"/>
    <col min="11" max="11" width="13" style="23" customWidth="1"/>
    <col min="12" max="13" width="14.5703125" style="23" customWidth="1"/>
    <col min="14" max="16384" width="9.140625" style="23"/>
  </cols>
  <sheetData>
    <row r="1" spans="1:13" customFormat="1" ht="21" customHeight="1" x14ac:dyDescent="0.25">
      <c r="J1" s="84" t="s">
        <v>101</v>
      </c>
      <c r="K1" s="84"/>
      <c r="L1" s="84"/>
      <c r="M1" s="84"/>
    </row>
    <row r="2" spans="1:13" customFormat="1" ht="18" customHeight="1" x14ac:dyDescent="0.25">
      <c r="J2" s="84" t="s">
        <v>141</v>
      </c>
      <c r="K2" s="84"/>
      <c r="L2" s="84"/>
      <c r="M2" s="84"/>
    </row>
    <row r="3" spans="1:13" customFormat="1" ht="18" customHeight="1" x14ac:dyDescent="0.25">
      <c r="J3" s="85" t="s">
        <v>142</v>
      </c>
      <c r="K3" s="85"/>
      <c r="L3" s="85"/>
      <c r="M3" s="85"/>
    </row>
    <row r="4" spans="1:13" customFormat="1" ht="18" customHeight="1" x14ac:dyDescent="0.25">
      <c r="J4" s="84" t="s">
        <v>147</v>
      </c>
      <c r="K4" s="84"/>
      <c r="L4" s="84"/>
      <c r="M4" s="84"/>
    </row>
    <row r="5" spans="1:13" customFormat="1" ht="15" customHeight="1" x14ac:dyDescent="0.25">
      <c r="J5" s="23"/>
      <c r="K5" s="23"/>
      <c r="L5" s="23"/>
      <c r="M5" s="23"/>
    </row>
    <row r="6" spans="1:13" customFormat="1" ht="26.25" customHeight="1" x14ac:dyDescent="0.25">
      <c r="J6" s="86" t="s">
        <v>102</v>
      </c>
      <c r="K6" s="86"/>
      <c r="L6" s="86"/>
      <c r="M6" s="86"/>
    </row>
    <row r="7" spans="1:13" customFormat="1" ht="47.25" customHeight="1" x14ac:dyDescent="0.25">
      <c r="J7" s="84" t="s">
        <v>105</v>
      </c>
      <c r="K7" s="84"/>
      <c r="L7" s="84"/>
      <c r="M7" s="84"/>
    </row>
    <row r="8" spans="1:13" customFormat="1" ht="14.25" customHeight="1" x14ac:dyDescent="0.25">
      <c r="J8" s="45"/>
      <c r="K8" s="44"/>
      <c r="L8" s="44"/>
    </row>
    <row r="9" spans="1:13" customFormat="1" ht="88.5" customHeight="1" x14ac:dyDescent="0.25">
      <c r="A9" s="83" t="s">
        <v>106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x14ac:dyDescent="0.25">
      <c r="A10" s="82" t="s">
        <v>30</v>
      </c>
      <c r="B10" s="43" t="s">
        <v>31</v>
      </c>
      <c r="C10" s="82" t="s">
        <v>34</v>
      </c>
      <c r="D10" s="82" t="s">
        <v>35</v>
      </c>
      <c r="E10" s="82"/>
      <c r="F10" s="82"/>
      <c r="G10" s="82"/>
      <c r="H10" s="82" t="s">
        <v>36</v>
      </c>
      <c r="I10" s="82"/>
      <c r="J10" s="82"/>
      <c r="K10" s="82"/>
      <c r="L10" s="82"/>
      <c r="M10" s="82"/>
    </row>
    <row r="11" spans="1:13" x14ac:dyDescent="0.25">
      <c r="A11" s="82"/>
      <c r="B11" s="43" t="s">
        <v>32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2"/>
      <c r="B12" s="43" t="s">
        <v>33</v>
      </c>
      <c r="C12" s="82"/>
      <c r="D12" s="43" t="s">
        <v>37</v>
      </c>
      <c r="E12" s="43" t="s">
        <v>38</v>
      </c>
      <c r="F12" s="43" t="s">
        <v>39</v>
      </c>
      <c r="G12" s="43" t="s">
        <v>40</v>
      </c>
      <c r="H12" s="43">
        <v>2020</v>
      </c>
      <c r="I12" s="43">
        <v>2021</v>
      </c>
      <c r="J12" s="43">
        <v>2022</v>
      </c>
      <c r="K12" s="43">
        <v>2023</v>
      </c>
      <c r="L12" s="43">
        <v>2024</v>
      </c>
      <c r="M12" s="43" t="s">
        <v>41</v>
      </c>
    </row>
    <row r="13" spans="1:13" x14ac:dyDescent="0.25">
      <c r="A13" s="43">
        <v>1</v>
      </c>
      <c r="B13" s="43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43">
        <v>13</v>
      </c>
    </row>
    <row r="14" spans="1:13" ht="71.25" customHeight="1" x14ac:dyDescent="0.25">
      <c r="A14" s="43"/>
      <c r="B14" s="25" t="s">
        <v>42</v>
      </c>
      <c r="C14" s="43" t="s">
        <v>95</v>
      </c>
      <c r="D14" s="24" t="s">
        <v>129</v>
      </c>
      <c r="E14" s="24" t="s">
        <v>129</v>
      </c>
      <c r="F14" s="33" t="s">
        <v>129</v>
      </c>
      <c r="G14" s="24" t="s">
        <v>129</v>
      </c>
      <c r="H14" s="26">
        <f t="shared" ref="H14:M14" si="0">H15+H18+H22+H26</f>
        <v>24184.673999999999</v>
      </c>
      <c r="I14" s="26">
        <f t="shared" si="0"/>
        <v>49489.0844</v>
      </c>
      <c r="J14" s="26">
        <f t="shared" si="0"/>
        <v>38308.025999999998</v>
      </c>
      <c r="K14" s="26">
        <f t="shared" si="0"/>
        <v>38660.116000000002</v>
      </c>
      <c r="L14" s="26">
        <f t="shared" si="0"/>
        <v>35576.112000000001</v>
      </c>
      <c r="M14" s="26">
        <f t="shared" si="0"/>
        <v>186218.01239999998</v>
      </c>
    </row>
    <row r="15" spans="1:13" ht="45" x14ac:dyDescent="0.25">
      <c r="A15" s="43" t="s">
        <v>43</v>
      </c>
      <c r="B15" s="27" t="s">
        <v>96</v>
      </c>
      <c r="C15" s="43" t="s">
        <v>95</v>
      </c>
      <c r="D15" s="24">
        <v>956</v>
      </c>
      <c r="E15" s="33" t="s">
        <v>16</v>
      </c>
      <c r="F15" s="33" t="s">
        <v>129</v>
      </c>
      <c r="G15" s="24" t="s">
        <v>129</v>
      </c>
      <c r="H15" s="26">
        <f>H16+H17</f>
        <v>7742.0079999999998</v>
      </c>
      <c r="I15" s="26">
        <f t="shared" ref="I15:M15" si="1">I16+I17</f>
        <v>8380.5</v>
      </c>
      <c r="J15" s="26">
        <f t="shared" si="1"/>
        <v>7745</v>
      </c>
      <c r="K15" s="26">
        <f t="shared" si="1"/>
        <v>7745</v>
      </c>
      <c r="L15" s="26">
        <f t="shared" si="1"/>
        <v>6365.63</v>
      </c>
      <c r="M15" s="26">
        <f t="shared" si="1"/>
        <v>37978.137999999999</v>
      </c>
    </row>
    <row r="16" spans="1:13" ht="75" x14ac:dyDescent="0.25">
      <c r="A16" s="43" t="s">
        <v>44</v>
      </c>
      <c r="B16" s="27" t="s">
        <v>94</v>
      </c>
      <c r="C16" s="43" t="s">
        <v>95</v>
      </c>
      <c r="D16" s="24">
        <v>956</v>
      </c>
      <c r="E16" s="33" t="s">
        <v>16</v>
      </c>
      <c r="F16" s="33" t="s">
        <v>18</v>
      </c>
      <c r="G16" s="24">
        <v>610</v>
      </c>
      <c r="H16" s="40">
        <v>7740.5</v>
      </c>
      <c r="I16" s="40">
        <f>7740.5+633</f>
        <v>8373.5</v>
      </c>
      <c r="J16" s="40">
        <f>7740.5</f>
        <v>7740.5</v>
      </c>
      <c r="K16" s="40">
        <v>7740.5</v>
      </c>
      <c r="L16" s="40">
        <v>6364.13</v>
      </c>
      <c r="M16" s="41">
        <f t="shared" ref="M16:M30" si="2">H16+I16+J16+K16+L16</f>
        <v>37959.129999999997</v>
      </c>
    </row>
    <row r="17" spans="1:14" ht="60" x14ac:dyDescent="0.25">
      <c r="A17" s="43" t="s">
        <v>45</v>
      </c>
      <c r="B17" s="27" t="s">
        <v>46</v>
      </c>
      <c r="C17" s="43" t="s">
        <v>95</v>
      </c>
      <c r="D17" s="24">
        <v>956</v>
      </c>
      <c r="E17" s="33" t="s">
        <v>16</v>
      </c>
      <c r="F17" s="33" t="s">
        <v>24</v>
      </c>
      <c r="G17" s="24">
        <v>610</v>
      </c>
      <c r="H17" s="40">
        <v>1.508</v>
      </c>
      <c r="I17" s="40">
        <v>7</v>
      </c>
      <c r="J17" s="40">
        <v>4.5</v>
      </c>
      <c r="K17" s="40">
        <v>4.5</v>
      </c>
      <c r="L17" s="40">
        <v>1.5</v>
      </c>
      <c r="M17" s="41">
        <f t="shared" si="2"/>
        <v>19.007999999999999</v>
      </c>
    </row>
    <row r="18" spans="1:14" ht="45" x14ac:dyDescent="0.25">
      <c r="A18" s="29" t="s">
        <v>47</v>
      </c>
      <c r="B18" s="27" t="s">
        <v>126</v>
      </c>
      <c r="C18" s="43" t="s">
        <v>122</v>
      </c>
      <c r="D18" s="24">
        <v>956</v>
      </c>
      <c r="E18" s="33" t="s">
        <v>16</v>
      </c>
      <c r="F18" s="33" t="s">
        <v>129</v>
      </c>
      <c r="G18" s="24" t="s">
        <v>129</v>
      </c>
      <c r="H18" s="40">
        <f>H19+H20+H21</f>
        <v>0</v>
      </c>
      <c r="I18" s="40">
        <f>I19+I20+I21</f>
        <v>23033.06</v>
      </c>
      <c r="J18" s="40">
        <f t="shared" ref="J18:L18" si="3">J19+J20+J21</f>
        <v>16949.237000000001</v>
      </c>
      <c r="K18" s="40">
        <f t="shared" si="3"/>
        <v>17088.286</v>
      </c>
      <c r="L18" s="40">
        <f t="shared" si="3"/>
        <v>18495.751</v>
      </c>
      <c r="M18" s="40">
        <f>M19+M20+M21</f>
        <v>75566.333999999988</v>
      </c>
    </row>
    <row r="19" spans="1:14" ht="60" x14ac:dyDescent="0.25">
      <c r="A19" s="29" t="s">
        <v>109</v>
      </c>
      <c r="B19" s="27" t="s">
        <v>130</v>
      </c>
      <c r="C19" s="43" t="s">
        <v>95</v>
      </c>
      <c r="D19" s="24">
        <v>956</v>
      </c>
      <c r="E19" s="33" t="s">
        <v>16</v>
      </c>
      <c r="F19" s="33" t="s">
        <v>131</v>
      </c>
      <c r="G19" s="24">
        <v>610</v>
      </c>
      <c r="H19" s="40">
        <v>0</v>
      </c>
      <c r="I19" s="40">
        <v>22493.86</v>
      </c>
      <c r="J19" s="40">
        <v>16747.09</v>
      </c>
      <c r="K19" s="40">
        <v>17088.286</v>
      </c>
      <c r="L19" s="40">
        <v>18495.751</v>
      </c>
      <c r="M19" s="41">
        <f>SUM(H19:L19)</f>
        <v>74824.986999999994</v>
      </c>
    </row>
    <row r="20" spans="1:14" ht="60" x14ac:dyDescent="0.25">
      <c r="A20" s="29" t="s">
        <v>110</v>
      </c>
      <c r="B20" s="27" t="s">
        <v>123</v>
      </c>
      <c r="C20" s="43" t="s">
        <v>95</v>
      </c>
      <c r="D20" s="24">
        <v>956</v>
      </c>
      <c r="E20" s="33" t="s">
        <v>134</v>
      </c>
      <c r="F20" s="33" t="s">
        <v>132</v>
      </c>
      <c r="G20" s="24">
        <v>610</v>
      </c>
      <c r="H20" s="40">
        <v>0</v>
      </c>
      <c r="I20" s="40">
        <v>180</v>
      </c>
      <c r="J20" s="40">
        <v>202.14699999999999</v>
      </c>
      <c r="K20" s="40">
        <v>0</v>
      </c>
      <c r="L20" s="40">
        <v>0</v>
      </c>
      <c r="M20" s="41">
        <f t="shared" ref="M20:M21" si="4">SUM(H20:L20)</f>
        <v>382.14699999999999</v>
      </c>
    </row>
    <row r="21" spans="1:14" ht="45" x14ac:dyDescent="0.25">
      <c r="A21" s="29" t="s">
        <v>135</v>
      </c>
      <c r="B21" s="27" t="s">
        <v>136</v>
      </c>
      <c r="C21" s="52" t="s">
        <v>95</v>
      </c>
      <c r="D21" s="24">
        <v>956</v>
      </c>
      <c r="E21" s="33" t="s">
        <v>134</v>
      </c>
      <c r="F21" s="33" t="s">
        <v>132</v>
      </c>
      <c r="G21" s="24">
        <v>610</v>
      </c>
      <c r="H21" s="40">
        <v>0</v>
      </c>
      <c r="I21" s="40">
        <v>359.2</v>
      </c>
      <c r="J21" s="40">
        <v>0</v>
      </c>
      <c r="K21" s="40">
        <v>0</v>
      </c>
      <c r="L21" s="40">
        <v>0</v>
      </c>
      <c r="M21" s="41">
        <f t="shared" si="4"/>
        <v>359.2</v>
      </c>
    </row>
    <row r="22" spans="1:14" ht="45" x14ac:dyDescent="0.25">
      <c r="A22" s="29" t="s">
        <v>51</v>
      </c>
      <c r="B22" s="27" t="s">
        <v>48</v>
      </c>
      <c r="C22" s="43" t="s">
        <v>95</v>
      </c>
      <c r="D22" s="24">
        <v>956</v>
      </c>
      <c r="E22" s="33" t="s">
        <v>59</v>
      </c>
      <c r="F22" s="33" t="s">
        <v>129</v>
      </c>
      <c r="G22" s="24" t="s">
        <v>129</v>
      </c>
      <c r="H22" s="40">
        <f>H23+H24+H25</f>
        <v>15437.005000000001</v>
      </c>
      <c r="I22" s="40">
        <f t="shared" ref="I22:M22" si="5">I23+I24+I25</f>
        <v>16105.0244</v>
      </c>
      <c r="J22" s="40">
        <f t="shared" si="5"/>
        <v>12942.789000000001</v>
      </c>
      <c r="K22" s="40">
        <f t="shared" si="5"/>
        <v>13155.83</v>
      </c>
      <c r="L22" s="40">
        <f t="shared" si="5"/>
        <v>10043.731</v>
      </c>
      <c r="M22" s="40">
        <f t="shared" si="5"/>
        <v>67684.379399999991</v>
      </c>
    </row>
    <row r="23" spans="1:14" ht="75" x14ac:dyDescent="0.25">
      <c r="A23" s="29" t="s">
        <v>113</v>
      </c>
      <c r="B23" s="27" t="s">
        <v>49</v>
      </c>
      <c r="C23" s="43" t="s">
        <v>95</v>
      </c>
      <c r="D23" s="24">
        <v>956</v>
      </c>
      <c r="E23" s="33" t="s">
        <v>59</v>
      </c>
      <c r="F23" s="33" t="s">
        <v>61</v>
      </c>
      <c r="G23" s="24">
        <v>610</v>
      </c>
      <c r="H23" s="40">
        <f>15411.913+25.092</f>
        <v>15437.005000000001</v>
      </c>
      <c r="I23" s="40">
        <v>16000</v>
      </c>
      <c r="J23" s="40">
        <v>12844.429</v>
      </c>
      <c r="K23" s="40">
        <v>13155.83</v>
      </c>
      <c r="L23" s="40">
        <v>10043.731</v>
      </c>
      <c r="M23" s="41">
        <f t="shared" si="2"/>
        <v>67480.994999999995</v>
      </c>
    </row>
    <row r="24" spans="1:14" ht="45.6" customHeight="1" x14ac:dyDescent="0.25">
      <c r="A24" s="29" t="s">
        <v>114</v>
      </c>
      <c r="B24" s="27" t="s">
        <v>50</v>
      </c>
      <c r="C24" s="43" t="s">
        <v>95</v>
      </c>
      <c r="D24" s="24">
        <v>956</v>
      </c>
      <c r="E24" s="33" t="s">
        <v>59</v>
      </c>
      <c r="F24" s="33" t="s">
        <v>133</v>
      </c>
      <c r="G24" s="24">
        <v>610</v>
      </c>
      <c r="H24" s="40">
        <v>0</v>
      </c>
      <c r="I24" s="40">
        <f>7.298-0.0006</f>
        <v>7.2973999999999997</v>
      </c>
      <c r="J24" s="40">
        <v>0</v>
      </c>
      <c r="K24" s="40">
        <v>0</v>
      </c>
      <c r="L24" s="40">
        <v>0</v>
      </c>
      <c r="M24" s="41">
        <f t="shared" si="2"/>
        <v>7.2973999999999997</v>
      </c>
    </row>
    <row r="25" spans="1:14" ht="45" x14ac:dyDescent="0.25">
      <c r="A25" s="29" t="s">
        <v>116</v>
      </c>
      <c r="B25" s="27" t="s">
        <v>98</v>
      </c>
      <c r="C25" s="43" t="s">
        <v>95</v>
      </c>
      <c r="D25" s="24">
        <v>956</v>
      </c>
      <c r="E25" s="33" t="s">
        <v>59</v>
      </c>
      <c r="F25" s="33" t="s">
        <v>133</v>
      </c>
      <c r="G25" s="24">
        <v>610</v>
      </c>
      <c r="H25" s="40">
        <v>0</v>
      </c>
      <c r="I25" s="40">
        <v>97.727000000000004</v>
      </c>
      <c r="J25" s="40">
        <v>98.36</v>
      </c>
      <c r="K25" s="40">
        <v>0</v>
      </c>
      <c r="L25" s="40">
        <v>0</v>
      </c>
      <c r="M25" s="41">
        <f t="shared" si="2"/>
        <v>196.08699999999999</v>
      </c>
    </row>
    <row r="26" spans="1:14" ht="45" x14ac:dyDescent="0.25">
      <c r="A26" s="29" t="s">
        <v>117</v>
      </c>
      <c r="B26" s="27" t="s">
        <v>127</v>
      </c>
      <c r="C26" s="43" t="s">
        <v>95</v>
      </c>
      <c r="D26" s="24">
        <v>956</v>
      </c>
      <c r="E26" s="33" t="s">
        <v>16</v>
      </c>
      <c r="F26" s="33" t="s">
        <v>129</v>
      </c>
      <c r="G26" s="24" t="s">
        <v>129</v>
      </c>
      <c r="H26" s="40">
        <f>H27+H28+H29+H30</f>
        <v>1005.6609999999999</v>
      </c>
      <c r="I26" s="40">
        <f t="shared" ref="I26:M26" si="6">I27+I28+I29+I30</f>
        <v>1970.5</v>
      </c>
      <c r="J26" s="40">
        <f t="shared" si="6"/>
        <v>671</v>
      </c>
      <c r="K26" s="40">
        <f t="shared" si="6"/>
        <v>671</v>
      </c>
      <c r="L26" s="40">
        <f t="shared" si="6"/>
        <v>671</v>
      </c>
      <c r="M26" s="40">
        <f t="shared" si="6"/>
        <v>4989.1610000000001</v>
      </c>
    </row>
    <row r="27" spans="1:14" ht="45" x14ac:dyDescent="0.25">
      <c r="A27" s="29" t="s">
        <v>124</v>
      </c>
      <c r="B27" s="27" t="s">
        <v>128</v>
      </c>
      <c r="C27" s="43" t="s">
        <v>95</v>
      </c>
      <c r="D27" s="24">
        <v>956</v>
      </c>
      <c r="E27" s="33" t="s">
        <v>16</v>
      </c>
      <c r="F27" s="33" t="s">
        <v>26</v>
      </c>
      <c r="G27" s="24">
        <v>610</v>
      </c>
      <c r="H27" s="40">
        <v>886.66099999999994</v>
      </c>
      <c r="I27" s="40">
        <v>1856.5</v>
      </c>
      <c r="J27" s="40">
        <v>557</v>
      </c>
      <c r="K27" s="40">
        <v>557</v>
      </c>
      <c r="L27" s="40">
        <v>557</v>
      </c>
      <c r="M27" s="41">
        <f t="shared" si="2"/>
        <v>4414.1610000000001</v>
      </c>
    </row>
    <row r="28" spans="1:14" ht="48.6" customHeight="1" x14ac:dyDescent="0.25">
      <c r="A28" s="29" t="s">
        <v>119</v>
      </c>
      <c r="B28" s="27" t="s">
        <v>53</v>
      </c>
      <c r="C28" s="43" t="s">
        <v>95</v>
      </c>
      <c r="D28" s="24">
        <v>956</v>
      </c>
      <c r="E28" s="33" t="s">
        <v>16</v>
      </c>
      <c r="F28" s="33" t="s">
        <v>26</v>
      </c>
      <c r="G28" s="24">
        <v>630</v>
      </c>
      <c r="H28" s="40">
        <v>84</v>
      </c>
      <c r="I28" s="40">
        <v>84</v>
      </c>
      <c r="J28" s="40">
        <v>84</v>
      </c>
      <c r="K28" s="40">
        <v>84</v>
      </c>
      <c r="L28" s="40">
        <v>84</v>
      </c>
      <c r="M28" s="41">
        <f t="shared" si="2"/>
        <v>420</v>
      </c>
    </row>
    <row r="29" spans="1:14" ht="45" x14ac:dyDescent="0.25">
      <c r="A29" s="29" t="s">
        <v>120</v>
      </c>
      <c r="B29" s="27" t="s">
        <v>52</v>
      </c>
      <c r="C29" s="43" t="s">
        <v>95</v>
      </c>
      <c r="D29" s="24">
        <v>956</v>
      </c>
      <c r="E29" s="33" t="s">
        <v>16</v>
      </c>
      <c r="F29" s="33" t="s">
        <v>26</v>
      </c>
      <c r="G29" s="24">
        <v>630</v>
      </c>
      <c r="H29" s="40">
        <v>30</v>
      </c>
      <c r="I29" s="40">
        <v>30</v>
      </c>
      <c r="J29" s="40">
        <v>30</v>
      </c>
      <c r="K29" s="40">
        <v>30</v>
      </c>
      <c r="L29" s="40">
        <v>30</v>
      </c>
      <c r="M29" s="41">
        <f t="shared" si="2"/>
        <v>150</v>
      </c>
    </row>
    <row r="30" spans="1:14" ht="75" x14ac:dyDescent="0.25">
      <c r="A30" s="29" t="s">
        <v>125</v>
      </c>
      <c r="B30" s="30" t="s">
        <v>79</v>
      </c>
      <c r="C30" s="43" t="s">
        <v>95</v>
      </c>
      <c r="D30" s="24">
        <v>956</v>
      </c>
      <c r="E30" s="33" t="s">
        <v>16</v>
      </c>
      <c r="F30" s="33" t="s">
        <v>80</v>
      </c>
      <c r="G30" s="24">
        <v>810</v>
      </c>
      <c r="H30" s="42">
        <v>5</v>
      </c>
      <c r="I30" s="42">
        <v>0</v>
      </c>
      <c r="J30" s="42">
        <v>0</v>
      </c>
      <c r="K30" s="42">
        <v>0</v>
      </c>
      <c r="L30" s="42">
        <v>0</v>
      </c>
      <c r="M30" s="41">
        <f t="shared" si="2"/>
        <v>5</v>
      </c>
      <c r="N30" s="31"/>
    </row>
    <row r="31" spans="1:14" x14ac:dyDescent="0.25">
      <c r="K31" s="36"/>
    </row>
  </sheetData>
  <mergeCells count="12">
    <mergeCell ref="A9:M9"/>
    <mergeCell ref="J1:M1"/>
    <mergeCell ref="J2:M2"/>
    <mergeCell ref="J3:M3"/>
    <mergeCell ref="J4:M4"/>
    <mergeCell ref="J7:M7"/>
    <mergeCell ref="J6:M6"/>
    <mergeCell ref="A10:A12"/>
    <mergeCell ref="C10:C12"/>
    <mergeCell ref="D10:G11"/>
    <mergeCell ref="H10:L11"/>
    <mergeCell ref="M10:M11"/>
  </mergeCells>
  <pageMargins left="0.70866141732283472" right="0" top="0.74803149606299213" bottom="0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view="pageBreakPreview" zoomScale="90" zoomScaleNormal="80" zoomScaleSheetLayoutView="90" workbookViewId="0">
      <selection activeCell="A7" sqref="A7:H7"/>
    </sheetView>
  </sheetViews>
  <sheetFormatPr defaultColWidth="9.140625" defaultRowHeight="15" x14ac:dyDescent="0.25"/>
  <cols>
    <col min="1" max="1" width="9.5703125" style="23" bestFit="1" customWidth="1"/>
    <col min="2" max="2" width="43.5703125" style="23" customWidth="1"/>
    <col min="3" max="3" width="19.7109375" style="23" customWidth="1"/>
    <col min="4" max="4" width="15.5703125" style="23" customWidth="1"/>
    <col min="5" max="5" width="20.140625" style="23" customWidth="1"/>
    <col min="6" max="6" width="15.140625" style="23" customWidth="1"/>
    <col min="7" max="7" width="13.7109375" style="23" customWidth="1"/>
    <col min="8" max="8" width="13.42578125" style="23" customWidth="1"/>
    <col min="9" max="9" width="15.5703125" style="23" customWidth="1"/>
    <col min="10" max="16384" width="9.140625" style="23"/>
  </cols>
  <sheetData>
    <row r="1" spans="1:12" customFormat="1" ht="34.5" customHeight="1" x14ac:dyDescent="0.25">
      <c r="G1" s="100" t="s">
        <v>103</v>
      </c>
      <c r="H1" s="101"/>
      <c r="I1" s="38"/>
      <c r="J1" s="84"/>
      <c r="K1" s="84"/>
      <c r="L1" s="84"/>
    </row>
    <row r="2" spans="1:12" customFormat="1" ht="51.75" customHeight="1" x14ac:dyDescent="0.25">
      <c r="F2" s="84" t="s">
        <v>145</v>
      </c>
      <c r="G2" s="101"/>
      <c r="H2" s="101"/>
      <c r="I2" s="37"/>
      <c r="J2" s="84"/>
      <c r="K2" s="84"/>
      <c r="L2" s="84"/>
    </row>
    <row r="3" spans="1:12" customFormat="1" ht="17.25" customHeight="1" x14ac:dyDescent="0.25">
      <c r="G3" s="37"/>
      <c r="H3" s="37"/>
      <c r="I3" s="37"/>
      <c r="J3" s="37"/>
      <c r="K3" s="37"/>
      <c r="L3" s="37"/>
    </row>
    <row r="4" spans="1:12" customFormat="1" ht="15.75" x14ac:dyDescent="0.25">
      <c r="G4" s="86" t="s">
        <v>104</v>
      </c>
      <c r="H4" s="98"/>
      <c r="I4" s="3"/>
      <c r="J4" s="86"/>
      <c r="K4" s="98"/>
      <c r="L4" s="98"/>
    </row>
    <row r="5" spans="1:12" customFormat="1" ht="58.5" customHeight="1" x14ac:dyDescent="0.25">
      <c r="F5" s="84" t="s">
        <v>105</v>
      </c>
      <c r="G5" s="102"/>
      <c r="H5" s="102"/>
      <c r="I5" s="3"/>
      <c r="J5" s="99"/>
      <c r="K5" s="98"/>
      <c r="L5" s="98"/>
    </row>
    <row r="7" spans="1:12" ht="102" customHeight="1" x14ac:dyDescent="0.25">
      <c r="A7" s="96" t="s">
        <v>107</v>
      </c>
      <c r="B7" s="97"/>
      <c r="C7" s="97"/>
      <c r="D7" s="97"/>
      <c r="E7" s="97"/>
      <c r="F7" s="97"/>
      <c r="G7" s="97"/>
      <c r="H7" s="97"/>
    </row>
    <row r="8" spans="1:12" ht="51.75" customHeight="1" x14ac:dyDescent="0.25">
      <c r="A8" s="87" t="s">
        <v>140</v>
      </c>
      <c r="B8" s="87" t="s">
        <v>65</v>
      </c>
      <c r="C8" s="87" t="s">
        <v>66</v>
      </c>
      <c r="D8" s="90" t="s">
        <v>67</v>
      </c>
      <c r="E8" s="91"/>
      <c r="F8" s="91"/>
      <c r="G8" s="91"/>
      <c r="H8" s="92"/>
    </row>
    <row r="9" spans="1:12" ht="15.75" x14ac:dyDescent="0.25">
      <c r="A9" s="88"/>
      <c r="B9" s="88"/>
      <c r="C9" s="88"/>
      <c r="D9" s="93" t="s">
        <v>68</v>
      </c>
      <c r="E9" s="94"/>
      <c r="F9" s="94"/>
      <c r="G9" s="94"/>
      <c r="H9" s="95"/>
    </row>
    <row r="10" spans="1:12" ht="15.75" x14ac:dyDescent="0.25">
      <c r="A10" s="89"/>
      <c r="B10" s="89"/>
      <c r="C10" s="89"/>
      <c r="D10" s="34">
        <v>2020</v>
      </c>
      <c r="E10" s="34">
        <v>2021</v>
      </c>
      <c r="F10" s="34">
        <v>2022</v>
      </c>
      <c r="G10" s="34">
        <v>2023</v>
      </c>
      <c r="H10" s="34">
        <v>2024</v>
      </c>
    </row>
    <row r="11" spans="1:12" ht="15.75" x14ac:dyDescent="0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12" ht="30.75" customHeight="1" x14ac:dyDescent="0.25">
      <c r="A12" s="120"/>
      <c r="B12" s="112" t="s">
        <v>139</v>
      </c>
      <c r="C12" s="34" t="s">
        <v>69</v>
      </c>
      <c r="D12" s="28">
        <f>D13+D14+D15+D16</f>
        <v>24536.982</v>
      </c>
      <c r="E12" s="28">
        <f>E13+E14+E15+E16</f>
        <v>49715.530400000003</v>
      </c>
      <c r="F12" s="28">
        <f>F13+F14+F15+F16</f>
        <v>38273.883999999998</v>
      </c>
      <c r="G12" s="28">
        <f>G13+G14+G15+G16</f>
        <v>43195.771000000001</v>
      </c>
      <c r="H12" s="28">
        <f>H13+H14+H15+H16</f>
        <v>35744.116000000002</v>
      </c>
      <c r="I12" s="31"/>
    </row>
    <row r="13" spans="1:12" ht="31.5" x14ac:dyDescent="0.25">
      <c r="A13" s="121"/>
      <c r="B13" s="123"/>
      <c r="C13" s="34" t="s">
        <v>76</v>
      </c>
      <c r="D13" s="28">
        <f>D18+D33+D75</f>
        <v>0</v>
      </c>
      <c r="E13" s="28">
        <f>E18+E33+E75</f>
        <v>0</v>
      </c>
      <c r="F13" s="28">
        <f>F18+F33+F75</f>
        <v>0</v>
      </c>
      <c r="G13" s="28">
        <f>G18+G33+G75</f>
        <v>0</v>
      </c>
      <c r="H13" s="28">
        <f>H18+H33+H75</f>
        <v>0</v>
      </c>
    </row>
    <row r="14" spans="1:12" ht="21" customHeight="1" x14ac:dyDescent="0.25">
      <c r="A14" s="121"/>
      <c r="B14" s="123"/>
      <c r="C14" s="34" t="s">
        <v>70</v>
      </c>
      <c r="D14" s="28">
        <f t="shared" ref="D14:H15" si="0">D19+D34+D54+D76</f>
        <v>352.30700000000002</v>
      </c>
      <c r="E14" s="28">
        <f t="shared" si="0"/>
        <v>226.44300000000001</v>
      </c>
      <c r="F14" s="28">
        <f t="shared" si="0"/>
        <v>168.005</v>
      </c>
      <c r="G14" s="28">
        <f t="shared" si="0"/>
        <v>4535.6549999999997</v>
      </c>
      <c r="H14" s="28">
        <f t="shared" si="0"/>
        <v>168.005</v>
      </c>
    </row>
    <row r="15" spans="1:12" ht="21" customHeight="1" x14ac:dyDescent="0.25">
      <c r="A15" s="121"/>
      <c r="B15" s="123"/>
      <c r="C15" s="34" t="s">
        <v>71</v>
      </c>
      <c r="D15" s="28">
        <f t="shared" si="0"/>
        <v>24184.674999999999</v>
      </c>
      <c r="E15" s="28">
        <f>E20+E35+E55+E77</f>
        <v>49489.087400000004</v>
      </c>
      <c r="F15" s="28">
        <f t="shared" si="0"/>
        <v>38105.879000000001</v>
      </c>
      <c r="G15" s="28">
        <f t="shared" si="0"/>
        <v>38660.116000000002</v>
      </c>
      <c r="H15" s="28">
        <f t="shared" si="0"/>
        <v>35576.111000000004</v>
      </c>
    </row>
    <row r="16" spans="1:12" ht="39.6" customHeight="1" x14ac:dyDescent="0.25">
      <c r="A16" s="122"/>
      <c r="B16" s="124"/>
      <c r="C16" s="43" t="s">
        <v>72</v>
      </c>
      <c r="D16" s="28">
        <f>D21+D56+D78+D98</f>
        <v>0</v>
      </c>
      <c r="E16" s="28">
        <f>E21+E56+E78+E98</f>
        <v>0</v>
      </c>
      <c r="F16" s="28">
        <f>F21+F56+F78+F98</f>
        <v>0</v>
      </c>
      <c r="G16" s="28">
        <f>G21+G56+G78+G98</f>
        <v>0</v>
      </c>
      <c r="H16" s="28">
        <f>H21+H56+H78+H98</f>
        <v>0</v>
      </c>
    </row>
    <row r="17" spans="1:8" ht="20.45" customHeight="1" x14ac:dyDescent="0.25">
      <c r="A17" s="103" t="s">
        <v>43</v>
      </c>
      <c r="B17" s="35" t="s">
        <v>73</v>
      </c>
      <c r="C17" s="48" t="s">
        <v>69</v>
      </c>
      <c r="D17" s="50">
        <f>D18+D19+D20+D21</f>
        <v>7891.2570000000005</v>
      </c>
      <c r="E17" s="50">
        <f t="shared" ref="E17:H17" si="1">E18+E19+E20+E21</f>
        <v>8606.9459999999999</v>
      </c>
      <c r="F17" s="50">
        <f t="shared" si="1"/>
        <v>7913.0050000000001</v>
      </c>
      <c r="G17" s="50">
        <f t="shared" si="1"/>
        <v>7913.0050000000001</v>
      </c>
      <c r="H17" s="50">
        <f t="shared" si="1"/>
        <v>6533.6350000000002</v>
      </c>
    </row>
    <row r="18" spans="1:8" ht="38.25" customHeight="1" x14ac:dyDescent="0.25">
      <c r="A18" s="104"/>
      <c r="B18" s="112" t="s">
        <v>74</v>
      </c>
      <c r="C18" s="34" t="s">
        <v>76</v>
      </c>
      <c r="D18" s="28">
        <f t="shared" ref="D18:H19" si="2">D23+D28+D38</f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</row>
    <row r="19" spans="1:8" ht="15.75" x14ac:dyDescent="0.25">
      <c r="A19" s="104"/>
      <c r="B19" s="123"/>
      <c r="C19" s="34" t="s">
        <v>70</v>
      </c>
      <c r="D19" s="28">
        <f t="shared" si="2"/>
        <v>149.24700000000001</v>
      </c>
      <c r="E19" s="28">
        <f t="shared" si="2"/>
        <v>226.44300000000001</v>
      </c>
      <c r="F19" s="28">
        <f t="shared" si="2"/>
        <v>168.005</v>
      </c>
      <c r="G19" s="28">
        <f t="shared" si="2"/>
        <v>168.005</v>
      </c>
      <c r="H19" s="28">
        <f t="shared" si="2"/>
        <v>168.005</v>
      </c>
    </row>
    <row r="20" spans="1:8" ht="15.75" x14ac:dyDescent="0.25">
      <c r="A20" s="104"/>
      <c r="B20" s="123"/>
      <c r="C20" s="34" t="s">
        <v>71</v>
      </c>
      <c r="D20" s="28">
        <f>D25+D30</f>
        <v>7742.01</v>
      </c>
      <c r="E20" s="28">
        <f t="shared" ref="E20:H20" si="3">E25+E30</f>
        <v>8380.5030000000006</v>
      </c>
      <c r="F20" s="28">
        <f t="shared" si="3"/>
        <v>7745</v>
      </c>
      <c r="G20" s="28">
        <f t="shared" si="3"/>
        <v>7745</v>
      </c>
      <c r="H20" s="28">
        <f t="shared" si="3"/>
        <v>6365.63</v>
      </c>
    </row>
    <row r="21" spans="1:8" ht="45" x14ac:dyDescent="0.25">
      <c r="A21" s="105"/>
      <c r="B21" s="124"/>
      <c r="C21" s="43" t="s">
        <v>72</v>
      </c>
      <c r="D21" s="28">
        <f t="shared" ref="D21:G21" si="4">D26+D31+D41</f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>H26+H31+H41</f>
        <v>0</v>
      </c>
    </row>
    <row r="22" spans="1:8" ht="21" customHeight="1" x14ac:dyDescent="0.25">
      <c r="A22" s="103" t="s">
        <v>44</v>
      </c>
      <c r="B22" s="112" t="s">
        <v>75</v>
      </c>
      <c r="C22" s="48" t="s">
        <v>69</v>
      </c>
      <c r="D22" s="50">
        <f>D23+D24+D25+D26</f>
        <v>7740.5</v>
      </c>
      <c r="E22" s="50">
        <f>E23+E24+E25+E26</f>
        <v>8373.5</v>
      </c>
      <c r="F22" s="50">
        <f>F23+F24+F25+F26</f>
        <v>7740.5</v>
      </c>
      <c r="G22" s="50">
        <f>G23+G24+G25+G26</f>
        <v>7740.5</v>
      </c>
      <c r="H22" s="50">
        <f>H23+H24+H25+H26</f>
        <v>6364.13</v>
      </c>
    </row>
    <row r="23" spans="1:8" ht="31.5" x14ac:dyDescent="0.25">
      <c r="A23" s="104"/>
      <c r="B23" s="113"/>
      <c r="C23" s="34" t="s">
        <v>76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15.75" x14ac:dyDescent="0.25">
      <c r="A24" s="104"/>
      <c r="B24" s="113"/>
      <c r="C24" s="34" t="s">
        <v>70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 x14ac:dyDescent="0.25">
      <c r="A25" s="104"/>
      <c r="B25" s="113"/>
      <c r="C25" s="34" t="s">
        <v>71</v>
      </c>
      <c r="D25" s="28">
        <f>'прил 4 май'!H16</f>
        <v>7740.5</v>
      </c>
      <c r="E25" s="28">
        <f>'прил 4 май'!I16</f>
        <v>8373.5</v>
      </c>
      <c r="F25" s="28">
        <f>'прил 4 май'!J16</f>
        <v>7740.5</v>
      </c>
      <c r="G25" s="28">
        <f>'прил 4 май'!K16</f>
        <v>7740.5</v>
      </c>
      <c r="H25" s="28">
        <f>'прил 4 май'!L16</f>
        <v>6364.13</v>
      </c>
    </row>
    <row r="26" spans="1:8" ht="45" x14ac:dyDescent="0.25">
      <c r="A26" s="105"/>
      <c r="B26" s="114"/>
      <c r="C26" s="43" t="s">
        <v>72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1:8" ht="18.600000000000001" customHeight="1" x14ac:dyDescent="0.25">
      <c r="A27" s="103" t="s">
        <v>45</v>
      </c>
      <c r="B27" s="112" t="s">
        <v>46</v>
      </c>
      <c r="C27" s="48" t="s">
        <v>69</v>
      </c>
      <c r="D27" s="50">
        <f>D28+D29+D30+D31</f>
        <v>150.75700000000001</v>
      </c>
      <c r="E27" s="50">
        <f>E28+E29+E30+E31</f>
        <v>233.44600000000003</v>
      </c>
      <c r="F27" s="50">
        <f>F28+F29+F30+F31</f>
        <v>172.505</v>
      </c>
      <c r="G27" s="50">
        <f>G28+G29+G30+G31</f>
        <v>172.505</v>
      </c>
      <c r="H27" s="50">
        <v>169.51</v>
      </c>
    </row>
    <row r="28" spans="1:8" ht="32.25" customHeight="1" x14ac:dyDescent="0.25">
      <c r="A28" s="104"/>
      <c r="B28" s="113"/>
      <c r="C28" s="34" t="s">
        <v>76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ht="15.75" x14ac:dyDescent="0.25">
      <c r="A29" s="104"/>
      <c r="B29" s="113"/>
      <c r="C29" s="34" t="s">
        <v>70</v>
      </c>
      <c r="D29" s="28">
        <v>149.24700000000001</v>
      </c>
      <c r="E29" s="28">
        <v>226.44300000000001</v>
      </c>
      <c r="F29" s="28">
        <v>168.005</v>
      </c>
      <c r="G29" s="28">
        <v>168.005</v>
      </c>
      <c r="H29" s="28">
        <v>168.005</v>
      </c>
    </row>
    <row r="30" spans="1:8" ht="34.5" customHeight="1" x14ac:dyDescent="0.25">
      <c r="A30" s="104"/>
      <c r="B30" s="113"/>
      <c r="C30" s="34" t="s">
        <v>71</v>
      </c>
      <c r="D30" s="28">
        <v>1.51</v>
      </c>
      <c r="E30" s="28">
        <f>4.5+2.503</f>
        <v>7.0030000000000001</v>
      </c>
      <c r="F30" s="28">
        <f>'прил 4 май'!J17</f>
        <v>4.5</v>
      </c>
      <c r="G30" s="28">
        <f>'прил 4 май'!K17</f>
        <v>4.5</v>
      </c>
      <c r="H30" s="28">
        <f>'прил 4 май'!L17</f>
        <v>1.5</v>
      </c>
    </row>
    <row r="31" spans="1:8" ht="34.9" customHeight="1" x14ac:dyDescent="0.25">
      <c r="A31" s="105"/>
      <c r="B31" s="114"/>
      <c r="C31" s="43" t="s">
        <v>72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1:8" ht="23.25" customHeight="1" x14ac:dyDescent="0.25">
      <c r="A32" s="103">
        <v>2</v>
      </c>
      <c r="B32" s="112" t="s">
        <v>108</v>
      </c>
      <c r="C32" s="48" t="s">
        <v>69</v>
      </c>
      <c r="D32" s="50">
        <f>D33+D34+D35+D36</f>
        <v>0</v>
      </c>
      <c r="E32" s="50">
        <f>E33+E34+E35+E36</f>
        <v>23033.06</v>
      </c>
      <c r="F32" s="50">
        <f t="shared" ref="F32:H32" si="5">F33+F34+F35+F36</f>
        <v>16747.09</v>
      </c>
      <c r="G32" s="50">
        <f t="shared" si="5"/>
        <v>17088.286</v>
      </c>
      <c r="H32" s="50">
        <f t="shared" si="5"/>
        <v>18495.751</v>
      </c>
    </row>
    <row r="33" spans="1:8" ht="32.25" customHeight="1" x14ac:dyDescent="0.25">
      <c r="A33" s="104"/>
      <c r="B33" s="113"/>
      <c r="C33" s="34" t="s">
        <v>76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.75" x14ac:dyDescent="0.25">
      <c r="A34" s="104"/>
      <c r="B34" s="113"/>
      <c r="C34" s="34" t="s">
        <v>70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ht="25.9" customHeight="1" x14ac:dyDescent="0.25">
      <c r="A35" s="104"/>
      <c r="B35" s="113"/>
      <c r="C35" s="34" t="s">
        <v>71</v>
      </c>
      <c r="D35" s="28">
        <v>0</v>
      </c>
      <c r="E35" s="28">
        <f>E37+E42+E47</f>
        <v>23033.06</v>
      </c>
      <c r="F35" s="28">
        <f t="shared" ref="F35:H35" si="6">F40+F45+F50</f>
        <v>16747.09</v>
      </c>
      <c r="G35" s="28">
        <f t="shared" si="6"/>
        <v>17088.286</v>
      </c>
      <c r="H35" s="28">
        <f t="shared" si="6"/>
        <v>18495.751</v>
      </c>
    </row>
    <row r="36" spans="1:8" ht="31.9" customHeight="1" x14ac:dyDescent="0.25">
      <c r="A36" s="105"/>
      <c r="B36" s="114"/>
      <c r="C36" s="43" t="s">
        <v>72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</row>
    <row r="37" spans="1:8" ht="23.25" customHeight="1" x14ac:dyDescent="0.25">
      <c r="A37" s="109" t="s">
        <v>109</v>
      </c>
      <c r="B37" s="112" t="s">
        <v>112</v>
      </c>
      <c r="C37" s="48" t="s">
        <v>69</v>
      </c>
      <c r="D37" s="50">
        <f>D38+D39+D40+D41</f>
        <v>0</v>
      </c>
      <c r="E37" s="50">
        <f>E38+E39+E40+E41</f>
        <v>22493.86</v>
      </c>
      <c r="F37" s="50">
        <f t="shared" ref="F37:H37" si="7">F38+F39+F40+F41</f>
        <v>16544.942999999999</v>
      </c>
      <c r="G37" s="50">
        <f t="shared" si="7"/>
        <v>17088.286</v>
      </c>
      <c r="H37" s="50">
        <f t="shared" si="7"/>
        <v>18495.751</v>
      </c>
    </row>
    <row r="38" spans="1:8" ht="32.25" customHeight="1" x14ac:dyDescent="0.25">
      <c r="A38" s="110"/>
      <c r="B38" s="113"/>
      <c r="C38" s="34" t="s">
        <v>76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15.75" x14ac:dyDescent="0.25">
      <c r="A39" s="110"/>
      <c r="B39" s="113"/>
      <c r="C39" s="34" t="s">
        <v>70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8" ht="34.5" customHeight="1" x14ac:dyDescent="0.25">
      <c r="A40" s="110"/>
      <c r="B40" s="113"/>
      <c r="C40" s="34" t="s">
        <v>71</v>
      </c>
      <c r="D40" s="28">
        <f>'прил 4 май'!H19</f>
        <v>0</v>
      </c>
      <c r="E40" s="28">
        <v>22493.86</v>
      </c>
      <c r="F40" s="28">
        <v>16544.942999999999</v>
      </c>
      <c r="G40" s="28">
        <v>17088.286</v>
      </c>
      <c r="H40" s="28">
        <v>18495.751</v>
      </c>
    </row>
    <row r="41" spans="1:8" ht="29.45" customHeight="1" x14ac:dyDescent="0.25">
      <c r="A41" s="111"/>
      <c r="B41" s="114"/>
      <c r="C41" s="43" t="s">
        <v>72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ht="22.15" customHeight="1" x14ac:dyDescent="0.25">
      <c r="A42" s="109" t="s">
        <v>110</v>
      </c>
      <c r="B42" s="103" t="s">
        <v>111</v>
      </c>
      <c r="C42" s="48" t="s">
        <v>69</v>
      </c>
      <c r="D42" s="50">
        <v>0</v>
      </c>
      <c r="E42" s="50">
        <f>E43+E44+E45+E46</f>
        <v>180</v>
      </c>
      <c r="F42" s="50">
        <v>202.14699999999999</v>
      </c>
      <c r="G42" s="50">
        <v>0</v>
      </c>
      <c r="H42" s="50">
        <v>0</v>
      </c>
    </row>
    <row r="43" spans="1:8" ht="27" customHeight="1" x14ac:dyDescent="0.25">
      <c r="A43" s="110"/>
      <c r="B43" s="104"/>
      <c r="C43" s="34" t="s">
        <v>76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</row>
    <row r="44" spans="1:8" ht="28.5" customHeight="1" x14ac:dyDescent="0.25">
      <c r="A44" s="110"/>
      <c r="B44" s="104"/>
      <c r="C44" s="34" t="s">
        <v>70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</row>
    <row r="45" spans="1:8" ht="26.25" customHeight="1" x14ac:dyDescent="0.25">
      <c r="A45" s="110"/>
      <c r="B45" s="104"/>
      <c r="C45" s="34" t="s">
        <v>71</v>
      </c>
      <c r="D45" s="28">
        <v>0</v>
      </c>
      <c r="E45" s="28">
        <v>180</v>
      </c>
      <c r="F45" s="28">
        <v>202.14699999999999</v>
      </c>
      <c r="G45" s="28">
        <v>0</v>
      </c>
      <c r="H45" s="28">
        <v>0</v>
      </c>
    </row>
    <row r="46" spans="1:8" ht="36" customHeight="1" x14ac:dyDescent="0.25">
      <c r="A46" s="111"/>
      <c r="B46" s="105"/>
      <c r="C46" s="43" t="s">
        <v>72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7.45" customHeight="1" x14ac:dyDescent="0.25">
      <c r="A47" s="109" t="s">
        <v>135</v>
      </c>
      <c r="B47" s="103" t="s">
        <v>136</v>
      </c>
      <c r="C47" s="48" t="s">
        <v>69</v>
      </c>
      <c r="D47" s="50">
        <v>0</v>
      </c>
      <c r="E47" s="50">
        <f>E50</f>
        <v>359.2</v>
      </c>
      <c r="F47" s="50">
        <v>0</v>
      </c>
      <c r="G47" s="50">
        <v>0</v>
      </c>
      <c r="H47" s="50">
        <v>0</v>
      </c>
    </row>
    <row r="48" spans="1:8" ht="27" customHeight="1" x14ac:dyDescent="0.25">
      <c r="A48" s="118"/>
      <c r="B48" s="118"/>
      <c r="C48" s="52" t="s">
        <v>76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24" customHeight="1" x14ac:dyDescent="0.25">
      <c r="A49" s="118"/>
      <c r="B49" s="118"/>
      <c r="C49" s="52" t="s">
        <v>70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1:8" ht="25.5" customHeight="1" x14ac:dyDescent="0.25">
      <c r="A50" s="118"/>
      <c r="B50" s="118"/>
      <c r="C50" s="52" t="s">
        <v>71</v>
      </c>
      <c r="D50" s="28">
        <v>0</v>
      </c>
      <c r="E50" s="28">
        <v>359.2</v>
      </c>
      <c r="F50" s="28">
        <v>0</v>
      </c>
      <c r="G50" s="28">
        <v>0</v>
      </c>
      <c r="H50" s="28">
        <v>0</v>
      </c>
    </row>
    <row r="51" spans="1:8" ht="25.5" customHeight="1" x14ac:dyDescent="0.25">
      <c r="A51" s="119"/>
      <c r="B51" s="119"/>
      <c r="C51" s="52" t="s">
        <v>72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1:8" ht="16.899999999999999" customHeight="1" x14ac:dyDescent="0.25">
      <c r="A52" s="103">
        <v>3</v>
      </c>
      <c r="B52" s="35" t="s">
        <v>73</v>
      </c>
      <c r="C52" s="48" t="s">
        <v>69</v>
      </c>
      <c r="D52" s="50">
        <f>D53+D54+D55+D56</f>
        <v>15437.005000000001</v>
      </c>
      <c r="E52" s="50">
        <f t="shared" ref="E52:G52" si="8">E53+E54+E55+E56</f>
        <v>16105.0244</v>
      </c>
      <c r="F52" s="50">
        <f t="shared" si="8"/>
        <v>12942.789000000001</v>
      </c>
      <c r="G52" s="50">
        <f t="shared" si="8"/>
        <v>17523.48</v>
      </c>
      <c r="H52" s="50">
        <v>10043.73</v>
      </c>
    </row>
    <row r="53" spans="1:8" ht="31.5" x14ac:dyDescent="0.25">
      <c r="A53" s="104"/>
      <c r="B53" s="112" t="s">
        <v>77</v>
      </c>
      <c r="C53" s="34" t="s">
        <v>76</v>
      </c>
      <c r="D53" s="28">
        <f>D58</f>
        <v>0</v>
      </c>
      <c r="E53" s="28">
        <f>E58</f>
        <v>0</v>
      </c>
      <c r="F53" s="28">
        <f>F58</f>
        <v>0</v>
      </c>
      <c r="G53" s="28">
        <f>G58</f>
        <v>0</v>
      </c>
      <c r="H53" s="28">
        <f>H58</f>
        <v>0</v>
      </c>
    </row>
    <row r="54" spans="1:8" ht="15.75" x14ac:dyDescent="0.25">
      <c r="A54" s="104"/>
      <c r="B54" s="113"/>
      <c r="C54" s="34" t="s">
        <v>70</v>
      </c>
      <c r="D54" s="28">
        <f>D59+D63+D67+D70</f>
        <v>0</v>
      </c>
      <c r="E54" s="28">
        <f t="shared" ref="E54:H54" si="9">E59+E63+E67+E70</f>
        <v>0</v>
      </c>
      <c r="F54" s="28">
        <f t="shared" si="9"/>
        <v>0</v>
      </c>
      <c r="G54" s="28">
        <f t="shared" si="9"/>
        <v>4367.6499999999996</v>
      </c>
      <c r="H54" s="28">
        <f t="shared" si="9"/>
        <v>0</v>
      </c>
    </row>
    <row r="55" spans="1:8" ht="15.75" x14ac:dyDescent="0.25">
      <c r="A55" s="104"/>
      <c r="B55" s="113"/>
      <c r="C55" s="34" t="s">
        <v>71</v>
      </c>
      <c r="D55" s="28">
        <f>D60+D64+D68</f>
        <v>15437.005000000001</v>
      </c>
      <c r="E55" s="28">
        <f t="shared" ref="E55:G55" si="10">E60+E64+E68</f>
        <v>16105.0244</v>
      </c>
      <c r="F55" s="28">
        <f t="shared" si="10"/>
        <v>12942.789000000001</v>
      </c>
      <c r="G55" s="28">
        <f t="shared" si="10"/>
        <v>13155.83</v>
      </c>
      <c r="H55" s="28">
        <v>10043.73</v>
      </c>
    </row>
    <row r="56" spans="1:8" ht="36.6" customHeight="1" x14ac:dyDescent="0.25">
      <c r="A56" s="105"/>
      <c r="B56" s="114"/>
      <c r="C56" s="51" t="s">
        <v>72</v>
      </c>
      <c r="D56" s="28">
        <f>D61+D65+D69</f>
        <v>0</v>
      </c>
      <c r="E56" s="28">
        <f t="shared" ref="E56:H56" si="11">E61+E65+E69</f>
        <v>0</v>
      </c>
      <c r="F56" s="28">
        <f t="shared" si="11"/>
        <v>0</v>
      </c>
      <c r="G56" s="28">
        <f t="shared" si="11"/>
        <v>0</v>
      </c>
      <c r="H56" s="28">
        <f t="shared" si="11"/>
        <v>0</v>
      </c>
    </row>
    <row r="57" spans="1:8" ht="19.899999999999999" customHeight="1" x14ac:dyDescent="0.25">
      <c r="A57" s="109" t="s">
        <v>113</v>
      </c>
      <c r="B57" s="112" t="s">
        <v>49</v>
      </c>
      <c r="C57" s="48" t="s">
        <v>69</v>
      </c>
      <c r="D57" s="50">
        <f>D58+D59+D60+D61</f>
        <v>15437.005000000001</v>
      </c>
      <c r="E57" s="50">
        <f t="shared" ref="E57:H57" si="12">E58+E59+E60+E61</f>
        <v>16000</v>
      </c>
      <c r="F57" s="50">
        <f t="shared" si="12"/>
        <v>12844.429</v>
      </c>
      <c r="G57" s="50">
        <f t="shared" si="12"/>
        <v>13155.83</v>
      </c>
      <c r="H57" s="50">
        <f t="shared" si="12"/>
        <v>10043.731</v>
      </c>
    </row>
    <row r="58" spans="1:8" ht="31.5" x14ac:dyDescent="0.25">
      <c r="A58" s="110"/>
      <c r="B58" s="113"/>
      <c r="C58" s="34" t="s">
        <v>76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ht="15.75" x14ac:dyDescent="0.25">
      <c r="A59" s="110"/>
      <c r="B59" s="113"/>
      <c r="C59" s="34" t="s">
        <v>70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1:8" ht="15.75" x14ac:dyDescent="0.25">
      <c r="A60" s="110"/>
      <c r="B60" s="113"/>
      <c r="C60" s="34" t="s">
        <v>71</v>
      </c>
      <c r="D60" s="28">
        <f>'прил 4 май'!H23</f>
        <v>15437.005000000001</v>
      </c>
      <c r="E60" s="28">
        <f>'прил 4 май'!I23</f>
        <v>16000</v>
      </c>
      <c r="F60" s="28">
        <f>'прил 4 май'!J23</f>
        <v>12844.429</v>
      </c>
      <c r="G60" s="28">
        <f>'прил 4 май'!K23</f>
        <v>13155.83</v>
      </c>
      <c r="H60" s="28">
        <f>'прил 4 май'!L23</f>
        <v>10043.731</v>
      </c>
    </row>
    <row r="61" spans="1:8" ht="36.6" customHeight="1" x14ac:dyDescent="0.25">
      <c r="A61" s="111"/>
      <c r="B61" s="114"/>
      <c r="C61" s="43" t="s">
        <v>72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1:8" ht="15.75" x14ac:dyDescent="0.25">
      <c r="A62" s="109" t="s">
        <v>114</v>
      </c>
      <c r="B62" s="115" t="s">
        <v>50</v>
      </c>
      <c r="C62" s="48" t="s">
        <v>69</v>
      </c>
      <c r="D62" s="50">
        <f>D63+D64+D65</f>
        <v>0</v>
      </c>
      <c r="E62" s="50">
        <f t="shared" ref="E62:H62" si="13">E63+E64+E65</f>
        <v>7.2973999999999997</v>
      </c>
      <c r="F62" s="50">
        <f t="shared" si="13"/>
        <v>0</v>
      </c>
      <c r="G62" s="50">
        <f t="shared" si="13"/>
        <v>0</v>
      </c>
      <c r="H62" s="50">
        <f t="shared" si="13"/>
        <v>7.2973999999999997</v>
      </c>
    </row>
    <row r="63" spans="1:8" ht="15.75" x14ac:dyDescent="0.25">
      <c r="A63" s="107"/>
      <c r="B63" s="116"/>
      <c r="C63" s="34" t="s">
        <v>70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1:8" ht="15.75" x14ac:dyDescent="0.25">
      <c r="A64" s="107"/>
      <c r="B64" s="116"/>
      <c r="C64" s="34" t="s">
        <v>71</v>
      </c>
      <c r="D64" s="28">
        <v>0</v>
      </c>
      <c r="E64" s="28">
        <f>'прил 4 май'!I24</f>
        <v>7.2973999999999997</v>
      </c>
      <c r="F64" s="28">
        <v>0</v>
      </c>
      <c r="G64" s="28">
        <v>0</v>
      </c>
      <c r="H64" s="28">
        <f>SUM(D64:G64)</f>
        <v>7.2973999999999997</v>
      </c>
    </row>
    <row r="65" spans="1:8" ht="45" x14ac:dyDescent="0.25">
      <c r="A65" s="108"/>
      <c r="B65" s="117"/>
      <c r="C65" s="43" t="s">
        <v>72</v>
      </c>
      <c r="D65" s="28">
        <v>0</v>
      </c>
      <c r="E65" s="28">
        <v>0</v>
      </c>
      <c r="F65" s="28">
        <f>'прил 4 май'!J24</f>
        <v>0</v>
      </c>
      <c r="G65" s="28">
        <f>'прил 4 май'!K24</f>
        <v>0</v>
      </c>
      <c r="H65" s="28">
        <f>'прил 4 май'!L24</f>
        <v>0</v>
      </c>
    </row>
    <row r="66" spans="1:8" ht="22.15" customHeight="1" x14ac:dyDescent="0.25">
      <c r="A66" s="109" t="s">
        <v>115</v>
      </c>
      <c r="B66" s="115" t="s">
        <v>99</v>
      </c>
      <c r="C66" s="48" t="s">
        <v>69</v>
      </c>
      <c r="D66" s="50">
        <f>D67+D68+D69</f>
        <v>0</v>
      </c>
      <c r="E66" s="50">
        <f>E67+E68+E69</f>
        <v>97.727000000000004</v>
      </c>
      <c r="F66" s="50">
        <f>F67+F68+F69</f>
        <v>98.36</v>
      </c>
      <c r="G66" s="50">
        <f>G67+G68+G69</f>
        <v>0</v>
      </c>
      <c r="H66" s="50">
        <f>H67+H68+H69</f>
        <v>196.08699999999999</v>
      </c>
    </row>
    <row r="67" spans="1:8" ht="15.75" x14ac:dyDescent="0.25">
      <c r="A67" s="107"/>
      <c r="B67" s="116"/>
      <c r="C67" s="34" t="s">
        <v>70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ht="15.75" x14ac:dyDescent="0.25">
      <c r="A68" s="107"/>
      <c r="B68" s="116"/>
      <c r="C68" s="34" t="s">
        <v>71</v>
      </c>
      <c r="D68" s="28">
        <v>0</v>
      </c>
      <c r="E68" s="28">
        <f>'прил 4 май'!I25</f>
        <v>97.727000000000004</v>
      </c>
      <c r="F68" s="28">
        <f>'прил 4 май'!J25</f>
        <v>98.36</v>
      </c>
      <c r="G68" s="28">
        <f>'прил 4 май'!L25+'прил 4 май'!L24</f>
        <v>0</v>
      </c>
      <c r="H68" s="28">
        <f>SUM(D68:G68)</f>
        <v>196.08699999999999</v>
      </c>
    </row>
    <row r="69" spans="1:8" ht="45" x14ac:dyDescent="0.25">
      <c r="A69" s="108"/>
      <c r="B69" s="117"/>
      <c r="C69" s="43" t="s">
        <v>72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</row>
    <row r="70" spans="1:8" ht="15.75" x14ac:dyDescent="0.25">
      <c r="A70" s="106" t="s">
        <v>116</v>
      </c>
      <c r="B70" s="103" t="s">
        <v>137</v>
      </c>
      <c r="C70" s="48" t="s">
        <v>69</v>
      </c>
      <c r="D70" s="50">
        <f>D71+D72+D73</f>
        <v>0</v>
      </c>
      <c r="E70" s="50">
        <f t="shared" ref="E70:H70" si="14">E71+E72+E73</f>
        <v>0</v>
      </c>
      <c r="F70" s="50">
        <f t="shared" si="14"/>
        <v>0</v>
      </c>
      <c r="G70" s="50">
        <f t="shared" si="14"/>
        <v>4367.6499999999996</v>
      </c>
      <c r="H70" s="50">
        <f t="shared" si="14"/>
        <v>0</v>
      </c>
    </row>
    <row r="71" spans="1:8" ht="15.75" x14ac:dyDescent="0.25">
      <c r="A71" s="107"/>
      <c r="B71" s="104"/>
      <c r="C71" s="34" t="s">
        <v>70</v>
      </c>
      <c r="D71" s="28">
        <v>0</v>
      </c>
      <c r="E71" s="28">
        <v>0</v>
      </c>
      <c r="F71" s="28">
        <v>0</v>
      </c>
      <c r="G71" s="28">
        <v>4367.6499999999996</v>
      </c>
      <c r="H71" s="28">
        <v>0</v>
      </c>
    </row>
    <row r="72" spans="1:8" ht="15.75" x14ac:dyDescent="0.25">
      <c r="A72" s="107"/>
      <c r="B72" s="104"/>
      <c r="C72" s="34" t="s">
        <v>71</v>
      </c>
      <c r="D72" s="28">
        <v>0</v>
      </c>
      <c r="E72" s="28">
        <v>0</v>
      </c>
      <c r="F72" s="28">
        <v>0</v>
      </c>
      <c r="G72" s="28">
        <v>0</v>
      </c>
      <c r="H72" s="28">
        <f t="shared" ref="H72:H73" si="15">SUM(E72:G72)</f>
        <v>0</v>
      </c>
    </row>
    <row r="73" spans="1:8" ht="64.150000000000006" customHeight="1" x14ac:dyDescent="0.25">
      <c r="A73" s="108"/>
      <c r="B73" s="105"/>
      <c r="C73" s="43" t="s">
        <v>72</v>
      </c>
      <c r="D73" s="28">
        <v>0</v>
      </c>
      <c r="E73" s="28">
        <v>0</v>
      </c>
      <c r="F73" s="28">
        <v>0</v>
      </c>
      <c r="G73" s="28">
        <v>0</v>
      </c>
      <c r="H73" s="28">
        <f t="shared" si="15"/>
        <v>0</v>
      </c>
    </row>
    <row r="74" spans="1:8" ht="18" customHeight="1" x14ac:dyDescent="0.25">
      <c r="A74" s="103" t="s">
        <v>117</v>
      </c>
      <c r="B74" s="35" t="s">
        <v>73</v>
      </c>
      <c r="C74" s="48" t="s">
        <v>69</v>
      </c>
      <c r="D74" s="50">
        <f>D75+D76+D77+D78</f>
        <v>1208.72</v>
      </c>
      <c r="E74" s="50">
        <f t="shared" ref="E74:H74" si="16">E75+E76+E77+E78</f>
        <v>1970.5</v>
      </c>
      <c r="F74" s="50">
        <f t="shared" si="16"/>
        <v>671</v>
      </c>
      <c r="G74" s="50">
        <f t="shared" si="16"/>
        <v>671</v>
      </c>
      <c r="H74" s="50">
        <f t="shared" si="16"/>
        <v>671</v>
      </c>
    </row>
    <row r="75" spans="1:8" ht="33" customHeight="1" x14ac:dyDescent="0.25">
      <c r="A75" s="104"/>
      <c r="B75" s="112" t="s">
        <v>78</v>
      </c>
      <c r="C75" s="34" t="s">
        <v>76</v>
      </c>
      <c r="D75" s="28">
        <f t="shared" ref="D75:H78" si="17">D80+D85+D90+D95</f>
        <v>0</v>
      </c>
      <c r="E75" s="28">
        <f t="shared" si="17"/>
        <v>0</v>
      </c>
      <c r="F75" s="28">
        <f t="shared" si="17"/>
        <v>0</v>
      </c>
      <c r="G75" s="28">
        <f t="shared" si="17"/>
        <v>0</v>
      </c>
      <c r="H75" s="28">
        <f t="shared" si="17"/>
        <v>0</v>
      </c>
    </row>
    <row r="76" spans="1:8" ht="15.75" x14ac:dyDescent="0.25">
      <c r="A76" s="104"/>
      <c r="B76" s="123"/>
      <c r="C76" s="34" t="s">
        <v>70</v>
      </c>
      <c r="D76" s="28">
        <f t="shared" si="17"/>
        <v>203.06</v>
      </c>
      <c r="E76" s="28">
        <f t="shared" si="17"/>
        <v>0</v>
      </c>
      <c r="F76" s="28">
        <f t="shared" si="17"/>
        <v>0</v>
      </c>
      <c r="G76" s="28">
        <f t="shared" si="17"/>
        <v>0</v>
      </c>
      <c r="H76" s="28">
        <f t="shared" si="17"/>
        <v>0</v>
      </c>
    </row>
    <row r="77" spans="1:8" ht="15.75" x14ac:dyDescent="0.25">
      <c r="A77" s="104"/>
      <c r="B77" s="123"/>
      <c r="C77" s="34" t="s">
        <v>71</v>
      </c>
      <c r="D77" s="28">
        <f t="shared" si="17"/>
        <v>1005.66</v>
      </c>
      <c r="E77" s="28">
        <f t="shared" si="17"/>
        <v>1970.5</v>
      </c>
      <c r="F77" s="28">
        <f t="shared" si="17"/>
        <v>671</v>
      </c>
      <c r="G77" s="28">
        <f t="shared" si="17"/>
        <v>671</v>
      </c>
      <c r="H77" s="28">
        <f t="shared" si="17"/>
        <v>671</v>
      </c>
    </row>
    <row r="78" spans="1:8" ht="45" x14ac:dyDescent="0.25">
      <c r="A78" s="105"/>
      <c r="B78" s="124"/>
      <c r="C78" s="43" t="s">
        <v>72</v>
      </c>
      <c r="D78" s="28">
        <f t="shared" si="17"/>
        <v>0</v>
      </c>
      <c r="E78" s="28">
        <f t="shared" si="17"/>
        <v>0</v>
      </c>
      <c r="F78" s="28">
        <f t="shared" si="17"/>
        <v>0</v>
      </c>
      <c r="G78" s="28">
        <f t="shared" si="17"/>
        <v>0</v>
      </c>
      <c r="H78" s="28">
        <f t="shared" si="17"/>
        <v>0</v>
      </c>
    </row>
    <row r="79" spans="1:8" ht="15.6" customHeight="1" x14ac:dyDescent="0.25">
      <c r="A79" s="109" t="s">
        <v>118</v>
      </c>
      <c r="B79" s="112" t="s">
        <v>138</v>
      </c>
      <c r="C79" s="48" t="s">
        <v>69</v>
      </c>
      <c r="D79" s="50">
        <f>D80+D81+D82+D83</f>
        <v>886.66</v>
      </c>
      <c r="E79" s="50">
        <f>E80+E81+E82+E83</f>
        <v>1856.5</v>
      </c>
      <c r="F79" s="50">
        <f>F80+F81+F82+F83</f>
        <v>557</v>
      </c>
      <c r="G79" s="50">
        <f>G80+G81+G82+G83</f>
        <v>557</v>
      </c>
      <c r="H79" s="50">
        <f>H80+H81+H82+H83</f>
        <v>557</v>
      </c>
    </row>
    <row r="80" spans="1:8" ht="35.25" customHeight="1" x14ac:dyDescent="0.25">
      <c r="A80" s="110"/>
      <c r="B80" s="113"/>
      <c r="C80" s="34" t="s"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</row>
    <row r="81" spans="1:8" ht="20.25" customHeight="1" x14ac:dyDescent="0.25">
      <c r="A81" s="110"/>
      <c r="B81" s="113"/>
      <c r="C81" s="34" t="s">
        <v>70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1:8" ht="22.5" customHeight="1" x14ac:dyDescent="0.25">
      <c r="A82" s="110"/>
      <c r="B82" s="113"/>
      <c r="C82" s="34" t="s">
        <v>71</v>
      </c>
      <c r="D82" s="28">
        <v>886.66</v>
      </c>
      <c r="E82" s="28">
        <v>1856.5</v>
      </c>
      <c r="F82" s="28">
        <f>'прил 4 май'!J27</f>
        <v>557</v>
      </c>
      <c r="G82" s="28">
        <f>'прил 4 май'!K27</f>
        <v>557</v>
      </c>
      <c r="H82" s="28">
        <f>'прил 4 май'!L27</f>
        <v>557</v>
      </c>
    </row>
    <row r="83" spans="1:8" ht="35.450000000000003" customHeight="1" x14ac:dyDescent="0.25">
      <c r="A83" s="111"/>
      <c r="B83" s="114"/>
      <c r="C83" s="43" t="s">
        <v>72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</row>
    <row r="84" spans="1:8" ht="15.75" x14ac:dyDescent="0.25">
      <c r="A84" s="109" t="s">
        <v>119</v>
      </c>
      <c r="B84" s="112" t="s">
        <v>53</v>
      </c>
      <c r="C84" s="48" t="s">
        <v>69</v>
      </c>
      <c r="D84" s="50">
        <f>D85+D86+D87+D88</f>
        <v>84</v>
      </c>
      <c r="E84" s="50">
        <f>E85+E86+E87+E88</f>
        <v>84</v>
      </c>
      <c r="F84" s="50">
        <f>F85+F86+F87+F88</f>
        <v>84</v>
      </c>
      <c r="G84" s="50">
        <f>G85+G86+G87+G88</f>
        <v>84</v>
      </c>
      <c r="H84" s="50">
        <f>H85+H86+H87+H88</f>
        <v>84</v>
      </c>
    </row>
    <row r="85" spans="1:8" ht="31.5" x14ac:dyDescent="0.25">
      <c r="A85" s="110"/>
      <c r="B85" s="113"/>
      <c r="C85" s="34" t="s">
        <v>76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</row>
    <row r="86" spans="1:8" ht="15.75" x14ac:dyDescent="0.25">
      <c r="A86" s="110"/>
      <c r="B86" s="113"/>
      <c r="C86" s="34" t="s">
        <v>70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</row>
    <row r="87" spans="1:8" ht="15.75" x14ac:dyDescent="0.25">
      <c r="A87" s="110"/>
      <c r="B87" s="113"/>
      <c r="C87" s="34" t="s">
        <v>71</v>
      </c>
      <c r="D87" s="28">
        <f>'прил 4 май'!H28</f>
        <v>84</v>
      </c>
      <c r="E87" s="28">
        <f>'прил 4 май'!I28</f>
        <v>84</v>
      </c>
      <c r="F87" s="28">
        <f>'прил 4 май'!J28</f>
        <v>84</v>
      </c>
      <c r="G87" s="28">
        <f>'прил 4 май'!K28</f>
        <v>84</v>
      </c>
      <c r="H87" s="28">
        <f>'прил 4 май'!L28</f>
        <v>84</v>
      </c>
    </row>
    <row r="88" spans="1:8" ht="45" x14ac:dyDescent="0.25">
      <c r="A88" s="111"/>
      <c r="B88" s="114"/>
      <c r="C88" s="43" t="s">
        <v>72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</row>
    <row r="89" spans="1:8" ht="15.75" x14ac:dyDescent="0.25">
      <c r="A89" s="109" t="s">
        <v>120</v>
      </c>
      <c r="B89" s="112" t="s">
        <v>52</v>
      </c>
      <c r="C89" s="48" t="s">
        <v>69</v>
      </c>
      <c r="D89" s="50">
        <f>D90+D91+D92+D93</f>
        <v>30</v>
      </c>
      <c r="E89" s="50">
        <f>E90+E91+E92+E93</f>
        <v>30</v>
      </c>
      <c r="F89" s="50">
        <f>F90+F91+F92+F93</f>
        <v>30</v>
      </c>
      <c r="G89" s="50">
        <f>G90+G91+G92+G93</f>
        <v>30</v>
      </c>
      <c r="H89" s="50">
        <f>H90+H91+H92+H93</f>
        <v>30</v>
      </c>
    </row>
    <row r="90" spans="1:8" ht="31.5" x14ac:dyDescent="0.25">
      <c r="A90" s="110"/>
      <c r="B90" s="113"/>
      <c r="C90" s="34" t="s">
        <v>76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</row>
    <row r="91" spans="1:8" ht="15.75" x14ac:dyDescent="0.25">
      <c r="A91" s="110"/>
      <c r="B91" s="113"/>
      <c r="C91" s="34" t="s">
        <v>70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</row>
    <row r="92" spans="1:8" ht="25.9" customHeight="1" x14ac:dyDescent="0.25">
      <c r="A92" s="110"/>
      <c r="B92" s="113"/>
      <c r="C92" s="34" t="s">
        <v>71</v>
      </c>
      <c r="D92" s="28">
        <f>'прил 4 май'!H29</f>
        <v>30</v>
      </c>
      <c r="E92" s="28">
        <f>'прил 4 май'!I29</f>
        <v>30</v>
      </c>
      <c r="F92" s="28">
        <f>'прил 4 май'!J29</f>
        <v>30</v>
      </c>
      <c r="G92" s="28">
        <f>'прил 4 май'!K29</f>
        <v>30</v>
      </c>
      <c r="H92" s="28">
        <f>'прил 4 май'!L29</f>
        <v>30</v>
      </c>
    </row>
    <row r="93" spans="1:8" ht="36.6" customHeight="1" x14ac:dyDescent="0.25">
      <c r="A93" s="111"/>
      <c r="B93" s="114"/>
      <c r="C93" s="43" t="s">
        <v>72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</row>
    <row r="94" spans="1:8" ht="15" customHeight="1" x14ac:dyDescent="0.25">
      <c r="A94" s="109" t="s">
        <v>121</v>
      </c>
      <c r="B94" s="125" t="s">
        <v>79</v>
      </c>
      <c r="C94" s="48" t="s">
        <v>69</v>
      </c>
      <c r="D94" s="49">
        <f>D95+D96+D97+D98</f>
        <v>208.06</v>
      </c>
      <c r="E94" s="49">
        <f>E95+E96+E97+E98</f>
        <v>0</v>
      </c>
      <c r="F94" s="49">
        <f>F95+F96+F97+F98</f>
        <v>0</v>
      </c>
      <c r="G94" s="49">
        <f>G95+G96+G97+G98</f>
        <v>0</v>
      </c>
      <c r="H94" s="49">
        <f>H95+H96+H97+H98</f>
        <v>0</v>
      </c>
    </row>
    <row r="95" spans="1:8" ht="31.5" x14ac:dyDescent="0.25">
      <c r="A95" s="110"/>
      <c r="B95" s="126"/>
      <c r="C95" s="34" t="s">
        <v>76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</row>
    <row r="96" spans="1:8" ht="15.75" x14ac:dyDescent="0.25">
      <c r="A96" s="110"/>
      <c r="B96" s="126"/>
      <c r="C96" s="34" t="s">
        <v>70</v>
      </c>
      <c r="D96" s="26">
        <v>203.06</v>
      </c>
      <c r="E96" s="26">
        <v>0</v>
      </c>
      <c r="F96" s="26">
        <v>0</v>
      </c>
      <c r="G96" s="26">
        <v>0</v>
      </c>
      <c r="H96" s="26">
        <v>0</v>
      </c>
    </row>
    <row r="97" spans="1:8" ht="15.75" x14ac:dyDescent="0.25">
      <c r="A97" s="110"/>
      <c r="B97" s="126"/>
      <c r="C97" s="34" t="s">
        <v>71</v>
      </c>
      <c r="D97" s="26">
        <f>'прил 4 май'!H30</f>
        <v>5</v>
      </c>
      <c r="E97" s="26">
        <f>'прил 4 май'!I30</f>
        <v>0</v>
      </c>
      <c r="F97" s="26">
        <f>'прил 4 май'!J30</f>
        <v>0</v>
      </c>
      <c r="G97" s="26">
        <f>'прил 4 май'!K30</f>
        <v>0</v>
      </c>
      <c r="H97" s="26">
        <f>'прил 4 май'!L30</f>
        <v>0</v>
      </c>
    </row>
    <row r="98" spans="1:8" ht="45" x14ac:dyDescent="0.25">
      <c r="A98" s="111"/>
      <c r="B98" s="127"/>
      <c r="C98" s="43" t="s">
        <v>72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</row>
  </sheetData>
  <mergeCells count="50">
    <mergeCell ref="A94:A98"/>
    <mergeCell ref="B94:B98"/>
    <mergeCell ref="A74:A78"/>
    <mergeCell ref="A79:A83"/>
    <mergeCell ref="B79:B83"/>
    <mergeCell ref="A84:A88"/>
    <mergeCell ref="B84:B88"/>
    <mergeCell ref="A89:A93"/>
    <mergeCell ref="B89:B93"/>
    <mergeCell ref="B75:B78"/>
    <mergeCell ref="A27:A31"/>
    <mergeCell ref="B27:B31"/>
    <mergeCell ref="A52:A56"/>
    <mergeCell ref="A32:A36"/>
    <mergeCell ref="B32:B36"/>
    <mergeCell ref="A12:A16"/>
    <mergeCell ref="B12:B16"/>
    <mergeCell ref="B18:B21"/>
    <mergeCell ref="A22:A26"/>
    <mergeCell ref="B22:B26"/>
    <mergeCell ref="A17:A21"/>
    <mergeCell ref="B70:B73"/>
    <mergeCell ref="A70:A73"/>
    <mergeCell ref="A37:A41"/>
    <mergeCell ref="B37:B41"/>
    <mergeCell ref="B53:B56"/>
    <mergeCell ref="A62:A65"/>
    <mergeCell ref="B66:B69"/>
    <mergeCell ref="A66:A69"/>
    <mergeCell ref="B62:B65"/>
    <mergeCell ref="A57:A61"/>
    <mergeCell ref="B57:B61"/>
    <mergeCell ref="B42:B46"/>
    <mergeCell ref="A42:A46"/>
    <mergeCell ref="A47:A51"/>
    <mergeCell ref="B47:B51"/>
    <mergeCell ref="J1:L1"/>
    <mergeCell ref="J2:L2"/>
    <mergeCell ref="J4:L4"/>
    <mergeCell ref="J5:L5"/>
    <mergeCell ref="G1:H1"/>
    <mergeCell ref="F2:H2"/>
    <mergeCell ref="G4:H4"/>
    <mergeCell ref="F5:H5"/>
    <mergeCell ref="B8:B10"/>
    <mergeCell ref="C8:C10"/>
    <mergeCell ref="D8:H8"/>
    <mergeCell ref="D9:H9"/>
    <mergeCell ref="A7:H7"/>
    <mergeCell ref="A8:A10"/>
  </mergeCells>
  <pageMargins left="0.70866141732283472" right="0.39370078740157483" top="0.74803149606299213" bottom="0.74803149606299213" header="0.31496062992125984" footer="0.31496062992125984"/>
  <pageSetup paperSize="9" scale="59" orientation="portrait" r:id="rId1"/>
  <rowBreaks count="1" manualBreakCount="1">
    <brk id="4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110" zoomScaleNormal="100" zoomScaleSheetLayoutView="110" workbookViewId="0">
      <selection activeCell="F6" sqref="F6"/>
    </sheetView>
  </sheetViews>
  <sheetFormatPr defaultRowHeight="15" x14ac:dyDescent="0.25"/>
  <cols>
    <col min="1" max="1" width="9.28515625" bestFit="1" customWidth="1"/>
    <col min="2" max="2" width="43.28515625" customWidth="1"/>
    <col min="3" max="6" width="9.28515625" customWidth="1"/>
    <col min="7" max="7" width="9.28515625" bestFit="1" customWidth="1"/>
    <col min="8" max="12" width="11.5703125" bestFit="1" customWidth="1"/>
  </cols>
  <sheetData>
    <row r="1" spans="1:12" ht="16.5" customHeight="1" x14ac:dyDescent="0.25">
      <c r="I1" s="84" t="s">
        <v>100</v>
      </c>
      <c r="J1" s="84"/>
      <c r="K1" s="84"/>
      <c r="L1" s="84"/>
    </row>
    <row r="2" spans="1:12" ht="15.75" customHeight="1" x14ac:dyDescent="0.25">
      <c r="I2" s="84" t="s">
        <v>141</v>
      </c>
      <c r="J2" s="84"/>
      <c r="K2" s="84"/>
      <c r="L2" s="84"/>
    </row>
    <row r="3" spans="1:12" ht="16.5" customHeight="1" x14ac:dyDescent="0.25">
      <c r="I3" s="130" t="s">
        <v>142</v>
      </c>
      <c r="J3" s="130"/>
      <c r="K3" s="130"/>
      <c r="L3" s="130"/>
    </row>
    <row r="4" spans="1:12" ht="18" customHeight="1" x14ac:dyDescent="0.25">
      <c r="I4" s="138" t="s">
        <v>146</v>
      </c>
      <c r="J4" s="138"/>
      <c r="K4" s="138"/>
      <c r="L4" s="138"/>
    </row>
    <row r="5" spans="1:12" ht="18" customHeight="1" x14ac:dyDescent="0.25">
      <c r="I5" s="53"/>
      <c r="J5" s="54"/>
      <c r="K5" s="55"/>
      <c r="L5" s="55"/>
    </row>
    <row r="6" spans="1:12" ht="18" customHeight="1" x14ac:dyDescent="0.25">
      <c r="I6" s="130" t="s">
        <v>103</v>
      </c>
      <c r="J6" s="130"/>
      <c r="K6" s="130"/>
      <c r="L6" s="130"/>
    </row>
    <row r="7" spans="1:12" ht="41.25" customHeight="1" x14ac:dyDescent="0.25">
      <c r="H7" s="131" t="s">
        <v>143</v>
      </c>
      <c r="I7" s="132"/>
      <c r="J7" s="132"/>
      <c r="K7" s="132"/>
      <c r="L7" s="132"/>
    </row>
    <row r="8" spans="1:12" ht="15.75" customHeight="1" x14ac:dyDescent="0.25">
      <c r="E8" s="39"/>
      <c r="J8" s="99"/>
      <c r="K8" s="98"/>
      <c r="L8" s="98"/>
    </row>
    <row r="9" spans="1:12" ht="58.5" customHeight="1" x14ac:dyDescent="0.25">
      <c r="A9" s="128" t="s">
        <v>144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2.75" customHeight="1" x14ac:dyDescent="0.25"/>
    <row r="11" spans="1:12" ht="15.75" x14ac:dyDescent="0.25">
      <c r="A11" s="18" t="s">
        <v>81</v>
      </c>
      <c r="B11" s="18" t="s">
        <v>82</v>
      </c>
      <c r="C11" s="136" t="s">
        <v>86</v>
      </c>
      <c r="D11" s="136"/>
      <c r="E11" s="136"/>
      <c r="F11" s="136"/>
      <c r="G11" s="136"/>
      <c r="H11" s="136" t="s">
        <v>88</v>
      </c>
      <c r="I11" s="136"/>
      <c r="J11" s="136"/>
      <c r="K11" s="136"/>
      <c r="L11" s="136"/>
    </row>
    <row r="12" spans="1:12" ht="15.75" x14ac:dyDescent="0.25">
      <c r="A12" s="18" t="s">
        <v>64</v>
      </c>
      <c r="B12" s="18" t="s">
        <v>83</v>
      </c>
      <c r="C12" s="136" t="s">
        <v>87</v>
      </c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ht="15.75" x14ac:dyDescent="0.25">
      <c r="A13" s="19"/>
      <c r="B13" s="18" t="s">
        <v>84</v>
      </c>
      <c r="C13" s="137"/>
      <c r="D13" s="137"/>
      <c r="E13" s="137"/>
      <c r="F13" s="137"/>
      <c r="G13" s="137"/>
      <c r="H13" s="136"/>
      <c r="I13" s="136"/>
      <c r="J13" s="136"/>
      <c r="K13" s="136"/>
      <c r="L13" s="136"/>
    </row>
    <row r="14" spans="1:12" ht="15.75" x14ac:dyDescent="0.25">
      <c r="A14" s="19"/>
      <c r="B14" s="18" t="s">
        <v>85</v>
      </c>
      <c r="C14" s="1">
        <v>2020</v>
      </c>
      <c r="D14" s="1">
        <v>2021</v>
      </c>
      <c r="E14" s="1">
        <v>2022</v>
      </c>
      <c r="F14" s="1">
        <v>2023</v>
      </c>
      <c r="G14" s="1">
        <v>2024</v>
      </c>
      <c r="H14" s="1">
        <v>2020</v>
      </c>
      <c r="I14" s="1">
        <v>2021</v>
      </c>
      <c r="J14" s="1">
        <v>2022</v>
      </c>
      <c r="K14" s="1">
        <v>2023</v>
      </c>
      <c r="L14" s="1">
        <v>2024</v>
      </c>
    </row>
    <row r="15" spans="1:12" ht="15.75" x14ac:dyDescent="0.25">
      <c r="A15" s="18">
        <v>1</v>
      </c>
      <c r="B15" s="18">
        <v>2</v>
      </c>
      <c r="C15" s="18">
        <v>3</v>
      </c>
      <c r="D15" s="18"/>
      <c r="E15" s="18">
        <v>4</v>
      </c>
      <c r="F15" s="18"/>
      <c r="G15" s="18">
        <v>5</v>
      </c>
      <c r="H15" s="18">
        <v>6</v>
      </c>
      <c r="I15" s="18"/>
      <c r="J15" s="18">
        <v>7</v>
      </c>
      <c r="K15" s="18"/>
      <c r="L15" s="18">
        <v>8</v>
      </c>
    </row>
    <row r="16" spans="1:12" ht="48.75" customHeight="1" x14ac:dyDescent="0.25">
      <c r="A16" s="18"/>
      <c r="B16" s="2" t="s">
        <v>89</v>
      </c>
      <c r="C16" s="1"/>
      <c r="D16" s="1"/>
      <c r="E16" s="1"/>
      <c r="F16" s="1"/>
      <c r="G16" s="1"/>
      <c r="H16" s="46">
        <f>15437.005</f>
        <v>15437.004999999999</v>
      </c>
      <c r="I16" s="47">
        <v>16105.023999999999</v>
      </c>
      <c r="J16" s="47">
        <v>12942.789000000001</v>
      </c>
      <c r="K16" s="47">
        <v>17523.48</v>
      </c>
      <c r="L16" s="47">
        <v>10043.73</v>
      </c>
    </row>
    <row r="17" spans="1:12" ht="33.75" customHeight="1" x14ac:dyDescent="0.25">
      <c r="A17" s="18"/>
      <c r="B17" s="2" t="s">
        <v>90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1" customHeight="1" x14ac:dyDescent="0.25">
      <c r="A18" s="18"/>
      <c r="B18" s="1" t="s">
        <v>91</v>
      </c>
      <c r="C18" s="1">
        <v>280</v>
      </c>
      <c r="D18" s="1">
        <v>280</v>
      </c>
      <c r="E18" s="1">
        <v>280</v>
      </c>
      <c r="F18" s="1">
        <v>280</v>
      </c>
      <c r="G18" s="1">
        <v>280</v>
      </c>
      <c r="H18" s="1"/>
      <c r="I18" s="1"/>
      <c r="J18" s="1"/>
      <c r="K18" s="1"/>
      <c r="L18" s="1"/>
    </row>
    <row r="19" spans="1:12" ht="15.75" x14ac:dyDescent="0.25">
      <c r="A19" s="133" t="s">
        <v>92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1:12" x14ac:dyDescent="0.25">
      <c r="A20" s="21"/>
      <c r="B20" s="22"/>
      <c r="C20" s="1">
        <v>2020</v>
      </c>
      <c r="D20" s="1">
        <v>2021</v>
      </c>
      <c r="E20" s="1">
        <v>2022</v>
      </c>
      <c r="F20" s="1">
        <v>2023</v>
      </c>
      <c r="G20" s="1">
        <v>2024</v>
      </c>
      <c r="H20" s="1">
        <v>2020</v>
      </c>
      <c r="I20" s="1">
        <v>2021</v>
      </c>
      <c r="J20" s="1">
        <v>2022</v>
      </c>
      <c r="K20" s="1">
        <v>2023</v>
      </c>
      <c r="L20" s="1">
        <v>2024</v>
      </c>
    </row>
    <row r="21" spans="1:12" ht="31.5" customHeight="1" x14ac:dyDescent="0.25">
      <c r="A21" s="2"/>
      <c r="B21" s="2" t="s">
        <v>97</v>
      </c>
      <c r="C21" s="1">
        <v>35367</v>
      </c>
      <c r="D21" s="1">
        <v>35367</v>
      </c>
      <c r="E21" s="1">
        <v>35367</v>
      </c>
      <c r="F21" s="1">
        <v>35367</v>
      </c>
      <c r="G21" s="1">
        <v>35367</v>
      </c>
      <c r="H21" s="2"/>
      <c r="I21" s="2"/>
      <c r="J21" s="2"/>
      <c r="K21" s="2"/>
      <c r="L21" s="1"/>
    </row>
    <row r="22" spans="1:12" ht="15.75" x14ac:dyDescent="0.25">
      <c r="A22" s="20"/>
      <c r="B22" s="2" t="s">
        <v>93</v>
      </c>
      <c r="C22" s="1"/>
      <c r="D22" s="1"/>
      <c r="E22" s="1"/>
      <c r="F22" s="1"/>
      <c r="G22" s="1"/>
      <c r="H22" s="47">
        <v>7891.26</v>
      </c>
      <c r="I22" s="47">
        <v>8606.9459999999999</v>
      </c>
      <c r="J22" s="47">
        <v>7913.0050000000001</v>
      </c>
      <c r="K22" s="47">
        <v>7913.0050000000001</v>
      </c>
      <c r="L22" s="47">
        <v>6533.6350000000002</v>
      </c>
    </row>
  </sheetData>
  <mergeCells count="13">
    <mergeCell ref="A19:L19"/>
    <mergeCell ref="C11:G11"/>
    <mergeCell ref="C12:G12"/>
    <mergeCell ref="C13:G13"/>
    <mergeCell ref="H11:L13"/>
    <mergeCell ref="J8:L8"/>
    <mergeCell ref="A9:L9"/>
    <mergeCell ref="I2:L2"/>
    <mergeCell ref="I1:L1"/>
    <mergeCell ref="I3:L3"/>
    <mergeCell ref="I6:L6"/>
    <mergeCell ref="H7:L7"/>
    <mergeCell ref="I4:L4"/>
  </mergeCells>
  <pageMargins left="0.7" right="0.7" top="0.75" bottom="0.75" header="0.3" footer="0.3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D17C76B-36F4-4E8F-A062-B124B67146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без учета счетов бюджета</vt:lpstr>
      <vt:lpstr>прил 4 май</vt:lpstr>
      <vt:lpstr>Прил 5 май</vt:lpstr>
      <vt:lpstr>прил 3 май</vt:lpstr>
      <vt:lpstr>'без учета счетов бюджета'!Заголовки_для_печати</vt:lpstr>
      <vt:lpstr>'Прил 5 май'!Заголовки_для_печати</vt:lpstr>
      <vt:lpstr>'Прил 5 май'!Область_печати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Шпачкова Марина Семеновна</cp:lastModifiedBy>
  <cp:lastPrinted>2021-05-26T06:42:33Z</cp:lastPrinted>
  <dcterms:created xsi:type="dcterms:W3CDTF">2020-09-22T01:51:47Z</dcterms:created>
  <dcterms:modified xsi:type="dcterms:W3CDTF">2021-05-28T00:31:51Z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