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0" yWindow="1245" windowWidth="12645" windowHeight="10665"/>
  </bookViews>
  <sheets>
    <sheet name="1 кв." sheetId="4" r:id="rId1"/>
  </sheets>
  <definedNames>
    <definedName name="_xlnm.Print_Area" localSheetId="0">'1 кв.'!$A$1:$G$61</definedName>
  </definedNames>
  <calcPr calcId="145621"/>
</workbook>
</file>

<file path=xl/calcChain.xml><?xml version="1.0" encoding="utf-8"?>
<calcChain xmlns="http://schemas.openxmlformats.org/spreadsheetml/2006/main">
  <c r="F7" i="4" l="1"/>
  <c r="E55" i="4" l="1"/>
  <c r="D26" i="4"/>
  <c r="E26" i="4"/>
  <c r="C26" i="4"/>
  <c r="D15" i="4"/>
  <c r="E15" i="4"/>
  <c r="C15" i="4"/>
  <c r="F52" i="4" l="1"/>
  <c r="D47" i="4" l="1"/>
  <c r="E47" i="4"/>
  <c r="E40" i="4" s="1"/>
  <c r="C47" i="4"/>
  <c r="F46" i="4"/>
  <c r="D44" i="4"/>
  <c r="E44" i="4"/>
  <c r="F44" i="4" s="1"/>
  <c r="C44" i="4"/>
  <c r="E41" i="4"/>
  <c r="C41" i="4"/>
  <c r="D55" i="4"/>
  <c r="C55" i="4"/>
  <c r="D41" i="4"/>
  <c r="D32" i="4"/>
  <c r="E32" i="4"/>
  <c r="C32" i="4"/>
  <c r="E17" i="4"/>
  <c r="C17" i="4"/>
  <c r="D17" i="4"/>
  <c r="E39" i="4" l="1"/>
  <c r="D40" i="4"/>
  <c r="D37" i="4"/>
  <c r="D28" i="4"/>
  <c r="D24" i="4"/>
  <c r="D20" i="4"/>
  <c r="D11" i="4"/>
  <c r="D9" i="4"/>
  <c r="C7" i="4"/>
  <c r="D7" i="4"/>
  <c r="D39" i="4" l="1"/>
  <c r="D6" i="4"/>
  <c r="F42" i="4"/>
  <c r="D61" i="4" l="1"/>
  <c r="F41" i="4"/>
  <c r="E20" i="4" l="1"/>
  <c r="C20" i="4"/>
  <c r="E28" i="4"/>
  <c r="C28" i="4"/>
  <c r="F31" i="4"/>
  <c r="F8" i="4" l="1"/>
  <c r="F10" i="4"/>
  <c r="F12" i="4"/>
  <c r="F13" i="4"/>
  <c r="F14" i="4"/>
  <c r="F18" i="4"/>
  <c r="F21" i="4"/>
  <c r="F22" i="4"/>
  <c r="F23" i="4"/>
  <c r="F25" i="4"/>
  <c r="F27" i="4"/>
  <c r="F29" i="4"/>
  <c r="F33" i="4"/>
  <c r="F48" i="4"/>
  <c r="F49" i="4"/>
  <c r="F50" i="4"/>
  <c r="F51" i="4"/>
  <c r="F54" i="4"/>
  <c r="E59" i="4"/>
  <c r="C59" i="4"/>
  <c r="E37" i="4"/>
  <c r="C37" i="4"/>
  <c r="F32" i="4"/>
  <c r="E24" i="4"/>
  <c r="E11" i="4"/>
  <c r="E9" i="4"/>
  <c r="E7" i="4"/>
  <c r="E6" i="4" l="1"/>
  <c r="F26" i="4" l="1"/>
  <c r="E61" i="4" l="1"/>
  <c r="F17" i="4" l="1"/>
  <c r="C40" i="4" l="1"/>
  <c r="F40" i="4" l="1"/>
  <c r="F47" i="4"/>
  <c r="C39" i="4"/>
  <c r="F39" i="4" s="1"/>
  <c r="F28" i="4" l="1"/>
  <c r="C24" i="4" l="1"/>
  <c r="F24" i="4" s="1"/>
  <c r="F20" i="4"/>
  <c r="C11" i="4"/>
  <c r="F11" i="4" s="1"/>
  <c r="C9" i="4"/>
  <c r="F9" i="4" s="1"/>
  <c r="C6" i="4" l="1"/>
  <c r="F6" i="4" s="1"/>
  <c r="C61" i="4" l="1"/>
  <c r="F61" i="4" s="1"/>
</calcChain>
</file>

<file path=xl/sharedStrings.xml><?xml version="1.0" encoding="utf-8"?>
<sst xmlns="http://schemas.openxmlformats.org/spreadsheetml/2006/main" count="137" uniqueCount="137">
  <si>
    <t>ВСЕГО</t>
  </si>
  <si>
    <t>Код бюджетной классификации Российской Федерации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</si>
  <si>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</si>
  <si>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</si>
  <si>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</si>
  <si>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</si>
  <si>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</si>
  <si>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</si>
  <si>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</si>
  <si>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</si>
  <si>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</si>
  <si>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</si>
  <si>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</si>
  <si>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</si>
  <si>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</si>
  <si>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</si>
  <si>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</si>
  <si>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</si>
  <si>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</si>
  <si>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</si>
  <si>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</si>
  <si>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</si>
  <si>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</si>
  <si>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</si>
  <si>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</si>
  <si>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</si>
  <si>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</si>
  <si>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</si>
  <si>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</si>
  <si>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</si>
  <si>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</si>
  <si>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</si>
  <si>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</si>
  <si>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</si>
  <si>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</si>
  <si>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</si>
  <si>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</si>
  <si>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</si>
  <si>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</si>
  <si>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</si>
  <si>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</si>
  <si>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</si>
  <si>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</si>
  <si>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</si>
  <si>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</si>
  <si>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</si>
  <si>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</si>
  <si>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 xml:space="preserve">Субвенции бюджетам муниципальных районов на государственную регистрацию актов гражданского состояния </t>
  </si>
  <si>
    <t>БЕЗВОЗМЕЗДНЫЕ ПОСТУПЛЕНИЯ ОТ ДРУГИХ БЮДЖЕТОВ БЮДЖЕТНОЙ СИСТЕМЫ РОССИЙСКОЙ ФЕДЕРАЦИИ</t>
  </si>
  <si>
    <t>Субвенции бюджетам бюджетной системы Российской Федерации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</si>
  <si>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</si>
  <si>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</si>
  <si>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</si>
  <si>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1 11 09045 05 0000 120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</si>
  <si>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
</t>
  </si>
  <si>
    <t>1 11 05013 05 0000 120</t>
  </si>
  <si>
    <t>1 14 06013 05 0000 430</t>
  </si>
  <si>
    <t xml:space="preserve"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</si>
  <si>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2 02 35930 05 0000 150</t>
  </si>
  <si>
    <t>2 02 35120 05 0000 150</t>
  </si>
  <si>
    <t>2 02 35118 05 0000 150</t>
  </si>
  <si>
    <t>2 02 30029 05 0000 150</t>
  </si>
  <si>
    <t>2 02 30024 05 0000 150</t>
  </si>
  <si>
    <t>2 02 30000 00 0000 150</t>
  </si>
  <si>
    <t>Субсидии бюджетам бюджетной системы Российской Федерации (межбюджетные субсидии)</t>
  </si>
  <si>
    <t>Прочие субсидии бюджетам муниципальных районов</t>
  </si>
  <si>
    <t>2 02 20000 00 0000 150</t>
  </si>
  <si>
    <t>2 02 29999 05 0000 150</t>
  </si>
  <si>
    <t xml:space="preserve">% исполнения </t>
  </si>
  <si>
    <t>исполнено</t>
  </si>
  <si>
    <t>Сведения о ходе исполнения бюджета Ханкайского муниципального района</t>
  </si>
  <si>
    <t>1. Доходы</t>
  </si>
  <si>
    <t>Невыясненные поступления, зачисляемые в бюджеты муниципальных районов</t>
  </si>
  <si>
    <t>1 17 01050 05 0000 180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</si>
  <si>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</si>
  <si>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2 19 60010 05 0000 150</t>
  </si>
  <si>
    <t>ПРОЧИЕ НЕНАЛОГОВЫЕ ДОХОДЫ</t>
  </si>
  <si>
    <t>1 17 00000 05 0000 180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</si>
  <si>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</si>
  <si>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</si>
  <si>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1 14 02053 05 0000 440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</si>
  <si>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</si>
  <si>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Дотации бюджетам муниципальных районов на поддержку мер по обеспечению сбалансированности бюджетов</t>
  </si>
  <si>
    <t>Дотации бюджетамбюджетной систему Российкой Федерации</t>
  </si>
  <si>
    <t>2 02 10000 00 0000 150</t>
  </si>
  <si>
    <t>2 02 15002 05 0000 150</t>
  </si>
  <si>
    <t>Примечание</t>
  </si>
  <si>
    <t>Бюджетные назначения предоставлены администратором  доходов  Росприроднадзор, фактически поступление осталось на уровне прошлого года</t>
  </si>
  <si>
    <t>аукционы признаны несостоявшимися, в связи с отсутствием заявок</t>
  </si>
  <si>
    <t>за 2020 год</t>
  </si>
  <si>
    <t>уточненный бюджет, реш. № 73 от 17.12.2020г.</t>
  </si>
  <si>
    <t>первоначальный бюджет, реш. № 539 от 17.12.2019г.</t>
  </si>
  <si>
    <t>1 16 01000 01 0000 140</t>
  </si>
  <si>
    <t>Административные штрафы, установленные Кодексом Российской Федерации об  административных правонарушениях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</si>
  <si>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 (муниципальным казенным учреждением) муниципального района</t>
  </si>
  <si>
    <t>2 02 35260 05 0000 150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</si>
  <si>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</si>
  <si>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Субвенции бюджетам муниципальных районов  на  выполнение передаваемых полномочий субъектов Российской Федерации</t>
  </si>
  <si>
    <t>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</si>
  <si>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1 08 07150 01 0000 110</t>
  </si>
  <si>
    <t>Государственная пошлина за выдачу разрешения на установку рекламной конструкции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</si>
  <si>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</si>
  <si>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</si>
  <si>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1 16 10000 00 0000 140</t>
  </si>
  <si>
    <t>1 16 07090 05 0000 140</t>
  </si>
  <si>
    <t>Платежи в целях возмещения причиненного ущерба (убытков)</t>
  </si>
  <si>
    <t>2 02 15853 05 0000 150</t>
  </si>
  <si>
    <t>2 02 25243 05 0000 150</t>
  </si>
  <si>
    <t>Субсидии бюджетам субъектов Российской Федерации на строительство и реконструкцию (модернизацию) объектов питьевого снабжения</t>
  </si>
  <si>
    <t>2 02 35304 05 0000 150</t>
  </si>
  <si>
    <t>2 02 45303 05 0000 150</t>
  </si>
  <si>
    <t>Иные межбюджетные трансферты</t>
  </si>
  <si>
    <t>2 02 49999 05 0000 150</t>
  </si>
  <si>
    <t>Дотации бюджетам  муниципальных районов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</si>
  <si>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</si>
  <si>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
</t>
  </si>
  <si>
    <t xml:space="preserve">Прочие межбюджетные трансферты, передаваемые бюджетам муниципальных районов
</t>
  </si>
  <si>
    <t>1 06 00000 00 0000 000</t>
  </si>
  <si>
    <t>1 06 01000 05 0000 000</t>
  </si>
  <si>
    <t>НАЛОГИ НА ИМУЩЕСТВО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</si>
  <si>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
</t>
  </si>
  <si>
    <t>2 02 40000 00 0000 150</t>
  </si>
  <si>
    <t>2 02 49001 05 0000 150</t>
  </si>
  <si>
    <t>Межбюджетные трансфертыпередаваемые бюджетам муниципальных районов, за счёт средств резервного фонда Правительства Российской Федерации</t>
  </si>
  <si>
    <t>фактический контингент уменьшился на 0,1 % или на 318 тыс.руб.  (контингент 2019г. - 295 597 тыс.руб., 2020г. - 295 279 тыс.руб.). Также на уменьшение поступлений налога повлияла новая коронавирусная инфекция, т.к. налог от листов временной нетрудоспособности жителей Ханкайского района поступает в бюджет Уссурийского городского округа (филиал № 6 ГУ-Приморское региональное отделение ФСС г.Уссурийск) сумма уменьшения составила 2 371,05 тыс.руб. (контингент 3 210,20 тыс.руб.)</t>
  </si>
  <si>
    <t>уменьшилось поступление,  плановые назначени предоставлены Управление Федерального казначейства по Приморскому краю</t>
  </si>
  <si>
    <t>дополнительно поступили суммы в конце года</t>
  </si>
  <si>
    <t>ожидалось, что при отмене с 2021г. единого налога на вмененный доход ряд предпринимателей оплатят приобретенные патенты в конце года, поступления прошли следующим годом</t>
  </si>
  <si>
    <t>поступили суммы авансовых платежей от юридических и физических лиц, а также заключены новые договора аренды (102 договора)</t>
  </si>
  <si>
    <t>уменьшилось поступление по госпошлине по делам, рассматриваемым в судах общей юрисдикции, мировыми судьями, в основном иски в суды подают кредитные организации и организации предоставляющие услуги ЖКХ</t>
  </si>
  <si>
    <t xml:space="preserve">имеется задолженность у индивидуальных предпринимателей </t>
  </si>
  <si>
    <t xml:space="preserve">заключены новые договора аренды, наибольшая сумма поступила от КГУП «Примтеплоэнерго» 284,6 тыс.руб., а также поступили авансовые платежи </t>
  </si>
  <si>
    <t>ожидалось поступление авансовых платежей от КГУБ «Ханкайская ЦРБ» - оплата прошла в следующем году</t>
  </si>
  <si>
    <t>поступили суммы за продажу металлолома</t>
  </si>
  <si>
    <t>увеличилось поступление от физических лиц платы на соцнайм помещений, а также поступила задолженность по МУП "ЖКХ" за прошлые периоды 1 790,5 тыс.руб.</t>
  </si>
  <si>
    <t>в отчетном году ООО «АПК «Альянс» выкупил земельные участки на сумму 2 647,0 тыс.руб., а также суммы от физических лиц</t>
  </si>
  <si>
    <t>в связи с изменением законодательства по зачислению штрафных санкций поступили незапланированные платежи по возмещению причиненного ущерба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</si>
</sst>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3" fillId="0" borderId="0" xfId="0" applyFont="1" applyFill="1"/>
    <xf numFmtId="0" fontId="4" fillId="2" borderId="0" xfId="0" applyFont="1" applyFill="1" applyAlignment="1"/>
    <xf numFmtId="0" fontId="4" fillId="2" borderId="0" xfId="0" applyFont="1" applyFill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wrapText="1"/>
    </xf>
    <xf numFmtId="0" fontId="2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2" fillId="0" borderId="1" xfId="0" applyFont="1" applyFill="1" applyBorder="1" applyAlignment="1"/>
    <xf numFmtId="0" fontId="2" fillId="0" borderId="1" xfId="0" applyFont="1" applyFill="1" applyBorder="1"/>
    <xf numFmtId="49" fontId="4" fillId="2" borderId="0" xfId="0" applyNumberFormat="1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Alignment="1">
      <alignment horizontal="right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4" fillId="2" borderId="1" xfId="0" applyNumberFormat="1" applyFont="1" applyFill="1" applyBorder="1" applyAlignment="1">
      <alignment horizontal="right" wrapText="1"/>
    </xf>
    <xf numFmtId="164" fontId="4" fillId="2" borderId="1" xfId="0" applyNumberFormat="1" applyFont="1" applyFill="1" applyBorder="1"/>
    <xf numFmtId="164" fontId="2" fillId="2" borderId="1" xfId="0" applyNumberFormat="1" applyFont="1" applyFill="1" applyBorder="1"/>
    <xf numFmtId="164" fontId="2" fillId="0" borderId="1" xfId="0" applyNumberFormat="1" applyFont="1" applyFill="1" applyBorder="1"/>
    <xf numFmtId="164" fontId="4" fillId="2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/>
    <xf numFmtId="165" fontId="4" fillId="0" borderId="1" xfId="0" applyNumberFormat="1" applyFont="1" applyFill="1" applyBorder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165" fontId="2" fillId="0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/>
    <xf numFmtId="0" fontId="4" fillId="0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3"/>
  <sheetViews>
    <sheetView tabSelected="1" topLeftCell="A55" zoomScale="70" zoomScaleNormal="70" zoomScaleSheetLayoutView="70" workbookViewId="0">
      <selection activeCell="D61" sqref="D61"/>
    </sheetView>
  </sheetViews>
  <sheetFormatPr defaultRowHeight="18.75" outlineLevelRow="1" x14ac:dyDescent="0.3"/>
  <cols>
    <col min="1" max="1" width="31" style="3" customWidth="1"/>
    <col min="2" max="2" width="85.7109375" style="4" customWidth="1"/>
    <col min="3" max="4" width="19.7109375" style="29" customWidth="1"/>
    <col min="5" max="5" width="16.85546875" style="1" customWidth="1"/>
    <col min="6" max="6" width="16.7109375" style="1" customWidth="1"/>
    <col min="7" max="7" width="51.140625" style="31" customWidth="1"/>
    <col min="8" max="9" width="12" style="1" bestFit="1" customWidth="1"/>
    <col min="10" max="257" width="9.140625" style="1"/>
    <col min="258" max="258" width="26.42578125" style="1" customWidth="1"/>
    <col min="259" max="259" width="78.42578125" style="1" customWidth="1"/>
    <col min="260" max="260" width="19.7109375" style="1" customWidth="1"/>
    <col min="261" max="513" width="9.140625" style="1"/>
    <col min="514" max="514" width="26.42578125" style="1" customWidth="1"/>
    <col min="515" max="515" width="78.42578125" style="1" customWidth="1"/>
    <col min="516" max="516" width="19.7109375" style="1" customWidth="1"/>
    <col min="517" max="769" width="9.140625" style="1"/>
    <col min="770" max="770" width="26.42578125" style="1" customWidth="1"/>
    <col min="771" max="771" width="78.42578125" style="1" customWidth="1"/>
    <col min="772" max="772" width="19.7109375" style="1" customWidth="1"/>
    <col min="773" max="1025" width="9.140625" style="1"/>
    <col min="1026" max="1026" width="26.42578125" style="1" customWidth="1"/>
    <col min="1027" max="1027" width="78.42578125" style="1" customWidth="1"/>
    <col min="1028" max="1028" width="19.7109375" style="1" customWidth="1"/>
    <col min="1029" max="1281" width="9.140625" style="1"/>
    <col min="1282" max="1282" width="26.42578125" style="1" customWidth="1"/>
    <col min="1283" max="1283" width="78.42578125" style="1" customWidth="1"/>
    <col min="1284" max="1284" width="19.7109375" style="1" customWidth="1"/>
    <col min="1285" max="1537" width="9.140625" style="1"/>
    <col min="1538" max="1538" width="26.42578125" style="1" customWidth="1"/>
    <col min="1539" max="1539" width="78.42578125" style="1" customWidth="1"/>
    <col min="1540" max="1540" width="19.7109375" style="1" customWidth="1"/>
    <col min="1541" max="1793" width="9.140625" style="1"/>
    <col min="1794" max="1794" width="26.42578125" style="1" customWidth="1"/>
    <col min="1795" max="1795" width="78.42578125" style="1" customWidth="1"/>
    <col min="1796" max="1796" width="19.7109375" style="1" customWidth="1"/>
    <col min="1797" max="2049" width="9.140625" style="1"/>
    <col min="2050" max="2050" width="26.42578125" style="1" customWidth="1"/>
    <col min="2051" max="2051" width="78.42578125" style="1" customWidth="1"/>
    <col min="2052" max="2052" width="19.7109375" style="1" customWidth="1"/>
    <col min="2053" max="2305" width="9.140625" style="1"/>
    <col min="2306" max="2306" width="26.42578125" style="1" customWidth="1"/>
    <col min="2307" max="2307" width="78.42578125" style="1" customWidth="1"/>
    <col min="2308" max="2308" width="19.7109375" style="1" customWidth="1"/>
    <col min="2309" max="2561" width="9.140625" style="1"/>
    <col min="2562" max="2562" width="26.42578125" style="1" customWidth="1"/>
    <col min="2563" max="2563" width="78.42578125" style="1" customWidth="1"/>
    <col min="2564" max="2564" width="19.7109375" style="1" customWidth="1"/>
    <col min="2565" max="2817" width="9.140625" style="1"/>
    <col min="2818" max="2818" width="26.42578125" style="1" customWidth="1"/>
    <col min="2819" max="2819" width="78.42578125" style="1" customWidth="1"/>
    <col min="2820" max="2820" width="19.7109375" style="1" customWidth="1"/>
    <col min="2821" max="3073" width="9.140625" style="1"/>
    <col min="3074" max="3074" width="26.42578125" style="1" customWidth="1"/>
    <col min="3075" max="3075" width="78.42578125" style="1" customWidth="1"/>
    <col min="3076" max="3076" width="19.7109375" style="1" customWidth="1"/>
    <col min="3077" max="3329" width="9.140625" style="1"/>
    <col min="3330" max="3330" width="26.42578125" style="1" customWidth="1"/>
    <col min="3331" max="3331" width="78.42578125" style="1" customWidth="1"/>
    <col min="3332" max="3332" width="19.7109375" style="1" customWidth="1"/>
    <col min="3333" max="3585" width="9.140625" style="1"/>
    <col min="3586" max="3586" width="26.42578125" style="1" customWidth="1"/>
    <col min="3587" max="3587" width="78.42578125" style="1" customWidth="1"/>
    <col min="3588" max="3588" width="19.7109375" style="1" customWidth="1"/>
    <col min="3589" max="3841" width="9.140625" style="1"/>
    <col min="3842" max="3842" width="26.42578125" style="1" customWidth="1"/>
    <col min="3843" max="3843" width="78.42578125" style="1" customWidth="1"/>
    <col min="3844" max="3844" width="19.7109375" style="1" customWidth="1"/>
    <col min="3845" max="4097" width="9.140625" style="1"/>
    <col min="4098" max="4098" width="26.42578125" style="1" customWidth="1"/>
    <col min="4099" max="4099" width="78.42578125" style="1" customWidth="1"/>
    <col min="4100" max="4100" width="19.7109375" style="1" customWidth="1"/>
    <col min="4101" max="4353" width="9.140625" style="1"/>
    <col min="4354" max="4354" width="26.42578125" style="1" customWidth="1"/>
    <col min="4355" max="4355" width="78.42578125" style="1" customWidth="1"/>
    <col min="4356" max="4356" width="19.7109375" style="1" customWidth="1"/>
    <col min="4357" max="4609" width="9.140625" style="1"/>
    <col min="4610" max="4610" width="26.42578125" style="1" customWidth="1"/>
    <col min="4611" max="4611" width="78.42578125" style="1" customWidth="1"/>
    <col min="4612" max="4612" width="19.7109375" style="1" customWidth="1"/>
    <col min="4613" max="4865" width="9.140625" style="1"/>
    <col min="4866" max="4866" width="26.42578125" style="1" customWidth="1"/>
    <col min="4867" max="4867" width="78.42578125" style="1" customWidth="1"/>
    <col min="4868" max="4868" width="19.7109375" style="1" customWidth="1"/>
    <col min="4869" max="5121" width="9.140625" style="1"/>
    <col min="5122" max="5122" width="26.42578125" style="1" customWidth="1"/>
    <col min="5123" max="5123" width="78.42578125" style="1" customWidth="1"/>
    <col min="5124" max="5124" width="19.7109375" style="1" customWidth="1"/>
    <col min="5125" max="5377" width="9.140625" style="1"/>
    <col min="5378" max="5378" width="26.42578125" style="1" customWidth="1"/>
    <col min="5379" max="5379" width="78.42578125" style="1" customWidth="1"/>
    <col min="5380" max="5380" width="19.7109375" style="1" customWidth="1"/>
    <col min="5381" max="5633" width="9.140625" style="1"/>
    <col min="5634" max="5634" width="26.42578125" style="1" customWidth="1"/>
    <col min="5635" max="5635" width="78.42578125" style="1" customWidth="1"/>
    <col min="5636" max="5636" width="19.7109375" style="1" customWidth="1"/>
    <col min="5637" max="5889" width="9.140625" style="1"/>
    <col min="5890" max="5890" width="26.42578125" style="1" customWidth="1"/>
    <col min="5891" max="5891" width="78.42578125" style="1" customWidth="1"/>
    <col min="5892" max="5892" width="19.7109375" style="1" customWidth="1"/>
    <col min="5893" max="6145" width="9.140625" style="1"/>
    <col min="6146" max="6146" width="26.42578125" style="1" customWidth="1"/>
    <col min="6147" max="6147" width="78.42578125" style="1" customWidth="1"/>
    <col min="6148" max="6148" width="19.7109375" style="1" customWidth="1"/>
    <col min="6149" max="6401" width="9.140625" style="1"/>
    <col min="6402" max="6402" width="26.42578125" style="1" customWidth="1"/>
    <col min="6403" max="6403" width="78.42578125" style="1" customWidth="1"/>
    <col min="6404" max="6404" width="19.7109375" style="1" customWidth="1"/>
    <col min="6405" max="6657" width="9.140625" style="1"/>
    <col min="6658" max="6658" width="26.42578125" style="1" customWidth="1"/>
    <col min="6659" max="6659" width="78.42578125" style="1" customWidth="1"/>
    <col min="6660" max="6660" width="19.7109375" style="1" customWidth="1"/>
    <col min="6661" max="6913" width="9.140625" style="1"/>
    <col min="6914" max="6914" width="26.42578125" style="1" customWidth="1"/>
    <col min="6915" max="6915" width="78.42578125" style="1" customWidth="1"/>
    <col min="6916" max="6916" width="19.7109375" style="1" customWidth="1"/>
    <col min="6917" max="7169" width="9.140625" style="1"/>
    <col min="7170" max="7170" width="26.42578125" style="1" customWidth="1"/>
    <col min="7171" max="7171" width="78.42578125" style="1" customWidth="1"/>
    <col min="7172" max="7172" width="19.7109375" style="1" customWidth="1"/>
    <col min="7173" max="7425" width="9.140625" style="1"/>
    <col min="7426" max="7426" width="26.42578125" style="1" customWidth="1"/>
    <col min="7427" max="7427" width="78.42578125" style="1" customWidth="1"/>
    <col min="7428" max="7428" width="19.7109375" style="1" customWidth="1"/>
    <col min="7429" max="7681" width="9.140625" style="1"/>
    <col min="7682" max="7682" width="26.42578125" style="1" customWidth="1"/>
    <col min="7683" max="7683" width="78.42578125" style="1" customWidth="1"/>
    <col min="7684" max="7684" width="19.7109375" style="1" customWidth="1"/>
    <col min="7685" max="7937" width="9.140625" style="1"/>
    <col min="7938" max="7938" width="26.42578125" style="1" customWidth="1"/>
    <col min="7939" max="7939" width="78.42578125" style="1" customWidth="1"/>
    <col min="7940" max="7940" width="19.7109375" style="1" customWidth="1"/>
    <col min="7941" max="8193" width="9.140625" style="1"/>
    <col min="8194" max="8194" width="26.42578125" style="1" customWidth="1"/>
    <col min="8195" max="8195" width="78.42578125" style="1" customWidth="1"/>
    <col min="8196" max="8196" width="19.7109375" style="1" customWidth="1"/>
    <col min="8197" max="8449" width="9.140625" style="1"/>
    <col min="8450" max="8450" width="26.42578125" style="1" customWidth="1"/>
    <col min="8451" max="8451" width="78.42578125" style="1" customWidth="1"/>
    <col min="8452" max="8452" width="19.7109375" style="1" customWidth="1"/>
    <col min="8453" max="8705" width="9.140625" style="1"/>
    <col min="8706" max="8706" width="26.42578125" style="1" customWidth="1"/>
    <col min="8707" max="8707" width="78.42578125" style="1" customWidth="1"/>
    <col min="8708" max="8708" width="19.7109375" style="1" customWidth="1"/>
    <col min="8709" max="8961" width="9.140625" style="1"/>
    <col min="8962" max="8962" width="26.42578125" style="1" customWidth="1"/>
    <col min="8963" max="8963" width="78.42578125" style="1" customWidth="1"/>
    <col min="8964" max="8964" width="19.7109375" style="1" customWidth="1"/>
    <col min="8965" max="9217" width="9.140625" style="1"/>
    <col min="9218" max="9218" width="26.42578125" style="1" customWidth="1"/>
    <col min="9219" max="9219" width="78.42578125" style="1" customWidth="1"/>
    <col min="9220" max="9220" width="19.7109375" style="1" customWidth="1"/>
    <col min="9221" max="9473" width="9.140625" style="1"/>
    <col min="9474" max="9474" width="26.42578125" style="1" customWidth="1"/>
    <col min="9475" max="9475" width="78.42578125" style="1" customWidth="1"/>
    <col min="9476" max="9476" width="19.7109375" style="1" customWidth="1"/>
    <col min="9477" max="9729" width="9.140625" style="1"/>
    <col min="9730" max="9730" width="26.42578125" style="1" customWidth="1"/>
    <col min="9731" max="9731" width="78.42578125" style="1" customWidth="1"/>
    <col min="9732" max="9732" width="19.7109375" style="1" customWidth="1"/>
    <col min="9733" max="9985" width="9.140625" style="1"/>
    <col min="9986" max="9986" width="26.42578125" style="1" customWidth="1"/>
    <col min="9987" max="9987" width="78.42578125" style="1" customWidth="1"/>
    <col min="9988" max="9988" width="19.7109375" style="1" customWidth="1"/>
    <col min="9989" max="10241" width="9.140625" style="1"/>
    <col min="10242" max="10242" width="26.42578125" style="1" customWidth="1"/>
    <col min="10243" max="10243" width="78.42578125" style="1" customWidth="1"/>
    <col min="10244" max="10244" width="19.7109375" style="1" customWidth="1"/>
    <col min="10245" max="10497" width="9.140625" style="1"/>
    <col min="10498" max="10498" width="26.42578125" style="1" customWidth="1"/>
    <col min="10499" max="10499" width="78.42578125" style="1" customWidth="1"/>
    <col min="10500" max="10500" width="19.7109375" style="1" customWidth="1"/>
    <col min="10501" max="10753" width="9.140625" style="1"/>
    <col min="10754" max="10754" width="26.42578125" style="1" customWidth="1"/>
    <col min="10755" max="10755" width="78.42578125" style="1" customWidth="1"/>
    <col min="10756" max="10756" width="19.7109375" style="1" customWidth="1"/>
    <col min="10757" max="11009" width="9.140625" style="1"/>
    <col min="11010" max="11010" width="26.42578125" style="1" customWidth="1"/>
    <col min="11011" max="11011" width="78.42578125" style="1" customWidth="1"/>
    <col min="11012" max="11012" width="19.7109375" style="1" customWidth="1"/>
    <col min="11013" max="11265" width="9.140625" style="1"/>
    <col min="11266" max="11266" width="26.42578125" style="1" customWidth="1"/>
    <col min="11267" max="11267" width="78.42578125" style="1" customWidth="1"/>
    <col min="11268" max="11268" width="19.7109375" style="1" customWidth="1"/>
    <col min="11269" max="11521" width="9.140625" style="1"/>
    <col min="11522" max="11522" width="26.42578125" style="1" customWidth="1"/>
    <col min="11523" max="11523" width="78.42578125" style="1" customWidth="1"/>
    <col min="11524" max="11524" width="19.7109375" style="1" customWidth="1"/>
    <col min="11525" max="11777" width="9.140625" style="1"/>
    <col min="11778" max="11778" width="26.42578125" style="1" customWidth="1"/>
    <col min="11779" max="11779" width="78.42578125" style="1" customWidth="1"/>
    <col min="11780" max="11780" width="19.7109375" style="1" customWidth="1"/>
    <col min="11781" max="12033" width="9.140625" style="1"/>
    <col min="12034" max="12034" width="26.42578125" style="1" customWidth="1"/>
    <col min="12035" max="12035" width="78.42578125" style="1" customWidth="1"/>
    <col min="12036" max="12036" width="19.7109375" style="1" customWidth="1"/>
    <col min="12037" max="12289" width="9.140625" style="1"/>
    <col min="12290" max="12290" width="26.42578125" style="1" customWidth="1"/>
    <col min="12291" max="12291" width="78.42578125" style="1" customWidth="1"/>
    <col min="12292" max="12292" width="19.7109375" style="1" customWidth="1"/>
    <col min="12293" max="12545" width="9.140625" style="1"/>
    <col min="12546" max="12546" width="26.42578125" style="1" customWidth="1"/>
    <col min="12547" max="12547" width="78.42578125" style="1" customWidth="1"/>
    <col min="12548" max="12548" width="19.7109375" style="1" customWidth="1"/>
    <col min="12549" max="12801" width="9.140625" style="1"/>
    <col min="12802" max="12802" width="26.42578125" style="1" customWidth="1"/>
    <col min="12803" max="12803" width="78.42578125" style="1" customWidth="1"/>
    <col min="12804" max="12804" width="19.7109375" style="1" customWidth="1"/>
    <col min="12805" max="13057" width="9.140625" style="1"/>
    <col min="13058" max="13058" width="26.42578125" style="1" customWidth="1"/>
    <col min="13059" max="13059" width="78.42578125" style="1" customWidth="1"/>
    <col min="13060" max="13060" width="19.7109375" style="1" customWidth="1"/>
    <col min="13061" max="13313" width="9.140625" style="1"/>
    <col min="13314" max="13314" width="26.42578125" style="1" customWidth="1"/>
    <col min="13315" max="13315" width="78.42578125" style="1" customWidth="1"/>
    <col min="13316" max="13316" width="19.7109375" style="1" customWidth="1"/>
    <col min="13317" max="13569" width="9.140625" style="1"/>
    <col min="13570" max="13570" width="26.42578125" style="1" customWidth="1"/>
    <col min="13571" max="13571" width="78.42578125" style="1" customWidth="1"/>
    <col min="13572" max="13572" width="19.7109375" style="1" customWidth="1"/>
    <col min="13573" max="13825" width="9.140625" style="1"/>
    <col min="13826" max="13826" width="26.42578125" style="1" customWidth="1"/>
    <col min="13827" max="13827" width="78.42578125" style="1" customWidth="1"/>
    <col min="13828" max="13828" width="19.7109375" style="1" customWidth="1"/>
    <col min="13829" max="14081" width="9.140625" style="1"/>
    <col min="14082" max="14082" width="26.42578125" style="1" customWidth="1"/>
    <col min="14083" max="14083" width="78.42578125" style="1" customWidth="1"/>
    <col min="14084" max="14084" width="19.7109375" style="1" customWidth="1"/>
    <col min="14085" max="14337" width="9.140625" style="1"/>
    <col min="14338" max="14338" width="26.42578125" style="1" customWidth="1"/>
    <col min="14339" max="14339" width="78.42578125" style="1" customWidth="1"/>
    <col min="14340" max="14340" width="19.7109375" style="1" customWidth="1"/>
    <col min="14341" max="14593" width="9.140625" style="1"/>
    <col min="14594" max="14594" width="26.42578125" style="1" customWidth="1"/>
    <col min="14595" max="14595" width="78.42578125" style="1" customWidth="1"/>
    <col min="14596" max="14596" width="19.7109375" style="1" customWidth="1"/>
    <col min="14597" max="14849" width="9.140625" style="1"/>
    <col min="14850" max="14850" width="26.42578125" style="1" customWidth="1"/>
    <col min="14851" max="14851" width="78.42578125" style="1" customWidth="1"/>
    <col min="14852" max="14852" width="19.7109375" style="1" customWidth="1"/>
    <col min="14853" max="15105" width="9.140625" style="1"/>
    <col min="15106" max="15106" width="26.42578125" style="1" customWidth="1"/>
    <col min="15107" max="15107" width="78.42578125" style="1" customWidth="1"/>
    <col min="15108" max="15108" width="19.7109375" style="1" customWidth="1"/>
    <col min="15109" max="15361" width="9.140625" style="1"/>
    <col min="15362" max="15362" width="26.42578125" style="1" customWidth="1"/>
    <col min="15363" max="15363" width="78.42578125" style="1" customWidth="1"/>
    <col min="15364" max="15364" width="19.7109375" style="1" customWidth="1"/>
    <col min="15365" max="15617" width="9.140625" style="1"/>
    <col min="15618" max="15618" width="26.42578125" style="1" customWidth="1"/>
    <col min="15619" max="15619" width="78.42578125" style="1" customWidth="1"/>
    <col min="15620" max="15620" width="19.7109375" style="1" customWidth="1"/>
    <col min="15621" max="15873" width="9.140625" style="1"/>
    <col min="15874" max="15874" width="26.42578125" style="1" customWidth="1"/>
    <col min="15875" max="15875" width="78.42578125" style="1" customWidth="1"/>
    <col min="15876" max="15876" width="19.7109375" style="1" customWidth="1"/>
    <col min="15877" max="16129" width="9.140625" style="1"/>
    <col min="16130" max="16130" width="26.42578125" style="1" customWidth="1"/>
    <col min="16131" max="16131" width="78.42578125" style="1" customWidth="1"/>
    <col min="16132" max="16132" width="19.7109375" style="1" customWidth="1"/>
    <col min="16133" max="16381" width="9.140625" style="1"/>
    <col min="16382" max="16384" width="9.140625" style="1" customWidth="1"/>
  </cols>
  <sheetData>
    <row r="1" spans="1:9" x14ac:dyDescent="0.3">
      <c r="A1" s="41" t="s">
        <v>70</v>
      </c>
      <c r="B1" s="41"/>
      <c r="C1" s="41"/>
      <c r="D1" s="41"/>
      <c r="E1" s="41"/>
      <c r="F1" s="41"/>
      <c r="G1" s="41"/>
    </row>
    <row r="2" spans="1:9" x14ac:dyDescent="0.3">
      <c r="A2" s="41" t="s">
        <v>89</v>
      </c>
      <c r="B2" s="41"/>
      <c r="C2" s="41"/>
      <c r="D2" s="41"/>
      <c r="E2" s="41"/>
      <c r="F2" s="41"/>
      <c r="G2" s="41"/>
    </row>
    <row r="3" spans="1:9" x14ac:dyDescent="0.3">
      <c r="A3" s="40" t="s">
        <v>71</v>
      </c>
      <c r="B3" s="40"/>
      <c r="C3" s="40"/>
      <c r="D3" s="40"/>
      <c r="E3" s="40"/>
      <c r="F3" s="40"/>
    </row>
    <row r="4" spans="1:9" x14ac:dyDescent="0.3">
      <c r="C4" s="21"/>
      <c r="D4" s="21"/>
      <c r="E4" s="21"/>
      <c r="F4" s="21" t="s">
        <v>2</v>
      </c>
    </row>
    <row r="5" spans="1:9" ht="77.45" customHeight="1" x14ac:dyDescent="0.3">
      <c r="A5" s="5" t="s">
        <v>1</v>
      </c>
      <c r="B5" s="6" t="s">
        <v>3</v>
      </c>
      <c r="C5" s="36" t="s">
        <v>91</v>
      </c>
      <c r="D5" s="36" t="s">
        <v>90</v>
      </c>
      <c r="E5" s="36" t="s">
        <v>69</v>
      </c>
      <c r="F5" s="22" t="s">
        <v>68</v>
      </c>
      <c r="G5" s="36" t="s">
        <v>86</v>
      </c>
    </row>
    <row r="6" spans="1:9" x14ac:dyDescent="0.3">
      <c r="A6" s="7" t="s">
        <v>4</v>
      </c>
      <c r="B6" s="8" t="s">
        <v>5</v>
      </c>
      <c r="C6" s="23">
        <f>C7+C11+C17+C20+C24+C26+C28+C32+C9</f>
        <v>266806.5</v>
      </c>
      <c r="D6" s="23">
        <f>D7+D11+D17+D20+D24+D26+D28+D32+D9</f>
        <v>268878.37</v>
      </c>
      <c r="E6" s="23">
        <f>E7+E11+E15+E17+E20+E24+E26+E28+E32+E9+E37</f>
        <v>267790.239</v>
      </c>
      <c r="F6" s="35">
        <f t="shared" ref="F6:F20" si="0">E6/C6</f>
        <v>1.0036870878333175</v>
      </c>
      <c r="G6" s="32"/>
    </row>
    <row r="7" spans="1:9" x14ac:dyDescent="0.3">
      <c r="A7" s="7" t="s">
        <v>6</v>
      </c>
      <c r="B7" s="9" t="s">
        <v>7</v>
      </c>
      <c r="C7" s="20">
        <f>SUM(C8:C8)</f>
        <v>225376</v>
      </c>
      <c r="D7" s="20">
        <f>SUM(D8:D8)</f>
        <v>222996.24400000001</v>
      </c>
      <c r="E7" s="20">
        <f>SUM(E8:E8)</f>
        <v>218092.5</v>
      </c>
      <c r="F7" s="30">
        <f>E7/C7</f>
        <v>0.96768289436319754</v>
      </c>
      <c r="G7" s="32"/>
    </row>
    <row r="8" spans="1:9" ht="174" x14ac:dyDescent="0.3">
      <c r="A8" s="39" t="s">
        <v>8</v>
      </c>
      <c r="B8" s="9" t="s">
        <v>9</v>
      </c>
      <c r="C8" s="20">
        <v>225376</v>
      </c>
      <c r="D8" s="20">
        <v>222996.24400000001</v>
      </c>
      <c r="E8" s="20">
        <v>218092.5</v>
      </c>
      <c r="F8" s="30">
        <f t="shared" si="0"/>
        <v>0.96768289436319754</v>
      </c>
      <c r="G8" s="34" t="s">
        <v>124</v>
      </c>
      <c r="H8" s="37"/>
      <c r="I8" s="37"/>
    </row>
    <row r="9" spans="1:9" ht="37.5" x14ac:dyDescent="0.3">
      <c r="A9" s="39" t="s">
        <v>10</v>
      </c>
      <c r="B9" s="9" t="s">
        <v>11</v>
      </c>
      <c r="C9" s="20">
        <f>C10</f>
        <v>10507.5</v>
      </c>
      <c r="D9" s="20">
        <f>D10</f>
        <v>10507.5</v>
      </c>
      <c r="E9" s="20">
        <f>E10</f>
        <v>9679.241</v>
      </c>
      <c r="F9" s="30">
        <f t="shared" si="0"/>
        <v>0.92117449440875565</v>
      </c>
      <c r="G9" s="32"/>
    </row>
    <row r="10" spans="1:9" ht="48" x14ac:dyDescent="0.3">
      <c r="A10" s="39" t="s">
        <v>12</v>
      </c>
      <c r="B10" s="9" t="s">
        <v>13</v>
      </c>
      <c r="C10" s="20">
        <v>10507.5</v>
      </c>
      <c r="D10" s="20">
        <v>10507.5</v>
      </c>
      <c r="E10" s="20">
        <v>9679.241</v>
      </c>
      <c r="F10" s="30">
        <f t="shared" si="0"/>
        <v>0.92117449440875565</v>
      </c>
      <c r="G10" s="34" t="s">
        <v>125</v>
      </c>
    </row>
    <row r="11" spans="1:9" x14ac:dyDescent="0.3">
      <c r="A11" s="39" t="s">
        <v>14</v>
      </c>
      <c r="B11" s="9" t="s">
        <v>15</v>
      </c>
      <c r="C11" s="20">
        <f>SUM(C12:C14)</f>
        <v>10576</v>
      </c>
      <c r="D11" s="20">
        <f>SUM(D12:D14)</f>
        <v>10576</v>
      </c>
      <c r="E11" s="20">
        <f>SUM(E12:E14)</f>
        <v>9991.4049999999988</v>
      </c>
      <c r="F11" s="30">
        <f t="shared" si="0"/>
        <v>0.94472437594553693</v>
      </c>
      <c r="G11" s="32"/>
    </row>
    <row r="12" spans="1:9" ht="31.9" customHeight="1" x14ac:dyDescent="0.3">
      <c r="A12" s="39" t="s">
        <v>16</v>
      </c>
      <c r="B12" s="9" t="s">
        <v>17</v>
      </c>
      <c r="C12" s="20">
        <v>9000</v>
      </c>
      <c r="D12" s="20">
        <v>9000</v>
      </c>
      <c r="E12" s="20">
        <v>8734.6209999999992</v>
      </c>
      <c r="F12" s="30">
        <f t="shared" si="0"/>
        <v>0.97051344444444432</v>
      </c>
      <c r="G12" s="34" t="s">
        <v>130</v>
      </c>
    </row>
    <row r="13" spans="1:9" x14ac:dyDescent="0.3">
      <c r="A13" s="39" t="s">
        <v>18</v>
      </c>
      <c r="B13" s="9" t="s">
        <v>19</v>
      </c>
      <c r="C13" s="20">
        <v>1126</v>
      </c>
      <c r="D13" s="20">
        <v>1126</v>
      </c>
      <c r="E13" s="20">
        <v>1197.357</v>
      </c>
      <c r="F13" s="30">
        <f t="shared" si="0"/>
        <v>1.0633721136767318</v>
      </c>
      <c r="G13" s="34" t="s">
        <v>126</v>
      </c>
    </row>
    <row r="14" spans="1:9" ht="63.75" customHeight="1" x14ac:dyDescent="0.3">
      <c r="A14" s="39" t="s">
        <v>20</v>
      </c>
      <c r="B14" s="9" t="s">
        <v>21</v>
      </c>
      <c r="C14" s="20">
        <v>450</v>
      </c>
      <c r="D14" s="20">
        <v>450</v>
      </c>
      <c r="E14" s="20">
        <v>59.427</v>
      </c>
      <c r="F14" s="30">
        <f t="shared" si="0"/>
        <v>0.13206000000000001</v>
      </c>
      <c r="G14" s="34" t="s">
        <v>127</v>
      </c>
    </row>
    <row r="15" spans="1:9" x14ac:dyDescent="0.3">
      <c r="A15" s="39" t="s">
        <v>117</v>
      </c>
      <c r="B15" s="9" t="s">
        <v>119</v>
      </c>
      <c r="C15" s="20">
        <f>C16</f>
        <v>0</v>
      </c>
      <c r="D15" s="20">
        <f t="shared" ref="D15:E15" si="1">D16</f>
        <v>0</v>
      </c>
      <c r="E15" s="20">
        <f t="shared" si="1"/>
        <v>0.161</v>
      </c>
      <c r="F15" s="30"/>
      <c r="G15" s="34"/>
    </row>
    <row r="16" spans="1:9" ht="59.25" customHeight="1" x14ac:dyDescent="0.3">
      <c r="A16" s="39" t="s">
        <v>118</v>
      </c>
      <c r="B16" s="9" t="s">
        <v>120</v>
      </c>
      <c r="C16" s="20">
        <v>0</v>
      </c>
      <c r="D16" s="20"/>
      <c r="E16" s="20">
        <v>0.161</v>
      </c>
      <c r="F16" s="30"/>
      <c r="G16" s="34"/>
    </row>
    <row r="17" spans="1:8" x14ac:dyDescent="0.3">
      <c r="A17" s="39" t="s">
        <v>22</v>
      </c>
      <c r="B17" s="9" t="s">
        <v>23</v>
      </c>
      <c r="C17" s="20">
        <f>C18+C19</f>
        <v>3000</v>
      </c>
      <c r="D17" s="20">
        <f>D18+D19</f>
        <v>2650</v>
      </c>
      <c r="E17" s="20">
        <f>E18+E19</f>
        <v>2654.0939999999996</v>
      </c>
      <c r="F17" s="30">
        <f t="shared" si="0"/>
        <v>0.88469799999999987</v>
      </c>
      <c r="G17" s="32"/>
    </row>
    <row r="18" spans="1:8" ht="81" customHeight="1" x14ac:dyDescent="0.3">
      <c r="A18" s="39" t="s">
        <v>24</v>
      </c>
      <c r="B18" s="9" t="s">
        <v>25</v>
      </c>
      <c r="C18" s="20">
        <v>3000</v>
      </c>
      <c r="D18" s="20">
        <v>2617.6999999999998</v>
      </c>
      <c r="E18" s="20">
        <v>2593.6329999999998</v>
      </c>
      <c r="F18" s="30">
        <f t="shared" si="0"/>
        <v>0.86454433333333325</v>
      </c>
      <c r="G18" s="34" t="s">
        <v>129</v>
      </c>
    </row>
    <row r="19" spans="1:8" ht="37.5" x14ac:dyDescent="0.3">
      <c r="A19" s="39" t="s">
        <v>99</v>
      </c>
      <c r="B19" s="9" t="s">
        <v>100</v>
      </c>
      <c r="C19" s="20"/>
      <c r="D19" s="20">
        <v>32.299999999999997</v>
      </c>
      <c r="E19" s="20">
        <v>60.460999999999999</v>
      </c>
      <c r="F19" s="30"/>
      <c r="G19" s="34"/>
    </row>
    <row r="20" spans="1:8" ht="36" customHeight="1" x14ac:dyDescent="0.3">
      <c r="A20" s="39" t="s">
        <v>26</v>
      </c>
      <c r="B20" s="10" t="s">
        <v>27</v>
      </c>
      <c r="C20" s="20">
        <f>SUM(C21:C23)</f>
        <v>14203</v>
      </c>
      <c r="D20" s="20">
        <f>SUM(D21:D23)</f>
        <v>16733.488000000001</v>
      </c>
      <c r="E20" s="20">
        <f>SUM(E21:E23)</f>
        <v>19668.436999999998</v>
      </c>
      <c r="F20" s="30">
        <f t="shared" si="0"/>
        <v>1.3848086319791593</v>
      </c>
      <c r="G20" s="32"/>
    </row>
    <row r="21" spans="1:8" ht="101.25" customHeight="1" x14ac:dyDescent="0.3">
      <c r="A21" s="39" t="s">
        <v>55</v>
      </c>
      <c r="B21" s="9" t="s">
        <v>54</v>
      </c>
      <c r="C21" s="20">
        <v>10150</v>
      </c>
      <c r="D21" s="20">
        <v>10150</v>
      </c>
      <c r="E21" s="20">
        <v>12629.599</v>
      </c>
      <c r="F21" s="30">
        <f t="shared" ref="F21:F29" si="2">E21/C21</f>
        <v>1.2442954679802956</v>
      </c>
      <c r="G21" s="34" t="s">
        <v>128</v>
      </c>
    </row>
    <row r="22" spans="1:8" ht="50.25" customHeight="1" x14ac:dyDescent="0.3">
      <c r="A22" s="39" t="s">
        <v>52</v>
      </c>
      <c r="B22" s="9" t="s">
        <v>51</v>
      </c>
      <c r="C22" s="24">
        <v>1853</v>
      </c>
      <c r="D22" s="24">
        <v>2193</v>
      </c>
      <c r="E22" s="20">
        <v>2531.1060000000002</v>
      </c>
      <c r="F22" s="30">
        <f t="shared" si="2"/>
        <v>1.365950350782515</v>
      </c>
      <c r="G22" s="34" t="s">
        <v>131</v>
      </c>
      <c r="H22" s="37"/>
    </row>
    <row r="23" spans="1:8" ht="93.75" x14ac:dyDescent="0.3">
      <c r="A23" s="39" t="s">
        <v>53</v>
      </c>
      <c r="B23" s="9" t="s">
        <v>28</v>
      </c>
      <c r="C23" s="20">
        <v>2200</v>
      </c>
      <c r="D23" s="20">
        <v>4390.4880000000003</v>
      </c>
      <c r="E23" s="20">
        <v>4507.732</v>
      </c>
      <c r="F23" s="30">
        <f t="shared" si="2"/>
        <v>2.048969090909091</v>
      </c>
      <c r="G23" s="34" t="s">
        <v>134</v>
      </c>
      <c r="H23" s="37"/>
    </row>
    <row r="24" spans="1:8" ht="24" customHeight="1" x14ac:dyDescent="0.3">
      <c r="A24" s="39" t="s">
        <v>29</v>
      </c>
      <c r="B24" s="10" t="s">
        <v>30</v>
      </c>
      <c r="C24" s="20">
        <f>SUM(C25:C25)</f>
        <v>200</v>
      </c>
      <c r="D24" s="20">
        <f>SUM(D25:D25)</f>
        <v>200</v>
      </c>
      <c r="E24" s="20">
        <f>SUM(E25:E25)</f>
        <v>191.15299999999999</v>
      </c>
      <c r="F24" s="30">
        <f t="shared" si="2"/>
        <v>0.95576499999999998</v>
      </c>
      <c r="G24" s="34"/>
    </row>
    <row r="25" spans="1:8" ht="63.75" x14ac:dyDescent="0.3">
      <c r="A25" s="39" t="s">
        <v>31</v>
      </c>
      <c r="B25" s="9" t="s">
        <v>32</v>
      </c>
      <c r="C25" s="20">
        <v>200</v>
      </c>
      <c r="D25" s="20">
        <v>200</v>
      </c>
      <c r="E25" s="20">
        <v>191.15299999999999</v>
      </c>
      <c r="F25" s="30">
        <f t="shared" si="2"/>
        <v>0.95576499999999998</v>
      </c>
      <c r="G25" s="34" t="s">
        <v>87</v>
      </c>
    </row>
    <row r="26" spans="1:8" ht="37.5" x14ac:dyDescent="0.3">
      <c r="A26" s="39" t="s">
        <v>33</v>
      </c>
      <c r="B26" s="9" t="s">
        <v>34</v>
      </c>
      <c r="C26" s="20">
        <f>C27</f>
        <v>744</v>
      </c>
      <c r="D26" s="20">
        <f t="shared" ref="D26:E26" si="3">D27</f>
        <v>744</v>
      </c>
      <c r="E26" s="20">
        <f t="shared" si="3"/>
        <v>705.07100000000003</v>
      </c>
      <c r="F26" s="30">
        <f t="shared" si="2"/>
        <v>0.94767607526881725</v>
      </c>
      <c r="G26" s="34"/>
    </row>
    <row r="27" spans="1:8" ht="44.25" customHeight="1" x14ac:dyDescent="0.3">
      <c r="A27" s="39" t="s">
        <v>35</v>
      </c>
      <c r="B27" s="9" t="s">
        <v>36</v>
      </c>
      <c r="C27" s="20">
        <v>744</v>
      </c>
      <c r="D27" s="20">
        <v>744</v>
      </c>
      <c r="E27" s="20">
        <v>705.07100000000003</v>
      </c>
      <c r="F27" s="30">
        <f t="shared" si="2"/>
        <v>0.94767607526881725</v>
      </c>
      <c r="G27" s="34" t="s">
        <v>132</v>
      </c>
    </row>
    <row r="28" spans="1:8" ht="37.5" x14ac:dyDescent="0.3">
      <c r="A28" s="39" t="s">
        <v>37</v>
      </c>
      <c r="B28" s="9" t="s">
        <v>38</v>
      </c>
      <c r="C28" s="20">
        <f>C29+C30+C31</f>
        <v>1600</v>
      </c>
      <c r="D28" s="20">
        <f>D29+D30+D31</f>
        <v>3311.1379999999999</v>
      </c>
      <c r="E28" s="20">
        <f>E29+E30+E31</f>
        <v>5100.9830000000002</v>
      </c>
      <c r="F28" s="30">
        <f t="shared" si="2"/>
        <v>3.1881143750000001</v>
      </c>
      <c r="G28" s="32"/>
    </row>
    <row r="29" spans="1:8" ht="92.25" customHeight="1" x14ac:dyDescent="0.3">
      <c r="A29" s="39" t="s">
        <v>39</v>
      </c>
      <c r="B29" s="11" t="s">
        <v>40</v>
      </c>
      <c r="C29" s="20">
        <v>1000</v>
      </c>
      <c r="D29" s="20">
        <v>0</v>
      </c>
      <c r="E29" s="20">
        <v>0</v>
      </c>
      <c r="F29" s="30">
        <f t="shared" si="2"/>
        <v>0</v>
      </c>
      <c r="G29" s="34" t="s">
        <v>88</v>
      </c>
    </row>
    <row r="30" spans="1:8" ht="92.25" customHeight="1" x14ac:dyDescent="0.3">
      <c r="A30" s="39" t="s">
        <v>80</v>
      </c>
      <c r="B30" s="11" t="s">
        <v>81</v>
      </c>
      <c r="C30" s="20"/>
      <c r="D30" s="20">
        <v>275.63799999999998</v>
      </c>
      <c r="E30" s="20">
        <v>293.238</v>
      </c>
      <c r="F30" s="30"/>
      <c r="G30" s="34" t="s">
        <v>133</v>
      </c>
    </row>
    <row r="31" spans="1:8" ht="64.5" customHeight="1" x14ac:dyDescent="0.3">
      <c r="A31" s="39" t="s">
        <v>56</v>
      </c>
      <c r="B31" s="9" t="s">
        <v>41</v>
      </c>
      <c r="C31" s="20">
        <v>600</v>
      </c>
      <c r="D31" s="20">
        <v>3035.5</v>
      </c>
      <c r="E31" s="20">
        <v>4807.7449999999999</v>
      </c>
      <c r="F31" s="30">
        <f>E31/C31</f>
        <v>8.0129083333333337</v>
      </c>
      <c r="G31" s="34" t="s">
        <v>135</v>
      </c>
    </row>
    <row r="32" spans="1:8" ht="51" customHeight="1" x14ac:dyDescent="0.3">
      <c r="A32" s="39" t="s">
        <v>42</v>
      </c>
      <c r="B32" s="10" t="s">
        <v>43</v>
      </c>
      <c r="C32" s="24">
        <f>C33+C34+C35+C36</f>
        <v>600</v>
      </c>
      <c r="D32" s="24">
        <f t="shared" ref="D32:E32" si="4">D33+D34+D35+D36</f>
        <v>1160</v>
      </c>
      <c r="E32" s="24">
        <f t="shared" si="4"/>
        <v>1109.1300000000001</v>
      </c>
      <c r="F32" s="30">
        <f>E32/C32</f>
        <v>1.8485500000000001</v>
      </c>
      <c r="G32" s="34" t="s">
        <v>136</v>
      </c>
      <c r="H32" s="37"/>
    </row>
    <row r="33" spans="1:11" ht="37.5" hidden="1" outlineLevel="1" x14ac:dyDescent="0.3">
      <c r="A33" s="39" t="s">
        <v>92</v>
      </c>
      <c r="B33" s="12" t="s">
        <v>93</v>
      </c>
      <c r="C33" s="25">
        <v>350</v>
      </c>
      <c r="D33" s="25">
        <v>150</v>
      </c>
      <c r="E33" s="20">
        <v>179.76599999999999</v>
      </c>
      <c r="F33" s="30">
        <f>E33/C33</f>
        <v>0.51361714285714288</v>
      </c>
      <c r="G33" s="34"/>
    </row>
    <row r="34" spans="1:11" ht="93.75" hidden="1" outlineLevel="1" x14ac:dyDescent="0.3">
      <c r="A34" s="39" t="s">
        <v>101</v>
      </c>
      <c r="B34" s="12" t="s">
        <v>102</v>
      </c>
      <c r="C34" s="25"/>
      <c r="D34" s="25">
        <v>73</v>
      </c>
      <c r="E34" s="20">
        <v>111.121</v>
      </c>
      <c r="F34" s="30"/>
      <c r="G34" s="34"/>
    </row>
    <row r="35" spans="1:11" ht="75.75" hidden="1" customHeight="1" outlineLevel="1" x14ac:dyDescent="0.3">
      <c r="A35" s="39" t="s">
        <v>104</v>
      </c>
      <c r="B35" s="12" t="s">
        <v>94</v>
      </c>
      <c r="C35" s="25">
        <v>250</v>
      </c>
      <c r="D35" s="25">
        <v>180</v>
      </c>
      <c r="E35" s="20">
        <v>182.95400000000001</v>
      </c>
      <c r="F35" s="30"/>
      <c r="G35" s="34"/>
    </row>
    <row r="36" spans="1:11" ht="22.5" hidden="1" customHeight="1" outlineLevel="1" x14ac:dyDescent="0.3">
      <c r="A36" s="39" t="s">
        <v>103</v>
      </c>
      <c r="B36" s="12" t="s">
        <v>105</v>
      </c>
      <c r="C36" s="25"/>
      <c r="D36" s="25">
        <v>757</v>
      </c>
      <c r="E36" s="20">
        <v>635.28899999999999</v>
      </c>
      <c r="F36" s="30"/>
      <c r="G36" s="34"/>
    </row>
    <row r="37" spans="1:11" ht="19.899999999999999" customHeight="1" collapsed="1" x14ac:dyDescent="0.3">
      <c r="A37" s="39" t="s">
        <v>77</v>
      </c>
      <c r="B37" s="12" t="s">
        <v>76</v>
      </c>
      <c r="C37" s="24">
        <f>C38</f>
        <v>0</v>
      </c>
      <c r="D37" s="24">
        <f>D38</f>
        <v>0</v>
      </c>
      <c r="E37" s="20">
        <f>E38</f>
        <v>598.06399999999996</v>
      </c>
      <c r="F37" s="30"/>
      <c r="G37" s="32"/>
    </row>
    <row r="38" spans="1:11" ht="34.5" customHeight="1" x14ac:dyDescent="0.3">
      <c r="A38" s="39" t="s">
        <v>73</v>
      </c>
      <c r="B38" s="12" t="s">
        <v>72</v>
      </c>
      <c r="C38" s="24">
        <v>0</v>
      </c>
      <c r="D38" s="24">
        <v>0</v>
      </c>
      <c r="E38" s="20">
        <v>598.06399999999996</v>
      </c>
      <c r="F38" s="30"/>
      <c r="G38" s="32"/>
    </row>
    <row r="39" spans="1:11" s="2" customFormat="1" ht="20.25" customHeight="1" collapsed="1" x14ac:dyDescent="0.3">
      <c r="A39" s="39" t="s">
        <v>44</v>
      </c>
      <c r="B39" s="13" t="s">
        <v>45</v>
      </c>
      <c r="C39" s="26">
        <f>C40</f>
        <v>419281.08800000005</v>
      </c>
      <c r="D39" s="26">
        <f>D40</f>
        <v>559920.80499999993</v>
      </c>
      <c r="E39" s="26">
        <f>E40+E59</f>
        <v>553707.54099999997</v>
      </c>
      <c r="F39" s="35">
        <f t="shared" ref="F39:F54" si="5">E39/C39</f>
        <v>1.3206117729784175</v>
      </c>
      <c r="G39" s="33"/>
    </row>
    <row r="40" spans="1:11" ht="38.25" customHeight="1" x14ac:dyDescent="0.3">
      <c r="A40" s="39" t="s">
        <v>46</v>
      </c>
      <c r="B40" s="14" t="s">
        <v>48</v>
      </c>
      <c r="C40" s="25">
        <f>C41+C44+C47</f>
        <v>419281.08800000005</v>
      </c>
      <c r="D40" s="25">
        <f>D41+D44+D47+D55</f>
        <v>559920.80499999993</v>
      </c>
      <c r="E40" s="25">
        <f>E41+E44+E47+E55</f>
        <v>553754.86399999994</v>
      </c>
      <c r="F40" s="30">
        <f t="shared" si="5"/>
        <v>1.3207246399818535</v>
      </c>
      <c r="G40" s="32"/>
    </row>
    <row r="41" spans="1:11" ht="25.15" customHeight="1" x14ac:dyDescent="0.3">
      <c r="A41" s="39" t="s">
        <v>84</v>
      </c>
      <c r="B41" s="12" t="s">
        <v>83</v>
      </c>
      <c r="C41" s="25">
        <f>C42+C43</f>
        <v>6169.9709999999995</v>
      </c>
      <c r="D41" s="25">
        <f>D42+D43</f>
        <v>94671.981</v>
      </c>
      <c r="E41" s="25">
        <f>E42+E43</f>
        <v>94671.981</v>
      </c>
      <c r="F41" s="30">
        <f t="shared" si="5"/>
        <v>15.343991244043126</v>
      </c>
      <c r="G41" s="32"/>
    </row>
    <row r="42" spans="1:11" ht="38.25" customHeight="1" x14ac:dyDescent="0.3">
      <c r="A42" s="39" t="s">
        <v>85</v>
      </c>
      <c r="B42" s="12" t="s">
        <v>82</v>
      </c>
      <c r="C42" s="25">
        <v>6169.9709999999995</v>
      </c>
      <c r="D42" s="25">
        <v>94028.854999999996</v>
      </c>
      <c r="E42" s="24">
        <v>94028.854999999996</v>
      </c>
      <c r="F42" s="30">
        <f t="shared" si="5"/>
        <v>15.239756394316927</v>
      </c>
      <c r="G42" s="34"/>
    </row>
    <row r="43" spans="1:11" ht="117" customHeight="1" x14ac:dyDescent="0.3">
      <c r="A43" s="39" t="s">
        <v>106</v>
      </c>
      <c r="B43" s="12" t="s">
        <v>113</v>
      </c>
      <c r="C43" s="25">
        <v>0</v>
      </c>
      <c r="D43" s="25">
        <v>643.12599999999998</v>
      </c>
      <c r="E43" s="24">
        <v>643.12599999999998</v>
      </c>
      <c r="F43" s="30"/>
      <c r="G43" s="34"/>
      <c r="I43" s="37"/>
    </row>
    <row r="44" spans="1:11" ht="38.25" customHeight="1" x14ac:dyDescent="0.3">
      <c r="A44" s="39" t="s">
        <v>66</v>
      </c>
      <c r="B44" s="12" t="s">
        <v>64</v>
      </c>
      <c r="C44" s="25">
        <f>C45+C46</f>
        <v>46257.747000000003</v>
      </c>
      <c r="D44" s="25">
        <f t="shared" ref="D44:E44" si="6">D45+D46</f>
        <v>89910.714999999997</v>
      </c>
      <c r="E44" s="25">
        <f t="shared" si="6"/>
        <v>89857.036000000007</v>
      </c>
      <c r="F44" s="30">
        <f t="shared" si="5"/>
        <v>1.9425294534988917</v>
      </c>
      <c r="G44" s="34"/>
      <c r="K44" s="37"/>
    </row>
    <row r="45" spans="1:11" ht="42.75" customHeight="1" x14ac:dyDescent="0.3">
      <c r="A45" s="39" t="s">
        <v>107</v>
      </c>
      <c r="B45" s="19" t="s">
        <v>108</v>
      </c>
      <c r="C45" s="25">
        <v>0</v>
      </c>
      <c r="D45" s="25">
        <v>32661.327000000001</v>
      </c>
      <c r="E45" s="20">
        <v>32661.327000000001</v>
      </c>
      <c r="F45" s="30"/>
      <c r="G45" s="34"/>
    </row>
    <row r="46" spans="1:11" ht="20.25" customHeight="1" x14ac:dyDescent="0.3">
      <c r="A46" s="39" t="s">
        <v>67</v>
      </c>
      <c r="B46" s="12" t="s">
        <v>65</v>
      </c>
      <c r="C46" s="25">
        <v>46257.747000000003</v>
      </c>
      <c r="D46" s="25">
        <v>57249.387999999999</v>
      </c>
      <c r="E46" s="20">
        <v>57195.709000000003</v>
      </c>
      <c r="F46" s="30">
        <f t="shared" si="5"/>
        <v>1.2364568685111275</v>
      </c>
      <c r="G46" s="34"/>
    </row>
    <row r="47" spans="1:11" ht="18.75" customHeight="1" x14ac:dyDescent="0.3">
      <c r="A47" s="39" t="s">
        <v>63</v>
      </c>
      <c r="B47" s="12" t="s">
        <v>49</v>
      </c>
      <c r="C47" s="25">
        <f>C48+C49+C50+C51+C52+C53+C54</f>
        <v>366853.37000000005</v>
      </c>
      <c r="D47" s="25">
        <f t="shared" ref="D47:E47" si="7">D48+D49+D50+D51+D52+D53+D54</f>
        <v>365764.52799999999</v>
      </c>
      <c r="E47" s="25">
        <f t="shared" si="7"/>
        <v>359566.94</v>
      </c>
      <c r="F47" s="30">
        <f t="shared" si="5"/>
        <v>0.98013803171550518</v>
      </c>
      <c r="G47" s="34"/>
    </row>
    <row r="48" spans="1:11" ht="37.5" x14ac:dyDescent="0.3">
      <c r="A48" s="39" t="s">
        <v>62</v>
      </c>
      <c r="B48" s="12" t="s">
        <v>97</v>
      </c>
      <c r="C48" s="25">
        <v>358250.78600000002</v>
      </c>
      <c r="D48" s="25">
        <v>355083.86499999999</v>
      </c>
      <c r="E48" s="20">
        <v>349891.80200000003</v>
      </c>
      <c r="F48" s="30">
        <f t="shared" si="5"/>
        <v>0.97666722774475645</v>
      </c>
      <c r="G48" s="34"/>
    </row>
    <row r="49" spans="1:7" ht="75.75" customHeight="1" x14ac:dyDescent="0.3">
      <c r="A49" s="39" t="s">
        <v>61</v>
      </c>
      <c r="B49" s="19" t="s">
        <v>50</v>
      </c>
      <c r="C49" s="25">
        <v>4146.2910000000002</v>
      </c>
      <c r="D49" s="25">
        <v>1882.3040000000001</v>
      </c>
      <c r="E49" s="20">
        <v>1869.8820000000001</v>
      </c>
      <c r="F49" s="30">
        <f t="shared" si="5"/>
        <v>0.45097702983220422</v>
      </c>
      <c r="G49" s="34"/>
    </row>
    <row r="50" spans="1:7" ht="56.25" x14ac:dyDescent="0.3">
      <c r="A50" s="39" t="s">
        <v>60</v>
      </c>
      <c r="B50" s="12" t="s">
        <v>98</v>
      </c>
      <c r="C50" s="25">
        <v>1263.9760000000001</v>
      </c>
      <c r="D50" s="25">
        <v>0</v>
      </c>
      <c r="E50" s="20">
        <v>0</v>
      </c>
      <c r="F50" s="30">
        <f t="shared" si="5"/>
        <v>0</v>
      </c>
      <c r="G50" s="34"/>
    </row>
    <row r="51" spans="1:7" ht="78" customHeight="1" x14ac:dyDescent="0.3">
      <c r="A51" s="39" t="s">
        <v>59</v>
      </c>
      <c r="B51" s="19" t="s">
        <v>57</v>
      </c>
      <c r="C51" s="25">
        <v>21.463000000000001</v>
      </c>
      <c r="D51" s="25">
        <v>21.463000000000001</v>
      </c>
      <c r="E51" s="20">
        <v>4.4740000000000002</v>
      </c>
      <c r="F51" s="30">
        <f t="shared" si="5"/>
        <v>0.20845175418161488</v>
      </c>
      <c r="G51" s="34"/>
    </row>
    <row r="52" spans="1:7" ht="56.25" customHeight="1" x14ac:dyDescent="0.3">
      <c r="A52" s="39" t="s">
        <v>95</v>
      </c>
      <c r="B52" s="19" t="s">
        <v>96</v>
      </c>
      <c r="C52" s="25">
        <v>769.86400000000003</v>
      </c>
      <c r="D52" s="25">
        <v>769.86400000000003</v>
      </c>
      <c r="E52" s="20">
        <v>153.035</v>
      </c>
      <c r="F52" s="30">
        <f t="shared" si="5"/>
        <v>0.19878186277056725</v>
      </c>
      <c r="G52" s="34"/>
    </row>
    <row r="53" spans="1:7" ht="78.75" customHeight="1" x14ac:dyDescent="0.3">
      <c r="A53" s="39" t="s">
        <v>109</v>
      </c>
      <c r="B53" s="19" t="s">
        <v>114</v>
      </c>
      <c r="C53" s="25">
        <v>0</v>
      </c>
      <c r="D53" s="25">
        <v>5264</v>
      </c>
      <c r="E53" s="20">
        <v>4904.7150000000001</v>
      </c>
      <c r="F53" s="30"/>
      <c r="G53" s="34"/>
    </row>
    <row r="54" spans="1:7" ht="37.5" x14ac:dyDescent="0.3">
      <c r="A54" s="39" t="s">
        <v>58</v>
      </c>
      <c r="B54" s="12" t="s">
        <v>47</v>
      </c>
      <c r="C54" s="25">
        <v>2400.9899999999998</v>
      </c>
      <c r="D54" s="25">
        <v>2743.0320000000002</v>
      </c>
      <c r="E54" s="20">
        <v>2743.0320000000002</v>
      </c>
      <c r="F54" s="30">
        <f t="shared" si="5"/>
        <v>1.1424587357714944</v>
      </c>
      <c r="G54" s="34"/>
    </row>
    <row r="55" spans="1:7" x14ac:dyDescent="0.3">
      <c r="A55" s="39" t="s">
        <v>121</v>
      </c>
      <c r="B55" s="12" t="s">
        <v>111</v>
      </c>
      <c r="C55" s="25">
        <f>C57+C58</f>
        <v>0</v>
      </c>
      <c r="D55" s="25">
        <f t="shared" ref="D55" si="8">D57+D58</f>
        <v>9573.5810000000001</v>
      </c>
      <c r="E55" s="25">
        <f>E56+E57+E58</f>
        <v>9658.9069999999992</v>
      </c>
      <c r="F55" s="30"/>
      <c r="G55" s="34"/>
    </row>
    <row r="56" spans="1:7" ht="56.25" x14ac:dyDescent="0.3">
      <c r="A56" s="39" t="s">
        <v>122</v>
      </c>
      <c r="B56" s="12" t="s">
        <v>123</v>
      </c>
      <c r="C56" s="25">
        <v>0</v>
      </c>
      <c r="D56" s="25">
        <v>0</v>
      </c>
      <c r="E56" s="25">
        <v>124.992</v>
      </c>
      <c r="F56" s="30"/>
      <c r="G56" s="34"/>
    </row>
    <row r="57" spans="1:7" ht="78.75" customHeight="1" x14ac:dyDescent="0.3">
      <c r="A57" s="39" t="s">
        <v>110</v>
      </c>
      <c r="B57" s="38" t="s">
        <v>115</v>
      </c>
      <c r="C57" s="25">
        <v>0</v>
      </c>
      <c r="D57" s="25">
        <v>6405.84</v>
      </c>
      <c r="E57" s="20">
        <v>6366.174</v>
      </c>
      <c r="F57" s="30"/>
      <c r="G57" s="34"/>
    </row>
    <row r="58" spans="1:7" ht="38.25" customHeight="1" x14ac:dyDescent="0.3">
      <c r="A58" s="39" t="s">
        <v>112</v>
      </c>
      <c r="B58" s="38" t="s">
        <v>116</v>
      </c>
      <c r="C58" s="25">
        <v>0</v>
      </c>
      <c r="D58" s="25">
        <v>3167.741</v>
      </c>
      <c r="E58" s="20">
        <v>3167.741</v>
      </c>
      <c r="F58" s="30"/>
      <c r="G58" s="34"/>
    </row>
    <row r="59" spans="1:7" ht="54" customHeight="1" x14ac:dyDescent="0.3">
      <c r="A59" s="39" t="s">
        <v>79</v>
      </c>
      <c r="B59" s="14" t="s">
        <v>78</v>
      </c>
      <c r="C59" s="25">
        <f>C60</f>
        <v>0</v>
      </c>
      <c r="D59" s="25">
        <v>0</v>
      </c>
      <c r="E59" s="20">
        <f>E60</f>
        <v>-47.323</v>
      </c>
      <c r="F59" s="30"/>
      <c r="G59" s="32"/>
    </row>
    <row r="60" spans="1:7" ht="55.9" customHeight="1" x14ac:dyDescent="0.3">
      <c r="A60" s="39" t="s">
        <v>75</v>
      </c>
      <c r="B60" s="14" t="s">
        <v>74</v>
      </c>
      <c r="C60" s="25">
        <v>0</v>
      </c>
      <c r="D60" s="25">
        <v>0</v>
      </c>
      <c r="E60" s="24">
        <v>-47.323</v>
      </c>
      <c r="F60" s="30"/>
      <c r="G60" s="32"/>
    </row>
    <row r="61" spans="1:7" x14ac:dyDescent="0.3">
      <c r="A61" s="15"/>
      <c r="B61" s="16" t="s">
        <v>0</v>
      </c>
      <c r="C61" s="27">
        <f>C6+C39</f>
        <v>686087.58799999999</v>
      </c>
      <c r="D61" s="27">
        <f>D6+D39</f>
        <v>828799.17499999993</v>
      </c>
      <c r="E61" s="27">
        <f>E6+E39</f>
        <v>821497.78</v>
      </c>
      <c r="F61" s="35">
        <f>E61/C61</f>
        <v>1.1973657509163393</v>
      </c>
      <c r="G61" s="32"/>
    </row>
    <row r="62" spans="1:7" x14ac:dyDescent="0.3">
      <c r="A62" s="17"/>
      <c r="B62" s="18"/>
      <c r="C62" s="28"/>
      <c r="D62" s="28"/>
    </row>
    <row r="63" spans="1:7" x14ac:dyDescent="0.3">
      <c r="A63" s="17"/>
      <c r="B63" s="18"/>
      <c r="C63" s="28"/>
      <c r="D63" s="28"/>
    </row>
  </sheetData>
  <mergeCells count="3">
    <mergeCell ref="A3:F3"/>
    <mergeCell ref="A1:G1"/>
    <mergeCell ref="A2:G2"/>
  </mergeCells>
  <pageMargins left="0" right="0" top="0.39370078740157483" bottom="0.39370078740157483" header="0.31496062992125984" footer="0.31496062992125984"/>
  <pageSetup paperSize="9" scale="54" orientation="landscape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кв.</vt:lpstr>
      <vt:lpstr>'1 кв.'!Область_печати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2021-03-18T23:57:49Z</dcterms:modified>
</cp:coreProperties>
</file>