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9" yWindow="136" windowWidth="24371" windowHeight="10066"/>
  </bookViews>
  <sheets>
    <sheet name="Доходы" sheetId="1" r:id="rId1"/>
    <sheet name="Расходы" sheetId="5" r:id="rId2"/>
    <sheet name="Источники" sheetId="3" r:id="rId3"/>
    <sheet name="числ зп. и рез.ф." sheetId="4" r:id="rId4"/>
  </sheets>
  <externalReferences>
    <externalReference r:id="rId5"/>
  </externalReferences>
  <definedNames>
    <definedName name="_xlnm._FilterDatabase" localSheetId="1" hidden="1">Расходы!$A$6:$F$533</definedName>
    <definedName name="_xlnm.Print_Area" localSheetId="0">Доходы!$A$1:$E$66</definedName>
    <definedName name="_xlnm.Print_Area" localSheetId="1">Расходы!$A$1:$E$533</definedName>
    <definedName name="_xlnm.Print_Area" localSheetId="3">'числ зп. и рез.ф.'!$A$1:$C$21</definedName>
  </definedNames>
  <calcPr calcId="145621"/>
</workbook>
</file>

<file path=xl/calcChain.xml><?xml version="1.0" encoding="utf-8"?>
<calcChain xmlns="http://schemas.openxmlformats.org/spreadsheetml/2006/main">
  <c r="E532" i="5" l="1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7" i="5"/>
  <c r="C13" i="4" l="1"/>
  <c r="B13" i="4"/>
  <c r="C10" i="4"/>
  <c r="B10" i="4"/>
  <c r="B14" i="4" s="1"/>
  <c r="C5" i="4"/>
  <c r="C14" i="4" s="1"/>
  <c r="B5" i="4"/>
  <c r="D43" i="1" l="1"/>
  <c r="C43" i="1"/>
  <c r="D52" i="1"/>
  <c r="C52" i="1"/>
  <c r="D64" i="1"/>
  <c r="E63" i="1"/>
  <c r="D61" i="1"/>
  <c r="E59" i="1"/>
  <c r="E57" i="1"/>
  <c r="E58" i="1"/>
  <c r="E60" i="1"/>
  <c r="E62" i="1"/>
  <c r="E55" i="1"/>
  <c r="E56" i="1"/>
  <c r="E50" i="1"/>
  <c r="E53" i="1"/>
  <c r="E54" i="1"/>
  <c r="E45" i="1"/>
  <c r="E47" i="1"/>
  <c r="D40" i="1"/>
  <c r="D36" i="1"/>
  <c r="D32" i="1"/>
  <c r="D30" i="1"/>
  <c r="E33" i="1"/>
  <c r="E35" i="1"/>
  <c r="E37" i="1"/>
  <c r="E41" i="1"/>
  <c r="E42" i="1"/>
  <c r="D28" i="1"/>
  <c r="E25" i="1"/>
  <c r="E26" i="1"/>
  <c r="E27" i="1"/>
  <c r="E29" i="1"/>
  <c r="E31" i="1"/>
  <c r="D24" i="1"/>
  <c r="D20" i="1"/>
  <c r="C20" i="1"/>
  <c r="D39" i="1" l="1"/>
  <c r="D38" i="1" s="1"/>
  <c r="C24" i="1"/>
  <c r="E24" i="1" s="1"/>
  <c r="E21" i="1"/>
  <c r="E22" i="1"/>
  <c r="D17" i="1"/>
  <c r="D12" i="1"/>
  <c r="D10" i="1"/>
  <c r="E11" i="1"/>
  <c r="E13" i="1"/>
  <c r="E14" i="1"/>
  <c r="E15" i="1"/>
  <c r="E16" i="1"/>
  <c r="E18" i="1"/>
  <c r="E19" i="1"/>
  <c r="D8" i="1"/>
  <c r="D7" i="1" l="1"/>
  <c r="D66" i="1" s="1"/>
  <c r="C65" i="1"/>
  <c r="C61" i="1"/>
  <c r="E61" i="1" s="1"/>
  <c r="E52" i="1"/>
  <c r="C51" i="1"/>
  <c r="E51" i="1" s="1"/>
  <c r="C49" i="1"/>
  <c r="E49" i="1" s="1"/>
  <c r="C48" i="1"/>
  <c r="E48" i="1" s="1"/>
  <c r="C46" i="1"/>
  <c r="C44" i="1"/>
  <c r="E44" i="1" s="1"/>
  <c r="C40" i="1"/>
  <c r="E40" i="1" s="1"/>
  <c r="C36" i="1"/>
  <c r="E36" i="1" s="1"/>
  <c r="C34" i="1"/>
  <c r="C30" i="1"/>
  <c r="E30" i="1" s="1"/>
  <c r="C28" i="1"/>
  <c r="E28" i="1" s="1"/>
  <c r="E20" i="1"/>
  <c r="C17" i="1"/>
  <c r="E17" i="1" s="1"/>
  <c r="C12" i="1"/>
  <c r="E12" i="1" s="1"/>
  <c r="C10" i="1"/>
  <c r="E10" i="1" s="1"/>
  <c r="C9" i="1"/>
  <c r="E46" i="1" l="1"/>
  <c r="C64" i="1"/>
  <c r="E64" i="1" s="1"/>
  <c r="E65" i="1"/>
  <c r="C32" i="1"/>
  <c r="E32" i="1" s="1"/>
  <c r="E34" i="1"/>
  <c r="C8" i="1"/>
  <c r="E8" i="1" s="1"/>
  <c r="E9" i="1"/>
  <c r="C39" i="1" l="1"/>
  <c r="E43" i="1"/>
  <c r="C7" i="1"/>
  <c r="E7" i="1" s="1"/>
  <c r="C38" i="1" l="1"/>
  <c r="E38" i="1" s="1"/>
  <c r="E39" i="1"/>
  <c r="C66" i="1" l="1"/>
  <c r="E66" i="1" s="1"/>
</calcChain>
</file>

<file path=xl/sharedStrings.xml><?xml version="1.0" encoding="utf-8"?>
<sst xmlns="http://schemas.openxmlformats.org/spreadsheetml/2006/main" count="1255" uniqueCount="894">
  <si>
    <t>(рублей)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</si>
  <si>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</si>
  <si>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</si>
  <si>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</si>
  <si>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</si>
  <si>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</si>
  <si>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</si>
  <si>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</si>
  <si>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</si>
  <si>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</si>
  <si>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</si>
  <si>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</si>
  <si>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</si>
  <si>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</si>
  <si>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</si>
  <si>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</si>
  <si>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</si>
  <si>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</si>
  <si>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 налог на вмененный доход, для отдельных видов деятельности</t>
  </si>
  <si>
    <t>1 05 03000 01 0000 110</t>
  </si>
  <si>
    <t>Единый сельскохозяйственный налог</t>
  </si>
  <si>
    <t>1 05 04060 02 0000 110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</si>
  <si>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</si>
  <si>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1 06 00000 00 0000 000</t>
  </si>
  <si>
    <t>НАЛОГИ НА ИМУЩЕСТВО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</si>
  <si>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</si>
  <si>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</si>
  <si>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1 06 06000 00 0000 110</t>
  </si>
  <si>
    <t>Земельный налог</t>
  </si>
  <si>
    <t>1 08 00000 00 0000 000</t>
  </si>
  <si>
    <t>ГОСУДАРСТВЕННАЯ ПОШЛИНА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</si>
  <si>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</si>
  <si>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</si>
  <si>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</si>
  <si>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</si>
  <si>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</si>
  <si>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</si>
  <si>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</si>
  <si>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</si>
  <si>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1 11 09044 14 0000 120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</si>
  <si>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</si>
  <si>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</si>
  <si>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</si>
  <si>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</si>
  <si>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</si>
  <si>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</si>
  <si>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И КОМПЕНСАЦИИ ЗАТРАТ  ГОСУДАРСТВА</t>
  </si>
  <si>
    <t>1 13 02064 14 0000 130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</si>
  <si>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</si>
  <si>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1 14 00000 00 0000 000</t>
  </si>
  <si>
    <t>ДОХОДЫ ОТ ПРОДАЖИ МАТЕРИАЛЬНЫХ И НЕМАТЕРИАЛЬНЫХ АКТИВОВ</t>
  </si>
  <si>
    <t>1 14 02043 14 0000 400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</si>
  <si>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</si>
  <si>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1 14 06012 14 0000 430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</si>
  <si>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</si>
  <si>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</si>
  <si>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</si>
  <si>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</si>
  <si>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</si>
  <si>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1 17 05040 14 0000 180</t>
  </si>
  <si>
    <t>Прочие неналоговые доходы бюджетов муниципальных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</si>
  <si>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</si>
  <si>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</si>
  <si>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</si>
  <si>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</si>
  <si>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</si>
  <si>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</si>
  <si>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</si>
  <si>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</si>
  <si>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2 02 19999 14 0000 150</t>
  </si>
  <si>
    <t>Прочие дотации бюджетам муниципальных округов</t>
  </si>
  <si>
    <t>2 02 20000 00 0000 150</t>
  </si>
  <si>
    <t>Субсидии бюджетам бюджетной системы Российской Федерации (межбюджетные субсидии)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</si>
  <si>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</si>
  <si>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</si>
  <si>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2 02 25513 14 0000 150</t>
  </si>
  <si>
    <t>Субсидии бюджетам муниципальных округов на развитие сети учреждений культурно-досугового типа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</si>
  <si>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</si>
  <si>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</si>
  <si>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2 02 25299 14 0000 150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</si>
  <si>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</si>
  <si>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2 02 25519 14 0000 150</t>
  </si>
  <si>
    <t xml:space="preserve">Субсидии бюджетам муниципальных округов на поддержку отрасли культуры
</t>
  </si>
  <si>
    <t>2 02 25576 14 0000 150</t>
  </si>
  <si>
    <t xml:space="preserve">Субсидии бюджетам муниципальных округов на обеспечение комплексного развития сельских территорий </t>
  </si>
  <si>
    <t>2 02 27576 14 0000 150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</si>
  <si>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</si>
  <si>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2 02 29999 14 0000 150</t>
  </si>
  <si>
    <t>Прочие субсидии бюджетам муниципальных округов</t>
  </si>
  <si>
    <t>2 02 30000 00 0000 150</t>
  </si>
  <si>
    <t>Субвенции бюджетам бюджетной системы Российской Федерации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</si>
  <si>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</si>
  <si>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</si>
  <si>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</si>
  <si>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</si>
  <si>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</si>
  <si>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</si>
  <si>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2 02 35120 14 0000 150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</si>
  <si>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</si>
  <si>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2 02 35304 14 0000 150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</si>
  <si>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</si>
  <si>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2 02 35930 14 0000 150</t>
  </si>
  <si>
    <t>Субвенции бюджетам муниципальных округов на государственную регистрацию актов гражданского состояния</t>
  </si>
  <si>
    <t>2 02 39999 14 0000 150</t>
  </si>
  <si>
    <t>Прочие субвенции бюджетам муниципальных округов</t>
  </si>
  <si>
    <t>2 02 36900 14 0000 150</t>
  </si>
  <si>
    <t>Единая субвенция бюджетам муниципальных округов из бюджета субъекта Российской Федерации</t>
  </si>
  <si>
    <t>2 02 40000 00 0000 150</t>
  </si>
  <si>
    <t>Иные межбюджетные трансферты</t>
  </si>
  <si>
    <t>2 02 45303 14 0000 150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</si>
  <si>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</si>
  <si>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2 02 45179 14 0000 150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</si>
  <si>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</si>
  <si>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2 07 00000 00 0000 000</t>
  </si>
  <si>
    <t>ПРОЧИЕ БЕЗВОЗМЕЗДНЫЕ ПОСТУПЛЕНИЯ</t>
  </si>
  <si>
    <t>2 07 04050 14 0000 150</t>
  </si>
  <si>
    <t>Прочие безвозмездные поступления в бюджеты муниципальных округов</t>
  </si>
  <si>
    <t>ВСЕГО</t>
  </si>
  <si>
    <t>уточненный план на год</t>
  </si>
  <si>
    <t>исполнено</t>
  </si>
  <si>
    <t>% исполнения</t>
  </si>
  <si>
    <t>Сведения о ходе исполнения бюджета Ханкайского муницмпального округа</t>
  </si>
  <si>
    <t>за 1 квартал 2023 года</t>
  </si>
  <si>
    <t>1. Доходы</t>
  </si>
  <si>
    <t>1 08 04020 01 0000 110</t>
  </si>
  <si>
    <t>1 08 07150 01 0000 110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</si>
  <si>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</si>
  <si>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выдачу разрешения на установку рекламной конструкции</t>
  </si>
  <si>
    <t xml:space="preserve"> Наименование показателя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</si>
  <si>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</si>
  <si>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</si>
  <si>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</si>
  <si>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</si>
  <si>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</si>
  <si>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</si>
  <si>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x</t>
  </si>
  <si>
    <t>в том числе:</t>
  </si>
  <si>
    <t>-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</si>
  <si>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</si>
  <si>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</si>
  <si>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</si>
  <si>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</si>
  <si>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</si>
  <si>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из них:</t>
  </si>
  <si>
    <t>Изменение остатков средств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</si>
  <si>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</si>
  <si>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</si>
  <si>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</si>
  <si>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</si>
  <si>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денежных средств бюджетов муниципальных округов</t>
  </si>
  <si>
    <t>955 01 05 02 01 14 0000 510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</si>
  <si>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</si>
  <si>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</si>
  <si>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</si>
  <si>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денежных средств бюджетов муниципальных округов</t>
  </si>
  <si>
    <t>955 01 05 02 01 14 0000 610</t>
  </si>
  <si>
    <t/>
  </si>
  <si>
    <t>4.Сведения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за 1 квартал 2023 года</t>
  </si>
  <si>
    <t>тыс.руб.</t>
  </si>
  <si>
    <t xml:space="preserve">Наименование </t>
  </si>
  <si>
    <t>Среднесписочная численность</t>
  </si>
  <si>
    <t>Денежное содержание</t>
  </si>
  <si>
    <t xml:space="preserve">Администрация </t>
  </si>
  <si>
    <t>Дума</t>
  </si>
  <si>
    <t>Финансовое управление</t>
  </si>
  <si>
    <t>КСП</t>
  </si>
  <si>
    <t>Исполнение государственных полномочий</t>
  </si>
  <si>
    <t>Учреждения народного образования</t>
  </si>
  <si>
    <t>Культура</t>
  </si>
  <si>
    <t>Прочие муниципальные учреждения</t>
  </si>
  <si>
    <t>Автономные учреждения</t>
  </si>
  <si>
    <t>итого</t>
  </si>
  <si>
    <t>5. Отчет о расходовании средств резервного фонда за 1 квартал 2023 года</t>
  </si>
  <si>
    <t>Содержание</t>
  </si>
  <si>
    <t xml:space="preserve">План на 2022 год </t>
  </si>
  <si>
    <t>кассовое исполнение</t>
  </si>
  <si>
    <t xml:space="preserve">Расходование  средств резервного фонда </t>
  </si>
  <si>
    <t xml:space="preserve">                                              2. Расходы бюджета</t>
  </si>
  <si>
    <t>Код расхода по бюджетной классификации</t>
  </si>
  <si>
    <t>% выполнения</t>
  </si>
  <si>
    <t>Расходы бюджета - всего</t>
  </si>
  <si>
    <t xml:space="preserve">  Финансовое управление Администрации Ханкайского муниципального округа Приморского края</t>
  </si>
  <si>
    <t>955 0000 00 0 00 00000 000</t>
  </si>
  <si>
    <t xml:space="preserve">  ОБЩЕГОСУДАРСТВЕННЫЕ ВОПРОСЫ</t>
  </si>
  <si>
    <t>955 0100 00 0 00 00000 000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</si>
  <si>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</si>
  <si>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955 0106 00 0 00 00000 000</t>
  </si>
  <si>
    <t xml:space="preserve">  Руководство и управление в сфере установленных функций органов местного  самоуправления Ханкайского муниципального округа</t>
  </si>
  <si>
    <t>955 0106 99 0 99 10031 000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</si>
  <si>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</si>
  <si>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955 0106 99 0 99 10031 100</t>
  </si>
  <si>
    <t xml:space="preserve">  Расходы на выплаты персоналу государственных (муниципальных) органов</t>
  </si>
  <si>
    <t>955 0106 99 0 99 10031 120</t>
  </si>
  <si>
    <t xml:space="preserve">  Закупка товаров, работ и услуг для обеспечения государственных (муниципальных) нужд</t>
  </si>
  <si>
    <t>955 0106 99 0 99 10031 200</t>
  </si>
  <si>
    <t xml:space="preserve">  Иные закупки товаров, работ и услуг для обеспечения государственных (муниципальных) нужд</t>
  </si>
  <si>
    <t>955 0106 99 0 99 10031 240</t>
  </si>
  <si>
    <t xml:space="preserve">  Иные бюджетные ассигнования</t>
  </si>
  <si>
    <t>955 0106 99 0 99 10031 800</t>
  </si>
  <si>
    <t xml:space="preserve">  Уплата налогов, сборов и иных платежей</t>
  </si>
  <si>
    <t>955 0106 99 0 99 10031 850</t>
  </si>
  <si>
    <t xml:space="preserve">  Другие общегосударственные вопросы</t>
  </si>
  <si>
    <t>955 0113 00 0 00 00000 000</t>
  </si>
  <si>
    <t xml:space="preserve">  Диспансеризацию муниципальных служащих</t>
  </si>
  <si>
    <t>955 0113 06 9 61 13010 000</t>
  </si>
  <si>
    <t>955 0113 06 9 61 13010 200</t>
  </si>
  <si>
    <t>955 0113 06 9 61 13010 240</t>
  </si>
  <si>
    <t xml:space="preserve">  Мероприятия по информационно-техническому сопровождению коммуникационного оборудования и программных продуктов</t>
  </si>
  <si>
    <t>955 0113 11 9 62 12070 000</t>
  </si>
  <si>
    <t>955 0113 11 9 62 12070 200</t>
  </si>
  <si>
    <t>955 0113 11 9 62 12070 240</t>
  </si>
  <si>
    <t xml:space="preserve">  Администрация Ханкайского муниципального округа Приморского края</t>
  </si>
  <si>
    <t>956 0000 00 0 00 00000 000</t>
  </si>
  <si>
    <t>956 0100 00 0 00 00000 000</t>
  </si>
  <si>
    <t>956 0102 00 0 00 00000 000</t>
  </si>
  <si>
    <t xml:space="preserve">  Глава Ханкайского муниципального округа</t>
  </si>
  <si>
    <t>956 0102 99 0 99 10011 000</t>
  </si>
  <si>
    <t>956 0102 99 0 99 10011 100</t>
  </si>
  <si>
    <t>956 0102 99 0 99 10011 120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</si>
  <si>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</si>
  <si>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956 0104 00 0 00 00000 000</t>
  </si>
  <si>
    <t>956 0104 99 0 99 10031 000</t>
  </si>
  <si>
    <t>956 0104 99 0 99 10031 100</t>
  </si>
  <si>
    <t>956 0104 99 0 99 10031 120</t>
  </si>
  <si>
    <t>956 0104 99 0 99 10031 200</t>
  </si>
  <si>
    <t>956 0104 99 0 99 10031 240</t>
  </si>
  <si>
    <t xml:space="preserve">  Судебная система</t>
  </si>
  <si>
    <t>956 0105 00 0 00 00000 000</t>
  </si>
  <si>
    <t>956 0105 99 1 99 51200 000</t>
  </si>
  <si>
    <t>956 0105 99 1 99 51200 200</t>
  </si>
  <si>
    <t>956 0105 99 1 99 51200 240</t>
  </si>
  <si>
    <t>956 0106 00 0 00 00000 000</t>
  </si>
  <si>
    <t>956 0106 99 0 99 10101 000</t>
  </si>
  <si>
    <t>956 0106 99 0 99 10101 100</t>
  </si>
  <si>
    <t>956 0106 99 0 99 10101 120</t>
  </si>
  <si>
    <t xml:space="preserve">  Резервные фонды</t>
  </si>
  <si>
    <t>956 0111 00 0 00 00000 000</t>
  </si>
  <si>
    <t xml:space="preserve">   Резервный фонд Администрации Ханкайского муниципального округа</t>
  </si>
  <si>
    <t>956 0111 99 0 99 00011 000</t>
  </si>
  <si>
    <t>956 0111 99 0 99 00011 800</t>
  </si>
  <si>
    <t xml:space="preserve">  Резервные средства</t>
  </si>
  <si>
    <t>956 0111 99 0 99 00011 870</t>
  </si>
  <si>
    <t>956 0113 00 0 00 00000 000</t>
  </si>
  <si>
    <t>956 0113 06 9 61 13010 000</t>
  </si>
  <si>
    <t>956 0113 06 9 61 13010 200</t>
  </si>
  <si>
    <t>956 0113 06 9 61 13010 240</t>
  </si>
  <si>
    <t xml:space="preserve">  Повышение квалификации муниципальных служащих</t>
  </si>
  <si>
    <t>956 0113 06 9 61 13020 000</t>
  </si>
  <si>
    <t>956 0113 06 9 61 13020 200</t>
  </si>
  <si>
    <t>956 0113 06 9 61 13020 240</t>
  </si>
  <si>
    <t xml:space="preserve">  Мероприятия по проведению специальной оценки условий труда и профессиональных рисков</t>
  </si>
  <si>
    <t>956 0113 06 9 61 13030 000</t>
  </si>
  <si>
    <t>956 0113 06 9 61 13030 200</t>
  </si>
  <si>
    <t>956 0113 06 9 61 13030 240</t>
  </si>
  <si>
    <t xml:space="preserve">  Расходы на обеспечение деятельности (оказание услуг, выполнение работ) муниципальных учреждений</t>
  </si>
  <si>
    <t>956 0113 06 9 64 70010 000</t>
  </si>
  <si>
    <t>956 0113 06 9 64 70010 100</t>
  </si>
  <si>
    <t xml:space="preserve">  Расходы на выплаты персоналу казенных учреждений</t>
  </si>
  <si>
    <t>956 0113 06 9 64 70010 110</t>
  </si>
  <si>
    <t xml:space="preserve">  Фонд оплаты труда учреждений</t>
  </si>
  <si>
    <t>956 0113 06 9 64 70010 111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</si>
  <si>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</si>
  <si>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956 0113 06 9 64 70010 119</t>
  </si>
  <si>
    <t>956 0113 06 9 64 70010 200</t>
  </si>
  <si>
    <t>956 0113 06 9 64 70010 240</t>
  </si>
  <si>
    <t>956 0113 06 9 64 70010 800</t>
  </si>
  <si>
    <t>956 0113 06 9 64 70010 850</t>
  </si>
  <si>
    <t xml:space="preserve">  Расходы на содержание территориальных отделов Администрации муниципального округа</t>
  </si>
  <si>
    <t>956 0113 06 9 65 70400 000</t>
  </si>
  <si>
    <t>956 0113 06 9 65 70400 100</t>
  </si>
  <si>
    <t>956 0113 06 9 65 70400 120</t>
  </si>
  <si>
    <t xml:space="preserve">  Иные выплаты государственных (муниципальных) органов привлекаемым лицам</t>
  </si>
  <si>
    <t>956 0113 06 9 65 70400 123</t>
  </si>
  <si>
    <t>956 0113 06 9 65 70400 200</t>
  </si>
  <si>
    <t>956 0113 06 9 65 70400 240</t>
  </si>
  <si>
    <t>956 0113 08 9 81 20200 000</t>
  </si>
  <si>
    <t>956 0113 08 9 81 20200 200</t>
  </si>
  <si>
    <t>956 0113 08 9 81 20200 240</t>
  </si>
  <si>
    <t>956 0113 11 9 62 12070 000</t>
  </si>
  <si>
    <t>956 0113 11 9 62 12070 200</t>
  </si>
  <si>
    <t>956 0113 11 9 62 12070 240</t>
  </si>
  <si>
    <t xml:space="preserve">  Информационное освещение  деятельности органов местного самоуправления</t>
  </si>
  <si>
    <t>956 0113 11 9 62 12080 000</t>
  </si>
  <si>
    <t>956 0113 11 9 62 12080 200</t>
  </si>
  <si>
    <t>956 0113 11 9 62 12080 240</t>
  </si>
  <si>
    <t>956 0113 15 9 63 60010 000</t>
  </si>
  <si>
    <t>956 0113 15 9 63 60010 200</t>
  </si>
  <si>
    <t>956 0113 15 9 63 60010 240</t>
  </si>
  <si>
    <t xml:space="preserve">  Капитальные вложения в объекты государственной (муниципальной) собственности</t>
  </si>
  <si>
    <t>956 0113 15 9 63 60010 400</t>
  </si>
  <si>
    <t xml:space="preserve">  Бюджетные инвестиции</t>
  </si>
  <si>
    <t>956 0113 15 9 63 60010 410</t>
  </si>
  <si>
    <t>956 0113 15 9 63 60010 800</t>
  </si>
  <si>
    <t>956 0113 15 9 63 60010 850</t>
  </si>
  <si>
    <t>956 0113 21 9 34 13020 000</t>
  </si>
  <si>
    <t>956 0113 21 9 34 13020 200</t>
  </si>
  <si>
    <t>956 0113 21 9 34 13020 240</t>
  </si>
  <si>
    <t>956 0113 99 0 99 10031 000</t>
  </si>
  <si>
    <t>956 0113 99 0 99 10031 100</t>
  </si>
  <si>
    <t>956 0113 99 0 99 10031 120</t>
  </si>
  <si>
    <t>956 0113 99 0 99 10031 200</t>
  </si>
  <si>
    <t>956 0113 99 0 99 10031 240</t>
  </si>
  <si>
    <t>956 0113 99 0 99 30110 000</t>
  </si>
  <si>
    <t>956 0113 99 0 99 30110 200</t>
  </si>
  <si>
    <t>956 0113 99 0 99 30110 240</t>
  </si>
  <si>
    <t>956 0113 99 0 99 30110 800</t>
  </si>
  <si>
    <t xml:space="preserve">  Исполнение судебных актов</t>
  </si>
  <si>
    <t>956 0113 99 0 99 30110 830</t>
  </si>
  <si>
    <t xml:space="preserve">  Исполнение судебных актов Российской Федерации и мировых соглашений по возмещению причиненного вреда</t>
  </si>
  <si>
    <t>956 0113 99 0 99 30110 831</t>
  </si>
  <si>
    <t xml:space="preserve">   Мероприятия, проводимые Администрацией Ханкайского муниципального округа</t>
  </si>
  <si>
    <t>956 0113 99 0 99 70101 000</t>
  </si>
  <si>
    <t>956 0113 99 0 99 70101 200</t>
  </si>
  <si>
    <t>956 0113 99 0 99 70101 240</t>
  </si>
  <si>
    <t>956 0113 99 1 99 59300 000</t>
  </si>
  <si>
    <t>956 0113 99 1 99 59300 100</t>
  </si>
  <si>
    <t>956 0113 99 1 99 59300 120</t>
  </si>
  <si>
    <t>956 0113 99 1 99 59300 200</t>
  </si>
  <si>
    <t>956 0113 99 1 99 59300 240</t>
  </si>
  <si>
    <t>956 0113 99 1 99 93010 000</t>
  </si>
  <si>
    <t>956 0113 99 1 99 93010 100</t>
  </si>
  <si>
    <t>956 0113 99 1 99 93010 120</t>
  </si>
  <si>
    <t>956 0113 99 1 99 93010 200</t>
  </si>
  <si>
    <t>956 0113 99 1 99 93010 240</t>
  </si>
  <si>
    <t>956 0113 99 1 99 93030 000</t>
  </si>
  <si>
    <t>956 0113 99 1 99 93030 100</t>
  </si>
  <si>
    <t>956 0113 99 1 99 93030 120</t>
  </si>
  <si>
    <t>956 0113 99 1 99 93100 000</t>
  </si>
  <si>
    <t>956 0113 99 1 99 93100 100</t>
  </si>
  <si>
    <t>956 0113 99 1 99 93100 120</t>
  </si>
  <si>
    <t>956 0113 99 1 99 93100 200</t>
  </si>
  <si>
    <t>956 0113 99 1 99 93100 240</t>
  </si>
  <si>
    <t>956 0113 99 1 99 93160 000</t>
  </si>
  <si>
    <t>956 0113 99 1 99 93160 100</t>
  </si>
  <si>
    <t>956 0113 99 1 99 93160 120</t>
  </si>
  <si>
    <t>956 0113 99 1 99 93160 200</t>
  </si>
  <si>
    <t>956 0113 99 1 99 93160 240</t>
  </si>
  <si>
    <t>956 0113 99 1 99 93180 000</t>
  </si>
  <si>
    <t>956 0113 99 1 99 93180 100</t>
  </si>
  <si>
    <t>956 0113 99 1 99 93180 120</t>
  </si>
  <si>
    <t xml:space="preserve"> 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на 2019 год.</t>
  </si>
  <si>
    <t>956 0113 99 1 99 М0820 000</t>
  </si>
  <si>
    <t>956 0113 99 1 99 М0820 100</t>
  </si>
  <si>
    <t>956 0113 99 1 99 М0820 120</t>
  </si>
  <si>
    <t>956 0113 99 1 99 М0820 200</t>
  </si>
  <si>
    <t>956 0113 99 1 99 М0820 240</t>
  </si>
  <si>
    <t xml:space="preserve">  НАЦИОНАЛЬНАЯ ОБОРОНА</t>
  </si>
  <si>
    <t>956 0200 00 0 00 00000 000</t>
  </si>
  <si>
    <t xml:space="preserve">  Мобилизационная и вневойсковая подготовка</t>
  </si>
  <si>
    <t>956 0203 00 0 00 00000 000</t>
  </si>
  <si>
    <t>956 0203 99 0 99 41180 000</t>
  </si>
  <si>
    <t>956 0203 99 0 99 41180 100</t>
  </si>
  <si>
    <t>956 0203 99 0 99 41180 120</t>
  </si>
  <si>
    <t>956 0203 99 1 99 51180 000</t>
  </si>
  <si>
    <t>956 0203 99 1 99 51180 100</t>
  </si>
  <si>
    <t>956 0203 99 1 99 51180 120</t>
  </si>
  <si>
    <t xml:space="preserve">  НАЦИОНАЛЬНАЯ БЕЗОПАСНОСТЬ И ПРАВООХРАНИТЕЛЬНАЯ ДЕЯТЕЛЬНОСТЬ</t>
  </si>
  <si>
    <t>956 0300 00 0 00 00000 000</t>
  </si>
  <si>
    <t xml:space="preserve">  Гражданская оборона</t>
  </si>
  <si>
    <t>956 0309 00 0 00 00000 000</t>
  </si>
  <si>
    <t xml:space="preserve">  Мероприятия по подготовке населения и организаций к действиям в чрезвычайной ситуации</t>
  </si>
  <si>
    <t>956 0309 99 0 99 20060 000</t>
  </si>
  <si>
    <t>956 0309 99 0 99 20060 200</t>
  </si>
  <si>
    <t>956 0309 99 0 99 20060 240</t>
  </si>
  <si>
    <t>956 0310 00 0 00 00000 000</t>
  </si>
  <si>
    <t xml:space="preserve">  Мероприятия, направленные на расходы по обеспечению первичных мер пожарной безопасности</t>
  </si>
  <si>
    <t>956 0310 99 0 99 20400 000</t>
  </si>
  <si>
    <t>956 0310 99 0 99 20400 200</t>
  </si>
  <si>
    <t>956 0310 99 0 99 20400 240</t>
  </si>
  <si>
    <t xml:space="preserve">  НАЦИОНАЛЬНАЯ ЭКОНОМИКА</t>
  </si>
  <si>
    <t>956 0400 00 0 00 00000 000</t>
  </si>
  <si>
    <t xml:space="preserve">  Сельское хозяйство и рыболовство</t>
  </si>
  <si>
    <t>956 0405 00 0 00 00000 000</t>
  </si>
  <si>
    <t>956 0405 99 1 99 93040 000</t>
  </si>
  <si>
    <t>956 0405 99 1 99 93040 200</t>
  </si>
  <si>
    <t>956 0405 99 1 99 93040 240</t>
  </si>
  <si>
    <t xml:space="preserve">  Транспорт</t>
  </si>
  <si>
    <t>956 0408 00 0 00 00000 000</t>
  </si>
  <si>
    <t xml:space="preserve">  Субсидии на организацию предоставления транспортных услуг населению</t>
  </si>
  <si>
    <t>956 0408 16 9 61 40801 000</t>
  </si>
  <si>
    <t>956 0408 16 9 61 40801 800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</si>
  <si>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</si>
  <si>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956 0408 16 9 61 40801 810</t>
  </si>
  <si>
    <t>956 0408 99 1 99 93130 000</t>
  </si>
  <si>
    <t>956 0408 99 1 99 93130 200</t>
  </si>
  <si>
    <t>956 0408 99 1 99 93130 240</t>
  </si>
  <si>
    <t xml:space="preserve">  Дорожное хозяйство (дорожные фонды)</t>
  </si>
  <si>
    <t>956 0409 00 0 00 00000 000</t>
  </si>
  <si>
    <t xml:space="preserve">  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</si>
  <si>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>956 0409 12 9 73 42400 000</t>
  </si>
  <si>
    <t>956 0409 12 9 73 42400 200</t>
  </si>
  <si>
    <t>956 0409 12 9 73 42400 240</t>
  </si>
  <si>
    <t xml:space="preserve">  Другие вопросы в области национальной экономики</t>
  </si>
  <si>
    <t>956 0412 00 0 00 00000 000</t>
  </si>
  <si>
    <t xml:space="preserve">  Гранты в форме субсидий субъектам малого и среднего предпринимательства, включенным в реестр социальных предпринимателей, на финансовое обеспечение расходов, связанных с реализацией проекта в сфере социального предпринимательства</t>
  </si>
  <si>
    <t>956 0412 09 9 91 19180 000</t>
  </si>
  <si>
    <t>956 0412 09 9 91 19180 800</t>
  </si>
  <si>
    <t>956 0412 09 9 91 19180 810</t>
  </si>
  <si>
    <t>956 0412 14 9 53 14010 000</t>
  </si>
  <si>
    <t>956 0412 14 9 53 14010 200</t>
  </si>
  <si>
    <t>956 0412 14 9 53 14010 240</t>
  </si>
  <si>
    <t>956 0412 14 9 54 14020 000</t>
  </si>
  <si>
    <t>956 0412 14 9 54 14020 200</t>
  </si>
  <si>
    <t>956 0412 14 9 54 14020 240</t>
  </si>
  <si>
    <t xml:space="preserve">  ЖИЛИЩНО-КОММУНАЛЬНОЕ ХОЗЯЙСТВО</t>
  </si>
  <si>
    <t>956 0500 00 0 00 00000 000</t>
  </si>
  <si>
    <t xml:space="preserve">  Жилищное хозяйство</t>
  </si>
  <si>
    <t>956 0501 00 0 00 00000 000</t>
  </si>
  <si>
    <t xml:space="preserve">  Содержание и облуживание муниципального жилого фонда</t>
  </si>
  <si>
    <t>956 0501 15 9 63 60020 000</t>
  </si>
  <si>
    <t>956 0501 15 9 63 60020 200</t>
  </si>
  <si>
    <t>956 0501 15 9 63 60020 240</t>
  </si>
  <si>
    <t xml:space="preserve">  Коммунальное хозяйство</t>
  </si>
  <si>
    <t>956 0502 00 0 00 00000 000</t>
  </si>
  <si>
    <t xml:space="preserve">  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</si>
  <si>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956 0502 07 9 72 41200 000</t>
  </si>
  <si>
    <t>956 0502 07 9 72 41200 200</t>
  </si>
  <si>
    <t>956 0502 07 9 72 41200 240</t>
  </si>
  <si>
    <t>956 0502 07 9 72 41200 400</t>
  </si>
  <si>
    <t>956 0502 07 9 72 41200 410</t>
  </si>
  <si>
    <t>956 0502 07 9 72 41200 800</t>
  </si>
  <si>
    <t>956 0502 07 9 72 41200 810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</si>
  <si>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</si>
  <si>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956 0502 07 9 72 41200 813</t>
  </si>
  <si>
    <t xml:space="preserve">  Возмещение части затрат и (или) недополученных доходов юридическим лицам, предоставляющим услуги по водоснабжению</t>
  </si>
  <si>
    <t>956 0502 07 9 72 41500 000</t>
  </si>
  <si>
    <t>956 0502 07 9 72 41500 800</t>
  </si>
  <si>
    <t>956 0502 07 9 72 41500 810</t>
  </si>
  <si>
    <t xml:space="preserve">  Субсидии муниципальным унитарным предприятиям на финансовое обеспечение затрат по капитальному ремонту</t>
  </si>
  <si>
    <t>956 0502 07 9 72 41600 000</t>
  </si>
  <si>
    <t>956 0502 07 9 72 41600 800</t>
  </si>
  <si>
    <t>956 0502 07 9 72 41600 810</t>
  </si>
  <si>
    <t xml:space="preserve">  Субсидии из краевого бюджета на реализацию проектов инициативного бюджетирования по направлению "Твой проект"</t>
  </si>
  <si>
    <t>956 0502 07 9 72 92360 000</t>
  </si>
  <si>
    <t>956 0502 07 9 72 92360 200</t>
  </si>
  <si>
    <t>956 0502 07 9 72 92360 240</t>
  </si>
  <si>
    <t xml:space="preserve">  Обеспечение комплексного развития сельских территорий (строительство, реконструкция и капитальный ремонт централизованных и нецентрализованных систем водоснабжения, водоотведения, канализации, очистных сооружений, станций водоподготовки и водозаборных сооружений для функционирования объектов жилого и нежилого фонда (объектов социального назначения)</t>
  </si>
  <si>
    <t>956 0502 07 9 72 L5767 000</t>
  </si>
  <si>
    <t>956 0502 07 9 72 L5767 200</t>
  </si>
  <si>
    <t>956 0502 07 9 72 L5767 240</t>
  </si>
  <si>
    <t xml:space="preserve">  Расходы на реализацию проектов инициативного бюджетирования по направлению "Твой проект"</t>
  </si>
  <si>
    <t>956 0502 07 9 72 S2360 000</t>
  </si>
  <si>
    <t>956 0502 07 9 72 S2360 200</t>
  </si>
  <si>
    <t>956 0502 07 9 72 S2360 240</t>
  </si>
  <si>
    <t xml:space="preserve">  Благоустройство</t>
  </si>
  <si>
    <t>956 0503 00 0 00 00000 000</t>
  </si>
  <si>
    <t xml:space="preserve">  Обеспечение комплексного развития сельских территорий (на реализацию мероприятий по благоустройству сельских территорий)</t>
  </si>
  <si>
    <t>956 0503 07 9 74 L5762 000</t>
  </si>
  <si>
    <t>956 0503 07 9 74 L5762 200</t>
  </si>
  <si>
    <t>956 0503 07 9 74 L5762 240</t>
  </si>
  <si>
    <t xml:space="preserve">  Расходы по организации ритуальных услуг и содержания мест захоронения</t>
  </si>
  <si>
    <t>956 0503 07 9 74 43300 000</t>
  </si>
  <si>
    <t>956 0503 07 9 74 43300 200</t>
  </si>
  <si>
    <t>956 0503 07 9 74 43300 240</t>
  </si>
  <si>
    <t xml:space="preserve">  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</si>
  <si>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956 0503 18 9 58 43600 000</t>
  </si>
  <si>
    <t>956 0503 18 9 58 43600 200</t>
  </si>
  <si>
    <t>956 0503 18 9 58 43600 240</t>
  </si>
  <si>
    <t xml:space="preserve">  Мероприятия, направленные на расходы связанные с содержанием и развитием озеленения на территории муниципального округа</t>
  </si>
  <si>
    <t>956 0503 18 9 58 43700 000</t>
  </si>
  <si>
    <t>956 0503 18 9 58 43700 200</t>
  </si>
  <si>
    <t>956 0503 18 9 58 43700 240</t>
  </si>
  <si>
    <t xml:space="preserve">   Мероприятия, направленные на благоустройство муниципального округа</t>
  </si>
  <si>
    <t>956 0503 18 9 58 43800 000</t>
  </si>
  <si>
    <t>956 0503 18 9 58 43800 200</t>
  </si>
  <si>
    <t>956 0503 18 9 58 43800 240</t>
  </si>
  <si>
    <t xml:space="preserve">  Расходы, направленные на формирование современной городской среды</t>
  </si>
  <si>
    <t>956 0503 19 1 F2 55550 000</t>
  </si>
  <si>
    <t>956 0503 19 1 F2 55550 200</t>
  </si>
  <si>
    <t>956 0503 19 1 F2 55550 240</t>
  </si>
  <si>
    <t xml:space="preserve">   Благоустройство территорий, детских и спортивных площадок на территории Ханкайского муниципального округа</t>
  </si>
  <si>
    <t>956 0503 19 2 59 44100 000</t>
  </si>
  <si>
    <t>956 0503 19 2 59 44100 200</t>
  </si>
  <si>
    <t>956 0503 19 2 59 44100 240</t>
  </si>
  <si>
    <t xml:space="preserve">  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</si>
  <si>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956 0503 19 2 59 92610 000</t>
  </si>
  <si>
    <t>956 0503 19 2 59 92610 200</t>
  </si>
  <si>
    <t>956 0503 19 2 59 92610 240</t>
  </si>
  <si>
    <t xml:space="preserve">  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</si>
  <si>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956 0503 19 2 59 S2610 000</t>
  </si>
  <si>
    <t>956 0503 19 2 59 S2610 200</t>
  </si>
  <si>
    <t>956 0503 19 2 59 S2610 240</t>
  </si>
  <si>
    <t xml:space="preserve">  Другие вопросы в области жилищно-коммунального хозяйства</t>
  </si>
  <si>
    <t>956 0505 00 0 00 00000 000</t>
  </si>
  <si>
    <t xml:space="preserve">  Субсидии бюджетам муниципальных образований Приморского края на обеспечение граждан твердым топливом</t>
  </si>
  <si>
    <t>956 0505 07 9 72 92620 000</t>
  </si>
  <si>
    <t>956 0505 07 9 72 92620 800</t>
  </si>
  <si>
    <t>956 0505 07 9 72 92620 810</t>
  </si>
  <si>
    <t xml:space="preserve">  Расходы на софинансирование по обеспечению граждан твердым топливом (дровами) за счет средств местного бюджета</t>
  </si>
  <si>
    <t>956 0505 07 9 72 S2620 000</t>
  </si>
  <si>
    <t>956 0505 07 9 72 S2620 800</t>
  </si>
  <si>
    <t>956 0505 07 9 72 S2620 810</t>
  </si>
  <si>
    <t xml:space="preserve">  ОХРАНА ОКРУЖАЮЩЕЙ СРЕДЫ</t>
  </si>
  <si>
    <t>956 0600 00 0 00 00000 000</t>
  </si>
  <si>
    <t xml:space="preserve">  Другие вопросы в области охраны окружающей среды</t>
  </si>
  <si>
    <t>956 0605 00 0 00 00000 000</t>
  </si>
  <si>
    <t xml:space="preserve">  Оборудование и содержание площадок временного хранения ТБО</t>
  </si>
  <si>
    <t>956 0605 03 9 31 40040 000</t>
  </si>
  <si>
    <t>956 0605 03 9 31 40040 200</t>
  </si>
  <si>
    <t>956 0605 03 9 31 40040 240</t>
  </si>
  <si>
    <t xml:space="preserve">  Мероприятия в области охраны окружающей среды</t>
  </si>
  <si>
    <t>956 0605 03 9 33 40060 000</t>
  </si>
  <si>
    <t>956 0605 03 9 33 40060 200</t>
  </si>
  <si>
    <t>956 0605 03 9 33 40060 240</t>
  </si>
  <si>
    <t xml:space="preserve">  Материально-техническое обеспечение мероприятия</t>
  </si>
  <si>
    <t>956 0605 13 9 32 20030 000</t>
  </si>
  <si>
    <t>956 0605 13 9 32 20030 200</t>
  </si>
  <si>
    <t>956 0605 13 9 32 20030 240</t>
  </si>
  <si>
    <t xml:space="preserve">  ОБРАЗОВАНИЕ</t>
  </si>
  <si>
    <t>956 0700 00 0 00 00000 000</t>
  </si>
  <si>
    <t xml:space="preserve">  Дополнительное образование детей</t>
  </si>
  <si>
    <t>956 0703 00 0 00 00000 000</t>
  </si>
  <si>
    <t xml:space="preserve">  Расходы на обеспечение деятельности (оказание услуг, выполнение работ) муниципальных учреждений дополнительного образования</t>
  </si>
  <si>
    <t>956 0703 02 9 22 70040 000</t>
  </si>
  <si>
    <t xml:space="preserve">  Предоставление субсидий бюджетным, автономным учреждениям и иным некоммерческим организациям</t>
  </si>
  <si>
    <t>956 0703 02 9 22 70040 600</t>
  </si>
  <si>
    <t xml:space="preserve">  Субсидии бюджетным учреждениям</t>
  </si>
  <si>
    <t>956 0703 02 9 22 70040 610</t>
  </si>
  <si>
    <t xml:space="preserve">  Расходы на капитальный ремонт и благоустройство учреждений культуры и образовательных учреждений в сфере культуры</t>
  </si>
  <si>
    <t>956 0703 02 9 22 70100 000</t>
  </si>
  <si>
    <t>956 0703 02 9 22 70100 600</t>
  </si>
  <si>
    <t>956 0703 02 9 22 70100 610</t>
  </si>
  <si>
    <t xml:space="preserve">  Субсидии бюджетам муниципальных образований Приморского края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</si>
  <si>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956 0703 02 9 A1 55191 000</t>
  </si>
  <si>
    <t>956 0703 02 9 A1 55191 600</t>
  </si>
  <si>
    <t>956 0703 02 9 A1 55191 610</t>
  </si>
  <si>
    <t xml:space="preserve">  Государственная поддержка отрасли культуры (софинансирование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искусств)</t>
  </si>
  <si>
    <t>956 0703 02 9 A1 55192 000</t>
  </si>
  <si>
    <t>956 0703 02 9 A1 55192 600</t>
  </si>
  <si>
    <t>956 0703 02 9 A1 55192 610</t>
  </si>
  <si>
    <t xml:space="preserve">  КУЛЬТУРА, КИНЕМАТОГРАФИЯ</t>
  </si>
  <si>
    <t>956 0800 00 0 00 00000 000</t>
  </si>
  <si>
    <t xml:space="preserve">  Культура</t>
  </si>
  <si>
    <t>956 0801 00 0 00 00000 000</t>
  </si>
  <si>
    <t xml:space="preserve">  Расходы на обеспечение  деятельности (оказание услуг. выполнение работ) муниципальных бюджетных учреждений</t>
  </si>
  <si>
    <t>956 0801 02 9 21 70080 000</t>
  </si>
  <si>
    <t>956 0801 02 9 21 70080 600</t>
  </si>
  <si>
    <t>956 0801 02 9 21 70080 610</t>
  </si>
  <si>
    <t xml:space="preserve">  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2019 год</t>
  </si>
  <si>
    <t>956 0801 02 9 21 92540 000</t>
  </si>
  <si>
    <t>956 0801 02 9 21 92540 600</t>
  </si>
  <si>
    <t>956 0801 02 9 21 92540 610</t>
  </si>
  <si>
    <t xml:space="preserve">  Расходы на софинансирование на комплектование книжных фондов и обеспечение информационно-техническим оборудованием библиотек за счет средств местного бюджета</t>
  </si>
  <si>
    <t>956 0801 02 9 21 S2540 000</t>
  </si>
  <si>
    <t>956 0801 02 9 21 S2540 600</t>
  </si>
  <si>
    <t>956 0801 02 9 21 S2540 610</t>
  </si>
  <si>
    <t xml:space="preserve">  Организация и проведение культурных мероприятий</t>
  </si>
  <si>
    <t>956 0801 02 9 23 20080 000</t>
  </si>
  <si>
    <t>956 0801 02 9 23 20080 600</t>
  </si>
  <si>
    <t>956 0801 02 9 23 20080 610</t>
  </si>
  <si>
    <t xml:space="preserve">  Расходы на капитальный ремонт и благоустройство учреждений культуры</t>
  </si>
  <si>
    <t>956 0801 02 9 23 70100 000</t>
  </si>
  <si>
    <t>956 0801 02 9 23 70100 600</t>
  </si>
  <si>
    <t>956 0801 02 9 23 70100 610</t>
  </si>
  <si>
    <t xml:space="preserve">  Расходы на проведение работ по сохранению объектов культурного наследия, осуществляемые на условиях софинансирования за счет средств краевого бюджета</t>
  </si>
  <si>
    <t>956 0801 02 9 23 92490 000</t>
  </si>
  <si>
    <t>956 0801 02 9 23 92490 600</t>
  </si>
  <si>
    <t>956 0801 02 9 23 92490 610</t>
  </si>
  <si>
    <t xml:space="preserve">  Реализация федеральной целевой программы "Увековечение памяти погибших при защите Отечества на 2019 - 2024 годы"</t>
  </si>
  <si>
    <t>956 0801 02 9 23 L2990 000</t>
  </si>
  <si>
    <t>956 0801 02 9 23 L2990 600</t>
  </si>
  <si>
    <t>956 0801 02 9 23 L2990 610</t>
  </si>
  <si>
    <t xml:space="preserve">  Реализация федеральной целевой программы "Увековечение памяти погибших при защите Отечества на 2019-2025 годы" за счёт средств краевого бюджета</t>
  </si>
  <si>
    <t>956 0801 02 9 23 Q2990 000</t>
  </si>
  <si>
    <t>956 0801 02 9 23 Q2990 600</t>
  </si>
  <si>
    <t>956 0801 02 9 23 Q2990 610</t>
  </si>
  <si>
    <t xml:space="preserve">  Расходы по софинансированию из местного бюджета  работ по сохранению объектов культурного наследия</t>
  </si>
  <si>
    <t>956 0801 02 9 23 S2490 000</t>
  </si>
  <si>
    <t>956 0801 02 9 23 S2490 600</t>
  </si>
  <si>
    <t>956 0801 02 9 23 S2490 610</t>
  </si>
  <si>
    <t xml:space="preserve">  Расходы на реализацию федеральной целевой программы "Увековечение памяти погибших при защите Отечества на 2019-2025 годы", осуществляемые на условиях софинансирования за счет местного бюджета</t>
  </si>
  <si>
    <t>956 0801 02 9 23 S2990 000</t>
  </si>
  <si>
    <t>956 0801 02 9 23 S2990 600</t>
  </si>
  <si>
    <t>956 0801 02 9 23 S2990 610</t>
  </si>
  <si>
    <t xml:space="preserve">  Расходы на обеспечение деятельности (оказание услуг, выполнение работ) муниципальных бюджетных учреждений</t>
  </si>
  <si>
    <t>956 0801 02 9 24 70080 000</t>
  </si>
  <si>
    <t>956 0801 02 9 24 70080 600</t>
  </si>
  <si>
    <t>956 0801 02 9 24 70080 610</t>
  </si>
  <si>
    <t xml:space="preserve">  Развитие сети учреждений культурно-досугового типа</t>
  </si>
  <si>
    <t>956 0801 02 9 A1 55130 000</t>
  </si>
  <si>
    <t>956 0801 02 9 A1 55130 600</t>
  </si>
  <si>
    <t>956 0801 02 9 A1 55130 610</t>
  </si>
  <si>
    <t xml:space="preserve">  СОЦИАЛЬНАЯ ПОЛИТИКА</t>
  </si>
  <si>
    <t>956 1000 00 0 00 00000 000</t>
  </si>
  <si>
    <t xml:space="preserve">  Пенсионное обеспечение</t>
  </si>
  <si>
    <t>956 1001 00 0 00 00000 000</t>
  </si>
  <si>
    <t xml:space="preserve">  Доплата к пенсиям муниципальных служащих</t>
  </si>
  <si>
    <t>956 1001 99 0 99 10060 000</t>
  </si>
  <si>
    <t xml:space="preserve">  Социальное обеспечение и иные выплаты населению</t>
  </si>
  <si>
    <t>956 1001 99 0 99 10060 300</t>
  </si>
  <si>
    <t xml:space="preserve">  Публичные нормативные социальные выплаты гражданам</t>
  </si>
  <si>
    <t>956 1001 99 0 99 10060 310</t>
  </si>
  <si>
    <t xml:space="preserve">  Социальное обеспечение населения</t>
  </si>
  <si>
    <t>956 1003 00 0 00 00000 000</t>
  </si>
  <si>
    <t xml:space="preserve">  Мероприятия по софинансированию расходов на приобретение жилья в сельской местности</t>
  </si>
  <si>
    <t>956 1003 05 9 51 20130 000</t>
  </si>
  <si>
    <t>956 1003 05 9 51 20130 300</t>
  </si>
  <si>
    <t xml:space="preserve">  Социальные выплаты гражданам, кроме публичных нормативных социальных выплат</t>
  </si>
  <si>
    <t>956 1003 05 9 51 20130 320</t>
  </si>
  <si>
    <t xml:space="preserve">  Субсидии бюджетам муниципальных образований Приморского края на социальные выплаты молодым семьям для приобретения (строительства) стандартного жилья</t>
  </si>
  <si>
    <t>956 1003 10 9 58 L4970 000</t>
  </si>
  <si>
    <t>956 1003 10 9 58 L4970 300</t>
  </si>
  <si>
    <t>956 1003 10 9 58 L4970 320</t>
  </si>
  <si>
    <t>956 1003 99 0 99 00011 000</t>
  </si>
  <si>
    <t>956 1003 99 0 99 00011 300</t>
  </si>
  <si>
    <t xml:space="preserve">  Иные выплаты населению</t>
  </si>
  <si>
    <t>956 1003 99 0 99 00011 360</t>
  </si>
  <si>
    <t xml:space="preserve">  Расходы Резервного фонда администрации Ханкайского муниципального округа, направленные на проведение мероприятий по увековечению памяти военнослужащих, лиц, проходящих службу в войсках национальной гвардии Российской Федерации и имеющих специальное звание полиции, в случае их гибели (смерти) в ходе участия в специальной военной операции на территориях Донецкой Народной Республики, Луганской Народной Республики и Украины, погребение которых осуществляется на территории Ханкайского  муниципального округа</t>
  </si>
  <si>
    <t>956 1003 99 0 99 00012 000</t>
  </si>
  <si>
    <t>956 1003 99 0 99 00012 300</t>
  </si>
  <si>
    <t>956 1003 99 0 99 00012 360</t>
  </si>
  <si>
    <t xml:space="preserve">  Охрана семьи и детства</t>
  </si>
  <si>
    <t>956 1004 00 0 00 00000 000</t>
  </si>
  <si>
    <t xml:space="preserve">  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</t>
  </si>
  <si>
    <t>956 1004 99 1 99 93050 000</t>
  </si>
  <si>
    <t>956 1004 99 1 99 93050 200</t>
  </si>
  <si>
    <t>956 1004 99 1 99 93050 240</t>
  </si>
  <si>
    <t>956 1004 99 1 99 93050 300</t>
  </si>
  <si>
    <t>956 1004 99 1 99 93050 310</t>
  </si>
  <si>
    <t>956 1004 99 1 99 93050 320</t>
  </si>
  <si>
    <t>956 1004 99 1 99 М0820 000</t>
  </si>
  <si>
    <t>956 1004 99 1 99 М0820 400</t>
  </si>
  <si>
    <t>956 1004 99 1 99 М0820 410</t>
  </si>
  <si>
    <t xml:space="preserve">  Другие вопросы в области социальной политики</t>
  </si>
  <si>
    <t>956 1006 00 0 00 00000 000</t>
  </si>
  <si>
    <t>956 1006 02 9 23 20080 000</t>
  </si>
  <si>
    <t>956 1006 02 9 23 20080 600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</si>
  <si>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</si>
  <si>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956 1006 02 9 23 20080 630</t>
  </si>
  <si>
    <t xml:space="preserve">  Гранты в форме субсидий социально ориентированным некоммерческим организациям на финансовое обеспечение (возмещение) затрат, связанных с реализацией общественно значимых программ (проектов), (в том числе на имущественную поддержку, дополнительное профессиональное образование работников и добровольцев (волонтеров СО НКО, информационную поддержку СО НКО) за счет средств краевого бюджета</t>
  </si>
  <si>
    <t>956 1006 02 9 23 92640 000</t>
  </si>
  <si>
    <t>956 1006 02 9 23 92640 600</t>
  </si>
  <si>
    <t>956 1006 02 9 23 92640 630</t>
  </si>
  <si>
    <t xml:space="preserve">  Гранты в форме субсидий социально ориентированным некоммерческим организациям на финансовое обеспечение (возмещение) затрат, связанных с реализацией общественно значимых программ (проектов), (в том числе на имущественную поддержку, дополнительное профессиональное образование работников и добровольцев (волонтеров СО НКО, информационную поддержку СО НКО)</t>
  </si>
  <si>
    <t>956 1006 02 9 23 S2640 000</t>
  </si>
  <si>
    <t>956 1006 02 9 23 S2640 600</t>
  </si>
  <si>
    <t>956 1006 02 9 23 S2640 630</t>
  </si>
  <si>
    <t xml:space="preserve">  ФИЗИЧЕСКАЯ КУЛЬТУРА И СПОРТ</t>
  </si>
  <si>
    <t>956 1100 00 0 00 00000 000</t>
  </si>
  <si>
    <t xml:space="preserve">  Массовый спорт</t>
  </si>
  <si>
    <t>956 1102 00 0 00 00000 000</t>
  </si>
  <si>
    <t xml:space="preserve">  Организация, проведение и участие в спортивных мероприятиях</t>
  </si>
  <si>
    <t>956 1102 04 9 41 20170 000</t>
  </si>
  <si>
    <t>956 1102 04 9 41 20170 200</t>
  </si>
  <si>
    <t>956 1102 04 9 41 20170 240</t>
  </si>
  <si>
    <t>956 1102 04 9 41 20170 800</t>
  </si>
  <si>
    <t>956 1102 04 9 41 20170 850</t>
  </si>
  <si>
    <t xml:space="preserve">  Расходы по  проектированию (перепроектированию), государственной экспертизе проекта  реконструкции стадиона "Урожай"</t>
  </si>
  <si>
    <t>956 1102 04 9 41 70710 000</t>
  </si>
  <si>
    <t>956 1102 04 9 41 70710 400</t>
  </si>
  <si>
    <t>956 1102 04 9 41 70710 410</t>
  </si>
  <si>
    <t xml:space="preserve">  Субсидии бюджетам муниципальных образований Приморского края на развитие спортивной инфраструктуры, находящейся в муниципальной собственности, на 2019 год</t>
  </si>
  <si>
    <t>956 1102 04 9 41 92190 000</t>
  </si>
  <si>
    <t>956 1102 04 9 41 92190 200</t>
  </si>
  <si>
    <t>956 1102 04 9 41 92190 240</t>
  </si>
  <si>
    <t xml:space="preserve">  Приобретение и поставка спортивного инвентаря, спортивного оборудования и иного имущества для развития массового спорта</t>
  </si>
  <si>
    <t>956 1102 04 9 41 92230 000</t>
  </si>
  <si>
    <t>956 1102 04 9 41 92230 200</t>
  </si>
  <si>
    <t>956 1102 04 9 41 92230 240</t>
  </si>
  <si>
    <t xml:space="preserve">  Обеспечение комплексного развития сельских территорий (строительство и реконструкция (модернизация), капитальный ремонт объектов государственных или муниципальных физкультурно-спортивных организаций)</t>
  </si>
  <si>
    <t>956 1102 04 9 41 L5766 000</t>
  </si>
  <si>
    <t>956 1102 04 9 41 L5766 400</t>
  </si>
  <si>
    <t>956 1102 04 9 41 L5766 410</t>
  </si>
  <si>
    <t xml:space="preserve">  Развитие спортивной инфраструктуры, находящейся в муниципальной собственности</t>
  </si>
  <si>
    <t>956 1102 04 9 41 S2190 000</t>
  </si>
  <si>
    <t>956 1102 04 9 41 S2190 200</t>
  </si>
  <si>
    <t>956 1102 04 9 41 S2190 240</t>
  </si>
  <si>
    <t xml:space="preserve">  Софинансирование расходов на приобретение и поставку спортивного инвентаря, спортивного оборудования и иного имущества для развития массового спорта</t>
  </si>
  <si>
    <t>956 1102 04 9 41 S2230 000</t>
  </si>
  <si>
    <t>956 1102 04 9 41 S2230 200</t>
  </si>
  <si>
    <t>956 1102 04 9 41 S2230 240</t>
  </si>
  <si>
    <t xml:space="preserve">  Мероприятия направленные на формирование системы мотивации граждан к здоровому образу жизни</t>
  </si>
  <si>
    <t>956 1102 17 9 57 20180 000</t>
  </si>
  <si>
    <t>956 1102 17 9 57 20180 200</t>
  </si>
  <si>
    <t>956 1102 17 9 57 20180 240</t>
  </si>
  <si>
    <t xml:space="preserve">  СРЕДСТВА МАССОВОЙ ИНФОРМАЦИИ</t>
  </si>
  <si>
    <t>956 1200 00 0 00 00000 000</t>
  </si>
  <si>
    <t xml:space="preserve">  Периодическая печать и издательства</t>
  </si>
  <si>
    <t>956 1202 00 0 00 00000 000</t>
  </si>
  <si>
    <t>956 1202 11 9 62 12080 000</t>
  </si>
  <si>
    <t>956 1202 11 9 62 12080 600</t>
  </si>
  <si>
    <t xml:space="preserve">  Субсидии автономным учреждениям</t>
  </si>
  <si>
    <t>956 1202 11 9 62 12080 620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</si>
  <si>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</si>
  <si>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956 1202 11 9 62 12080 621</t>
  </si>
  <si>
    <t xml:space="preserve">  Дума Ханкайского муниципального округа Приморского края</t>
  </si>
  <si>
    <t>957 0000 00 0 00 00000 000</t>
  </si>
  <si>
    <t>957 0100 00 0 00 00000 000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</si>
  <si>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</si>
  <si>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957 0103 00 0 00 00000 000</t>
  </si>
  <si>
    <t xml:space="preserve">  Председатель Думы Ханкайского муниципального округа</t>
  </si>
  <si>
    <t>957 0103 99 0 99 10021 000</t>
  </si>
  <si>
    <t>957 0103 99 0 99 10021 100</t>
  </si>
  <si>
    <t>957 0103 99 0 99 10021 120</t>
  </si>
  <si>
    <t>957 0103 99 0 99 10031 000</t>
  </si>
  <si>
    <t>957 0103 99 0 99 10031 100</t>
  </si>
  <si>
    <t>957 0103 99 0 99 10031 120</t>
  </si>
  <si>
    <t>957 0103 99 0 99 10031 200</t>
  </si>
  <si>
    <t>957 0103 99 0 99 10031 240</t>
  </si>
  <si>
    <t>957 0103 99 0 99 10031 800</t>
  </si>
  <si>
    <t>957 0103 99 0 99 10031 850</t>
  </si>
  <si>
    <t xml:space="preserve">  Депутаты Думы Ханкайского муниципального округа</t>
  </si>
  <si>
    <t>957 0103 99 0 99 10041 000</t>
  </si>
  <si>
    <t>957 0103 99 0 99 10041 100</t>
  </si>
  <si>
    <t>957 0103 99 0 99 10041 120</t>
  </si>
  <si>
    <t>957 0103 99 0 99 10041 123</t>
  </si>
  <si>
    <t>957 0113 00 0 00 00000 000</t>
  </si>
  <si>
    <t>957 0113 06 9 61 13010 000</t>
  </si>
  <si>
    <t>957 0113 06 9 61 13010 200</t>
  </si>
  <si>
    <t>957 0113 06 9 61 13010 240</t>
  </si>
  <si>
    <t xml:space="preserve">  Мероприятия, проводимые Думой Ханкайского муниципального округа.</t>
  </si>
  <si>
    <t>957 0113 99 0 99 70201 000</t>
  </si>
  <si>
    <t>957 0113 99 0 99 70201 200</t>
  </si>
  <si>
    <t>957 0113 99 0 99 70201 240</t>
  </si>
  <si>
    <t xml:space="preserve">  Управление образования Администрации Ханкайского муниципального округа Приморского края</t>
  </si>
  <si>
    <t>958 0000 00 0 00 00000 000</t>
  </si>
  <si>
    <t>958 0700 00 0 00 00000 000</t>
  </si>
  <si>
    <t xml:space="preserve">  Дошкольное образование</t>
  </si>
  <si>
    <t>958 0701 00 0 00 00000 000</t>
  </si>
  <si>
    <t xml:space="preserve">  Расходы на обеспечение деятельности (оказание услуг, выполнение работ) муниципальных учреждений по дошкольному воспитанию</t>
  </si>
  <si>
    <t>958 0701 01 1 11 70020 000</t>
  </si>
  <si>
    <t>958 0701 01 1 11 70020 600</t>
  </si>
  <si>
    <t>958 0701 01 1 11 70020 610</t>
  </si>
  <si>
    <t xml:space="preserve"> 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</si>
  <si>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958 0701 01 1 11 93070 000</t>
  </si>
  <si>
    <t>958 0701 01 1 11 93070 600</t>
  </si>
  <si>
    <t>958 0701 01 1 11 93070 610</t>
  </si>
  <si>
    <t xml:space="preserve">  Мероприятия по профилактике терроризма и экстремизма</t>
  </si>
  <si>
    <t>958 0701 01 1 12 20040 000</t>
  </si>
  <si>
    <t>958 0701 01 1 12 20040 600</t>
  </si>
  <si>
    <t>958 0701 01 1 12 20040 610</t>
  </si>
  <si>
    <t xml:space="preserve">  Мероприятия по пожарной безопасности</t>
  </si>
  <si>
    <t>958 0701 01 1 12 20400 000</t>
  </si>
  <si>
    <t>958 0701 01 1 12 20400 600</t>
  </si>
  <si>
    <t>958 0701 01 1 12 20400 610</t>
  </si>
  <si>
    <t xml:space="preserve">  Реализация проектов инициативного бюджетирования по направлению "Твой проект", осуществляемых на условиях софинансирования за счет средств краевого бюджета</t>
  </si>
  <si>
    <t>958 0701 01 1 12 92360 000</t>
  </si>
  <si>
    <t>958 0701 01 1 12 92360 600</t>
  </si>
  <si>
    <t>958 0701 01 1 12 92360 610</t>
  </si>
  <si>
    <t>958 0701 01 1 12 S2360 000</t>
  </si>
  <si>
    <t>958 0701 01 1 12 S2360 600</t>
  </si>
  <si>
    <t>958 0701 01 1 12 S2360 610</t>
  </si>
  <si>
    <t xml:space="preserve">  Общее образование</t>
  </si>
  <si>
    <t>958 0702 00 0 00 00000 000</t>
  </si>
  <si>
    <t xml:space="preserve">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</si>
  <si>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958 0702 01 2 11 53030 000</t>
  </si>
  <si>
    <t>958 0702 01 2 11 53030 600</t>
  </si>
  <si>
    <t>958 0702 01 2 11 53030 610</t>
  </si>
  <si>
    <t xml:space="preserve">  Расходы на обеспечение деятельности (оказание услуг, выполнение работ) муниципальных общеобразовательных учреждений</t>
  </si>
  <si>
    <t>958 0702 01 2 11 70030 000</t>
  </si>
  <si>
    <t>958 0702 01 2 11 70030 600</t>
  </si>
  <si>
    <t>958 0702 01 2 11 70030 610</t>
  </si>
  <si>
    <t xml:space="preserve">  Субвенции на реализацию дошкольного, общего и дополнительного образования в муниципальных общеобразовательных учреждениях по основным программам</t>
  </si>
  <si>
    <t>958 0702 01 2 11 93060 000</t>
  </si>
  <si>
    <t>958 0702 01 2 11 93060 600</t>
  </si>
  <si>
    <t>958 0702 01 2 11 93060 610</t>
  </si>
  <si>
    <t xml:space="preserve">  Субвенции бюджетам муниципальных образований ПК на осуществление отдельных государственных полномочий по обеспеч.горячим питанием обучающихся, получ.начальное общее образование в муниципальных общеобразовательных организациях ПК</t>
  </si>
  <si>
    <t>958 0702 01 2 11 R3040 000</t>
  </si>
  <si>
    <t>958 0702 01 2 11 R3040 600</t>
  </si>
  <si>
    <t>958 0702 01 2 11 R3040 610</t>
  </si>
  <si>
    <t>958 0702 01 2 12 20040 000</t>
  </si>
  <si>
    <t>958 0702 01 2 12 20040 600</t>
  </si>
  <si>
    <t>958 0702 01 2 12 20040 610</t>
  </si>
  <si>
    <t>958 0702 01 2 12 20400 000</t>
  </si>
  <si>
    <t>958 0702 01 2 12 20400 600</t>
  </si>
  <si>
    <t>958 0702 01 2 12 20400 610</t>
  </si>
  <si>
    <t xml:space="preserve">  Обеспечение бесплатным питанием детей военнослужащих, призванных по частичной мобилизации, обучающихся в муниципальных общеобразовательных организациях</t>
  </si>
  <si>
    <t>958 0702 01 2 14 20610 000</t>
  </si>
  <si>
    <t>958 0702 01 2 14 20610 600</t>
  </si>
  <si>
    <t>958 0702 01 2 14 20610 610</t>
  </si>
  <si>
    <t xml:space="preserve">  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</si>
  <si>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958 0702 01 2 14 93150 000</t>
  </si>
  <si>
    <t>958 0702 01 2 14 93150 600</t>
  </si>
  <si>
    <t>958 0702 01 2 14 93150 610</t>
  </si>
  <si>
    <t xml:space="preserve">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</si>
  <si>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958 0702 01 2 EВ 51790 000</t>
  </si>
  <si>
    <t>958 0702 01 2 EВ 51790 600</t>
  </si>
  <si>
    <t>958 0702 01 2 EВ 51790 610</t>
  </si>
  <si>
    <t>958 0703 00 0 00 00000 000</t>
  </si>
  <si>
    <t xml:space="preserve">  Расходы на обеспечение деятельности (оказание услуг, выполнение работ) муниципальных учреждений дополнительного образования детей</t>
  </si>
  <si>
    <t>958 0703 01 3 11 70040 000</t>
  </si>
  <si>
    <t>958 0703 01 3 11 70040 600</t>
  </si>
  <si>
    <t>958 0703 01 3 11 70040 610</t>
  </si>
  <si>
    <t>958 0703 01 3 12 20040 000</t>
  </si>
  <si>
    <t>958 0703 01 3 12 20040 600</t>
  </si>
  <si>
    <t>958 0703 01 3 12 20040 610</t>
  </si>
  <si>
    <t>958 0703 01 3 13 70040 000</t>
  </si>
  <si>
    <t>958 0703 01 3 13 70040 600</t>
  </si>
  <si>
    <t>958 0703 01 3 13 70040 610</t>
  </si>
  <si>
    <t xml:space="preserve">  Молодежная политика</t>
  </si>
  <si>
    <t>958 0707 00 0 00 00000 000</t>
  </si>
  <si>
    <t xml:space="preserve">  Мероприятия по профилактике правонарушений и борьбе с преступностью</t>
  </si>
  <si>
    <t>958 0707 01 2 12 20050 000</t>
  </si>
  <si>
    <t>958 0707 01 2 12 20050 200</t>
  </si>
  <si>
    <t>958 0707 01 2 12 20050 240</t>
  </si>
  <si>
    <t xml:space="preserve">  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</si>
  <si>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958 0707 01 2 14 93080 000</t>
  </si>
  <si>
    <t>958 0707 01 2 14 93080 200</t>
  </si>
  <si>
    <t>958 0707 01 2 14 93080 240</t>
  </si>
  <si>
    <t>958 0707 01 2 14 93080 300</t>
  </si>
  <si>
    <t>958 0707 01 2 14 93080 320</t>
  </si>
  <si>
    <t>958 0707 01 2 14 93080 600</t>
  </si>
  <si>
    <t>958 0707 01 2 14 93080 610</t>
  </si>
  <si>
    <t xml:space="preserve">  Проведение мероприятий для детей и молодёжи</t>
  </si>
  <si>
    <t>958 0707 01 9 12 20160 000</t>
  </si>
  <si>
    <t>958 0707 01 9 12 20160 200</t>
  </si>
  <si>
    <t>958 0707 01 9 12 20160 240</t>
  </si>
  <si>
    <t xml:space="preserve">  Другие вопросы в области образования</t>
  </si>
  <si>
    <t>958 0709 00 0 00 00000 000</t>
  </si>
  <si>
    <t xml:space="preserve">  Руководство и управление в сфере установленных функций органов местного самоуправления</t>
  </si>
  <si>
    <t>958 0709 01 9 11 10031 000</t>
  </si>
  <si>
    <t>958 0709 01 9 11 10031 100</t>
  </si>
  <si>
    <t>958 0709 01 9 11 10031 120</t>
  </si>
  <si>
    <t>958 0709 01 9 11 10031 200</t>
  </si>
  <si>
    <t>958 0709 01 9 11 10031 240</t>
  </si>
  <si>
    <t>958 0709 01 9 11 70010 000</t>
  </si>
  <si>
    <t>958 0709 01 9 11 70010 100</t>
  </si>
  <si>
    <t>958 0709 01 9 11 70010 110</t>
  </si>
  <si>
    <t>958 0709 01 9 11 70010 111</t>
  </si>
  <si>
    <t>958 0709 01 9 11 70010 119</t>
  </si>
  <si>
    <t>958 0709 01 9 11 70010 200</t>
  </si>
  <si>
    <t>958 0709 01 9 11 70010 240</t>
  </si>
  <si>
    <t>958 0709 01 9 11 70010 800</t>
  </si>
  <si>
    <t>958 0709 01 9 11 70010 850</t>
  </si>
  <si>
    <t xml:space="preserve">  Расходы на обеспечение деятельности (оказание услуг, выполнение работ) муниципальных автономных учреждений</t>
  </si>
  <si>
    <t>958 0709 01 9 11 70070 000</t>
  </si>
  <si>
    <t>958 0709 01 9 11 70070 600</t>
  </si>
  <si>
    <t>958 0709 01 9 11 70070 620</t>
  </si>
  <si>
    <t>958 0709 01 9 11 70070 621</t>
  </si>
  <si>
    <t>958 1000 00 0 00 00000 000</t>
  </si>
  <si>
    <t>958 1003 00 0 00 00000 000</t>
  </si>
  <si>
    <t xml:space="preserve">  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</si>
  <si>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958 1003 01 9 E1 93140 000</t>
  </si>
  <si>
    <t>958 1003 01 9 E1 93140 300</t>
  </si>
  <si>
    <t>958 1003 01 9 E1 93140 320</t>
  </si>
  <si>
    <t>958 1004 00 0 00 00000 000</t>
  </si>
  <si>
    <t xml:space="preserve">  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</si>
  <si>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958 1004 01 1 13 93090 000</t>
  </si>
  <si>
    <t>958 1004 01 1 13 93090 200</t>
  </si>
  <si>
    <t>958 1004 01 1 13 93090 240</t>
  </si>
  <si>
    <t>958 1004 01 1 13 93090 300</t>
  </si>
  <si>
    <t>958 1004 01 1 13 93090 310</t>
  </si>
  <si>
    <t>958 1100 00 0 00 00000 000</t>
  </si>
  <si>
    <t>958 1102 00 0 00 00000 000</t>
  </si>
  <si>
    <t xml:space="preserve">  Расходы на содержание объектов спортивной инфраструктуры, находящейся в муниципальной собственности</t>
  </si>
  <si>
    <t>958 1102 04 9 41 70700 000</t>
  </si>
  <si>
    <t>958 1102 04 9 41 70700 600</t>
  </si>
  <si>
    <t>958 1102 04 9 41 70700 610</t>
  </si>
  <si>
    <t xml:space="preserve">  Контрольно-счётная палата Ханкайского муниципального округа</t>
  </si>
  <si>
    <t>959 0000 00 0 00 00000 000</t>
  </si>
  <si>
    <t>959 0100 00 0 00 00000 000</t>
  </si>
  <si>
    <t>959 0106 00 0 00 00000 000</t>
  </si>
  <si>
    <t>959 0106 99 0 99 10031 000</t>
  </si>
  <si>
    <t>959 0106 99 0 99 10031 100</t>
  </si>
  <si>
    <t>959 0106 99 0 99 10031 120</t>
  </si>
  <si>
    <t>959 0106 99 0 99 10031 200</t>
  </si>
  <si>
    <t>959 0106 99 0 99 10031 240</t>
  </si>
  <si>
    <t>959 0106 99 0 99 10031 800</t>
  </si>
  <si>
    <t>959 0106 99 0 99 10031 850</t>
  </si>
  <si>
    <t xml:space="preserve">  Руководитель контрольно-счетной палаты</t>
  </si>
  <si>
    <t>959 0106 99 0 99 10050 000</t>
  </si>
  <si>
    <t>959 0106 99 0 99 10050 100</t>
  </si>
  <si>
    <t>959 0106 99 0 99 10050 120</t>
  </si>
  <si>
    <t>959 0113 00 0 00 00000 000</t>
  </si>
  <si>
    <t>959 0113 06 9 61 13010 000</t>
  </si>
  <si>
    <t>959 0113 06 9 61 13010 200</t>
  </si>
  <si>
    <t>959 0113 06 9 61 13010 240</t>
  </si>
  <si>
    <t>959 0113 11 9 62 12070 000</t>
  </si>
  <si>
    <t>959 0113 11 9 62 12070 200</t>
  </si>
  <si>
    <t>959 0113 11 9 62 12070 240</t>
  </si>
  <si>
    <t>Результат исполнения бюджета (дефицит / профицит)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</si>
  <si>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</si>
  <si>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</si>
  <si>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Функционирование высшего должностного лица субъекта Российской Федерации и муниципального образования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</si>
  <si>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</si>
  <si>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Контрольный орган Администрации Ханкайского муниципального округа</t>
  </si>
  <si>
    <t>Обеспечение благоприятных условий для социальной интеграции инвалидов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</si>
  <si>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</si>
  <si>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 xml:space="preserve"> Руководство и управление в сфере установленных функций органов местного  самоуправления Ханкайского муниципального округа</t>
  </si>
  <si>
    <t>Расходы, направленные на возмещение материального ущерба и судебных издержек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</si>
  <si>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</si>
  <si>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Субвенции бюджетам муниципальных образований Приморского края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</si>
  <si>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</t>
  </si>
  <si>
    <t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</t>
  </si>
  <si>
    <t>Субвенции на реализацию государственных полномочий органов опеки и попечительства в отношении несовершеннолетних</t>
  </si>
  <si>
    <t>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</si>
  <si>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</si>
  <si>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Субвенции на осуществление первичного воинского учёта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</si>
  <si>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</si>
  <si>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</si>
  <si>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</si>
  <si>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Мероприятия в области градостроительстельной деятельности</t>
  </si>
  <si>
    <t>Мероприятия в области землеустройстроительной деятельности</t>
  </si>
  <si>
    <t xml:space="preserve"> Расходы на реализацию проектов инициативного бюджетирования по направлению "Твой проект"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</si>
</sst>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.00_ ;\-#,##0.00"/>
    <numFmt numFmtId="166" formatCode="dd\.mm\.yyyy"/>
    <numFmt numFmtId="167" formatCode="_-* #,##0.00_р_._-;\-* #,##0.00_р_._-;_-* &quot;-&quot;??_р_._-;_-@_-"/>
  </numFmts>
  <fonts count="2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Arial CYR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rgb="FF000000"/>
      <name val="Arial Cyr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rgb="FF17365D"/>
      <name val="Calibri"/>
      <family val="2"/>
      <charset val="204"/>
    </font>
    <font>
      <sz val="11"/>
      <color rgb="FF000000"/>
      <name val="Calibri"/>
      <scheme val="minor"/>
    </font>
    <font>
      <b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CCFFCC"/>
      </patternFill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8">
    <xf numFmtId="0" fontId="0" fillId="0" borderId="0"/>
    <xf numFmtId="4" fontId="6" fillId="2" borderId="2">
      <alignment horizontal="right" vertical="top" shrinkToFit="1"/>
    </xf>
    <xf numFmtId="0" fontId="7" fillId="3" borderId="2">
      <alignment vertical="top" wrapText="1"/>
    </xf>
    <xf numFmtId="4" fontId="7" fillId="0" borderId="3">
      <alignment horizontal="right" wrapText="1"/>
    </xf>
    <xf numFmtId="0" fontId="8" fillId="0" borderId="0">
      <alignment vertical="top" wrapText="1"/>
    </xf>
    <xf numFmtId="0" fontId="9" fillId="0" borderId="0">
      <alignment horizontal="center"/>
    </xf>
    <xf numFmtId="49" fontId="7" fillId="0" borderId="0">
      <alignment horizontal="right"/>
    </xf>
    <xf numFmtId="0" fontId="12" fillId="0" borderId="0"/>
    <xf numFmtId="0" fontId="9" fillId="0" borderId="4">
      <alignment horizontal="center"/>
    </xf>
    <xf numFmtId="0" fontId="7" fillId="0" borderId="2">
      <alignment horizontal="center" vertical="top" wrapText="1"/>
    </xf>
    <xf numFmtId="49" fontId="7" fillId="0" borderId="2">
      <alignment horizontal="center" vertical="top" wrapText="1"/>
    </xf>
    <xf numFmtId="0" fontId="9" fillId="0" borderId="5">
      <alignment horizontal="center"/>
    </xf>
    <xf numFmtId="0" fontId="7" fillId="0" borderId="2">
      <alignment horizontal="center" vertical="center"/>
    </xf>
    <xf numFmtId="0" fontId="7" fillId="0" borderId="6">
      <alignment horizontal="center" vertical="center" shrinkToFit="1"/>
    </xf>
    <xf numFmtId="49" fontId="7" fillId="0" borderId="6">
      <alignment horizontal="center" vertical="center" shrinkToFit="1"/>
    </xf>
    <xf numFmtId="49" fontId="13" fillId="0" borderId="5"/>
    <xf numFmtId="0" fontId="7" fillId="0" borderId="7">
      <alignment horizontal="left" wrapText="1"/>
    </xf>
    <xf numFmtId="49" fontId="7" fillId="0" borderId="8">
      <alignment horizontal="center"/>
    </xf>
    <xf numFmtId="4" fontId="7" fillId="0" borderId="8">
      <alignment horizontal="right" shrinkToFit="1"/>
    </xf>
    <xf numFmtId="4" fontId="7" fillId="0" borderId="9">
      <alignment horizontal="right" shrinkToFit="1"/>
    </xf>
    <xf numFmtId="49" fontId="13" fillId="0" borderId="10"/>
    <xf numFmtId="0" fontId="7" fillId="0" borderId="11">
      <alignment horizontal="left" wrapText="1"/>
    </xf>
    <xf numFmtId="49" fontId="7" fillId="0" borderId="12">
      <alignment horizontal="center"/>
    </xf>
    <xf numFmtId="165" fontId="7" fillId="0" borderId="12">
      <alignment horizontal="right" shrinkToFit="1"/>
    </xf>
    <xf numFmtId="0" fontId="7" fillId="0" borderId="13">
      <alignment horizontal="left" wrapText="1"/>
    </xf>
    <xf numFmtId="49" fontId="7" fillId="0" borderId="3">
      <alignment horizontal="center" wrapText="1"/>
    </xf>
    <xf numFmtId="0" fontId="13" fillId="0" borderId="10">
      <alignment wrapText="1"/>
    </xf>
    <xf numFmtId="0" fontId="7" fillId="0" borderId="14">
      <alignment horizontal="left" wrapText="1"/>
    </xf>
    <xf numFmtId="49" fontId="7" fillId="0" borderId="15">
      <alignment horizontal="center"/>
    </xf>
    <xf numFmtId="4" fontId="7" fillId="0" borderId="15">
      <alignment horizontal="right" shrinkToFit="1"/>
    </xf>
    <xf numFmtId="49" fontId="7" fillId="0" borderId="16">
      <alignment horizontal="center"/>
    </xf>
    <xf numFmtId="0" fontId="13" fillId="0" borderId="10"/>
    <xf numFmtId="0" fontId="14" fillId="0" borderId="17"/>
    <xf numFmtId="0" fontId="14" fillId="0" borderId="18"/>
    <xf numFmtId="0" fontId="14" fillId="0" borderId="0"/>
    <xf numFmtId="0" fontId="12" fillId="0" borderId="0"/>
    <xf numFmtId="0" fontId="12" fillId="0" borderId="0"/>
    <xf numFmtId="0" fontId="13" fillId="0" borderId="2">
      <alignment horizontal="left" wrapText="1"/>
    </xf>
    <xf numFmtId="0" fontId="14" fillId="0" borderId="0"/>
    <xf numFmtId="0" fontId="14" fillId="0" borderId="0"/>
    <xf numFmtId="0" fontId="12" fillId="0" borderId="0"/>
    <xf numFmtId="49" fontId="7" fillId="0" borderId="0">
      <alignment wrapText="1"/>
    </xf>
    <xf numFmtId="49" fontId="7" fillId="0" borderId="4">
      <alignment horizontal="left"/>
    </xf>
    <xf numFmtId="0" fontId="7" fillId="0" borderId="19">
      <alignment horizontal="center" vertical="center" shrinkToFit="1"/>
    </xf>
    <xf numFmtId="0" fontId="7" fillId="0" borderId="20">
      <alignment horizontal="center" vertical="center" shrinkToFit="1"/>
    </xf>
    <xf numFmtId="49" fontId="7" fillId="0" borderId="0">
      <alignment horizontal="center"/>
    </xf>
    <xf numFmtId="0" fontId="7" fillId="0" borderId="4">
      <alignment horizontal="center" shrinkToFit="1"/>
    </xf>
    <xf numFmtId="49" fontId="7" fillId="0" borderId="8">
      <alignment horizontal="center" vertical="center"/>
    </xf>
    <xf numFmtId="49" fontId="7" fillId="0" borderId="2">
      <alignment horizontal="center" vertical="center"/>
    </xf>
    <xf numFmtId="49" fontId="7" fillId="0" borderId="4">
      <alignment horizontal="center" vertical="center" shrinkToFit="1"/>
    </xf>
    <xf numFmtId="165" fontId="7" fillId="0" borderId="2">
      <alignment horizontal="right" vertical="center" shrinkToFit="1"/>
    </xf>
    <xf numFmtId="4" fontId="7" fillId="0" borderId="2">
      <alignment horizontal="right" shrinkToFit="1"/>
    </xf>
    <xf numFmtId="49" fontId="15" fillId="0" borderId="0"/>
    <xf numFmtId="49" fontId="13" fillId="0" borderId="4">
      <alignment shrinkToFit="1"/>
    </xf>
    <xf numFmtId="49" fontId="7" fillId="0" borderId="4">
      <alignment horizontal="right"/>
    </xf>
    <xf numFmtId="165" fontId="7" fillId="0" borderId="14">
      <alignment horizontal="right" vertical="center" shrinkToFit="1"/>
    </xf>
    <xf numFmtId="4" fontId="7" fillId="0" borderId="14">
      <alignment horizontal="right" shrinkToFit="1"/>
    </xf>
    <xf numFmtId="0" fontId="16" fillId="0" borderId="14">
      <alignment wrapText="1"/>
    </xf>
    <xf numFmtId="0" fontId="16" fillId="0" borderId="14"/>
    <xf numFmtId="0" fontId="16" fillId="4" borderId="14">
      <alignment wrapText="1"/>
    </xf>
    <xf numFmtId="0" fontId="7" fillId="4" borderId="13">
      <alignment horizontal="left" wrapText="1"/>
    </xf>
    <xf numFmtId="49" fontId="7" fillId="0" borderId="14">
      <alignment horizontal="center" shrinkToFit="1"/>
    </xf>
    <xf numFmtId="49" fontId="7" fillId="0" borderId="2">
      <alignment horizontal="center" vertical="center" shrinkToFit="1"/>
    </xf>
    <xf numFmtId="0" fontId="13" fillId="0" borderId="17">
      <alignment horizontal="left"/>
    </xf>
    <xf numFmtId="0" fontId="13" fillId="0" borderId="0">
      <alignment horizontal="left"/>
    </xf>
    <xf numFmtId="0" fontId="17" fillId="0" borderId="0">
      <alignment horizontal="center"/>
    </xf>
    <xf numFmtId="49" fontId="7" fillId="0" borderId="0">
      <alignment horizontal="left"/>
    </xf>
    <xf numFmtId="0" fontId="16" fillId="0" borderId="0"/>
    <xf numFmtId="0" fontId="13" fillId="0" borderId="4"/>
    <xf numFmtId="0" fontId="13" fillId="0" borderId="17"/>
    <xf numFmtId="0" fontId="13" fillId="0" borderId="18">
      <alignment horizontal="left" wrapText="1"/>
    </xf>
    <xf numFmtId="0" fontId="13" fillId="0" borderId="0">
      <alignment horizontal="left" wrapText="1"/>
    </xf>
    <xf numFmtId="0" fontId="7" fillId="0" borderId="0">
      <alignment horizontal="center" wrapText="1"/>
    </xf>
    <xf numFmtId="0" fontId="17" fillId="0" borderId="17">
      <alignment horizontal="center"/>
    </xf>
    <xf numFmtId="0" fontId="13" fillId="0" borderId="0">
      <alignment horizontal="center"/>
    </xf>
    <xf numFmtId="49" fontId="7" fillId="0" borderId="0">
      <alignment horizontal="center" wrapText="1"/>
    </xf>
    <xf numFmtId="0" fontId="7" fillId="0" borderId="4">
      <alignment horizontal="center" wrapText="1"/>
    </xf>
    <xf numFmtId="0" fontId="14" fillId="0" borderId="4"/>
    <xf numFmtId="0" fontId="13" fillId="0" borderId="18">
      <alignment horizontal="left"/>
    </xf>
    <xf numFmtId="0" fontId="15" fillId="0" borderId="0">
      <alignment horizontal="left"/>
    </xf>
    <xf numFmtId="0" fontId="7" fillId="0" borderId="18"/>
    <xf numFmtId="49" fontId="13" fillId="0" borderId="0"/>
    <xf numFmtId="49" fontId="13" fillId="0" borderId="18"/>
    <xf numFmtId="0" fontId="7" fillId="0" borderId="0">
      <alignment horizontal="center"/>
    </xf>
    <xf numFmtId="0" fontId="13" fillId="0" borderId="2">
      <alignment horizontal="left"/>
    </xf>
    <xf numFmtId="0" fontId="18" fillId="5" borderId="0"/>
    <xf numFmtId="0" fontId="13" fillId="0" borderId="0"/>
    <xf numFmtId="0" fontId="9" fillId="0" borderId="0"/>
    <xf numFmtId="0" fontId="7" fillId="0" borderId="0"/>
    <xf numFmtId="0" fontId="7" fillId="0" borderId="0">
      <alignment horizontal="left"/>
    </xf>
    <xf numFmtId="0" fontId="7" fillId="0" borderId="21">
      <alignment horizontal="left" wrapText="1" indent="2"/>
    </xf>
    <xf numFmtId="0" fontId="14" fillId="0" borderId="0"/>
    <xf numFmtId="0" fontId="7" fillId="0" borderId="17">
      <alignment horizontal="left"/>
    </xf>
    <xf numFmtId="0" fontId="7" fillId="0" borderId="6">
      <alignment horizontal="center" vertical="center"/>
    </xf>
    <xf numFmtId="49" fontId="7" fillId="0" borderId="19">
      <alignment horizontal="center" wrapText="1"/>
    </xf>
    <xf numFmtId="49" fontId="7" fillId="0" borderId="22">
      <alignment horizontal="center" shrinkToFit="1"/>
    </xf>
    <xf numFmtId="49" fontId="7" fillId="0" borderId="23">
      <alignment horizontal="center" shrinkToFit="1"/>
    </xf>
    <xf numFmtId="49" fontId="7" fillId="0" borderId="3">
      <alignment horizontal="center"/>
    </xf>
    <xf numFmtId="49" fontId="7" fillId="0" borderId="0"/>
    <xf numFmtId="0" fontId="7" fillId="0" borderId="4">
      <alignment horizontal="left" wrapText="1"/>
    </xf>
    <xf numFmtId="0" fontId="7" fillId="0" borderId="24">
      <alignment horizontal="left" wrapText="1"/>
    </xf>
    <xf numFmtId="49" fontId="7" fillId="0" borderId="17"/>
    <xf numFmtId="49" fontId="7" fillId="0" borderId="6">
      <alignment horizontal="center" vertical="center"/>
    </xf>
    <xf numFmtId="4" fontId="7" fillId="0" borderId="12">
      <alignment horizontal="right" shrinkToFit="1"/>
    </xf>
    <xf numFmtId="4" fontId="7" fillId="0" borderId="3">
      <alignment horizontal="right" shrinkToFit="1"/>
    </xf>
    <xf numFmtId="0" fontId="6" fillId="0" borderId="25"/>
    <xf numFmtId="0" fontId="7" fillId="0" borderId="26">
      <alignment horizontal="right"/>
    </xf>
    <xf numFmtId="49" fontId="7" fillId="0" borderId="26">
      <alignment horizontal="right" vertical="center"/>
    </xf>
    <xf numFmtId="49" fontId="7" fillId="0" borderId="26">
      <alignment horizontal="right"/>
    </xf>
    <xf numFmtId="49" fontId="7" fillId="0" borderId="26"/>
    <xf numFmtId="0" fontId="7" fillId="0" borderId="4">
      <alignment horizontal="center"/>
    </xf>
    <xf numFmtId="0" fontId="7" fillId="0" borderId="6">
      <alignment horizontal="center"/>
    </xf>
    <xf numFmtId="49" fontId="7" fillId="0" borderId="27">
      <alignment horizontal="center"/>
    </xf>
    <xf numFmtId="166" fontId="7" fillId="0" borderId="28">
      <alignment horizontal="center"/>
    </xf>
    <xf numFmtId="49" fontId="7" fillId="0" borderId="28">
      <alignment horizontal="center" vertical="center"/>
    </xf>
    <xf numFmtId="49" fontId="7" fillId="0" borderId="28">
      <alignment horizontal="center"/>
    </xf>
    <xf numFmtId="49" fontId="7" fillId="0" borderId="29">
      <alignment horizontal="center"/>
    </xf>
    <xf numFmtId="0" fontId="19" fillId="0" borderId="0">
      <alignment horizontal="right"/>
    </xf>
    <xf numFmtId="0" fontId="19" fillId="0" borderId="5">
      <alignment horizontal="right"/>
    </xf>
    <xf numFmtId="0" fontId="19" fillId="0" borderId="10">
      <alignment horizontal="right"/>
    </xf>
    <xf numFmtId="0" fontId="13" fillId="0" borderId="30"/>
    <xf numFmtId="0" fontId="13" fillId="0" borderId="5"/>
    <xf numFmtId="0" fontId="7" fillId="0" borderId="19">
      <alignment horizontal="center" shrinkToFit="1"/>
    </xf>
    <xf numFmtId="0" fontId="7" fillId="0" borderId="22">
      <alignment horizontal="center" shrinkToFit="1"/>
    </xf>
    <xf numFmtId="49" fontId="7" fillId="0" borderId="23">
      <alignment horizontal="center" wrapText="1"/>
    </xf>
    <xf numFmtId="49" fontId="7" fillId="0" borderId="31">
      <alignment horizontal="center" shrinkToFit="1"/>
    </xf>
    <xf numFmtId="165" fontId="7" fillId="0" borderId="32">
      <alignment horizontal="right" shrinkToFit="1"/>
    </xf>
    <xf numFmtId="4" fontId="7" fillId="0" borderId="21">
      <alignment horizontal="right" wrapText="1"/>
    </xf>
    <xf numFmtId="0" fontId="7" fillId="0" borderId="0">
      <alignment wrapText="1"/>
    </xf>
    <xf numFmtId="0" fontId="7" fillId="0" borderId="4">
      <alignment horizontal="left"/>
    </xf>
    <xf numFmtId="0" fontId="7" fillId="0" borderId="7">
      <alignment horizontal="left" wrapText="1" indent="2"/>
    </xf>
    <xf numFmtId="0" fontId="7" fillId="0" borderId="33">
      <alignment horizontal="left" wrapText="1"/>
    </xf>
    <xf numFmtId="0" fontId="7" fillId="0" borderId="11">
      <alignment horizontal="left" wrapText="1" indent="2"/>
    </xf>
    <xf numFmtId="0" fontId="21" fillId="0" borderId="0"/>
    <xf numFmtId="167" fontId="21" fillId="0" borderId="0" applyFont="0" applyFill="0" applyBorder="0" applyAlignment="0" applyProtection="0"/>
    <xf numFmtId="0" fontId="24" fillId="0" borderId="17"/>
    <xf numFmtId="0" fontId="24" fillId="0" borderId="18"/>
    <xf numFmtId="0" fontId="24" fillId="0" borderId="0"/>
  </cellStyleXfs>
  <cellXfs count="179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justify" vertical="top" wrapText="1"/>
    </xf>
    <xf numFmtId="4" fontId="4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/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/>
    <xf numFmtId="4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/>
    <xf numFmtId="0" fontId="4" fillId="0" borderId="1" xfId="0" applyFont="1" applyFill="1" applyBorder="1" applyAlignment="1">
      <alignment vertical="top"/>
    </xf>
    <xf numFmtId="0" fontId="1" fillId="0" borderId="1" xfId="0" applyFont="1" applyFill="1" applyBorder="1"/>
    <xf numFmtId="164" fontId="1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/>
    </xf>
    <xf numFmtId="0" fontId="11" fillId="0" borderId="0" xfId="34" applyNumberFormat="1" applyFont="1" applyProtection="1"/>
    <xf numFmtId="0" fontId="11" fillId="0" borderId="0" xfId="128" applyNumberFormat="1" applyFont="1" applyProtection="1">
      <alignment wrapText="1"/>
    </xf>
    <xf numFmtId="49" fontId="11" fillId="0" borderId="0" xfId="45" applyNumberFormat="1" applyFont="1" applyProtection="1">
      <alignment horizontal="center"/>
    </xf>
    <xf numFmtId="49" fontId="11" fillId="0" borderId="0" xfId="98" applyNumberFormat="1" applyFont="1" applyProtection="1"/>
    <xf numFmtId="49" fontId="11" fillId="0" borderId="0" xfId="52" applyNumberFormat="1" applyFont="1" applyProtection="1"/>
    <xf numFmtId="49" fontId="11" fillId="0" borderId="0" xfId="6" applyNumberFormat="1" applyFont="1" applyProtection="1">
      <alignment horizontal="right"/>
    </xf>
    <xf numFmtId="0" fontId="11" fillId="0" borderId="4" xfId="129" applyNumberFormat="1" applyFont="1" applyProtection="1">
      <alignment horizontal="left"/>
    </xf>
    <xf numFmtId="0" fontId="11" fillId="0" borderId="4" xfId="46" applyNumberFormat="1" applyFont="1" applyProtection="1">
      <alignment horizontal="center" shrinkToFit="1"/>
    </xf>
    <xf numFmtId="49" fontId="11" fillId="0" borderId="4" xfId="49" applyNumberFormat="1" applyFont="1" applyProtection="1">
      <alignment horizontal="center" vertical="center" shrinkToFit="1"/>
    </xf>
    <xf numFmtId="49" fontId="11" fillId="0" borderId="4" xfId="53" applyNumberFormat="1" applyFont="1" applyProtection="1">
      <alignment shrinkToFit="1"/>
    </xf>
    <xf numFmtId="49" fontId="11" fillId="0" borderId="4" xfId="54" applyNumberFormat="1" applyFont="1" applyProtection="1">
      <alignment horizontal="right"/>
    </xf>
    <xf numFmtId="0" fontId="11" fillId="0" borderId="2" xfId="12" applyNumberFormat="1" applyFont="1" applyProtection="1">
      <alignment horizontal="center" vertical="center"/>
    </xf>
    <xf numFmtId="0" fontId="11" fillId="0" borderId="6" xfId="13" applyNumberFormat="1" applyFont="1" applyProtection="1">
      <alignment horizontal="center" vertical="center" shrinkToFit="1"/>
    </xf>
    <xf numFmtId="49" fontId="11" fillId="0" borderId="6" xfId="14" applyNumberFormat="1" applyFont="1" applyProtection="1">
      <alignment horizontal="center" vertical="center" shrinkToFit="1"/>
    </xf>
    <xf numFmtId="0" fontId="20" fillId="0" borderId="14" xfId="27" applyNumberFormat="1" applyFont="1" applyProtection="1">
      <alignment horizontal="left" wrapText="1"/>
    </xf>
    <xf numFmtId="49" fontId="11" fillId="0" borderId="8" xfId="47" applyNumberFormat="1" applyFont="1" applyProtection="1">
      <alignment horizontal="center" vertical="center"/>
    </xf>
    <xf numFmtId="4" fontId="11" fillId="0" borderId="8" xfId="18" applyNumberFormat="1" applyFont="1" applyProtection="1">
      <alignment horizontal="right" shrinkToFit="1"/>
    </xf>
    <xf numFmtId="4" fontId="11" fillId="0" borderId="9" xfId="19" applyNumberFormat="1" applyFont="1" applyProtection="1">
      <alignment horizontal="right" shrinkToFit="1"/>
    </xf>
    <xf numFmtId="0" fontId="11" fillId="0" borderId="7" xfId="130" applyNumberFormat="1" applyFont="1" applyProtection="1">
      <alignment horizontal="left" wrapText="1" indent="2"/>
    </xf>
    <xf numFmtId="49" fontId="11" fillId="0" borderId="2" xfId="48" applyNumberFormat="1" applyFont="1" applyProtection="1">
      <alignment horizontal="center" vertical="center"/>
    </xf>
    <xf numFmtId="165" fontId="11" fillId="0" borderId="2" xfId="50" applyNumberFormat="1" applyFont="1" applyProtection="1">
      <alignment horizontal="right" vertical="center" shrinkToFit="1"/>
    </xf>
    <xf numFmtId="165" fontId="11" fillId="0" borderId="14" xfId="55" applyNumberFormat="1" applyFont="1" applyProtection="1">
      <alignment horizontal="right" vertical="center" shrinkToFit="1"/>
    </xf>
    <xf numFmtId="0" fontId="11" fillId="0" borderId="33" xfId="131" applyNumberFormat="1" applyFont="1" applyProtection="1">
      <alignment horizontal="left" wrapText="1"/>
    </xf>
    <xf numFmtId="4" fontId="11" fillId="0" borderId="2" xfId="51" applyNumberFormat="1" applyFont="1" applyProtection="1">
      <alignment horizontal="right" shrinkToFit="1"/>
    </xf>
    <xf numFmtId="4" fontId="11" fillId="0" borderId="14" xfId="56" applyNumberFormat="1" applyFont="1" applyProtection="1">
      <alignment horizontal="right" shrinkToFit="1"/>
    </xf>
    <xf numFmtId="0" fontId="11" fillId="0" borderId="14" xfId="57" applyNumberFormat="1" applyFont="1" applyProtection="1">
      <alignment wrapText="1"/>
    </xf>
    <xf numFmtId="0" fontId="11" fillId="0" borderId="14" xfId="58" applyNumberFormat="1" applyFont="1" applyProtection="1"/>
    <xf numFmtId="0" fontId="11" fillId="4" borderId="14" xfId="59" applyNumberFormat="1" applyFont="1" applyProtection="1">
      <alignment wrapText="1"/>
    </xf>
    <xf numFmtId="49" fontId="11" fillId="0" borderId="14" xfId="61" applyNumberFormat="1" applyFont="1" applyProtection="1">
      <alignment horizontal="center" shrinkToFit="1"/>
    </xf>
    <xf numFmtId="0" fontId="11" fillId="0" borderId="13" xfId="24" applyNumberFormat="1" applyFont="1" applyProtection="1">
      <alignment horizontal="left" wrapText="1"/>
    </xf>
    <xf numFmtId="49" fontId="11" fillId="0" borderId="2" xfId="62" applyNumberFormat="1" applyFont="1" applyProtection="1">
      <alignment horizontal="center" vertical="center" shrinkToFit="1"/>
    </xf>
    <xf numFmtId="0" fontId="11" fillId="0" borderId="17" xfId="63" applyNumberFormat="1" applyFont="1" applyProtection="1">
      <alignment horizontal="left"/>
    </xf>
    <xf numFmtId="0" fontId="11" fillId="0" borderId="18" xfId="78" applyNumberFormat="1" applyFont="1" applyProtection="1">
      <alignment horizontal="left"/>
    </xf>
    <xf numFmtId="0" fontId="11" fillId="0" borderId="18" xfId="80" applyNumberFormat="1" applyFont="1" applyProtection="1"/>
    <xf numFmtId="49" fontId="11" fillId="0" borderId="18" xfId="82" applyNumberFormat="1" applyFont="1" applyProtection="1"/>
    <xf numFmtId="0" fontId="11" fillId="0" borderId="0" xfId="64" applyNumberFormat="1" applyFont="1" applyProtection="1">
      <alignment horizontal="left"/>
    </xf>
    <xf numFmtId="0" fontId="11" fillId="0" borderId="0" xfId="88" applyNumberFormat="1" applyFont="1" applyProtection="1"/>
    <xf numFmtId="0" fontId="11" fillId="0" borderId="0" xfId="89" applyNumberFormat="1" applyFont="1" applyProtection="1">
      <alignment horizontal="left"/>
    </xf>
    <xf numFmtId="0" fontId="11" fillId="0" borderId="0" xfId="65" applyNumberFormat="1" applyFont="1" applyProtection="1">
      <alignment horizontal="center"/>
    </xf>
    <xf numFmtId="0" fontId="11" fillId="0" borderId="0" xfId="79" applyNumberFormat="1" applyFont="1" applyProtection="1">
      <alignment horizontal="left"/>
    </xf>
    <xf numFmtId="0" fontId="11" fillId="0" borderId="0" xfId="67" applyNumberFormat="1" applyFont="1" applyProtection="1"/>
    <xf numFmtId="0" fontId="11" fillId="0" borderId="0" xfId="86" applyNumberFormat="1" applyFont="1" applyProtection="1"/>
    <xf numFmtId="0" fontId="11" fillId="0" borderId="4" xfId="68" applyNumberFormat="1" applyFont="1" applyProtection="1"/>
    <xf numFmtId="0" fontId="11" fillId="0" borderId="17" xfId="69" applyNumberFormat="1" applyFont="1" applyProtection="1"/>
    <xf numFmtId="0" fontId="2" fillId="6" borderId="0" xfId="133" applyFont="1" applyFill="1"/>
    <xf numFmtId="0" fontId="2" fillId="6" borderId="0" xfId="133" applyFont="1" applyFill="1" applyAlignment="1">
      <alignment horizontal="center" wrapText="1"/>
    </xf>
    <xf numFmtId="0" fontId="2" fillId="6" borderId="0" xfId="133" applyFont="1" applyFill="1" applyAlignment="1">
      <alignment horizontal="right"/>
    </xf>
    <xf numFmtId="0" fontId="2" fillId="6" borderId="34" xfId="133" applyFont="1" applyFill="1" applyBorder="1" applyAlignment="1">
      <alignment horizontal="left" vertical="center"/>
    </xf>
    <xf numFmtId="0" fontId="2" fillId="6" borderId="1" xfId="133" applyFont="1" applyFill="1" applyBorder="1" applyAlignment="1">
      <alignment horizontal="center" wrapText="1"/>
    </xf>
    <xf numFmtId="0" fontId="2" fillId="6" borderId="34" xfId="133" applyFont="1" applyFill="1" applyBorder="1" applyAlignment="1">
      <alignment horizontal="left" wrapText="1"/>
    </xf>
    <xf numFmtId="0" fontId="2" fillId="0" borderId="1" xfId="133" applyFont="1" applyFill="1" applyBorder="1" applyAlignment="1"/>
    <xf numFmtId="4" fontId="2" fillId="0" borderId="1" xfId="133" applyNumberFormat="1" applyFont="1" applyFill="1" applyBorder="1"/>
    <xf numFmtId="0" fontId="2" fillId="6" borderId="34" xfId="133" applyFont="1" applyFill="1" applyBorder="1" applyAlignment="1">
      <alignment horizontal="left"/>
    </xf>
    <xf numFmtId="0" fontId="2" fillId="6" borderId="1" xfId="133" applyFont="1" applyFill="1" applyBorder="1" applyAlignment="1">
      <alignment horizontal="left"/>
    </xf>
    <xf numFmtId="0" fontId="2" fillId="0" borderId="0" xfId="133" applyFont="1" applyFill="1"/>
    <xf numFmtId="0" fontId="22" fillId="6" borderId="1" xfId="133" applyFont="1" applyFill="1" applyBorder="1" applyAlignment="1">
      <alignment horizontal="center"/>
    </xf>
    <xf numFmtId="4" fontId="22" fillId="6" borderId="1" xfId="134" applyNumberFormat="1" applyFont="1" applyFill="1" applyBorder="1" applyAlignment="1"/>
    <xf numFmtId="4" fontId="22" fillId="6" borderId="1" xfId="133" applyNumberFormat="1" applyFont="1" applyFill="1" applyBorder="1"/>
    <xf numFmtId="0" fontId="22" fillId="6" borderId="0" xfId="133" applyFont="1" applyFill="1"/>
    <xf numFmtId="4" fontId="22" fillId="6" borderId="0" xfId="133" applyNumberFormat="1" applyFont="1" applyFill="1"/>
    <xf numFmtId="4" fontId="2" fillId="6" borderId="0" xfId="133" applyNumberFormat="1" applyFont="1" applyFill="1"/>
    <xf numFmtId="0" fontId="2" fillId="0" borderId="0" xfId="133" applyFont="1"/>
    <xf numFmtId="0" fontId="22" fillId="0" borderId="0" xfId="133" applyFont="1" applyAlignment="1">
      <alignment horizontal="center"/>
    </xf>
    <xf numFmtId="0" fontId="2" fillId="0" borderId="0" xfId="133" applyFont="1" applyAlignment="1">
      <alignment horizontal="right"/>
    </xf>
    <xf numFmtId="0" fontId="2" fillId="0" borderId="1" xfId="133" applyFont="1" applyBorder="1" applyAlignment="1">
      <alignment horizontal="center" vertical="center"/>
    </xf>
    <xf numFmtId="0" fontId="2" fillId="0" borderId="1" xfId="133" applyFont="1" applyBorder="1" applyAlignment="1">
      <alignment vertical="center" wrapText="1"/>
    </xf>
    <xf numFmtId="0" fontId="2" fillId="0" borderId="1" xfId="133" applyFont="1" applyBorder="1" applyAlignment="1">
      <alignment horizontal="center" vertical="center" wrapText="1"/>
    </xf>
    <xf numFmtId="4" fontId="23" fillId="0" borderId="1" xfId="133" applyNumberFormat="1" applyFont="1" applyBorder="1" applyAlignment="1">
      <alignment horizontal="center" vertical="center"/>
    </xf>
    <xf numFmtId="4" fontId="2" fillId="0" borderId="1" xfId="133" applyNumberFormat="1" applyFont="1" applyBorder="1" applyAlignment="1">
      <alignment horizontal="center" vertical="center" wrapText="1"/>
    </xf>
    <xf numFmtId="49" fontId="19" fillId="0" borderId="0" xfId="6" applyNumberFormat="1" applyFont="1" applyAlignment="1" applyProtection="1">
      <alignment horizontal="right" vertical="top"/>
    </xf>
    <xf numFmtId="0" fontId="25" fillId="0" borderId="0" xfId="5" applyNumberFormat="1" applyFont="1" applyProtection="1">
      <alignment horizontal="center"/>
    </xf>
    <xf numFmtId="0" fontId="1" fillId="0" borderId="0" xfId="7" applyFont="1" applyProtection="1">
      <protection locked="0"/>
    </xf>
    <xf numFmtId="0" fontId="25" fillId="0" borderId="4" xfId="8" applyNumberFormat="1" applyFont="1" applyAlignment="1" applyProtection="1">
      <alignment horizontal="center" vertical="top"/>
    </xf>
    <xf numFmtId="0" fontId="25" fillId="0" borderId="5" xfId="11" applyNumberFormat="1" applyFont="1" applyProtection="1">
      <alignment horizontal="center"/>
    </xf>
    <xf numFmtId="0" fontId="19" fillId="0" borderId="6" xfId="13" applyNumberFormat="1" applyFont="1" applyAlignment="1" applyProtection="1">
      <alignment horizontal="center" vertical="top" shrinkToFit="1"/>
    </xf>
    <xf numFmtId="49" fontId="19" fillId="0" borderId="6" xfId="14" applyNumberFormat="1" applyFont="1" applyAlignment="1" applyProtection="1">
      <alignment horizontal="center" vertical="top" shrinkToFit="1"/>
    </xf>
    <xf numFmtId="49" fontId="19" fillId="0" borderId="5" xfId="15" applyNumberFormat="1" applyFont="1" applyProtection="1"/>
    <xf numFmtId="49" fontId="19" fillId="0" borderId="8" xfId="17" applyNumberFormat="1" applyFont="1" applyAlignment="1" applyProtection="1">
      <alignment horizontal="center" vertical="top"/>
    </xf>
    <xf numFmtId="4" fontId="19" fillId="0" borderId="8" xfId="18" applyNumberFormat="1" applyFont="1" applyAlignment="1" applyProtection="1">
      <alignment horizontal="right" vertical="top" shrinkToFit="1"/>
    </xf>
    <xf numFmtId="10" fontId="19" fillId="0" borderId="9" xfId="19" applyNumberFormat="1" applyFont="1" applyAlignment="1" applyProtection="1">
      <alignment horizontal="right" vertical="top" shrinkToFit="1"/>
    </xf>
    <xf numFmtId="49" fontId="19" fillId="0" borderId="10" xfId="20" applyNumberFormat="1" applyFont="1" applyProtection="1"/>
    <xf numFmtId="49" fontId="19" fillId="0" borderId="12" xfId="22" applyNumberFormat="1" applyFont="1" applyAlignment="1" applyProtection="1">
      <alignment horizontal="center" vertical="top"/>
    </xf>
    <xf numFmtId="165" fontId="19" fillId="0" borderId="12" xfId="23" applyNumberFormat="1" applyFont="1" applyAlignment="1" applyProtection="1">
      <alignment horizontal="right" vertical="top" shrinkToFit="1"/>
    </xf>
    <xf numFmtId="10" fontId="19" fillId="0" borderId="32" xfId="126" applyNumberFormat="1" applyFont="1" applyAlignment="1" applyProtection="1">
      <alignment horizontal="right" vertical="top" shrinkToFit="1"/>
    </xf>
    <xf numFmtId="49" fontId="25" fillId="0" borderId="3" xfId="25" applyNumberFormat="1" applyFont="1" applyAlignment="1" applyProtection="1">
      <alignment horizontal="center" vertical="top" wrapText="1"/>
    </xf>
    <xf numFmtId="4" fontId="25" fillId="0" borderId="3" xfId="3" applyNumberFormat="1" applyFont="1" applyAlignment="1" applyProtection="1">
      <alignment horizontal="right" vertical="top" wrapText="1"/>
    </xf>
    <xf numFmtId="0" fontId="19" fillId="0" borderId="10" xfId="26" applyNumberFormat="1" applyFont="1" applyProtection="1">
      <alignment wrapText="1"/>
    </xf>
    <xf numFmtId="49" fontId="19" fillId="0" borderId="3" xfId="25" applyNumberFormat="1" applyFont="1" applyAlignment="1" applyProtection="1">
      <alignment horizontal="center" vertical="top" wrapText="1"/>
    </xf>
    <xf numFmtId="4" fontId="19" fillId="0" borderId="3" xfId="3" applyNumberFormat="1" applyFont="1" applyAlignment="1" applyProtection="1">
      <alignment horizontal="right" vertical="top" wrapText="1"/>
    </xf>
    <xf numFmtId="10" fontId="25" fillId="0" borderId="9" xfId="19" applyNumberFormat="1" applyFont="1" applyAlignment="1" applyProtection="1">
      <alignment horizontal="right" vertical="top" shrinkToFit="1"/>
    </xf>
    <xf numFmtId="49" fontId="19" fillId="0" borderId="15" xfId="28" applyNumberFormat="1" applyFont="1" applyAlignment="1" applyProtection="1">
      <alignment horizontal="center" vertical="top"/>
    </xf>
    <xf numFmtId="4" fontId="19" fillId="0" borderId="15" xfId="29" applyNumberFormat="1" applyFont="1" applyAlignment="1" applyProtection="1">
      <alignment horizontal="right" vertical="top" shrinkToFit="1"/>
    </xf>
    <xf numFmtId="49" fontId="19" fillId="0" borderId="16" xfId="30" applyNumberFormat="1" applyFont="1" applyAlignment="1" applyProtection="1">
      <alignment horizontal="center" vertical="top"/>
    </xf>
    <xf numFmtId="0" fontId="19" fillId="0" borderId="10" xfId="31" applyNumberFormat="1" applyFont="1" applyProtection="1"/>
    <xf numFmtId="0" fontId="19" fillId="0" borderId="18" xfId="136" applyNumberFormat="1" applyFont="1" applyAlignment="1" applyProtection="1">
      <alignment vertical="top"/>
    </xf>
    <xf numFmtId="0" fontId="19" fillId="0" borderId="0" xfId="137" applyNumberFormat="1" applyFont="1" applyProtection="1"/>
    <xf numFmtId="0" fontId="1" fillId="0" borderId="0" xfId="7" applyFont="1" applyAlignment="1" applyProtection="1">
      <alignment vertical="top"/>
      <protection locked="0"/>
    </xf>
    <xf numFmtId="0" fontId="25" fillId="0" borderId="4" xfId="8" applyNumberFormat="1" applyFont="1" applyAlignment="1" applyProtection="1">
      <alignment horizontal="justify" vertical="top"/>
    </xf>
    <xf numFmtId="0" fontId="19" fillId="0" borderId="2" xfId="12" applyNumberFormat="1" applyFont="1" applyAlignment="1" applyProtection="1">
      <alignment horizontal="justify" vertical="top"/>
    </xf>
    <xf numFmtId="0" fontId="19" fillId="0" borderId="7" xfId="16" applyNumberFormat="1" applyFont="1" applyAlignment="1" applyProtection="1">
      <alignment horizontal="justify" vertical="top" wrapText="1"/>
    </xf>
    <xf numFmtId="0" fontId="19" fillId="0" borderId="11" xfId="21" applyNumberFormat="1" applyFont="1" applyAlignment="1" applyProtection="1">
      <alignment horizontal="justify" vertical="top" wrapText="1"/>
    </xf>
    <xf numFmtId="0" fontId="25" fillId="0" borderId="13" xfId="24" applyNumberFormat="1" applyFont="1" applyAlignment="1" applyProtection="1">
      <alignment horizontal="justify" vertical="top" wrapText="1"/>
    </xf>
    <xf numFmtId="0" fontId="19" fillId="0" borderId="13" xfId="24" applyNumberFormat="1" applyFont="1" applyAlignment="1" applyProtection="1">
      <alignment horizontal="justify" vertical="top" wrapText="1"/>
    </xf>
    <xf numFmtId="0" fontId="19" fillId="0" borderId="14" xfId="27" applyNumberFormat="1" applyFont="1" applyAlignment="1" applyProtection="1">
      <alignment horizontal="justify" vertical="top" wrapText="1"/>
    </xf>
    <xf numFmtId="0" fontId="19" fillId="0" borderId="17" xfId="135" applyNumberFormat="1" applyFont="1" applyAlignment="1" applyProtection="1">
      <alignment horizontal="justify" vertical="top"/>
    </xf>
    <xf numFmtId="0" fontId="1" fillId="0" borderId="0" xfId="7" applyFont="1" applyAlignment="1" applyProtection="1">
      <alignment horizontal="justify" vertical="top"/>
      <protection locked="0"/>
    </xf>
    <xf numFmtId="0" fontId="11" fillId="0" borderId="0" xfId="64" applyNumberFormat="1" applyFont="1" applyBorder="1" applyProtection="1">
      <alignment horizontal="left"/>
    </xf>
    <xf numFmtId="0" fontId="11" fillId="0" borderId="0" xfId="88" applyNumberFormat="1" applyFont="1" applyBorder="1" applyProtection="1"/>
    <xf numFmtId="49" fontId="11" fillId="0" borderId="0" xfId="81" applyNumberFormat="1" applyFont="1" applyBorder="1" applyProtection="1"/>
    <xf numFmtId="0" fontId="11" fillId="0" borderId="0" xfId="89" applyNumberFormat="1" applyFont="1" applyBorder="1" applyProtection="1">
      <alignment horizontal="left"/>
    </xf>
    <xf numFmtId="0" fontId="11" fillId="0" borderId="0" xfId="34" applyNumberFormat="1" applyFont="1" applyBorder="1" applyProtection="1"/>
    <xf numFmtId="0" fontId="11" fillId="0" borderId="0" xfId="76" applyNumberFormat="1" applyFont="1" applyBorder="1" applyAlignment="1" applyProtection="1">
      <alignment wrapText="1"/>
    </xf>
    <xf numFmtId="0" fontId="11" fillId="0" borderId="0" xfId="76" applyFont="1" applyBorder="1" applyAlignment="1">
      <alignment wrapText="1"/>
    </xf>
    <xf numFmtId="0" fontId="11" fillId="0" borderId="0" xfId="65" applyNumberFormat="1" applyFont="1" applyBorder="1" applyProtection="1">
      <alignment horizontal="center"/>
    </xf>
    <xf numFmtId="0" fontId="11" fillId="0" borderId="0" xfId="79" applyNumberFormat="1" applyFont="1" applyBorder="1" applyProtection="1">
      <alignment horizontal="left"/>
    </xf>
    <xf numFmtId="49" fontId="11" fillId="0" borderId="0" xfId="66" applyNumberFormat="1" applyFont="1" applyBorder="1" applyProtection="1">
      <alignment horizontal="left"/>
    </xf>
    <xf numFmtId="49" fontId="11" fillId="0" borderId="0" xfId="45" applyNumberFormat="1" applyFont="1" applyBorder="1" applyProtection="1">
      <alignment horizontal="center"/>
    </xf>
    <xf numFmtId="0" fontId="11" fillId="0" borderId="0" xfId="128" applyNumberFormat="1" applyFont="1" applyBorder="1" applyProtection="1">
      <alignment wrapText="1"/>
    </xf>
    <xf numFmtId="0" fontId="11" fillId="0" borderId="0" xfId="73" applyNumberFormat="1" applyFont="1" applyBorder="1" applyAlignment="1" applyProtection="1"/>
    <xf numFmtId="0" fontId="11" fillId="0" borderId="0" xfId="73" applyFont="1" applyBorder="1" applyAlignment="1"/>
    <xf numFmtId="0" fontId="11" fillId="0" borderId="0" xfId="67" applyNumberFormat="1" applyFont="1" applyBorder="1" applyProtection="1"/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9" fillId="0" borderId="2" xfId="9" applyNumberFormat="1" applyFont="1" applyAlignment="1" applyProtection="1">
      <alignment horizontal="center" vertical="top" wrapText="1"/>
    </xf>
    <xf numFmtId="0" fontId="19" fillId="0" borderId="2" xfId="9" applyFont="1" applyAlignment="1">
      <alignment horizontal="center" vertical="top" wrapText="1"/>
    </xf>
    <xf numFmtId="0" fontId="25" fillId="0" borderId="0" xfId="5" applyNumberFormat="1" applyFont="1" applyProtection="1">
      <alignment horizontal="center"/>
    </xf>
    <xf numFmtId="0" fontId="25" fillId="0" borderId="0" xfId="5" applyFont="1">
      <alignment horizontal="center"/>
    </xf>
    <xf numFmtId="0" fontId="19" fillId="0" borderId="2" xfId="9" applyNumberFormat="1" applyFont="1" applyAlignment="1" applyProtection="1">
      <alignment horizontal="justify" vertical="top" wrapText="1"/>
    </xf>
    <xf numFmtId="0" fontId="19" fillId="0" borderId="2" xfId="9" applyFont="1" applyAlignment="1">
      <alignment horizontal="justify" vertical="top" wrapText="1"/>
    </xf>
    <xf numFmtId="49" fontId="19" fillId="0" borderId="2" xfId="10" applyNumberFormat="1" applyFont="1" applyAlignment="1" applyProtection="1">
      <alignment horizontal="center" vertical="top" wrapText="1"/>
    </xf>
    <xf numFmtId="49" fontId="19" fillId="0" borderId="2" xfId="10" applyFont="1" applyAlignment="1">
      <alignment horizontal="center" vertical="top" wrapText="1"/>
    </xf>
    <xf numFmtId="0" fontId="11" fillId="0" borderId="2" xfId="37" applyNumberFormat="1" applyFont="1" applyProtection="1">
      <alignment horizontal="left" wrapText="1"/>
    </xf>
    <xf numFmtId="0" fontId="11" fillId="0" borderId="2" xfId="37" applyFont="1">
      <alignment horizontal="left" wrapText="1"/>
    </xf>
    <xf numFmtId="0" fontId="11" fillId="0" borderId="0" xfId="73" applyNumberFormat="1" applyFont="1" applyBorder="1" applyProtection="1">
      <alignment horizontal="center"/>
    </xf>
    <xf numFmtId="0" fontId="11" fillId="0" borderId="0" xfId="73" applyFont="1" applyBorder="1">
      <alignment horizontal="center"/>
    </xf>
    <xf numFmtId="0" fontId="11" fillId="0" borderId="0" xfId="83" applyNumberFormat="1" applyFont="1" applyBorder="1" applyProtection="1">
      <alignment horizontal="center"/>
    </xf>
    <xf numFmtId="0" fontId="11" fillId="0" borderId="0" xfId="83" applyFont="1" applyBorder="1">
      <alignment horizontal="center"/>
    </xf>
    <xf numFmtId="0" fontId="11" fillId="0" borderId="0" xfId="110" applyNumberFormat="1" applyFont="1" applyBorder="1" applyProtection="1">
      <alignment horizontal="center"/>
    </xf>
    <xf numFmtId="0" fontId="11" fillId="0" borderId="0" xfId="110" applyFont="1" applyBorder="1">
      <alignment horizontal="center"/>
    </xf>
    <xf numFmtId="0" fontId="11" fillId="0" borderId="0" xfId="76" applyNumberFormat="1" applyFont="1" applyBorder="1" applyProtection="1">
      <alignment horizontal="center" wrapText="1"/>
    </xf>
    <xf numFmtId="0" fontId="11" fillId="0" borderId="0" xfId="76" applyFont="1" applyBorder="1">
      <alignment horizontal="center" wrapText="1"/>
    </xf>
    <xf numFmtId="0" fontId="11" fillId="0" borderId="4" xfId="76" applyNumberFormat="1" applyFont="1" applyProtection="1">
      <alignment horizontal="center" wrapText="1"/>
    </xf>
    <xf numFmtId="0" fontId="11" fillId="0" borderId="4" xfId="76" applyFont="1">
      <alignment horizontal="center" wrapText="1"/>
    </xf>
    <xf numFmtId="0" fontId="11" fillId="0" borderId="17" xfId="73" applyNumberFormat="1" applyFont="1" applyProtection="1">
      <alignment horizontal="center"/>
    </xf>
    <xf numFmtId="0" fontId="11" fillId="0" borderId="17" xfId="73" applyFont="1">
      <alignment horizontal="center"/>
    </xf>
    <xf numFmtId="0" fontId="10" fillId="0" borderId="0" xfId="5" applyNumberFormat="1" applyFont="1" applyProtection="1">
      <alignment horizontal="center"/>
    </xf>
    <xf numFmtId="0" fontId="10" fillId="0" borderId="0" xfId="5" applyFont="1">
      <alignment horizontal="center"/>
    </xf>
    <xf numFmtId="0" fontId="11" fillId="0" borderId="2" xfId="9" applyNumberFormat="1" applyFont="1" applyProtection="1">
      <alignment horizontal="center" vertical="top" wrapText="1"/>
    </xf>
    <xf numFmtId="0" fontId="11" fillId="0" borderId="2" xfId="9" applyFont="1">
      <alignment horizontal="center" vertical="top" wrapText="1"/>
    </xf>
    <xf numFmtId="0" fontId="22" fillId="6" borderId="0" xfId="133" applyFont="1" applyFill="1" applyAlignment="1">
      <alignment horizontal="center" wrapText="1"/>
    </xf>
    <xf numFmtId="0" fontId="22" fillId="0" borderId="0" xfId="133" applyFont="1" applyAlignment="1">
      <alignment horizontal="center"/>
    </xf>
  </cellXfs>
  <cellStyles count="138">
    <cellStyle name="br" xfId="35"/>
    <cellStyle name="col" xfId="36"/>
    <cellStyle name="st128" xfId="37"/>
    <cellStyle name="style0" xfId="38"/>
    <cellStyle name="td" xfId="39"/>
    <cellStyle name="tr" xfId="40"/>
    <cellStyle name="xl100" xfId="41"/>
    <cellStyle name="xl101" xfId="42"/>
    <cellStyle name="xl102" xfId="43"/>
    <cellStyle name="xl103" xfId="44"/>
    <cellStyle name="xl104" xfId="45"/>
    <cellStyle name="xl105" xfId="46"/>
    <cellStyle name="xl106" xfId="47"/>
    <cellStyle name="xl107" xfId="48"/>
    <cellStyle name="xl108" xfId="49"/>
    <cellStyle name="xl109" xfId="50"/>
    <cellStyle name="xl110" xfId="51"/>
    <cellStyle name="xl111" xfId="52"/>
    <cellStyle name="xl112" xfId="53"/>
    <cellStyle name="xl113" xfId="54"/>
    <cellStyle name="xl114" xfId="55"/>
    <cellStyle name="xl115" xfId="56"/>
    <cellStyle name="xl116" xfId="57"/>
    <cellStyle name="xl117" xfId="58"/>
    <cellStyle name="xl118" xfId="59"/>
    <cellStyle name="xl119" xfId="60"/>
    <cellStyle name="xl120" xfId="61"/>
    <cellStyle name="xl121" xfId="62"/>
    <cellStyle name="xl122" xfId="63"/>
    <cellStyle name="xl123" xfId="64"/>
    <cellStyle name="xl124" xfId="65"/>
    <cellStyle name="xl125" xfId="66"/>
    <cellStyle name="xl126" xfId="67"/>
    <cellStyle name="xl127" xfId="68"/>
    <cellStyle name="xl128" xfId="69"/>
    <cellStyle name="xl129" xfId="70"/>
    <cellStyle name="xl130" xfId="71"/>
    <cellStyle name="xl131" xfId="72"/>
    <cellStyle name="xl132" xfId="73"/>
    <cellStyle name="xl133" xfId="74"/>
    <cellStyle name="xl134" xfId="75"/>
    <cellStyle name="xl135" xfId="76"/>
    <cellStyle name="xl136" xfId="77"/>
    <cellStyle name="xl137" xfId="78"/>
    <cellStyle name="xl138" xfId="79"/>
    <cellStyle name="xl139" xfId="80"/>
    <cellStyle name="xl140" xfId="81"/>
    <cellStyle name="xl141" xfId="82"/>
    <cellStyle name="xl142" xfId="83"/>
    <cellStyle name="xl143" xfId="84"/>
    <cellStyle name="xl21" xfId="85"/>
    <cellStyle name="xl22" xfId="86"/>
    <cellStyle name="xl23" xfId="87"/>
    <cellStyle name="xl24" xfId="88"/>
    <cellStyle name="xl25" xfId="89"/>
    <cellStyle name="xl26" xfId="9"/>
    <cellStyle name="xl27" xfId="12"/>
    <cellStyle name="xl28" xfId="16"/>
    <cellStyle name="xl29" xfId="21"/>
    <cellStyle name="xl30" xfId="90"/>
    <cellStyle name="xl31" xfId="34"/>
    <cellStyle name="xl31 2" xfId="137"/>
    <cellStyle name="xl32" xfId="91"/>
    <cellStyle name="xl33" xfId="92"/>
    <cellStyle name="xl34" xfId="93"/>
    <cellStyle name="xl35" xfId="94"/>
    <cellStyle name="xl36" xfId="95"/>
    <cellStyle name="xl37" xfId="96"/>
    <cellStyle name="xl38" xfId="1"/>
    <cellStyle name="xl39" xfId="2"/>
    <cellStyle name="xl39 2" xfId="17"/>
    <cellStyle name="xl40" xfId="22"/>
    <cellStyle name="xl41" xfId="97"/>
    <cellStyle name="xl42" xfId="98"/>
    <cellStyle name="xl43" xfId="99"/>
    <cellStyle name="xl44" xfId="100"/>
    <cellStyle name="xl45" xfId="101"/>
    <cellStyle name="xl46" xfId="10"/>
    <cellStyle name="xl47" xfId="102"/>
    <cellStyle name="xl48" xfId="18"/>
    <cellStyle name="xl49" xfId="103"/>
    <cellStyle name="xl50" xfId="104"/>
    <cellStyle name="xl51" xfId="5"/>
    <cellStyle name="xl52" xfId="105"/>
    <cellStyle name="xl53" xfId="106"/>
    <cellStyle name="xl54" xfId="107"/>
    <cellStyle name="xl55" xfId="108"/>
    <cellStyle name="xl56" xfId="109"/>
    <cellStyle name="xl57" xfId="110"/>
    <cellStyle name="xl58" xfId="111"/>
    <cellStyle name="xl59" xfId="112"/>
    <cellStyle name="xl60" xfId="113"/>
    <cellStyle name="xl61" xfId="114"/>
    <cellStyle name="xl62" xfId="115"/>
    <cellStyle name="xl63" xfId="116"/>
    <cellStyle name="xl64" xfId="8"/>
    <cellStyle name="xl65" xfId="117"/>
    <cellStyle name="xl66" xfId="118"/>
    <cellStyle name="xl67" xfId="119"/>
    <cellStyle name="xl68" xfId="120"/>
    <cellStyle name="xl69" xfId="121"/>
    <cellStyle name="xl70" xfId="24"/>
    <cellStyle name="xl71" xfId="27"/>
    <cellStyle name="xl72" xfId="32"/>
    <cellStyle name="xl72 2" xfId="135"/>
    <cellStyle name="xl73" xfId="122"/>
    <cellStyle name="xl74" xfId="123"/>
    <cellStyle name="xl75" xfId="124"/>
    <cellStyle name="xl76" xfId="125"/>
    <cellStyle name="xl77" xfId="33"/>
    <cellStyle name="xl77 2" xfId="136"/>
    <cellStyle name="xl78" xfId="13"/>
    <cellStyle name="xl79" xfId="25"/>
    <cellStyle name="xl80" xfId="28"/>
    <cellStyle name="xl81" xfId="14"/>
    <cellStyle name="xl82" xfId="23"/>
    <cellStyle name="xl83" xfId="3"/>
    <cellStyle name="xl84" xfId="29"/>
    <cellStyle name="xl85" xfId="6"/>
    <cellStyle name="xl86" xfId="19"/>
    <cellStyle name="xl87" xfId="126"/>
    <cellStyle name="xl88" xfId="127"/>
    <cellStyle name="xl89" xfId="30"/>
    <cellStyle name="xl90" xfId="11"/>
    <cellStyle name="xl91" xfId="15"/>
    <cellStyle name="xl92" xfId="20"/>
    <cellStyle name="xl93" xfId="26"/>
    <cellStyle name="xl94" xfId="31"/>
    <cellStyle name="xl95" xfId="128"/>
    <cellStyle name="xl96" xfId="129"/>
    <cellStyle name="xl97" xfId="130"/>
    <cellStyle name="xl98" xfId="131"/>
    <cellStyle name="xl99" xfId="132"/>
    <cellStyle name="Обычный" xfId="0" builtinId="0"/>
    <cellStyle name="Обычный 2" xfId="4"/>
    <cellStyle name="Обычный 3" xfId="7"/>
    <cellStyle name="Обычный 4" xfId="133"/>
    <cellStyle name="Финансовый 2" xfId="1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41;&#1086;&#1075;&#1086;&#1084;&#1086;&#1083;&#1086;&#1074;&#1072;/&#1056;&#1077;&#1096;&#1077;&#1085;&#1080;&#1103;%20&#1044;&#1091;&#1084;&#1099;/2023/&#1091;&#1090;&#1086;&#1095;&#1085;&#1077;&#1085;&#1080;&#1077;%20&#1073;&#1102;&#1076;&#1078;&#1077;&#1090;&#1077;_&#1092;&#1077;&#1074;&#1088;&#1072;&#1083;&#1100;%202023/&#1055;&#1088;&#1080;&#1083;&#1086;&#1078;&#1077;&#1085;&#1080;&#1077;%20&#1082;%20&#1088;&#1077;&#1096;&#1077;&#1085;&#1080;&#1102;%201,2,6-16_(2_2023_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 "/>
      <sheetName val="прил 6"/>
      <sheetName val="прил 7"/>
      <sheetName val="прил 7  динамика"/>
      <sheetName val="прил 7 "/>
      <sheetName val="прил 8"/>
      <sheetName val="прил 9 динамика"/>
      <sheetName val="прил 9 "/>
      <sheetName val="прил 10 "/>
      <sheetName val="прил 11 "/>
      <sheetName val="потребность"/>
      <sheetName val="прил 12"/>
      <sheetName val="прил 12 (2)"/>
      <sheetName val="прил 13 "/>
      <sheetName val="прил 14 "/>
      <sheetName val="прил 15"/>
      <sheetName val="прил 16 "/>
      <sheetName val="потребность 2023"/>
      <sheetName val="потребность 2023 (2)"/>
      <sheetName val="потребность 2023 (3)"/>
      <sheetName val="потребность 2023 (4)"/>
      <sheetName val="потребность 2023 (5)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B22">
            <v>485929.42000000004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view="pageBreakPreview" zoomScale="93" zoomScaleNormal="100" zoomScaleSheetLayoutView="93" workbookViewId="0">
      <selection activeCell="B13" sqref="B13"/>
    </sheetView>
  </sheetViews>
  <sheetFormatPr defaultRowHeight="15.65" x14ac:dyDescent="0.25"/>
  <cols>
    <col min="1" max="1" width="29.125" style="1" customWidth="1"/>
    <col min="2" max="2" width="56.25" style="2" customWidth="1"/>
    <col min="3" max="3" width="21.125" style="4" customWidth="1"/>
    <col min="4" max="4" width="18.25" style="4" customWidth="1"/>
    <col min="5" max="5" width="17.25" style="4" customWidth="1"/>
    <col min="6" max="190" width="9" style="4"/>
    <col min="191" max="191" width="26.375" style="4" customWidth="1"/>
    <col min="192" max="192" width="78.375" style="4" customWidth="1"/>
    <col min="193" max="193" width="19.625" style="4" customWidth="1"/>
    <col min="194" max="252" width="9" style="4"/>
    <col min="253" max="253" width="24.375" style="4" customWidth="1"/>
    <col min="254" max="254" width="78.375" style="4" customWidth="1"/>
    <col min="255" max="255" width="18.125" style="4" customWidth="1"/>
    <col min="256" max="256" width="7" style="4" customWidth="1"/>
    <col min="257" max="257" width="5.375" style="4" customWidth="1"/>
    <col min="258" max="446" width="9" style="4"/>
    <col min="447" max="447" width="26.375" style="4" customWidth="1"/>
    <col min="448" max="448" width="78.375" style="4" customWidth="1"/>
    <col min="449" max="449" width="19.625" style="4" customWidth="1"/>
    <col min="450" max="508" width="9" style="4"/>
    <col min="509" max="509" width="24.375" style="4" customWidth="1"/>
    <col min="510" max="510" width="78.375" style="4" customWidth="1"/>
    <col min="511" max="511" width="18.125" style="4" customWidth="1"/>
    <col min="512" max="512" width="7" style="4" customWidth="1"/>
    <col min="513" max="513" width="5.375" style="4" customWidth="1"/>
    <col min="514" max="702" width="9" style="4"/>
    <col min="703" max="703" width="26.375" style="4" customWidth="1"/>
    <col min="704" max="704" width="78.375" style="4" customWidth="1"/>
    <col min="705" max="705" width="19.625" style="4" customWidth="1"/>
    <col min="706" max="764" width="9" style="4"/>
    <col min="765" max="765" width="24.375" style="4" customWidth="1"/>
    <col min="766" max="766" width="78.375" style="4" customWidth="1"/>
    <col min="767" max="767" width="18.125" style="4" customWidth="1"/>
    <col min="768" max="768" width="7" style="4" customWidth="1"/>
    <col min="769" max="769" width="5.375" style="4" customWidth="1"/>
    <col min="770" max="958" width="9" style="4"/>
    <col min="959" max="959" width="26.375" style="4" customWidth="1"/>
    <col min="960" max="960" width="78.375" style="4" customWidth="1"/>
    <col min="961" max="961" width="19.625" style="4" customWidth="1"/>
    <col min="962" max="1020" width="9" style="4"/>
    <col min="1021" max="1021" width="24.375" style="4" customWidth="1"/>
    <col min="1022" max="1022" width="78.375" style="4" customWidth="1"/>
    <col min="1023" max="1023" width="18.125" style="4" customWidth="1"/>
    <col min="1024" max="1024" width="7" style="4" customWidth="1"/>
    <col min="1025" max="1025" width="5.375" style="4" customWidth="1"/>
    <col min="1026" max="1214" width="9" style="4"/>
    <col min="1215" max="1215" width="26.375" style="4" customWidth="1"/>
    <col min="1216" max="1216" width="78.375" style="4" customWidth="1"/>
    <col min="1217" max="1217" width="19.625" style="4" customWidth="1"/>
    <col min="1218" max="1276" width="9" style="4"/>
    <col min="1277" max="1277" width="24.375" style="4" customWidth="1"/>
    <col min="1278" max="1278" width="78.375" style="4" customWidth="1"/>
    <col min="1279" max="1279" width="18.125" style="4" customWidth="1"/>
    <col min="1280" max="1280" width="7" style="4" customWidth="1"/>
    <col min="1281" max="1281" width="5.375" style="4" customWidth="1"/>
    <col min="1282" max="1470" width="9" style="4"/>
    <col min="1471" max="1471" width="26.375" style="4" customWidth="1"/>
    <col min="1472" max="1472" width="78.375" style="4" customWidth="1"/>
    <col min="1473" max="1473" width="19.625" style="4" customWidth="1"/>
    <col min="1474" max="1532" width="9" style="4"/>
    <col min="1533" max="1533" width="24.375" style="4" customWidth="1"/>
    <col min="1534" max="1534" width="78.375" style="4" customWidth="1"/>
    <col min="1535" max="1535" width="18.125" style="4" customWidth="1"/>
    <col min="1536" max="1536" width="7" style="4" customWidth="1"/>
    <col min="1537" max="1537" width="5.375" style="4" customWidth="1"/>
    <col min="1538" max="1726" width="9" style="4"/>
    <col min="1727" max="1727" width="26.375" style="4" customWidth="1"/>
    <col min="1728" max="1728" width="78.375" style="4" customWidth="1"/>
    <col min="1729" max="1729" width="19.625" style="4" customWidth="1"/>
    <col min="1730" max="1788" width="9" style="4"/>
    <col min="1789" max="1789" width="24.375" style="4" customWidth="1"/>
    <col min="1790" max="1790" width="78.375" style="4" customWidth="1"/>
    <col min="1791" max="1791" width="18.125" style="4" customWidth="1"/>
    <col min="1792" max="1792" width="7" style="4" customWidth="1"/>
    <col min="1793" max="1793" width="5.375" style="4" customWidth="1"/>
    <col min="1794" max="1982" width="9" style="4"/>
    <col min="1983" max="1983" width="26.375" style="4" customWidth="1"/>
    <col min="1984" max="1984" width="78.375" style="4" customWidth="1"/>
    <col min="1985" max="1985" width="19.625" style="4" customWidth="1"/>
    <col min="1986" max="2044" width="9" style="4"/>
    <col min="2045" max="2045" width="24.375" style="4" customWidth="1"/>
    <col min="2046" max="2046" width="78.375" style="4" customWidth="1"/>
    <col min="2047" max="2047" width="18.125" style="4" customWidth="1"/>
    <col min="2048" max="2048" width="7" style="4" customWidth="1"/>
    <col min="2049" max="2049" width="5.375" style="4" customWidth="1"/>
    <col min="2050" max="2238" width="9" style="4"/>
    <col min="2239" max="2239" width="26.375" style="4" customWidth="1"/>
    <col min="2240" max="2240" width="78.375" style="4" customWidth="1"/>
    <col min="2241" max="2241" width="19.625" style="4" customWidth="1"/>
    <col min="2242" max="2300" width="9" style="4"/>
    <col min="2301" max="2301" width="24.375" style="4" customWidth="1"/>
    <col min="2302" max="2302" width="78.375" style="4" customWidth="1"/>
    <col min="2303" max="2303" width="18.125" style="4" customWidth="1"/>
    <col min="2304" max="2304" width="7" style="4" customWidth="1"/>
    <col min="2305" max="2305" width="5.375" style="4" customWidth="1"/>
    <col min="2306" max="2494" width="9" style="4"/>
    <col min="2495" max="2495" width="26.375" style="4" customWidth="1"/>
    <col min="2496" max="2496" width="78.375" style="4" customWidth="1"/>
    <col min="2497" max="2497" width="19.625" style="4" customWidth="1"/>
    <col min="2498" max="2556" width="9" style="4"/>
    <col min="2557" max="2557" width="24.375" style="4" customWidth="1"/>
    <col min="2558" max="2558" width="78.375" style="4" customWidth="1"/>
    <col min="2559" max="2559" width="18.125" style="4" customWidth="1"/>
    <col min="2560" max="2560" width="7" style="4" customWidth="1"/>
    <col min="2561" max="2561" width="5.375" style="4" customWidth="1"/>
    <col min="2562" max="2750" width="9" style="4"/>
    <col min="2751" max="2751" width="26.375" style="4" customWidth="1"/>
    <col min="2752" max="2752" width="78.375" style="4" customWidth="1"/>
    <col min="2753" max="2753" width="19.625" style="4" customWidth="1"/>
    <col min="2754" max="2812" width="9" style="4"/>
    <col min="2813" max="2813" width="24.375" style="4" customWidth="1"/>
    <col min="2814" max="2814" width="78.375" style="4" customWidth="1"/>
    <col min="2815" max="2815" width="18.125" style="4" customWidth="1"/>
    <col min="2816" max="2816" width="7" style="4" customWidth="1"/>
    <col min="2817" max="2817" width="5.375" style="4" customWidth="1"/>
    <col min="2818" max="3006" width="9" style="4"/>
    <col min="3007" max="3007" width="26.375" style="4" customWidth="1"/>
    <col min="3008" max="3008" width="78.375" style="4" customWidth="1"/>
    <col min="3009" max="3009" width="19.625" style="4" customWidth="1"/>
    <col min="3010" max="3068" width="9" style="4"/>
    <col min="3069" max="3069" width="24.375" style="4" customWidth="1"/>
    <col min="3070" max="3070" width="78.375" style="4" customWidth="1"/>
    <col min="3071" max="3071" width="18.125" style="4" customWidth="1"/>
    <col min="3072" max="3072" width="7" style="4" customWidth="1"/>
    <col min="3073" max="3073" width="5.375" style="4" customWidth="1"/>
    <col min="3074" max="3262" width="9" style="4"/>
    <col min="3263" max="3263" width="26.375" style="4" customWidth="1"/>
    <col min="3264" max="3264" width="78.375" style="4" customWidth="1"/>
    <col min="3265" max="3265" width="19.625" style="4" customWidth="1"/>
    <col min="3266" max="3324" width="9" style="4"/>
    <col min="3325" max="3325" width="24.375" style="4" customWidth="1"/>
    <col min="3326" max="3326" width="78.375" style="4" customWidth="1"/>
    <col min="3327" max="3327" width="18.125" style="4" customWidth="1"/>
    <col min="3328" max="3328" width="7" style="4" customWidth="1"/>
    <col min="3329" max="3329" width="5.375" style="4" customWidth="1"/>
    <col min="3330" max="3518" width="9" style="4"/>
    <col min="3519" max="3519" width="26.375" style="4" customWidth="1"/>
    <col min="3520" max="3520" width="78.375" style="4" customWidth="1"/>
    <col min="3521" max="3521" width="19.625" style="4" customWidth="1"/>
    <col min="3522" max="3580" width="9" style="4"/>
    <col min="3581" max="3581" width="24.375" style="4" customWidth="1"/>
    <col min="3582" max="3582" width="78.375" style="4" customWidth="1"/>
    <col min="3583" max="3583" width="18.125" style="4" customWidth="1"/>
    <col min="3584" max="3584" width="7" style="4" customWidth="1"/>
    <col min="3585" max="3585" width="5.375" style="4" customWidth="1"/>
    <col min="3586" max="3774" width="9" style="4"/>
    <col min="3775" max="3775" width="26.375" style="4" customWidth="1"/>
    <col min="3776" max="3776" width="78.375" style="4" customWidth="1"/>
    <col min="3777" max="3777" width="19.625" style="4" customWidth="1"/>
    <col min="3778" max="3836" width="9" style="4"/>
    <col min="3837" max="3837" width="24.375" style="4" customWidth="1"/>
    <col min="3838" max="3838" width="78.375" style="4" customWidth="1"/>
    <col min="3839" max="3839" width="18.125" style="4" customWidth="1"/>
    <col min="3840" max="3840" width="7" style="4" customWidth="1"/>
    <col min="3841" max="3841" width="5.375" style="4" customWidth="1"/>
    <col min="3842" max="4030" width="9" style="4"/>
    <col min="4031" max="4031" width="26.375" style="4" customWidth="1"/>
    <col min="4032" max="4032" width="78.375" style="4" customWidth="1"/>
    <col min="4033" max="4033" width="19.625" style="4" customWidth="1"/>
    <col min="4034" max="4092" width="9" style="4"/>
    <col min="4093" max="4093" width="24.375" style="4" customWidth="1"/>
    <col min="4094" max="4094" width="78.375" style="4" customWidth="1"/>
    <col min="4095" max="4095" width="18.125" style="4" customWidth="1"/>
    <col min="4096" max="4096" width="7" style="4" customWidth="1"/>
    <col min="4097" max="4097" width="5.375" style="4" customWidth="1"/>
    <col min="4098" max="4286" width="9" style="4"/>
    <col min="4287" max="4287" width="26.375" style="4" customWidth="1"/>
    <col min="4288" max="4288" width="78.375" style="4" customWidth="1"/>
    <col min="4289" max="4289" width="19.625" style="4" customWidth="1"/>
    <col min="4290" max="4348" width="9" style="4"/>
    <col min="4349" max="4349" width="24.375" style="4" customWidth="1"/>
    <col min="4350" max="4350" width="78.375" style="4" customWidth="1"/>
    <col min="4351" max="4351" width="18.125" style="4" customWidth="1"/>
    <col min="4352" max="4352" width="7" style="4" customWidth="1"/>
    <col min="4353" max="4353" width="5.375" style="4" customWidth="1"/>
    <col min="4354" max="4542" width="9" style="4"/>
    <col min="4543" max="4543" width="26.375" style="4" customWidth="1"/>
    <col min="4544" max="4544" width="78.375" style="4" customWidth="1"/>
    <col min="4545" max="4545" width="19.625" style="4" customWidth="1"/>
    <col min="4546" max="4604" width="9" style="4"/>
    <col min="4605" max="4605" width="24.375" style="4" customWidth="1"/>
    <col min="4606" max="4606" width="78.375" style="4" customWidth="1"/>
    <col min="4607" max="4607" width="18.125" style="4" customWidth="1"/>
    <col min="4608" max="4608" width="7" style="4" customWidth="1"/>
    <col min="4609" max="4609" width="5.375" style="4" customWidth="1"/>
    <col min="4610" max="4798" width="9" style="4"/>
    <col min="4799" max="4799" width="26.375" style="4" customWidth="1"/>
    <col min="4800" max="4800" width="78.375" style="4" customWidth="1"/>
    <col min="4801" max="4801" width="19.625" style="4" customWidth="1"/>
    <col min="4802" max="4860" width="9" style="4"/>
    <col min="4861" max="4861" width="24.375" style="4" customWidth="1"/>
    <col min="4862" max="4862" width="78.375" style="4" customWidth="1"/>
    <col min="4863" max="4863" width="18.125" style="4" customWidth="1"/>
    <col min="4864" max="4864" width="7" style="4" customWidth="1"/>
    <col min="4865" max="4865" width="5.375" style="4" customWidth="1"/>
    <col min="4866" max="5054" width="9" style="4"/>
    <col min="5055" max="5055" width="26.375" style="4" customWidth="1"/>
    <col min="5056" max="5056" width="78.375" style="4" customWidth="1"/>
    <col min="5057" max="5057" width="19.625" style="4" customWidth="1"/>
    <col min="5058" max="5116" width="9" style="4"/>
    <col min="5117" max="5117" width="24.375" style="4" customWidth="1"/>
    <col min="5118" max="5118" width="78.375" style="4" customWidth="1"/>
    <col min="5119" max="5119" width="18.125" style="4" customWidth="1"/>
    <col min="5120" max="5120" width="7" style="4" customWidth="1"/>
    <col min="5121" max="5121" width="5.375" style="4" customWidth="1"/>
    <col min="5122" max="5310" width="9" style="4"/>
    <col min="5311" max="5311" width="26.375" style="4" customWidth="1"/>
    <col min="5312" max="5312" width="78.375" style="4" customWidth="1"/>
    <col min="5313" max="5313" width="19.625" style="4" customWidth="1"/>
    <col min="5314" max="5372" width="9" style="4"/>
    <col min="5373" max="5373" width="24.375" style="4" customWidth="1"/>
    <col min="5374" max="5374" width="78.375" style="4" customWidth="1"/>
    <col min="5375" max="5375" width="18.125" style="4" customWidth="1"/>
    <col min="5376" max="5376" width="7" style="4" customWidth="1"/>
    <col min="5377" max="5377" width="5.375" style="4" customWidth="1"/>
    <col min="5378" max="5566" width="9" style="4"/>
    <col min="5567" max="5567" width="26.375" style="4" customWidth="1"/>
    <col min="5568" max="5568" width="78.375" style="4" customWidth="1"/>
    <col min="5569" max="5569" width="19.625" style="4" customWidth="1"/>
    <col min="5570" max="5628" width="9" style="4"/>
    <col min="5629" max="5629" width="24.375" style="4" customWidth="1"/>
    <col min="5630" max="5630" width="78.375" style="4" customWidth="1"/>
    <col min="5631" max="5631" width="18.125" style="4" customWidth="1"/>
    <col min="5632" max="5632" width="7" style="4" customWidth="1"/>
    <col min="5633" max="5633" width="5.375" style="4" customWidth="1"/>
    <col min="5634" max="5822" width="9" style="4"/>
    <col min="5823" max="5823" width="26.375" style="4" customWidth="1"/>
    <col min="5824" max="5824" width="78.375" style="4" customWidth="1"/>
    <col min="5825" max="5825" width="19.625" style="4" customWidth="1"/>
    <col min="5826" max="5884" width="9" style="4"/>
    <col min="5885" max="5885" width="24.375" style="4" customWidth="1"/>
    <col min="5886" max="5886" width="78.375" style="4" customWidth="1"/>
    <col min="5887" max="5887" width="18.125" style="4" customWidth="1"/>
    <col min="5888" max="5888" width="7" style="4" customWidth="1"/>
    <col min="5889" max="5889" width="5.375" style="4" customWidth="1"/>
    <col min="5890" max="6078" width="9" style="4"/>
    <col min="6079" max="6079" width="26.375" style="4" customWidth="1"/>
    <col min="6080" max="6080" width="78.375" style="4" customWidth="1"/>
    <col min="6081" max="6081" width="19.625" style="4" customWidth="1"/>
    <col min="6082" max="6140" width="9" style="4"/>
    <col min="6141" max="6141" width="24.375" style="4" customWidth="1"/>
    <col min="6142" max="6142" width="78.375" style="4" customWidth="1"/>
    <col min="6143" max="6143" width="18.125" style="4" customWidth="1"/>
    <col min="6144" max="6144" width="7" style="4" customWidth="1"/>
    <col min="6145" max="6145" width="5.375" style="4" customWidth="1"/>
    <col min="6146" max="6334" width="9" style="4"/>
    <col min="6335" max="6335" width="26.375" style="4" customWidth="1"/>
    <col min="6336" max="6336" width="78.375" style="4" customWidth="1"/>
    <col min="6337" max="6337" width="19.625" style="4" customWidth="1"/>
    <col min="6338" max="6396" width="9" style="4"/>
    <col min="6397" max="6397" width="24.375" style="4" customWidth="1"/>
    <col min="6398" max="6398" width="78.375" style="4" customWidth="1"/>
    <col min="6399" max="6399" width="18.125" style="4" customWidth="1"/>
    <col min="6400" max="6400" width="7" style="4" customWidth="1"/>
    <col min="6401" max="6401" width="5.375" style="4" customWidth="1"/>
    <col min="6402" max="6590" width="9" style="4"/>
    <col min="6591" max="6591" width="26.375" style="4" customWidth="1"/>
    <col min="6592" max="6592" width="78.375" style="4" customWidth="1"/>
    <col min="6593" max="6593" width="19.625" style="4" customWidth="1"/>
    <col min="6594" max="6652" width="9" style="4"/>
    <col min="6653" max="6653" width="24.375" style="4" customWidth="1"/>
    <col min="6654" max="6654" width="78.375" style="4" customWidth="1"/>
    <col min="6655" max="6655" width="18.125" style="4" customWidth="1"/>
    <col min="6656" max="6656" width="7" style="4" customWidth="1"/>
    <col min="6657" max="6657" width="5.375" style="4" customWidth="1"/>
    <col min="6658" max="6846" width="9" style="4"/>
    <col min="6847" max="6847" width="26.375" style="4" customWidth="1"/>
    <col min="6848" max="6848" width="78.375" style="4" customWidth="1"/>
    <col min="6849" max="6849" width="19.625" style="4" customWidth="1"/>
    <col min="6850" max="6908" width="9" style="4"/>
    <col min="6909" max="6909" width="24.375" style="4" customWidth="1"/>
    <col min="6910" max="6910" width="78.375" style="4" customWidth="1"/>
    <col min="6911" max="6911" width="18.125" style="4" customWidth="1"/>
    <col min="6912" max="6912" width="7" style="4" customWidth="1"/>
    <col min="6913" max="6913" width="5.375" style="4" customWidth="1"/>
    <col min="6914" max="7102" width="9" style="4"/>
    <col min="7103" max="7103" width="26.375" style="4" customWidth="1"/>
    <col min="7104" max="7104" width="78.375" style="4" customWidth="1"/>
    <col min="7105" max="7105" width="19.625" style="4" customWidth="1"/>
    <col min="7106" max="7164" width="9" style="4"/>
    <col min="7165" max="7165" width="24.375" style="4" customWidth="1"/>
    <col min="7166" max="7166" width="78.375" style="4" customWidth="1"/>
    <col min="7167" max="7167" width="18.125" style="4" customWidth="1"/>
    <col min="7168" max="7168" width="7" style="4" customWidth="1"/>
    <col min="7169" max="7169" width="5.375" style="4" customWidth="1"/>
    <col min="7170" max="7358" width="9" style="4"/>
    <col min="7359" max="7359" width="26.375" style="4" customWidth="1"/>
    <col min="7360" max="7360" width="78.375" style="4" customWidth="1"/>
    <col min="7361" max="7361" width="19.625" style="4" customWidth="1"/>
    <col min="7362" max="7420" width="9" style="4"/>
    <col min="7421" max="7421" width="24.375" style="4" customWidth="1"/>
    <col min="7422" max="7422" width="78.375" style="4" customWidth="1"/>
    <col min="7423" max="7423" width="18.125" style="4" customWidth="1"/>
    <col min="7424" max="7424" width="7" style="4" customWidth="1"/>
    <col min="7425" max="7425" width="5.375" style="4" customWidth="1"/>
    <col min="7426" max="7614" width="9" style="4"/>
    <col min="7615" max="7615" width="26.375" style="4" customWidth="1"/>
    <col min="7616" max="7616" width="78.375" style="4" customWidth="1"/>
    <col min="7617" max="7617" width="19.625" style="4" customWidth="1"/>
    <col min="7618" max="7676" width="9" style="4"/>
    <col min="7677" max="7677" width="24.375" style="4" customWidth="1"/>
    <col min="7678" max="7678" width="78.375" style="4" customWidth="1"/>
    <col min="7679" max="7679" width="18.125" style="4" customWidth="1"/>
    <col min="7680" max="7680" width="7" style="4" customWidth="1"/>
    <col min="7681" max="7681" width="5.375" style="4" customWidth="1"/>
    <col min="7682" max="7870" width="9" style="4"/>
    <col min="7871" max="7871" width="26.375" style="4" customWidth="1"/>
    <col min="7872" max="7872" width="78.375" style="4" customWidth="1"/>
    <col min="7873" max="7873" width="19.625" style="4" customWidth="1"/>
    <col min="7874" max="7932" width="9" style="4"/>
    <col min="7933" max="7933" width="24.375" style="4" customWidth="1"/>
    <col min="7934" max="7934" width="78.375" style="4" customWidth="1"/>
    <col min="7935" max="7935" width="18.125" style="4" customWidth="1"/>
    <col min="7936" max="7936" width="7" style="4" customWidth="1"/>
    <col min="7937" max="7937" width="5.375" style="4" customWidth="1"/>
    <col min="7938" max="8126" width="9" style="4"/>
    <col min="8127" max="8127" width="26.375" style="4" customWidth="1"/>
    <col min="8128" max="8128" width="78.375" style="4" customWidth="1"/>
    <col min="8129" max="8129" width="19.625" style="4" customWidth="1"/>
    <col min="8130" max="8188" width="9" style="4"/>
    <col min="8189" max="8189" width="24.375" style="4" customWidth="1"/>
    <col min="8190" max="8190" width="78.375" style="4" customWidth="1"/>
    <col min="8191" max="8191" width="18.125" style="4" customWidth="1"/>
    <col min="8192" max="8192" width="7" style="4" customWidth="1"/>
    <col min="8193" max="8193" width="5.375" style="4" customWidth="1"/>
    <col min="8194" max="8382" width="9" style="4"/>
    <col min="8383" max="8383" width="26.375" style="4" customWidth="1"/>
    <col min="8384" max="8384" width="78.375" style="4" customWidth="1"/>
    <col min="8385" max="8385" width="19.625" style="4" customWidth="1"/>
    <col min="8386" max="8444" width="9" style="4"/>
    <col min="8445" max="8445" width="24.375" style="4" customWidth="1"/>
    <col min="8446" max="8446" width="78.375" style="4" customWidth="1"/>
    <col min="8447" max="8447" width="18.125" style="4" customWidth="1"/>
    <col min="8448" max="8448" width="7" style="4" customWidth="1"/>
    <col min="8449" max="8449" width="5.375" style="4" customWidth="1"/>
    <col min="8450" max="8638" width="9" style="4"/>
    <col min="8639" max="8639" width="26.375" style="4" customWidth="1"/>
    <col min="8640" max="8640" width="78.375" style="4" customWidth="1"/>
    <col min="8641" max="8641" width="19.625" style="4" customWidth="1"/>
    <col min="8642" max="8700" width="9" style="4"/>
    <col min="8701" max="8701" width="24.375" style="4" customWidth="1"/>
    <col min="8702" max="8702" width="78.375" style="4" customWidth="1"/>
    <col min="8703" max="8703" width="18.125" style="4" customWidth="1"/>
    <col min="8704" max="8704" width="7" style="4" customWidth="1"/>
    <col min="8705" max="8705" width="5.375" style="4" customWidth="1"/>
    <col min="8706" max="8894" width="9" style="4"/>
    <col min="8895" max="8895" width="26.375" style="4" customWidth="1"/>
    <col min="8896" max="8896" width="78.375" style="4" customWidth="1"/>
    <col min="8897" max="8897" width="19.625" style="4" customWidth="1"/>
    <col min="8898" max="8956" width="9" style="4"/>
    <col min="8957" max="8957" width="24.375" style="4" customWidth="1"/>
    <col min="8958" max="8958" width="78.375" style="4" customWidth="1"/>
    <col min="8959" max="8959" width="18.125" style="4" customWidth="1"/>
    <col min="8960" max="8960" width="7" style="4" customWidth="1"/>
    <col min="8961" max="8961" width="5.375" style="4" customWidth="1"/>
    <col min="8962" max="9150" width="9" style="4"/>
    <col min="9151" max="9151" width="26.375" style="4" customWidth="1"/>
    <col min="9152" max="9152" width="78.375" style="4" customWidth="1"/>
    <col min="9153" max="9153" width="19.625" style="4" customWidth="1"/>
    <col min="9154" max="9212" width="9" style="4"/>
    <col min="9213" max="9213" width="24.375" style="4" customWidth="1"/>
    <col min="9214" max="9214" width="78.375" style="4" customWidth="1"/>
    <col min="9215" max="9215" width="18.125" style="4" customWidth="1"/>
    <col min="9216" max="9216" width="7" style="4" customWidth="1"/>
    <col min="9217" max="9217" width="5.375" style="4" customWidth="1"/>
    <col min="9218" max="9406" width="9" style="4"/>
    <col min="9407" max="9407" width="26.375" style="4" customWidth="1"/>
    <col min="9408" max="9408" width="78.375" style="4" customWidth="1"/>
    <col min="9409" max="9409" width="19.625" style="4" customWidth="1"/>
    <col min="9410" max="9468" width="9" style="4"/>
    <col min="9469" max="9469" width="24.375" style="4" customWidth="1"/>
    <col min="9470" max="9470" width="78.375" style="4" customWidth="1"/>
    <col min="9471" max="9471" width="18.125" style="4" customWidth="1"/>
    <col min="9472" max="9472" width="7" style="4" customWidth="1"/>
    <col min="9473" max="9473" width="5.375" style="4" customWidth="1"/>
    <col min="9474" max="9662" width="9" style="4"/>
    <col min="9663" max="9663" width="26.375" style="4" customWidth="1"/>
    <col min="9664" max="9664" width="78.375" style="4" customWidth="1"/>
    <col min="9665" max="9665" width="19.625" style="4" customWidth="1"/>
    <col min="9666" max="9724" width="9" style="4"/>
    <col min="9725" max="9725" width="24.375" style="4" customWidth="1"/>
    <col min="9726" max="9726" width="78.375" style="4" customWidth="1"/>
    <col min="9727" max="9727" width="18.125" style="4" customWidth="1"/>
    <col min="9728" max="9728" width="7" style="4" customWidth="1"/>
    <col min="9729" max="9729" width="5.375" style="4" customWidth="1"/>
    <col min="9730" max="9918" width="9" style="4"/>
    <col min="9919" max="9919" width="26.375" style="4" customWidth="1"/>
    <col min="9920" max="9920" width="78.375" style="4" customWidth="1"/>
    <col min="9921" max="9921" width="19.625" style="4" customWidth="1"/>
    <col min="9922" max="9980" width="9" style="4"/>
    <col min="9981" max="9981" width="24.375" style="4" customWidth="1"/>
    <col min="9982" max="9982" width="78.375" style="4" customWidth="1"/>
    <col min="9983" max="9983" width="18.125" style="4" customWidth="1"/>
    <col min="9984" max="9984" width="7" style="4" customWidth="1"/>
    <col min="9985" max="9985" width="5.375" style="4" customWidth="1"/>
    <col min="9986" max="10174" width="9" style="4"/>
    <col min="10175" max="10175" width="26.375" style="4" customWidth="1"/>
    <col min="10176" max="10176" width="78.375" style="4" customWidth="1"/>
    <col min="10177" max="10177" width="19.625" style="4" customWidth="1"/>
    <col min="10178" max="10236" width="9" style="4"/>
    <col min="10237" max="10237" width="24.375" style="4" customWidth="1"/>
    <col min="10238" max="10238" width="78.375" style="4" customWidth="1"/>
    <col min="10239" max="10239" width="18.125" style="4" customWidth="1"/>
    <col min="10240" max="10240" width="7" style="4" customWidth="1"/>
    <col min="10241" max="10241" width="5.375" style="4" customWidth="1"/>
    <col min="10242" max="10430" width="9" style="4"/>
    <col min="10431" max="10431" width="26.375" style="4" customWidth="1"/>
    <col min="10432" max="10432" width="78.375" style="4" customWidth="1"/>
    <col min="10433" max="10433" width="19.625" style="4" customWidth="1"/>
    <col min="10434" max="10492" width="9" style="4"/>
    <col min="10493" max="10493" width="24.375" style="4" customWidth="1"/>
    <col min="10494" max="10494" width="78.375" style="4" customWidth="1"/>
    <col min="10495" max="10495" width="18.125" style="4" customWidth="1"/>
    <col min="10496" max="10496" width="7" style="4" customWidth="1"/>
    <col min="10497" max="10497" width="5.375" style="4" customWidth="1"/>
    <col min="10498" max="10686" width="9" style="4"/>
    <col min="10687" max="10687" width="26.375" style="4" customWidth="1"/>
    <col min="10688" max="10688" width="78.375" style="4" customWidth="1"/>
    <col min="10689" max="10689" width="19.625" style="4" customWidth="1"/>
    <col min="10690" max="10748" width="9" style="4"/>
    <col min="10749" max="10749" width="24.375" style="4" customWidth="1"/>
    <col min="10750" max="10750" width="78.375" style="4" customWidth="1"/>
    <col min="10751" max="10751" width="18.125" style="4" customWidth="1"/>
    <col min="10752" max="10752" width="7" style="4" customWidth="1"/>
    <col min="10753" max="10753" width="5.375" style="4" customWidth="1"/>
    <col min="10754" max="10942" width="9" style="4"/>
    <col min="10943" max="10943" width="26.375" style="4" customWidth="1"/>
    <col min="10944" max="10944" width="78.375" style="4" customWidth="1"/>
    <col min="10945" max="10945" width="19.625" style="4" customWidth="1"/>
    <col min="10946" max="11004" width="9" style="4"/>
    <col min="11005" max="11005" width="24.375" style="4" customWidth="1"/>
    <col min="11006" max="11006" width="78.375" style="4" customWidth="1"/>
    <col min="11007" max="11007" width="18.125" style="4" customWidth="1"/>
    <col min="11008" max="11008" width="7" style="4" customWidth="1"/>
    <col min="11009" max="11009" width="5.375" style="4" customWidth="1"/>
    <col min="11010" max="11198" width="9" style="4"/>
    <col min="11199" max="11199" width="26.375" style="4" customWidth="1"/>
    <col min="11200" max="11200" width="78.375" style="4" customWidth="1"/>
    <col min="11201" max="11201" width="19.625" style="4" customWidth="1"/>
    <col min="11202" max="11260" width="9" style="4"/>
    <col min="11261" max="11261" width="24.375" style="4" customWidth="1"/>
    <col min="11262" max="11262" width="78.375" style="4" customWidth="1"/>
    <col min="11263" max="11263" width="18.125" style="4" customWidth="1"/>
    <col min="11264" max="11264" width="7" style="4" customWidth="1"/>
    <col min="11265" max="11265" width="5.375" style="4" customWidth="1"/>
    <col min="11266" max="11454" width="9" style="4"/>
    <col min="11455" max="11455" width="26.375" style="4" customWidth="1"/>
    <col min="11456" max="11456" width="78.375" style="4" customWidth="1"/>
    <col min="11457" max="11457" width="19.625" style="4" customWidth="1"/>
    <col min="11458" max="11516" width="9" style="4"/>
    <col min="11517" max="11517" width="24.375" style="4" customWidth="1"/>
    <col min="11518" max="11518" width="78.375" style="4" customWidth="1"/>
    <col min="11519" max="11519" width="18.125" style="4" customWidth="1"/>
    <col min="11520" max="11520" width="7" style="4" customWidth="1"/>
    <col min="11521" max="11521" width="5.375" style="4" customWidth="1"/>
    <col min="11522" max="11710" width="9" style="4"/>
    <col min="11711" max="11711" width="26.375" style="4" customWidth="1"/>
    <col min="11712" max="11712" width="78.375" style="4" customWidth="1"/>
    <col min="11713" max="11713" width="19.625" style="4" customWidth="1"/>
    <col min="11714" max="11772" width="9" style="4"/>
    <col min="11773" max="11773" width="24.375" style="4" customWidth="1"/>
    <col min="11774" max="11774" width="78.375" style="4" customWidth="1"/>
    <col min="11775" max="11775" width="18.125" style="4" customWidth="1"/>
    <col min="11776" max="11776" width="7" style="4" customWidth="1"/>
    <col min="11777" max="11777" width="5.375" style="4" customWidth="1"/>
    <col min="11778" max="11966" width="9" style="4"/>
    <col min="11967" max="11967" width="26.375" style="4" customWidth="1"/>
    <col min="11968" max="11968" width="78.375" style="4" customWidth="1"/>
    <col min="11969" max="11969" width="19.625" style="4" customWidth="1"/>
    <col min="11970" max="12028" width="9" style="4"/>
    <col min="12029" max="12029" width="24.375" style="4" customWidth="1"/>
    <col min="12030" max="12030" width="78.375" style="4" customWidth="1"/>
    <col min="12031" max="12031" width="18.125" style="4" customWidth="1"/>
    <col min="12032" max="12032" width="7" style="4" customWidth="1"/>
    <col min="12033" max="12033" width="5.375" style="4" customWidth="1"/>
    <col min="12034" max="12222" width="9" style="4"/>
    <col min="12223" max="12223" width="26.375" style="4" customWidth="1"/>
    <col min="12224" max="12224" width="78.375" style="4" customWidth="1"/>
    <col min="12225" max="12225" width="19.625" style="4" customWidth="1"/>
    <col min="12226" max="12284" width="9" style="4"/>
    <col min="12285" max="12285" width="24.375" style="4" customWidth="1"/>
    <col min="12286" max="12286" width="78.375" style="4" customWidth="1"/>
    <col min="12287" max="12287" width="18.125" style="4" customWidth="1"/>
    <col min="12288" max="12288" width="7" style="4" customWidth="1"/>
    <col min="12289" max="12289" width="5.375" style="4" customWidth="1"/>
    <col min="12290" max="12478" width="9" style="4"/>
    <col min="12479" max="12479" width="26.375" style="4" customWidth="1"/>
    <col min="12480" max="12480" width="78.375" style="4" customWidth="1"/>
    <col min="12481" max="12481" width="19.625" style="4" customWidth="1"/>
    <col min="12482" max="12540" width="9" style="4"/>
    <col min="12541" max="12541" width="24.375" style="4" customWidth="1"/>
    <col min="12542" max="12542" width="78.375" style="4" customWidth="1"/>
    <col min="12543" max="12543" width="18.125" style="4" customWidth="1"/>
    <col min="12544" max="12544" width="7" style="4" customWidth="1"/>
    <col min="12545" max="12545" width="5.375" style="4" customWidth="1"/>
    <col min="12546" max="12734" width="9" style="4"/>
    <col min="12735" max="12735" width="26.375" style="4" customWidth="1"/>
    <col min="12736" max="12736" width="78.375" style="4" customWidth="1"/>
    <col min="12737" max="12737" width="19.625" style="4" customWidth="1"/>
    <col min="12738" max="12796" width="9" style="4"/>
    <col min="12797" max="12797" width="24.375" style="4" customWidth="1"/>
    <col min="12798" max="12798" width="78.375" style="4" customWidth="1"/>
    <col min="12799" max="12799" width="18.125" style="4" customWidth="1"/>
    <col min="12800" max="12800" width="7" style="4" customWidth="1"/>
    <col min="12801" max="12801" width="5.375" style="4" customWidth="1"/>
    <col min="12802" max="12990" width="9" style="4"/>
    <col min="12991" max="12991" width="26.375" style="4" customWidth="1"/>
    <col min="12992" max="12992" width="78.375" style="4" customWidth="1"/>
    <col min="12993" max="12993" width="19.625" style="4" customWidth="1"/>
    <col min="12994" max="13052" width="9" style="4"/>
    <col min="13053" max="13053" width="24.375" style="4" customWidth="1"/>
    <col min="13054" max="13054" width="78.375" style="4" customWidth="1"/>
    <col min="13055" max="13055" width="18.125" style="4" customWidth="1"/>
    <col min="13056" max="13056" width="7" style="4" customWidth="1"/>
    <col min="13057" max="13057" width="5.375" style="4" customWidth="1"/>
    <col min="13058" max="13246" width="9" style="4"/>
    <col min="13247" max="13247" width="26.375" style="4" customWidth="1"/>
    <col min="13248" max="13248" width="78.375" style="4" customWidth="1"/>
    <col min="13249" max="13249" width="19.625" style="4" customWidth="1"/>
    <col min="13250" max="13308" width="9" style="4"/>
    <col min="13309" max="13309" width="24.375" style="4" customWidth="1"/>
    <col min="13310" max="13310" width="78.375" style="4" customWidth="1"/>
    <col min="13311" max="13311" width="18.125" style="4" customWidth="1"/>
    <col min="13312" max="13312" width="7" style="4" customWidth="1"/>
    <col min="13313" max="13313" width="5.375" style="4" customWidth="1"/>
    <col min="13314" max="13502" width="9" style="4"/>
    <col min="13503" max="13503" width="26.375" style="4" customWidth="1"/>
    <col min="13504" max="13504" width="78.375" style="4" customWidth="1"/>
    <col min="13505" max="13505" width="19.625" style="4" customWidth="1"/>
    <col min="13506" max="13564" width="9" style="4"/>
    <col min="13565" max="13565" width="24.375" style="4" customWidth="1"/>
    <col min="13566" max="13566" width="78.375" style="4" customWidth="1"/>
    <col min="13567" max="13567" width="18.125" style="4" customWidth="1"/>
    <col min="13568" max="13568" width="7" style="4" customWidth="1"/>
    <col min="13569" max="13569" width="5.375" style="4" customWidth="1"/>
    <col min="13570" max="13758" width="9" style="4"/>
    <col min="13759" max="13759" width="26.375" style="4" customWidth="1"/>
    <col min="13760" max="13760" width="78.375" style="4" customWidth="1"/>
    <col min="13761" max="13761" width="19.625" style="4" customWidth="1"/>
    <col min="13762" max="13820" width="9" style="4"/>
    <col min="13821" max="13821" width="24.375" style="4" customWidth="1"/>
    <col min="13822" max="13822" width="78.375" style="4" customWidth="1"/>
    <col min="13823" max="13823" width="18.125" style="4" customWidth="1"/>
    <col min="13824" max="13824" width="7" style="4" customWidth="1"/>
    <col min="13825" max="13825" width="5.375" style="4" customWidth="1"/>
    <col min="13826" max="14014" width="9" style="4"/>
    <col min="14015" max="14015" width="26.375" style="4" customWidth="1"/>
    <col min="14016" max="14016" width="78.375" style="4" customWidth="1"/>
    <col min="14017" max="14017" width="19.625" style="4" customWidth="1"/>
    <col min="14018" max="14076" width="9" style="4"/>
    <col min="14077" max="14077" width="24.375" style="4" customWidth="1"/>
    <col min="14078" max="14078" width="78.375" style="4" customWidth="1"/>
    <col min="14079" max="14079" width="18.125" style="4" customWidth="1"/>
    <col min="14080" max="14080" width="7" style="4" customWidth="1"/>
    <col min="14081" max="14081" width="5.375" style="4" customWidth="1"/>
    <col min="14082" max="14270" width="9" style="4"/>
    <col min="14271" max="14271" width="26.375" style="4" customWidth="1"/>
    <col min="14272" max="14272" width="78.375" style="4" customWidth="1"/>
    <col min="14273" max="14273" width="19.625" style="4" customWidth="1"/>
    <col min="14274" max="14332" width="9" style="4"/>
    <col min="14333" max="14333" width="24.375" style="4" customWidth="1"/>
    <col min="14334" max="14334" width="78.375" style="4" customWidth="1"/>
    <col min="14335" max="14335" width="18.125" style="4" customWidth="1"/>
    <col min="14336" max="14336" width="7" style="4" customWidth="1"/>
    <col min="14337" max="14337" width="5.375" style="4" customWidth="1"/>
    <col min="14338" max="14526" width="9" style="4"/>
    <col min="14527" max="14527" width="26.375" style="4" customWidth="1"/>
    <col min="14528" max="14528" width="78.375" style="4" customWidth="1"/>
    <col min="14529" max="14529" width="19.625" style="4" customWidth="1"/>
    <col min="14530" max="14588" width="9" style="4"/>
    <col min="14589" max="14589" width="24.375" style="4" customWidth="1"/>
    <col min="14590" max="14590" width="78.375" style="4" customWidth="1"/>
    <col min="14591" max="14591" width="18.125" style="4" customWidth="1"/>
    <col min="14592" max="14592" width="7" style="4" customWidth="1"/>
    <col min="14593" max="14593" width="5.375" style="4" customWidth="1"/>
    <col min="14594" max="14782" width="9" style="4"/>
    <col min="14783" max="14783" width="26.375" style="4" customWidth="1"/>
    <col min="14784" max="14784" width="78.375" style="4" customWidth="1"/>
    <col min="14785" max="14785" width="19.625" style="4" customWidth="1"/>
    <col min="14786" max="14844" width="9" style="4"/>
    <col min="14845" max="14845" width="24.375" style="4" customWidth="1"/>
    <col min="14846" max="14846" width="78.375" style="4" customWidth="1"/>
    <col min="14847" max="14847" width="18.125" style="4" customWidth="1"/>
    <col min="14848" max="14848" width="7" style="4" customWidth="1"/>
    <col min="14849" max="14849" width="5.375" style="4" customWidth="1"/>
    <col min="14850" max="15038" width="9" style="4"/>
    <col min="15039" max="15039" width="26.375" style="4" customWidth="1"/>
    <col min="15040" max="15040" width="78.375" style="4" customWidth="1"/>
    <col min="15041" max="15041" width="19.625" style="4" customWidth="1"/>
    <col min="15042" max="15100" width="9" style="4"/>
    <col min="15101" max="15101" width="24.375" style="4" customWidth="1"/>
    <col min="15102" max="15102" width="78.375" style="4" customWidth="1"/>
    <col min="15103" max="15103" width="18.125" style="4" customWidth="1"/>
    <col min="15104" max="15104" width="7" style="4" customWidth="1"/>
    <col min="15105" max="15105" width="5.375" style="4" customWidth="1"/>
    <col min="15106" max="15294" width="9" style="4"/>
    <col min="15295" max="15295" width="26.375" style="4" customWidth="1"/>
    <col min="15296" max="15296" width="78.375" style="4" customWidth="1"/>
    <col min="15297" max="15297" width="19.625" style="4" customWidth="1"/>
    <col min="15298" max="15356" width="9" style="4"/>
    <col min="15357" max="15357" width="24.375" style="4" customWidth="1"/>
    <col min="15358" max="15358" width="78.375" style="4" customWidth="1"/>
    <col min="15359" max="15359" width="18.125" style="4" customWidth="1"/>
    <col min="15360" max="15360" width="7" style="4" customWidth="1"/>
    <col min="15361" max="15361" width="5.375" style="4" customWidth="1"/>
    <col min="15362" max="15550" width="9" style="4"/>
    <col min="15551" max="15551" width="26.375" style="4" customWidth="1"/>
    <col min="15552" max="15552" width="78.375" style="4" customWidth="1"/>
    <col min="15553" max="15553" width="19.625" style="4" customWidth="1"/>
    <col min="15554" max="15612" width="9" style="4"/>
    <col min="15613" max="15613" width="24.375" style="4" customWidth="1"/>
    <col min="15614" max="15614" width="78.375" style="4" customWidth="1"/>
    <col min="15615" max="15615" width="18.125" style="4" customWidth="1"/>
    <col min="15616" max="15616" width="7" style="4" customWidth="1"/>
    <col min="15617" max="15617" width="5.375" style="4" customWidth="1"/>
    <col min="15618" max="15806" width="9" style="4"/>
    <col min="15807" max="15807" width="26.375" style="4" customWidth="1"/>
    <col min="15808" max="15808" width="78.375" style="4" customWidth="1"/>
    <col min="15809" max="15809" width="19.625" style="4" customWidth="1"/>
    <col min="15810" max="15868" width="9" style="4"/>
    <col min="15869" max="15869" width="24.375" style="4" customWidth="1"/>
    <col min="15870" max="15870" width="78.375" style="4" customWidth="1"/>
    <col min="15871" max="15871" width="18.125" style="4" customWidth="1"/>
    <col min="15872" max="15872" width="7" style="4" customWidth="1"/>
    <col min="15873" max="15873" width="5.375" style="4" customWidth="1"/>
    <col min="15874" max="16062" width="9" style="4"/>
    <col min="16063" max="16063" width="26.375" style="4" customWidth="1"/>
    <col min="16064" max="16064" width="78.375" style="4" customWidth="1"/>
    <col min="16065" max="16065" width="19.625" style="4" customWidth="1"/>
    <col min="16066" max="16124" width="9" style="4"/>
    <col min="16125" max="16125" width="24.375" style="4" customWidth="1"/>
    <col min="16126" max="16126" width="78.375" style="4" customWidth="1"/>
    <col min="16127" max="16127" width="18.125" style="4" customWidth="1"/>
    <col min="16128" max="16128" width="7" style="4" customWidth="1"/>
    <col min="16129" max="16129" width="5.375" style="4" customWidth="1"/>
    <col min="16130" max="16318" width="9" style="4"/>
    <col min="16319" max="16319" width="26.375" style="4" customWidth="1"/>
    <col min="16320" max="16320" width="78.375" style="4" customWidth="1"/>
    <col min="16321" max="16321" width="19.625" style="4" customWidth="1"/>
    <col min="16322" max="16382" width="9" style="4"/>
    <col min="16383" max="16384" width="9" style="4" customWidth="1"/>
  </cols>
  <sheetData>
    <row r="1" spans="1:5" ht="18.7" customHeight="1" x14ac:dyDescent="0.25">
      <c r="A1" s="149" t="s">
        <v>121</v>
      </c>
      <c r="B1" s="149"/>
      <c r="C1" s="149"/>
      <c r="D1" s="149"/>
      <c r="E1" s="149"/>
    </row>
    <row r="2" spans="1:5" ht="18.7" customHeight="1" x14ac:dyDescent="0.25">
      <c r="A2" s="149" t="s">
        <v>122</v>
      </c>
      <c r="B2" s="149"/>
      <c r="C2" s="149"/>
      <c r="D2" s="149"/>
      <c r="E2" s="149"/>
    </row>
    <row r="3" spans="1:5" ht="18.7" customHeight="1" x14ac:dyDescent="0.25">
      <c r="A3" s="150" t="s">
        <v>123</v>
      </c>
      <c r="B3" s="150"/>
      <c r="C3" s="150"/>
      <c r="D3" s="150"/>
      <c r="E3" s="150"/>
    </row>
    <row r="4" spans="1:5" ht="18.350000000000001" x14ac:dyDescent="0.3">
      <c r="C4" s="3"/>
    </row>
    <row r="5" spans="1:5" ht="16.5" customHeight="1" x14ac:dyDescent="0.25">
      <c r="C5" s="5"/>
      <c r="D5" s="5"/>
      <c r="E5" s="5" t="s">
        <v>0</v>
      </c>
    </row>
    <row r="6" spans="1:5" ht="52.5" customHeight="1" x14ac:dyDescent="0.25">
      <c r="A6" s="6" t="s">
        <v>1</v>
      </c>
      <c r="B6" s="7" t="s">
        <v>2</v>
      </c>
      <c r="C6" s="8" t="s">
        <v>118</v>
      </c>
      <c r="D6" s="8" t="s">
        <v>119</v>
      </c>
      <c r="E6" s="8" t="s">
        <v>120</v>
      </c>
    </row>
    <row r="7" spans="1:5" ht="17.350000000000001" customHeight="1" x14ac:dyDescent="0.25">
      <c r="A7" s="9" t="s">
        <v>3</v>
      </c>
      <c r="B7" s="10" t="s">
        <v>4</v>
      </c>
      <c r="C7" s="11">
        <f>C8+C12+C17+C20+C24+C28+C30+C32+C35+C10+C36</f>
        <v>168106000</v>
      </c>
      <c r="D7" s="11">
        <f>D8+D12+D17+D20+D24+D28+D30+D32+D35+D10+D36</f>
        <v>34974572.619999997</v>
      </c>
      <c r="E7" s="25">
        <f>D7/C7</f>
        <v>0.20805070979025136</v>
      </c>
    </row>
    <row r="8" spans="1:5" ht="17.350000000000001" customHeight="1" x14ac:dyDescent="0.3">
      <c r="A8" s="9" t="s">
        <v>5</v>
      </c>
      <c r="B8" s="13" t="s">
        <v>6</v>
      </c>
      <c r="C8" s="12">
        <f>SUM(C9:C9)</f>
        <v>107722000</v>
      </c>
      <c r="D8" s="12">
        <f>SUM(D9:D9)</f>
        <v>17811866.010000002</v>
      </c>
      <c r="E8" s="25">
        <f t="shared" ref="E8:E65" si="0">D8/C8</f>
        <v>0.16535030922188598</v>
      </c>
    </row>
    <row r="9" spans="1:5" ht="17.350000000000001" customHeight="1" x14ac:dyDescent="0.3">
      <c r="A9" s="9" t="s">
        <v>7</v>
      </c>
      <c r="B9" s="13" t="s">
        <v>8</v>
      </c>
      <c r="C9" s="12">
        <f>105500000+2222000</f>
        <v>107722000</v>
      </c>
      <c r="D9" s="24">
        <v>17811866.010000002</v>
      </c>
      <c r="E9" s="25">
        <f t="shared" si="0"/>
        <v>0.16535030922188598</v>
      </c>
    </row>
    <row r="10" spans="1:5" ht="49.6" customHeight="1" x14ac:dyDescent="0.3">
      <c r="A10" s="9" t="s">
        <v>9</v>
      </c>
      <c r="B10" s="13" t="s">
        <v>10</v>
      </c>
      <c r="C10" s="12">
        <f>C11</f>
        <v>13057000</v>
      </c>
      <c r="D10" s="12">
        <f>D11</f>
        <v>3469298.91</v>
      </c>
      <c r="E10" s="25">
        <f t="shared" si="0"/>
        <v>0.26570413647851726</v>
      </c>
    </row>
    <row r="11" spans="1:5" ht="32.299999999999997" customHeight="1" x14ac:dyDescent="0.3">
      <c r="A11" s="9" t="s">
        <v>11</v>
      </c>
      <c r="B11" s="13" t="s">
        <v>12</v>
      </c>
      <c r="C11" s="12">
        <v>13057000</v>
      </c>
      <c r="D11" s="24">
        <v>3469298.91</v>
      </c>
      <c r="E11" s="25">
        <f t="shared" si="0"/>
        <v>0.26570413647851726</v>
      </c>
    </row>
    <row r="12" spans="1:5" ht="15.8" customHeight="1" x14ac:dyDescent="0.3">
      <c r="A12" s="9" t="s">
        <v>13</v>
      </c>
      <c r="B12" s="13" t="s">
        <v>14</v>
      </c>
      <c r="C12" s="12">
        <f>C13+C14+C15+C16</f>
        <v>7030000</v>
      </c>
      <c r="D12" s="12">
        <f>D13+D14+D15+D16</f>
        <v>987435.9</v>
      </c>
      <c r="E12" s="25">
        <f t="shared" si="0"/>
        <v>0.14046029871977242</v>
      </c>
    </row>
    <row r="13" spans="1:5" ht="32.950000000000003" customHeight="1" x14ac:dyDescent="0.3">
      <c r="A13" s="9" t="s">
        <v>15</v>
      </c>
      <c r="B13" s="13" t="s">
        <v>16</v>
      </c>
      <c r="C13" s="12">
        <v>1000000</v>
      </c>
      <c r="D13" s="12">
        <v>43760.23</v>
      </c>
      <c r="E13" s="25">
        <f t="shared" si="0"/>
        <v>4.3760230000000004E-2</v>
      </c>
    </row>
    <row r="14" spans="1:5" ht="32.950000000000003" customHeight="1" x14ac:dyDescent="0.3">
      <c r="A14" s="9" t="s">
        <v>17</v>
      </c>
      <c r="B14" s="13" t="s">
        <v>18</v>
      </c>
      <c r="C14" s="12">
        <v>30000</v>
      </c>
      <c r="D14" s="12">
        <v>-118458.81</v>
      </c>
      <c r="E14" s="25">
        <f t="shared" si="0"/>
        <v>-3.9486270000000001</v>
      </c>
    </row>
    <row r="15" spans="1:5" ht="16.5" customHeight="1" x14ac:dyDescent="0.3">
      <c r="A15" s="9" t="s">
        <v>19</v>
      </c>
      <c r="B15" s="13" t="s">
        <v>20</v>
      </c>
      <c r="C15" s="12">
        <v>1300000</v>
      </c>
      <c r="D15" s="12">
        <v>1291442.57</v>
      </c>
      <c r="E15" s="25">
        <f t="shared" si="0"/>
        <v>0.99341736153846161</v>
      </c>
    </row>
    <row r="16" spans="1:5" ht="48.1" customHeight="1" x14ac:dyDescent="0.3">
      <c r="A16" s="9" t="s">
        <v>21</v>
      </c>
      <c r="B16" s="13" t="s">
        <v>22</v>
      </c>
      <c r="C16" s="12">
        <v>4700000</v>
      </c>
      <c r="D16" s="12">
        <v>-229308.09</v>
      </c>
      <c r="E16" s="25">
        <f t="shared" si="0"/>
        <v>-4.8788955319148938E-2</v>
      </c>
    </row>
    <row r="17" spans="1:5" ht="16.5" customHeight="1" x14ac:dyDescent="0.3">
      <c r="A17" s="9" t="s">
        <v>23</v>
      </c>
      <c r="B17" s="13" t="s">
        <v>24</v>
      </c>
      <c r="C17" s="12">
        <f>C18+C19</f>
        <v>16000000</v>
      </c>
      <c r="D17" s="12">
        <f>D18+D19</f>
        <v>4394778.3099999996</v>
      </c>
      <c r="E17" s="25">
        <f t="shared" si="0"/>
        <v>0.27467364437499997</v>
      </c>
    </row>
    <row r="18" spans="1:5" ht="47.25" customHeight="1" x14ac:dyDescent="0.3">
      <c r="A18" s="9" t="s">
        <v>25</v>
      </c>
      <c r="B18" s="13" t="s">
        <v>26</v>
      </c>
      <c r="C18" s="12">
        <v>5000000</v>
      </c>
      <c r="D18" s="12">
        <v>-142716.65</v>
      </c>
      <c r="E18" s="25">
        <f t="shared" si="0"/>
        <v>-2.8543329999999999E-2</v>
      </c>
    </row>
    <row r="19" spans="1:5" ht="18" customHeight="1" x14ac:dyDescent="0.3">
      <c r="A19" s="9" t="s">
        <v>27</v>
      </c>
      <c r="B19" s="13" t="s">
        <v>28</v>
      </c>
      <c r="C19" s="12">
        <v>11000000</v>
      </c>
      <c r="D19" s="12">
        <v>4537494.96</v>
      </c>
      <c r="E19" s="25">
        <f t="shared" si="0"/>
        <v>0.41249954181818183</v>
      </c>
    </row>
    <row r="20" spans="1:5" ht="16.5" customHeight="1" x14ac:dyDescent="0.3">
      <c r="A20" s="9" t="s">
        <v>29</v>
      </c>
      <c r="B20" s="13" t="s">
        <v>30</v>
      </c>
      <c r="C20" s="12">
        <f>C21+C22+C23</f>
        <v>2400000</v>
      </c>
      <c r="D20" s="12">
        <f>D21+D22+D23</f>
        <v>583357.97</v>
      </c>
      <c r="E20" s="25">
        <f t="shared" si="0"/>
        <v>0.24306582083333333</v>
      </c>
    </row>
    <row r="21" spans="1:5" ht="66.25" customHeight="1" x14ac:dyDescent="0.3">
      <c r="A21" s="9" t="s">
        <v>31</v>
      </c>
      <c r="B21" s="13" t="s">
        <v>32</v>
      </c>
      <c r="C21" s="12">
        <v>2390000</v>
      </c>
      <c r="D21" s="12">
        <v>559084.47</v>
      </c>
      <c r="E21" s="25">
        <f t="shared" si="0"/>
        <v>0.23392655648535562</v>
      </c>
    </row>
    <row r="22" spans="1:5" ht="99.7" customHeight="1" x14ac:dyDescent="0.3">
      <c r="A22" s="9" t="s">
        <v>124</v>
      </c>
      <c r="B22" s="13" t="s">
        <v>126</v>
      </c>
      <c r="C22" s="12">
        <v>10000</v>
      </c>
      <c r="D22" s="12">
        <v>2000</v>
      </c>
      <c r="E22" s="25">
        <f t="shared" si="0"/>
        <v>0.2</v>
      </c>
    </row>
    <row r="23" spans="1:5" ht="34.5" customHeight="1" x14ac:dyDescent="0.3">
      <c r="A23" s="9" t="s">
        <v>125</v>
      </c>
      <c r="B23" s="13" t="s">
        <v>127</v>
      </c>
      <c r="C23" s="12">
        <v>0</v>
      </c>
      <c r="D23" s="12">
        <v>22273.5</v>
      </c>
      <c r="E23" s="25"/>
    </row>
    <row r="24" spans="1:5" ht="50.3" customHeight="1" x14ac:dyDescent="0.3">
      <c r="A24" s="9" t="s">
        <v>33</v>
      </c>
      <c r="B24" s="14" t="s">
        <v>34</v>
      </c>
      <c r="C24" s="12">
        <f>SUM(C25:C27)</f>
        <v>15980000</v>
      </c>
      <c r="D24" s="12">
        <f>SUM(D25:D27)</f>
        <v>5726424.5200000005</v>
      </c>
      <c r="E24" s="25">
        <f t="shared" si="0"/>
        <v>0.35834946933667089</v>
      </c>
    </row>
    <row r="25" spans="1:5" ht="100.55" customHeight="1" x14ac:dyDescent="0.3">
      <c r="A25" s="9" t="s">
        <v>35</v>
      </c>
      <c r="B25" s="13" t="s">
        <v>36</v>
      </c>
      <c r="C25" s="12">
        <v>10480000</v>
      </c>
      <c r="D25" s="12">
        <v>4138003.66</v>
      </c>
      <c r="E25" s="25">
        <f t="shared" si="0"/>
        <v>0.39484767748091604</v>
      </c>
    </row>
    <row r="26" spans="1:5" ht="49.6" customHeight="1" x14ac:dyDescent="0.3">
      <c r="A26" s="9" t="s">
        <v>37</v>
      </c>
      <c r="B26" s="13" t="s">
        <v>38</v>
      </c>
      <c r="C26" s="12">
        <v>2600000</v>
      </c>
      <c r="D26" s="12">
        <v>737698.96</v>
      </c>
      <c r="E26" s="25">
        <f t="shared" si="0"/>
        <v>0.28373036923076922</v>
      </c>
    </row>
    <row r="27" spans="1:5" ht="98.35" customHeight="1" x14ac:dyDescent="0.3">
      <c r="A27" s="9" t="s">
        <v>39</v>
      </c>
      <c r="B27" s="13" t="s">
        <v>40</v>
      </c>
      <c r="C27" s="12">
        <v>2900000</v>
      </c>
      <c r="D27" s="12">
        <v>850721.9</v>
      </c>
      <c r="E27" s="25">
        <f t="shared" si="0"/>
        <v>0.29335237931034486</v>
      </c>
    </row>
    <row r="28" spans="1:5" ht="32.299999999999997" customHeight="1" x14ac:dyDescent="0.3">
      <c r="A28" s="9" t="s">
        <v>41</v>
      </c>
      <c r="B28" s="14" t="s">
        <v>42</v>
      </c>
      <c r="C28" s="12">
        <f>SUM(C29:C29)</f>
        <v>133000</v>
      </c>
      <c r="D28" s="12">
        <f>SUM(D29:D29)</f>
        <v>47111.27</v>
      </c>
      <c r="E28" s="25">
        <f t="shared" si="0"/>
        <v>0.35422007518796989</v>
      </c>
    </row>
    <row r="29" spans="1:5" ht="32.299999999999997" customHeight="1" x14ac:dyDescent="0.3">
      <c r="A29" s="9" t="s">
        <v>43</v>
      </c>
      <c r="B29" s="13" t="s">
        <v>44</v>
      </c>
      <c r="C29" s="12">
        <v>133000</v>
      </c>
      <c r="D29" s="12">
        <v>47111.27</v>
      </c>
      <c r="E29" s="25">
        <f t="shared" si="0"/>
        <v>0.35422007518796989</v>
      </c>
    </row>
    <row r="30" spans="1:5" ht="33.799999999999997" customHeight="1" x14ac:dyDescent="0.3">
      <c r="A30" s="9" t="s">
        <v>45</v>
      </c>
      <c r="B30" s="13" t="s">
        <v>46</v>
      </c>
      <c r="C30" s="12">
        <f>C31</f>
        <v>804000</v>
      </c>
      <c r="D30" s="12">
        <f>D31</f>
        <v>157726.34</v>
      </c>
      <c r="E30" s="25">
        <f t="shared" si="0"/>
        <v>0.19617703980099502</v>
      </c>
    </row>
    <row r="31" spans="1:5" ht="50.95" customHeight="1" x14ac:dyDescent="0.3">
      <c r="A31" s="9" t="s">
        <v>47</v>
      </c>
      <c r="B31" s="13" t="s">
        <v>48</v>
      </c>
      <c r="C31" s="12">
        <v>804000</v>
      </c>
      <c r="D31" s="12">
        <v>157726.34</v>
      </c>
      <c r="E31" s="25">
        <f t="shared" si="0"/>
        <v>0.19617703980099502</v>
      </c>
    </row>
    <row r="32" spans="1:5" ht="32.299999999999997" customHeight="1" x14ac:dyDescent="0.3">
      <c r="A32" s="9" t="s">
        <v>49</v>
      </c>
      <c r="B32" s="13" t="s">
        <v>50</v>
      </c>
      <c r="C32" s="12">
        <f>C33+C34</f>
        <v>3985000</v>
      </c>
      <c r="D32" s="12">
        <f>D33+D34</f>
        <v>1271397.56</v>
      </c>
      <c r="E32" s="25">
        <f t="shared" si="0"/>
        <v>0.31904581179422836</v>
      </c>
    </row>
    <row r="33" spans="1:5" ht="99.7" customHeight="1" x14ac:dyDescent="0.3">
      <c r="A33" s="9" t="s">
        <v>51</v>
      </c>
      <c r="B33" s="13" t="s">
        <v>52</v>
      </c>
      <c r="C33" s="12">
        <v>1000000</v>
      </c>
      <c r="D33" s="12">
        <v>1030284.6</v>
      </c>
      <c r="E33" s="25">
        <f t="shared" si="0"/>
        <v>1.0302845999999999</v>
      </c>
    </row>
    <row r="34" spans="1:5" ht="65.25" customHeight="1" x14ac:dyDescent="0.3">
      <c r="A34" s="9" t="s">
        <v>53</v>
      </c>
      <c r="B34" s="13" t="s">
        <v>54</v>
      </c>
      <c r="C34" s="12">
        <f>1600000+1385000</f>
        <v>2985000</v>
      </c>
      <c r="D34" s="12">
        <v>241112.95999999999</v>
      </c>
      <c r="E34" s="25">
        <f t="shared" si="0"/>
        <v>8.0774860971524282E-2</v>
      </c>
    </row>
    <row r="35" spans="1:5" ht="18" customHeight="1" x14ac:dyDescent="0.3">
      <c r="A35" s="9" t="s">
        <v>55</v>
      </c>
      <c r="B35" s="14" t="s">
        <v>56</v>
      </c>
      <c r="C35" s="12">
        <v>900000</v>
      </c>
      <c r="D35" s="12">
        <v>477483.43</v>
      </c>
      <c r="E35" s="25">
        <f t="shared" si="0"/>
        <v>0.53053714444444444</v>
      </c>
    </row>
    <row r="36" spans="1:5" ht="16.5" customHeight="1" x14ac:dyDescent="0.3">
      <c r="A36" s="9" t="s">
        <v>57</v>
      </c>
      <c r="B36" s="14" t="s">
        <v>58</v>
      </c>
      <c r="C36" s="12">
        <f>C37</f>
        <v>95000</v>
      </c>
      <c r="D36" s="12">
        <f>D37</f>
        <v>47692.4</v>
      </c>
      <c r="E36" s="25">
        <f t="shared" si="0"/>
        <v>0.50202526315789475</v>
      </c>
    </row>
    <row r="37" spans="1:5" ht="18" customHeight="1" x14ac:dyDescent="0.3">
      <c r="A37" s="9" t="s">
        <v>59</v>
      </c>
      <c r="B37" s="13" t="s">
        <v>60</v>
      </c>
      <c r="C37" s="12">
        <v>95000</v>
      </c>
      <c r="D37" s="12">
        <v>47692.4</v>
      </c>
      <c r="E37" s="25">
        <f t="shared" si="0"/>
        <v>0.50202526315789475</v>
      </c>
    </row>
    <row r="38" spans="1:5" ht="17.350000000000001" customHeight="1" x14ac:dyDescent="0.3">
      <c r="A38" s="15" t="s">
        <v>61</v>
      </c>
      <c r="B38" s="16" t="s">
        <v>62</v>
      </c>
      <c r="C38" s="17">
        <f>C39+C64</f>
        <v>949302228.06999993</v>
      </c>
      <c r="D38" s="17">
        <f>D39+D64</f>
        <v>201635885.63999999</v>
      </c>
      <c r="E38" s="25">
        <f t="shared" si="0"/>
        <v>0.2124043109536784</v>
      </c>
    </row>
    <row r="39" spans="1:5" ht="50.3" customHeight="1" x14ac:dyDescent="0.3">
      <c r="A39" s="18" t="s">
        <v>63</v>
      </c>
      <c r="B39" s="19" t="s">
        <v>64</v>
      </c>
      <c r="C39" s="12">
        <f>C43+C52+C61+C40</f>
        <v>942069428.06999993</v>
      </c>
      <c r="D39" s="12">
        <f>D43+D52+D61+D40</f>
        <v>194405588.02999997</v>
      </c>
      <c r="E39" s="25">
        <f t="shared" si="0"/>
        <v>0.20636014951496204</v>
      </c>
    </row>
    <row r="40" spans="1:5" ht="33.799999999999997" customHeight="1" x14ac:dyDescent="0.3">
      <c r="A40" s="15" t="s">
        <v>65</v>
      </c>
      <c r="B40" s="16" t="s">
        <v>66</v>
      </c>
      <c r="C40" s="17">
        <f>C41+C42</f>
        <v>288027957</v>
      </c>
      <c r="D40" s="17">
        <f>D41+D42</f>
        <v>100086239</v>
      </c>
      <c r="E40" s="25">
        <f t="shared" si="0"/>
        <v>0.34748793152742463</v>
      </c>
    </row>
    <row r="41" spans="1:5" ht="50.3" customHeight="1" x14ac:dyDescent="0.3">
      <c r="A41" s="18" t="s">
        <v>67</v>
      </c>
      <c r="B41" s="19" t="s">
        <v>68</v>
      </c>
      <c r="C41" s="12">
        <v>250588957</v>
      </c>
      <c r="D41" s="12">
        <v>62647239</v>
      </c>
      <c r="E41" s="25">
        <f t="shared" si="0"/>
        <v>0.24999999900235029</v>
      </c>
    </row>
    <row r="42" spans="1:5" ht="19.55" customHeight="1" x14ac:dyDescent="0.3">
      <c r="A42" s="18" t="s">
        <v>69</v>
      </c>
      <c r="B42" s="19" t="s">
        <v>70</v>
      </c>
      <c r="C42" s="12">
        <v>37439000</v>
      </c>
      <c r="D42" s="12">
        <v>37439000</v>
      </c>
      <c r="E42" s="25">
        <f t="shared" si="0"/>
        <v>1</v>
      </c>
    </row>
    <row r="43" spans="1:5" ht="50.95" customHeight="1" x14ac:dyDescent="0.3">
      <c r="A43" s="15" t="s">
        <v>71</v>
      </c>
      <c r="B43" s="16" t="s">
        <v>72</v>
      </c>
      <c r="C43" s="17">
        <f>C44+C45+C46+C47+C48+C49+C50+C51</f>
        <v>181789970.22999999</v>
      </c>
      <c r="D43" s="17">
        <f>D44+D45+D46+D47+D48+D49+D50+D51</f>
        <v>881116.35</v>
      </c>
      <c r="E43" s="25">
        <f t="shared" si="0"/>
        <v>4.8468919868638232E-3</v>
      </c>
    </row>
    <row r="44" spans="1:5" ht="47.25" customHeight="1" x14ac:dyDescent="0.3">
      <c r="A44" s="18" t="s">
        <v>73</v>
      </c>
      <c r="B44" s="19" t="s">
        <v>74</v>
      </c>
      <c r="C44" s="12">
        <f>'[1]прил 9 '!B22</f>
        <v>485929.42000000004</v>
      </c>
      <c r="D44" s="12">
        <v>0</v>
      </c>
      <c r="E44" s="25">
        <f t="shared" si="0"/>
        <v>0</v>
      </c>
    </row>
    <row r="45" spans="1:5" ht="35.35" customHeight="1" x14ac:dyDescent="0.3">
      <c r="A45" s="18" t="s">
        <v>75</v>
      </c>
      <c r="B45" s="19" t="s">
        <v>76</v>
      </c>
      <c r="C45" s="12">
        <v>6951900.3300000001</v>
      </c>
      <c r="D45" s="12">
        <v>0</v>
      </c>
      <c r="E45" s="25">
        <f t="shared" si="0"/>
        <v>0</v>
      </c>
    </row>
    <row r="46" spans="1:5" ht="49.6" customHeight="1" x14ac:dyDescent="0.3">
      <c r="A46" s="18" t="s">
        <v>77</v>
      </c>
      <c r="B46" s="19" t="s">
        <v>78</v>
      </c>
      <c r="C46" s="12">
        <f>6935785.68-388256.27</f>
        <v>6547529.4100000001</v>
      </c>
      <c r="D46" s="12">
        <v>0</v>
      </c>
      <c r="E46" s="25">
        <f t="shared" si="0"/>
        <v>0</v>
      </c>
    </row>
    <row r="47" spans="1:5" ht="98.35" customHeight="1" x14ac:dyDescent="0.3">
      <c r="A47" s="18" t="s">
        <v>79</v>
      </c>
      <c r="B47" s="19" t="s">
        <v>80</v>
      </c>
      <c r="C47" s="12">
        <v>1104785.3600000001</v>
      </c>
      <c r="D47" s="12">
        <v>0</v>
      </c>
      <c r="E47" s="25">
        <f t="shared" si="0"/>
        <v>0</v>
      </c>
    </row>
    <row r="48" spans="1:5" ht="34.5" customHeight="1" x14ac:dyDescent="0.3">
      <c r="A48" s="18" t="s">
        <v>81</v>
      </c>
      <c r="B48" s="19" t="s">
        <v>82</v>
      </c>
      <c r="C48" s="12">
        <f>4368667.47-436882.24+3285803.95</f>
        <v>7217589.1799999997</v>
      </c>
      <c r="D48" s="12">
        <v>0</v>
      </c>
      <c r="E48" s="25">
        <f t="shared" si="0"/>
        <v>0</v>
      </c>
    </row>
    <row r="49" spans="1:5" ht="51.8" customHeight="1" x14ac:dyDescent="0.3">
      <c r="A49" s="18" t="s">
        <v>83</v>
      </c>
      <c r="B49" s="14" t="s">
        <v>84</v>
      </c>
      <c r="C49" s="26">
        <f>1849060+4543163.27</f>
        <v>6392223.2699999996</v>
      </c>
      <c r="D49" s="12">
        <v>0</v>
      </c>
      <c r="E49" s="25">
        <f t="shared" si="0"/>
        <v>0</v>
      </c>
    </row>
    <row r="50" spans="1:5" ht="84.75" customHeight="1" x14ac:dyDescent="0.3">
      <c r="A50" s="18" t="s">
        <v>85</v>
      </c>
      <c r="B50" s="14" t="s">
        <v>86</v>
      </c>
      <c r="C50" s="26">
        <v>131567000</v>
      </c>
      <c r="D50" s="12">
        <v>0</v>
      </c>
      <c r="E50" s="25">
        <f t="shared" si="0"/>
        <v>0</v>
      </c>
    </row>
    <row r="51" spans="1:5" ht="19.55" customHeight="1" x14ac:dyDescent="0.3">
      <c r="A51" s="18" t="s">
        <v>87</v>
      </c>
      <c r="B51" s="19" t="s">
        <v>88</v>
      </c>
      <c r="C51" s="12">
        <f>15417154.48+5999615.65+106243.13</f>
        <v>21523013.260000002</v>
      </c>
      <c r="D51" s="12">
        <v>881116.35</v>
      </c>
      <c r="E51" s="25">
        <f t="shared" si="0"/>
        <v>4.0938336066424927E-2</v>
      </c>
    </row>
    <row r="52" spans="1:5" ht="35.35" customHeight="1" x14ac:dyDescent="0.3">
      <c r="A52" s="20" t="s">
        <v>89</v>
      </c>
      <c r="B52" s="16" t="s">
        <v>90</v>
      </c>
      <c r="C52" s="17">
        <f>C53+C54+C55+C56+C57+C58+C59+C60</f>
        <v>449032076.04000002</v>
      </c>
      <c r="D52" s="17">
        <f>D53+D54+D55+D56+D57+D58+D59+D60</f>
        <v>89838232.679999992</v>
      </c>
      <c r="E52" s="25">
        <f t="shared" si="0"/>
        <v>0.20007085790458576</v>
      </c>
    </row>
    <row r="53" spans="1:5" ht="51.8" customHeight="1" x14ac:dyDescent="0.3">
      <c r="A53" s="18" t="s">
        <v>91</v>
      </c>
      <c r="B53" s="19" t="s">
        <v>92</v>
      </c>
      <c r="C53" s="12">
        <v>424955905.04000002</v>
      </c>
      <c r="D53" s="12">
        <v>86177904.030000001</v>
      </c>
      <c r="E53" s="25">
        <f t="shared" si="0"/>
        <v>0.2027925792015722</v>
      </c>
    </row>
    <row r="54" spans="1:5" ht="101.9" x14ac:dyDescent="0.3">
      <c r="A54" s="18" t="s">
        <v>93</v>
      </c>
      <c r="B54" s="19" t="s">
        <v>94</v>
      </c>
      <c r="C54" s="12">
        <v>3791354</v>
      </c>
      <c r="D54" s="12">
        <v>442598.15</v>
      </c>
      <c r="E54" s="25">
        <f t="shared" si="0"/>
        <v>0.11673880887936078</v>
      </c>
    </row>
    <row r="55" spans="1:5" ht="66.75" customHeight="1" x14ac:dyDescent="0.3">
      <c r="A55" s="18" t="s">
        <v>95</v>
      </c>
      <c r="B55" s="19" t="s">
        <v>96</v>
      </c>
      <c r="C55" s="12">
        <v>1724680</v>
      </c>
      <c r="D55" s="12">
        <v>383134.38</v>
      </c>
      <c r="E55" s="25">
        <f t="shared" si="0"/>
        <v>0.22214809703829116</v>
      </c>
    </row>
    <row r="56" spans="1:5" ht="88.5" customHeight="1" x14ac:dyDescent="0.3">
      <c r="A56" s="18" t="s">
        <v>97</v>
      </c>
      <c r="B56" s="19" t="s">
        <v>98</v>
      </c>
      <c r="C56" s="12">
        <v>4037</v>
      </c>
      <c r="D56" s="12">
        <v>0</v>
      </c>
      <c r="E56" s="25">
        <f t="shared" si="0"/>
        <v>0</v>
      </c>
    </row>
    <row r="57" spans="1:5" ht="81.7" customHeight="1" x14ac:dyDescent="0.3">
      <c r="A57" s="18" t="s">
        <v>99</v>
      </c>
      <c r="B57" s="19" t="s">
        <v>100</v>
      </c>
      <c r="C57" s="12">
        <v>14435550</v>
      </c>
      <c r="D57" s="12">
        <v>1939189.05</v>
      </c>
      <c r="E57" s="25">
        <f t="shared" si="0"/>
        <v>0.13433426852457994</v>
      </c>
    </row>
    <row r="58" spans="1:5" ht="50.95" x14ac:dyDescent="0.3">
      <c r="A58" s="18" t="s">
        <v>101</v>
      </c>
      <c r="B58" s="19" t="s">
        <v>102</v>
      </c>
      <c r="C58" s="12">
        <v>1490622</v>
      </c>
      <c r="D58" s="12">
        <v>255697.82</v>
      </c>
      <c r="E58" s="25">
        <f t="shared" si="0"/>
        <v>0.17153766682633156</v>
      </c>
    </row>
    <row r="59" spans="1:5" ht="33.799999999999997" customHeight="1" x14ac:dyDescent="0.3">
      <c r="A59" s="18" t="s">
        <v>105</v>
      </c>
      <c r="B59" s="19" t="s">
        <v>106</v>
      </c>
      <c r="C59" s="12">
        <v>2276349</v>
      </c>
      <c r="D59" s="12">
        <v>541694.98</v>
      </c>
      <c r="E59" s="25">
        <f t="shared" si="0"/>
        <v>0.23796657718126701</v>
      </c>
    </row>
    <row r="60" spans="1:5" ht="18" customHeight="1" x14ac:dyDescent="0.3">
      <c r="A60" s="18" t="s">
        <v>103</v>
      </c>
      <c r="B60" s="19" t="s">
        <v>104</v>
      </c>
      <c r="C60" s="12">
        <v>353579</v>
      </c>
      <c r="D60" s="12">
        <v>98014.27</v>
      </c>
      <c r="E60" s="25">
        <f t="shared" si="0"/>
        <v>0.27720614063618032</v>
      </c>
    </row>
    <row r="61" spans="1:5" ht="17" x14ac:dyDescent="0.3">
      <c r="A61" s="15" t="s">
        <v>107</v>
      </c>
      <c r="B61" s="16" t="s">
        <v>108</v>
      </c>
      <c r="C61" s="17">
        <f>C62+C63</f>
        <v>23219424.800000001</v>
      </c>
      <c r="D61" s="17">
        <f>D62+D63</f>
        <v>3600000</v>
      </c>
      <c r="E61" s="25">
        <f t="shared" si="0"/>
        <v>0.15504260036622439</v>
      </c>
    </row>
    <row r="62" spans="1:5" ht="84.75" customHeight="1" x14ac:dyDescent="0.3">
      <c r="A62" s="18" t="s">
        <v>109</v>
      </c>
      <c r="B62" s="19" t="s">
        <v>110</v>
      </c>
      <c r="C62" s="12">
        <v>22230000</v>
      </c>
      <c r="D62" s="12">
        <v>3600000</v>
      </c>
      <c r="E62" s="25">
        <f t="shared" si="0"/>
        <v>0.16194331983805668</v>
      </c>
    </row>
    <row r="63" spans="1:5" ht="99.7" customHeight="1" x14ac:dyDescent="0.3">
      <c r="A63" s="18" t="s">
        <v>111</v>
      </c>
      <c r="B63" s="14" t="s">
        <v>112</v>
      </c>
      <c r="C63" s="21">
        <v>989424.8</v>
      </c>
      <c r="D63" s="12">
        <v>0</v>
      </c>
      <c r="E63" s="25">
        <f t="shared" si="0"/>
        <v>0</v>
      </c>
    </row>
    <row r="64" spans="1:5" ht="17.350000000000001" customHeight="1" x14ac:dyDescent="0.3">
      <c r="A64" s="1" t="s">
        <v>113</v>
      </c>
      <c r="B64" s="14" t="s">
        <v>114</v>
      </c>
      <c r="C64" s="21">
        <f>C65</f>
        <v>7232800</v>
      </c>
      <c r="D64" s="27">
        <f>D65</f>
        <v>7230297.6100000003</v>
      </c>
      <c r="E64" s="25">
        <f t="shared" si="0"/>
        <v>0.99965402195553599</v>
      </c>
    </row>
    <row r="65" spans="1:5" ht="32.950000000000003" customHeight="1" x14ac:dyDescent="0.3">
      <c r="A65" s="22" t="s">
        <v>115</v>
      </c>
      <c r="B65" s="14" t="s">
        <v>116</v>
      </c>
      <c r="C65" s="21">
        <f>7230300+2500</f>
        <v>7232800</v>
      </c>
      <c r="D65" s="12">
        <v>7230297.6100000003</v>
      </c>
      <c r="E65" s="25">
        <f t="shared" si="0"/>
        <v>0.99965402195553599</v>
      </c>
    </row>
    <row r="66" spans="1:5" ht="17" x14ac:dyDescent="0.3">
      <c r="A66" s="20"/>
      <c r="B66" s="23" t="s">
        <v>117</v>
      </c>
      <c r="C66" s="17">
        <f>C7+C38</f>
        <v>1117408228.0699999</v>
      </c>
      <c r="D66" s="17">
        <f>D7+D38</f>
        <v>236610458.25999999</v>
      </c>
      <c r="E66" s="25">
        <f t="shared" ref="E66" si="1">D66/C66</f>
        <v>0.21174934309252066</v>
      </c>
    </row>
  </sheetData>
  <mergeCells count="3">
    <mergeCell ref="A1:E1"/>
    <mergeCell ref="A2:E2"/>
    <mergeCell ref="A3:E3"/>
  </mergeCells>
  <pageMargins left="0.98425196850393704" right="0.39370078740157483" top="0.59055118110236227" bottom="0.59055118110236227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4"/>
  <sheetViews>
    <sheetView view="pageBreakPreview" zoomScaleNormal="100" zoomScaleSheetLayoutView="100" workbookViewId="0">
      <selection activeCell="A20" sqref="A20"/>
    </sheetView>
  </sheetViews>
  <sheetFormatPr defaultColWidth="29.75" defaultRowHeight="15.65" x14ac:dyDescent="0.25"/>
  <cols>
    <col min="1" max="1" width="49.375" style="133" customWidth="1"/>
    <col min="2" max="2" width="29.75" style="124"/>
    <col min="3" max="3" width="20.25" style="124" customWidth="1"/>
    <col min="4" max="4" width="21.5" style="124" customWidth="1"/>
    <col min="5" max="5" width="12.375" style="124" customWidth="1"/>
    <col min="6" max="16384" width="29.75" style="99"/>
  </cols>
  <sheetData>
    <row r="1" spans="1:6" ht="14.1" customHeight="1" x14ac:dyDescent="0.25">
      <c r="A1" s="153" t="s">
        <v>177</v>
      </c>
      <c r="B1" s="154"/>
      <c r="C1" s="154"/>
      <c r="D1" s="154"/>
      <c r="E1" s="97"/>
      <c r="F1" s="98"/>
    </row>
    <row r="2" spans="1:6" ht="14.1" customHeight="1" x14ac:dyDescent="0.25">
      <c r="A2" s="125"/>
      <c r="B2" s="100"/>
      <c r="C2" s="100"/>
      <c r="D2" s="100"/>
      <c r="E2" s="100"/>
      <c r="F2" s="98"/>
    </row>
    <row r="3" spans="1:6" ht="12.1" customHeight="1" x14ac:dyDescent="0.25">
      <c r="A3" s="155" t="s">
        <v>128</v>
      </c>
      <c r="B3" s="151" t="s">
        <v>178</v>
      </c>
      <c r="C3" s="157" t="s">
        <v>129</v>
      </c>
      <c r="D3" s="157" t="s">
        <v>130</v>
      </c>
      <c r="E3" s="151" t="s">
        <v>179</v>
      </c>
      <c r="F3" s="101"/>
    </row>
    <row r="4" spans="1:6" ht="12.1" customHeight="1" x14ac:dyDescent="0.25">
      <c r="A4" s="156"/>
      <c r="B4" s="152"/>
      <c r="C4" s="158"/>
      <c r="D4" s="158"/>
      <c r="E4" s="152"/>
      <c r="F4" s="101"/>
    </row>
    <row r="5" spans="1:6" ht="11.05" customHeight="1" x14ac:dyDescent="0.25">
      <c r="A5" s="156"/>
      <c r="B5" s="152"/>
      <c r="C5" s="158"/>
      <c r="D5" s="158"/>
      <c r="E5" s="152"/>
      <c r="F5" s="101"/>
    </row>
    <row r="6" spans="1:6" ht="12.1" customHeight="1" thickBot="1" x14ac:dyDescent="0.3">
      <c r="A6" s="126">
        <v>1</v>
      </c>
      <c r="B6" s="102">
        <v>3</v>
      </c>
      <c r="C6" s="103" t="s">
        <v>132</v>
      </c>
      <c r="D6" s="103" t="s">
        <v>133</v>
      </c>
      <c r="E6" s="103" t="s">
        <v>134</v>
      </c>
      <c r="F6" s="104"/>
    </row>
    <row r="7" spans="1:6" ht="16.5" customHeight="1" x14ac:dyDescent="0.25">
      <c r="A7" s="127" t="s">
        <v>180</v>
      </c>
      <c r="B7" s="105" t="s">
        <v>135</v>
      </c>
      <c r="C7" s="106">
        <v>1080604352.25</v>
      </c>
      <c r="D7" s="106">
        <v>205645415.44</v>
      </c>
      <c r="E7" s="107">
        <f>D7/C7</f>
        <v>0.19030592928097287</v>
      </c>
      <c r="F7" s="108"/>
    </row>
    <row r="8" spans="1:6" ht="21.75" customHeight="1" thickBot="1" x14ac:dyDescent="0.3">
      <c r="A8" s="128" t="s">
        <v>136</v>
      </c>
      <c r="B8" s="109"/>
      <c r="C8" s="110"/>
      <c r="D8" s="110"/>
      <c r="E8" s="111"/>
      <c r="F8" s="108"/>
    </row>
    <row r="9" spans="1:6" ht="47.55" thickBot="1" x14ac:dyDescent="0.3">
      <c r="A9" s="129" t="s">
        <v>181</v>
      </c>
      <c r="B9" s="112" t="s">
        <v>182</v>
      </c>
      <c r="C9" s="113">
        <v>8142491</v>
      </c>
      <c r="D9" s="113">
        <v>1732453.45</v>
      </c>
      <c r="E9" s="107">
        <f>D9/C9</f>
        <v>0.21276700827793363</v>
      </c>
      <c r="F9" s="114"/>
    </row>
    <row r="10" spans="1:6" ht="16.3" thickBot="1" x14ac:dyDescent="0.3">
      <c r="A10" s="130" t="s">
        <v>183</v>
      </c>
      <c r="B10" s="115" t="s">
        <v>184</v>
      </c>
      <c r="C10" s="116">
        <v>8142491</v>
      </c>
      <c r="D10" s="116">
        <v>1732453.45</v>
      </c>
      <c r="E10" s="107">
        <f t="shared" ref="E10:E73" si="0">D10/C10</f>
        <v>0.21276700827793363</v>
      </c>
      <c r="F10" s="114"/>
    </row>
    <row r="11" spans="1:6" ht="57.1" customHeight="1" thickBot="1" x14ac:dyDescent="0.3">
      <c r="A11" s="130" t="s">
        <v>871</v>
      </c>
      <c r="B11" s="115" t="s">
        <v>186</v>
      </c>
      <c r="C11" s="116">
        <v>7534704</v>
      </c>
      <c r="D11" s="116">
        <v>1722790.45</v>
      </c>
      <c r="E11" s="107">
        <f t="shared" si="0"/>
        <v>0.22864739610208973</v>
      </c>
      <c r="F11" s="114"/>
    </row>
    <row r="12" spans="1:6" ht="63.2" thickBot="1" x14ac:dyDescent="0.3">
      <c r="A12" s="130" t="s">
        <v>872</v>
      </c>
      <c r="B12" s="115" t="s">
        <v>188</v>
      </c>
      <c r="C12" s="116">
        <v>7534704</v>
      </c>
      <c r="D12" s="116">
        <v>1722790.45</v>
      </c>
      <c r="E12" s="107">
        <f t="shared" si="0"/>
        <v>0.22864739610208973</v>
      </c>
      <c r="F12" s="114"/>
    </row>
    <row r="13" spans="1:6" ht="77.45" customHeight="1" thickBot="1" x14ac:dyDescent="0.3">
      <c r="A13" s="130" t="s">
        <v>189</v>
      </c>
      <c r="B13" s="115" t="s">
        <v>190</v>
      </c>
      <c r="C13" s="116">
        <v>7311140</v>
      </c>
      <c r="D13" s="116">
        <v>1716115.45</v>
      </c>
      <c r="E13" s="107">
        <f t="shared" si="0"/>
        <v>0.23472610974485511</v>
      </c>
      <c r="F13" s="114"/>
    </row>
    <row r="14" spans="1:6" ht="33.299999999999997" customHeight="1" thickBot="1" x14ac:dyDescent="0.3">
      <c r="A14" s="130" t="s">
        <v>191</v>
      </c>
      <c r="B14" s="115" t="s">
        <v>192</v>
      </c>
      <c r="C14" s="116">
        <v>7311140</v>
      </c>
      <c r="D14" s="116">
        <v>1716115.45</v>
      </c>
      <c r="E14" s="107">
        <f t="shared" si="0"/>
        <v>0.23472610974485511</v>
      </c>
      <c r="F14" s="114"/>
    </row>
    <row r="15" spans="1:6" ht="36" customHeight="1" thickBot="1" x14ac:dyDescent="0.3">
      <c r="A15" s="130" t="s">
        <v>193</v>
      </c>
      <c r="B15" s="115" t="s">
        <v>194</v>
      </c>
      <c r="C15" s="116">
        <v>222564</v>
      </c>
      <c r="D15" s="116">
        <v>6675</v>
      </c>
      <c r="E15" s="107">
        <f t="shared" si="0"/>
        <v>2.999137326791395E-2</v>
      </c>
      <c r="F15" s="114"/>
    </row>
    <row r="16" spans="1:6" ht="47.55" thickBot="1" x14ac:dyDescent="0.3">
      <c r="A16" s="130" t="s">
        <v>195</v>
      </c>
      <c r="B16" s="115" t="s">
        <v>196</v>
      </c>
      <c r="C16" s="116">
        <v>222564</v>
      </c>
      <c r="D16" s="116">
        <v>6675</v>
      </c>
      <c r="E16" s="107">
        <f t="shared" si="0"/>
        <v>2.999137326791395E-2</v>
      </c>
      <c r="F16" s="114"/>
    </row>
    <row r="17" spans="1:6" ht="16.3" thickBot="1" x14ac:dyDescent="0.3">
      <c r="A17" s="130" t="s">
        <v>197</v>
      </c>
      <c r="B17" s="115" t="s">
        <v>198</v>
      </c>
      <c r="C17" s="116">
        <v>1000</v>
      </c>
      <c r="D17" s="116">
        <v>0</v>
      </c>
      <c r="E17" s="107">
        <f t="shared" si="0"/>
        <v>0</v>
      </c>
      <c r="F17" s="114"/>
    </row>
    <row r="18" spans="1:6" ht="16.3" thickBot="1" x14ac:dyDescent="0.3">
      <c r="A18" s="130" t="s">
        <v>199</v>
      </c>
      <c r="B18" s="115" t="s">
        <v>200</v>
      </c>
      <c r="C18" s="116">
        <v>1000</v>
      </c>
      <c r="D18" s="116">
        <v>0</v>
      </c>
      <c r="E18" s="107">
        <f t="shared" si="0"/>
        <v>0</v>
      </c>
      <c r="F18" s="114"/>
    </row>
    <row r="19" spans="1:6" ht="16.3" thickBot="1" x14ac:dyDescent="0.3">
      <c r="A19" s="130" t="s">
        <v>201</v>
      </c>
      <c r="B19" s="115" t="s">
        <v>202</v>
      </c>
      <c r="C19" s="116">
        <v>607787</v>
      </c>
      <c r="D19" s="116">
        <v>9663</v>
      </c>
      <c r="E19" s="107">
        <f t="shared" si="0"/>
        <v>1.5898661866739498E-2</v>
      </c>
      <c r="F19" s="114"/>
    </row>
    <row r="20" spans="1:6" ht="16.3" thickBot="1" x14ac:dyDescent="0.3">
      <c r="A20" s="130" t="s">
        <v>203</v>
      </c>
      <c r="B20" s="115" t="s">
        <v>204</v>
      </c>
      <c r="C20" s="116">
        <v>60571</v>
      </c>
      <c r="D20" s="116">
        <v>0</v>
      </c>
      <c r="E20" s="107">
        <f t="shared" si="0"/>
        <v>0</v>
      </c>
      <c r="F20" s="114"/>
    </row>
    <row r="21" spans="1:6" ht="36.700000000000003" customHeight="1" thickBot="1" x14ac:dyDescent="0.3">
      <c r="A21" s="130" t="s">
        <v>193</v>
      </c>
      <c r="B21" s="115" t="s">
        <v>205</v>
      </c>
      <c r="C21" s="116">
        <v>60571</v>
      </c>
      <c r="D21" s="116">
        <v>0</v>
      </c>
      <c r="E21" s="107">
        <f t="shared" si="0"/>
        <v>0</v>
      </c>
      <c r="F21" s="114"/>
    </row>
    <row r="22" spans="1:6" ht="47.55" thickBot="1" x14ac:dyDescent="0.3">
      <c r="A22" s="130" t="s">
        <v>195</v>
      </c>
      <c r="B22" s="115" t="s">
        <v>206</v>
      </c>
      <c r="C22" s="116">
        <v>60571</v>
      </c>
      <c r="D22" s="116">
        <v>0</v>
      </c>
      <c r="E22" s="107">
        <f t="shared" si="0"/>
        <v>0</v>
      </c>
      <c r="F22" s="114"/>
    </row>
    <row r="23" spans="1:6" ht="48.25" customHeight="1" thickBot="1" x14ac:dyDescent="0.3">
      <c r="A23" s="130" t="s">
        <v>207</v>
      </c>
      <c r="B23" s="115" t="s">
        <v>208</v>
      </c>
      <c r="C23" s="116">
        <v>547216</v>
      </c>
      <c r="D23" s="116">
        <v>9663</v>
      </c>
      <c r="E23" s="107">
        <f t="shared" si="0"/>
        <v>1.7658474898394783E-2</v>
      </c>
      <c r="F23" s="114"/>
    </row>
    <row r="24" spans="1:6" ht="33.299999999999997" customHeight="1" thickBot="1" x14ac:dyDescent="0.3">
      <c r="A24" s="130" t="s">
        <v>193</v>
      </c>
      <c r="B24" s="115" t="s">
        <v>209</v>
      </c>
      <c r="C24" s="116">
        <v>547216</v>
      </c>
      <c r="D24" s="116">
        <v>9663</v>
      </c>
      <c r="E24" s="107">
        <f t="shared" si="0"/>
        <v>1.7658474898394783E-2</v>
      </c>
      <c r="F24" s="114"/>
    </row>
    <row r="25" spans="1:6" ht="47.55" thickBot="1" x14ac:dyDescent="0.3">
      <c r="A25" s="130" t="s">
        <v>195</v>
      </c>
      <c r="B25" s="115" t="s">
        <v>210</v>
      </c>
      <c r="C25" s="116">
        <v>547216</v>
      </c>
      <c r="D25" s="116">
        <v>9663</v>
      </c>
      <c r="E25" s="107">
        <f t="shared" si="0"/>
        <v>1.7658474898394783E-2</v>
      </c>
      <c r="F25" s="114"/>
    </row>
    <row r="26" spans="1:6" ht="31.95" thickBot="1" x14ac:dyDescent="0.3">
      <c r="A26" s="129" t="s">
        <v>211</v>
      </c>
      <c r="B26" s="112" t="s">
        <v>212</v>
      </c>
      <c r="C26" s="113">
        <v>501304643.92000014</v>
      </c>
      <c r="D26" s="113">
        <v>57555184.099999994</v>
      </c>
      <c r="E26" s="117">
        <f t="shared" si="0"/>
        <v>0.11481079379185812</v>
      </c>
      <c r="F26" s="114"/>
    </row>
    <row r="27" spans="1:6" ht="16.3" thickBot="1" x14ac:dyDescent="0.3">
      <c r="A27" s="130" t="s">
        <v>183</v>
      </c>
      <c r="B27" s="115" t="s">
        <v>213</v>
      </c>
      <c r="C27" s="116">
        <v>122649216.88999999</v>
      </c>
      <c r="D27" s="116">
        <v>24097809.649999999</v>
      </c>
      <c r="E27" s="107">
        <f t="shared" si="0"/>
        <v>0.19647748482252866</v>
      </c>
      <c r="F27" s="114"/>
    </row>
    <row r="28" spans="1:6" ht="47.55" thickBot="1" x14ac:dyDescent="0.3">
      <c r="A28" s="130" t="s">
        <v>873</v>
      </c>
      <c r="B28" s="115" t="s">
        <v>214</v>
      </c>
      <c r="C28" s="116">
        <v>2856950</v>
      </c>
      <c r="D28" s="116">
        <v>925093.91</v>
      </c>
      <c r="E28" s="107">
        <f t="shared" si="0"/>
        <v>0.32380472531895904</v>
      </c>
      <c r="F28" s="114"/>
    </row>
    <row r="29" spans="1:6" ht="21.75" customHeight="1" thickBot="1" x14ac:dyDescent="0.3">
      <c r="A29" s="130" t="s">
        <v>215</v>
      </c>
      <c r="B29" s="115" t="s">
        <v>216</v>
      </c>
      <c r="C29" s="116">
        <v>2856950</v>
      </c>
      <c r="D29" s="116">
        <v>925093.91</v>
      </c>
      <c r="E29" s="107">
        <f t="shared" si="0"/>
        <v>0.32380472531895904</v>
      </c>
      <c r="F29" s="114"/>
    </row>
    <row r="30" spans="1:6" ht="81.55" customHeight="1" thickBot="1" x14ac:dyDescent="0.3">
      <c r="A30" s="130" t="s">
        <v>189</v>
      </c>
      <c r="B30" s="115" t="s">
        <v>217</v>
      </c>
      <c r="C30" s="116">
        <v>2856950</v>
      </c>
      <c r="D30" s="116">
        <v>925093.91</v>
      </c>
      <c r="E30" s="107">
        <f t="shared" si="0"/>
        <v>0.32380472531895904</v>
      </c>
      <c r="F30" s="114"/>
    </row>
    <row r="31" spans="1:6" ht="37.4" customHeight="1" thickBot="1" x14ac:dyDescent="0.3">
      <c r="A31" s="130" t="s">
        <v>191</v>
      </c>
      <c r="B31" s="115" t="s">
        <v>218</v>
      </c>
      <c r="C31" s="116">
        <v>2856950</v>
      </c>
      <c r="D31" s="116">
        <v>925093.91</v>
      </c>
      <c r="E31" s="107">
        <f t="shared" si="0"/>
        <v>0.32380472531895904</v>
      </c>
      <c r="F31" s="114"/>
    </row>
    <row r="32" spans="1:6" ht="69.3" customHeight="1" thickBot="1" x14ac:dyDescent="0.3">
      <c r="A32" s="130" t="s">
        <v>219</v>
      </c>
      <c r="B32" s="115" t="s">
        <v>220</v>
      </c>
      <c r="C32" s="116">
        <v>23294985</v>
      </c>
      <c r="D32" s="116">
        <v>4871391.01</v>
      </c>
      <c r="E32" s="107">
        <f t="shared" si="0"/>
        <v>0.20911758517981444</v>
      </c>
      <c r="F32" s="114"/>
    </row>
    <row r="33" spans="1:6" ht="63.2" thickBot="1" x14ac:dyDescent="0.3">
      <c r="A33" s="130" t="s">
        <v>872</v>
      </c>
      <c r="B33" s="115" t="s">
        <v>221</v>
      </c>
      <c r="C33" s="116">
        <v>23294985</v>
      </c>
      <c r="D33" s="116">
        <v>4871391.01</v>
      </c>
      <c r="E33" s="107">
        <f t="shared" si="0"/>
        <v>0.20911758517981444</v>
      </c>
      <c r="F33" s="114"/>
    </row>
    <row r="34" spans="1:6" ht="84.9" customHeight="1" thickBot="1" x14ac:dyDescent="0.3">
      <c r="A34" s="130" t="s">
        <v>189</v>
      </c>
      <c r="B34" s="115" t="s">
        <v>222</v>
      </c>
      <c r="C34" s="116">
        <v>23192985</v>
      </c>
      <c r="D34" s="116">
        <v>4851136.8099999996</v>
      </c>
      <c r="E34" s="107">
        <f t="shared" si="0"/>
        <v>0.20916396962271133</v>
      </c>
      <c r="F34" s="114"/>
    </row>
    <row r="35" spans="1:6" ht="35.35" customHeight="1" thickBot="1" x14ac:dyDescent="0.3">
      <c r="A35" s="130" t="s">
        <v>191</v>
      </c>
      <c r="B35" s="115" t="s">
        <v>223</v>
      </c>
      <c r="C35" s="116">
        <v>23192985</v>
      </c>
      <c r="D35" s="116">
        <v>4851136.8099999996</v>
      </c>
      <c r="E35" s="107">
        <f t="shared" si="0"/>
        <v>0.20916396962271133</v>
      </c>
      <c r="F35" s="114"/>
    </row>
    <row r="36" spans="1:6" ht="35.35" customHeight="1" thickBot="1" x14ac:dyDescent="0.3">
      <c r="A36" s="130" t="s">
        <v>193</v>
      </c>
      <c r="B36" s="115" t="s">
        <v>224</v>
      </c>
      <c r="C36" s="116">
        <v>102000</v>
      </c>
      <c r="D36" s="116">
        <v>20254.2</v>
      </c>
      <c r="E36" s="107">
        <f t="shared" si="0"/>
        <v>0.19857058823529414</v>
      </c>
      <c r="F36" s="114"/>
    </row>
    <row r="37" spans="1:6" ht="47.55" thickBot="1" x14ac:dyDescent="0.3">
      <c r="A37" s="130" t="s">
        <v>195</v>
      </c>
      <c r="B37" s="115" t="s">
        <v>225</v>
      </c>
      <c r="C37" s="116">
        <v>102000</v>
      </c>
      <c r="D37" s="116">
        <v>20254.2</v>
      </c>
      <c r="E37" s="107">
        <f t="shared" si="0"/>
        <v>0.19857058823529414</v>
      </c>
      <c r="F37" s="114"/>
    </row>
    <row r="38" spans="1:6" ht="16.3" thickBot="1" x14ac:dyDescent="0.3">
      <c r="A38" s="130" t="s">
        <v>226</v>
      </c>
      <c r="B38" s="115" t="s">
        <v>227</v>
      </c>
      <c r="C38" s="116">
        <v>4037</v>
      </c>
      <c r="D38" s="116">
        <v>0</v>
      </c>
      <c r="E38" s="107">
        <f t="shared" si="0"/>
        <v>0</v>
      </c>
      <c r="F38" s="114"/>
    </row>
    <row r="39" spans="1:6" ht="63.2" thickBot="1" x14ac:dyDescent="0.3">
      <c r="A39" s="130" t="s">
        <v>874</v>
      </c>
      <c r="B39" s="115" t="s">
        <v>228</v>
      </c>
      <c r="C39" s="116">
        <v>4037</v>
      </c>
      <c r="D39" s="116">
        <v>0</v>
      </c>
      <c r="E39" s="107">
        <f t="shared" si="0"/>
        <v>0</v>
      </c>
      <c r="F39" s="114"/>
    </row>
    <row r="40" spans="1:6" ht="47.55" thickBot="1" x14ac:dyDescent="0.3">
      <c r="A40" s="130" t="s">
        <v>193</v>
      </c>
      <c r="B40" s="115" t="s">
        <v>229</v>
      </c>
      <c r="C40" s="116">
        <v>4037</v>
      </c>
      <c r="D40" s="116">
        <v>0</v>
      </c>
      <c r="E40" s="107">
        <f t="shared" si="0"/>
        <v>0</v>
      </c>
      <c r="F40" s="114"/>
    </row>
    <row r="41" spans="1:6" ht="47.55" thickBot="1" x14ac:dyDescent="0.3">
      <c r="A41" s="130" t="s">
        <v>195</v>
      </c>
      <c r="B41" s="115" t="s">
        <v>230</v>
      </c>
      <c r="C41" s="116">
        <v>4037</v>
      </c>
      <c r="D41" s="116">
        <v>0</v>
      </c>
      <c r="E41" s="107">
        <f t="shared" si="0"/>
        <v>0</v>
      </c>
      <c r="F41" s="114"/>
    </row>
    <row r="42" spans="1:6" ht="47.55" thickBot="1" x14ac:dyDescent="0.3">
      <c r="A42" s="130" t="s">
        <v>871</v>
      </c>
      <c r="B42" s="115" t="s">
        <v>231</v>
      </c>
      <c r="C42" s="116">
        <v>845370</v>
      </c>
      <c r="D42" s="116">
        <v>160947.07999999999</v>
      </c>
      <c r="E42" s="107">
        <f t="shared" si="0"/>
        <v>0.19038655263375798</v>
      </c>
      <c r="F42" s="114"/>
    </row>
    <row r="43" spans="1:6" ht="31.95" thickBot="1" x14ac:dyDescent="0.3">
      <c r="A43" s="130" t="s">
        <v>875</v>
      </c>
      <c r="B43" s="115" t="s">
        <v>232</v>
      </c>
      <c r="C43" s="116">
        <v>845370</v>
      </c>
      <c r="D43" s="116">
        <v>160947.07999999999</v>
      </c>
      <c r="E43" s="107">
        <f t="shared" si="0"/>
        <v>0.19038655263375798</v>
      </c>
      <c r="F43" s="114"/>
    </row>
    <row r="44" spans="1:6" ht="82.2" customHeight="1" thickBot="1" x14ac:dyDescent="0.3">
      <c r="A44" s="130" t="s">
        <v>189</v>
      </c>
      <c r="B44" s="115" t="s">
        <v>233</v>
      </c>
      <c r="C44" s="116">
        <v>845370</v>
      </c>
      <c r="D44" s="116">
        <v>160947.07999999999</v>
      </c>
      <c r="E44" s="107">
        <f t="shared" si="0"/>
        <v>0.19038655263375798</v>
      </c>
      <c r="F44" s="114"/>
    </row>
    <row r="45" spans="1:6" ht="30.6" customHeight="1" thickBot="1" x14ac:dyDescent="0.3">
      <c r="A45" s="130" t="s">
        <v>191</v>
      </c>
      <c r="B45" s="115" t="s">
        <v>234</v>
      </c>
      <c r="C45" s="116">
        <v>845370</v>
      </c>
      <c r="D45" s="116">
        <v>160947.07999999999</v>
      </c>
      <c r="E45" s="107">
        <f t="shared" si="0"/>
        <v>0.19038655263375798</v>
      </c>
      <c r="F45" s="114"/>
    </row>
    <row r="46" spans="1:6" ht="16.3" thickBot="1" x14ac:dyDescent="0.3">
      <c r="A46" s="130" t="s">
        <v>235</v>
      </c>
      <c r="B46" s="115" t="s">
        <v>236</v>
      </c>
      <c r="C46" s="116">
        <v>1706451.63</v>
      </c>
      <c r="D46" s="116">
        <v>0</v>
      </c>
      <c r="E46" s="107">
        <f t="shared" si="0"/>
        <v>0</v>
      </c>
      <c r="F46" s="114"/>
    </row>
    <row r="47" spans="1:6" ht="31.95" thickBot="1" x14ac:dyDescent="0.3">
      <c r="A47" s="130" t="s">
        <v>237</v>
      </c>
      <c r="B47" s="115" t="s">
        <v>238</v>
      </c>
      <c r="C47" s="116">
        <v>1706451.63</v>
      </c>
      <c r="D47" s="116">
        <v>0</v>
      </c>
      <c r="E47" s="107">
        <f t="shared" si="0"/>
        <v>0</v>
      </c>
      <c r="F47" s="114"/>
    </row>
    <row r="48" spans="1:6" ht="16.3" thickBot="1" x14ac:dyDescent="0.3">
      <c r="A48" s="130" t="s">
        <v>197</v>
      </c>
      <c r="B48" s="115" t="s">
        <v>239</v>
      </c>
      <c r="C48" s="116">
        <v>1706451.63</v>
      </c>
      <c r="D48" s="116">
        <v>0</v>
      </c>
      <c r="E48" s="107">
        <f t="shared" si="0"/>
        <v>0</v>
      </c>
      <c r="F48" s="114"/>
    </row>
    <row r="49" spans="1:6" ht="16.3" thickBot="1" x14ac:dyDescent="0.3">
      <c r="A49" s="130" t="s">
        <v>240</v>
      </c>
      <c r="B49" s="115" t="s">
        <v>241</v>
      </c>
      <c r="C49" s="116">
        <v>1706451.63</v>
      </c>
      <c r="D49" s="116">
        <v>0</v>
      </c>
      <c r="E49" s="107">
        <f t="shared" si="0"/>
        <v>0</v>
      </c>
      <c r="F49" s="114"/>
    </row>
    <row r="50" spans="1:6" ht="16.3" thickBot="1" x14ac:dyDescent="0.3">
      <c r="A50" s="130" t="s">
        <v>201</v>
      </c>
      <c r="B50" s="115" t="s">
        <v>242</v>
      </c>
      <c r="C50" s="116">
        <v>93941423.25999999</v>
      </c>
      <c r="D50" s="116">
        <v>18140377.650000002</v>
      </c>
      <c r="E50" s="107">
        <f t="shared" si="0"/>
        <v>0.19310307445303659</v>
      </c>
      <c r="F50" s="114"/>
    </row>
    <row r="51" spans="1:6" ht="16.3" thickBot="1" x14ac:dyDescent="0.3">
      <c r="A51" s="130" t="s">
        <v>203</v>
      </c>
      <c r="B51" s="115" t="s">
        <v>243</v>
      </c>
      <c r="C51" s="116">
        <v>745385</v>
      </c>
      <c r="D51" s="116">
        <v>1820</v>
      </c>
      <c r="E51" s="107">
        <f t="shared" si="0"/>
        <v>2.4416912065576848E-3</v>
      </c>
      <c r="F51" s="114"/>
    </row>
    <row r="52" spans="1:6" ht="37.4" customHeight="1" thickBot="1" x14ac:dyDescent="0.3">
      <c r="A52" s="130" t="s">
        <v>193</v>
      </c>
      <c r="B52" s="115" t="s">
        <v>244</v>
      </c>
      <c r="C52" s="116">
        <v>745385</v>
      </c>
      <c r="D52" s="116">
        <v>1820</v>
      </c>
      <c r="E52" s="107">
        <f t="shared" si="0"/>
        <v>2.4416912065576848E-3</v>
      </c>
      <c r="F52" s="114"/>
    </row>
    <row r="53" spans="1:6" ht="47.55" thickBot="1" x14ac:dyDescent="0.3">
      <c r="A53" s="130" t="s">
        <v>195</v>
      </c>
      <c r="B53" s="115" t="s">
        <v>245</v>
      </c>
      <c r="C53" s="116">
        <v>745385</v>
      </c>
      <c r="D53" s="116">
        <v>1820</v>
      </c>
      <c r="E53" s="107">
        <f t="shared" si="0"/>
        <v>2.4416912065576848E-3</v>
      </c>
      <c r="F53" s="114"/>
    </row>
    <row r="54" spans="1:6" ht="31.95" thickBot="1" x14ac:dyDescent="0.3">
      <c r="A54" s="130" t="s">
        <v>246</v>
      </c>
      <c r="B54" s="115" t="s">
        <v>247</v>
      </c>
      <c r="C54" s="116">
        <v>100000</v>
      </c>
      <c r="D54" s="116">
        <v>36200</v>
      </c>
      <c r="E54" s="107">
        <f t="shared" si="0"/>
        <v>0.36199999999999999</v>
      </c>
      <c r="F54" s="114"/>
    </row>
    <row r="55" spans="1:6" ht="34" customHeight="1" thickBot="1" x14ac:dyDescent="0.3">
      <c r="A55" s="130" t="s">
        <v>193</v>
      </c>
      <c r="B55" s="115" t="s">
        <v>248</v>
      </c>
      <c r="C55" s="116">
        <v>100000</v>
      </c>
      <c r="D55" s="116">
        <v>36200</v>
      </c>
      <c r="E55" s="107">
        <f t="shared" si="0"/>
        <v>0.36199999999999999</v>
      </c>
      <c r="F55" s="114"/>
    </row>
    <row r="56" spans="1:6" ht="47.55" thickBot="1" x14ac:dyDescent="0.3">
      <c r="A56" s="130" t="s">
        <v>195</v>
      </c>
      <c r="B56" s="115" t="s">
        <v>249</v>
      </c>
      <c r="C56" s="116">
        <v>100000</v>
      </c>
      <c r="D56" s="116">
        <v>36200</v>
      </c>
      <c r="E56" s="107">
        <f t="shared" si="0"/>
        <v>0.36199999999999999</v>
      </c>
      <c r="F56" s="114"/>
    </row>
    <row r="57" spans="1:6" ht="47.55" thickBot="1" x14ac:dyDescent="0.3">
      <c r="A57" s="130" t="s">
        <v>250</v>
      </c>
      <c r="B57" s="115" t="s">
        <v>251</v>
      </c>
      <c r="C57" s="116">
        <v>64000</v>
      </c>
      <c r="D57" s="116">
        <v>0</v>
      </c>
      <c r="E57" s="107">
        <f t="shared" si="0"/>
        <v>0</v>
      </c>
      <c r="F57" s="114"/>
    </row>
    <row r="58" spans="1:6" ht="47.55" thickBot="1" x14ac:dyDescent="0.3">
      <c r="A58" s="130" t="s">
        <v>193</v>
      </c>
      <c r="B58" s="115" t="s">
        <v>252</v>
      </c>
      <c r="C58" s="116">
        <v>64000</v>
      </c>
      <c r="D58" s="116">
        <v>0</v>
      </c>
      <c r="E58" s="107">
        <f t="shared" si="0"/>
        <v>0</v>
      </c>
      <c r="F58" s="114"/>
    </row>
    <row r="59" spans="1:6" ht="47.55" thickBot="1" x14ac:dyDescent="0.3">
      <c r="A59" s="130" t="s">
        <v>195</v>
      </c>
      <c r="B59" s="115" t="s">
        <v>253</v>
      </c>
      <c r="C59" s="116">
        <v>64000</v>
      </c>
      <c r="D59" s="116">
        <v>0</v>
      </c>
      <c r="E59" s="107">
        <f t="shared" si="0"/>
        <v>0</v>
      </c>
      <c r="F59" s="114"/>
    </row>
    <row r="60" spans="1:6" ht="47.55" thickBot="1" x14ac:dyDescent="0.3">
      <c r="A60" s="130" t="s">
        <v>254</v>
      </c>
      <c r="B60" s="115" t="s">
        <v>255</v>
      </c>
      <c r="C60" s="116">
        <v>22416328</v>
      </c>
      <c r="D60" s="116">
        <v>5826329.9000000004</v>
      </c>
      <c r="E60" s="107">
        <f t="shared" si="0"/>
        <v>0.25991455424813559</v>
      </c>
      <c r="F60" s="114"/>
    </row>
    <row r="61" spans="1:6" ht="94.45" thickBot="1" x14ac:dyDescent="0.3">
      <c r="A61" s="130" t="s">
        <v>189</v>
      </c>
      <c r="B61" s="115" t="s">
        <v>256</v>
      </c>
      <c r="C61" s="116">
        <v>11899000</v>
      </c>
      <c r="D61" s="116">
        <v>2795949.49</v>
      </c>
      <c r="E61" s="107">
        <f t="shared" si="0"/>
        <v>0.23497348432641399</v>
      </c>
      <c r="F61" s="114"/>
    </row>
    <row r="62" spans="1:6" ht="31.95" thickBot="1" x14ac:dyDescent="0.3">
      <c r="A62" s="130" t="s">
        <v>257</v>
      </c>
      <c r="B62" s="115" t="s">
        <v>258</v>
      </c>
      <c r="C62" s="116">
        <v>11899000</v>
      </c>
      <c r="D62" s="116">
        <v>2795949.49</v>
      </c>
      <c r="E62" s="107">
        <f t="shared" si="0"/>
        <v>0.23497348432641399</v>
      </c>
      <c r="F62" s="114"/>
    </row>
    <row r="63" spans="1:6" ht="16.3" thickBot="1" x14ac:dyDescent="0.3">
      <c r="A63" s="130" t="s">
        <v>259</v>
      </c>
      <c r="B63" s="115" t="s">
        <v>260</v>
      </c>
      <c r="C63" s="116">
        <v>9139000</v>
      </c>
      <c r="D63" s="116">
        <v>2150464.06</v>
      </c>
      <c r="E63" s="107">
        <f t="shared" si="0"/>
        <v>0.23530627639785534</v>
      </c>
      <c r="F63" s="114"/>
    </row>
    <row r="64" spans="1:6" ht="63.2" thickBot="1" x14ac:dyDescent="0.3">
      <c r="A64" s="130" t="s">
        <v>261</v>
      </c>
      <c r="B64" s="115" t="s">
        <v>262</v>
      </c>
      <c r="C64" s="116">
        <v>2755000</v>
      </c>
      <c r="D64" s="116">
        <v>645485.43000000005</v>
      </c>
      <c r="E64" s="107">
        <f t="shared" si="0"/>
        <v>0.2342959818511797</v>
      </c>
      <c r="F64" s="114"/>
    </row>
    <row r="65" spans="1:6" ht="36.700000000000003" customHeight="1" thickBot="1" x14ac:dyDescent="0.3">
      <c r="A65" s="130" t="s">
        <v>193</v>
      </c>
      <c r="B65" s="115" t="s">
        <v>263</v>
      </c>
      <c r="C65" s="116">
        <v>9748820</v>
      </c>
      <c r="D65" s="116">
        <v>2764797.65</v>
      </c>
      <c r="E65" s="107">
        <f t="shared" si="0"/>
        <v>0.28360331301634456</v>
      </c>
      <c r="F65" s="114"/>
    </row>
    <row r="66" spans="1:6" ht="47.55" thickBot="1" x14ac:dyDescent="0.3">
      <c r="A66" s="130" t="s">
        <v>195</v>
      </c>
      <c r="B66" s="115" t="s">
        <v>264</v>
      </c>
      <c r="C66" s="116">
        <v>9748820</v>
      </c>
      <c r="D66" s="116">
        <v>2764797.65</v>
      </c>
      <c r="E66" s="107">
        <f t="shared" si="0"/>
        <v>0.28360331301634456</v>
      </c>
      <c r="F66" s="114"/>
    </row>
    <row r="67" spans="1:6" ht="16.3" thickBot="1" x14ac:dyDescent="0.3">
      <c r="A67" s="130" t="s">
        <v>197</v>
      </c>
      <c r="B67" s="115" t="s">
        <v>265</v>
      </c>
      <c r="C67" s="116">
        <v>768508</v>
      </c>
      <c r="D67" s="116">
        <v>265582.76</v>
      </c>
      <c r="E67" s="107">
        <f t="shared" si="0"/>
        <v>0.34558229712637994</v>
      </c>
      <c r="F67" s="114"/>
    </row>
    <row r="68" spans="1:6" ht="16.3" thickBot="1" x14ac:dyDescent="0.3">
      <c r="A68" s="130" t="s">
        <v>199</v>
      </c>
      <c r="B68" s="115" t="s">
        <v>266</v>
      </c>
      <c r="C68" s="116">
        <v>768508</v>
      </c>
      <c r="D68" s="116">
        <v>265582.76</v>
      </c>
      <c r="E68" s="107">
        <f t="shared" si="0"/>
        <v>0.34558229712637994</v>
      </c>
      <c r="F68" s="114"/>
    </row>
    <row r="69" spans="1:6" ht="32.6" customHeight="1" thickBot="1" x14ac:dyDescent="0.3">
      <c r="A69" s="130" t="s">
        <v>267</v>
      </c>
      <c r="B69" s="115" t="s">
        <v>268</v>
      </c>
      <c r="C69" s="116">
        <v>1451100</v>
      </c>
      <c r="D69" s="116">
        <v>322175.01</v>
      </c>
      <c r="E69" s="107">
        <f t="shared" si="0"/>
        <v>0.22202123216869962</v>
      </c>
      <c r="F69" s="114"/>
    </row>
    <row r="70" spans="1:6" ht="84.25" customHeight="1" thickBot="1" x14ac:dyDescent="0.3">
      <c r="A70" s="130" t="s">
        <v>189</v>
      </c>
      <c r="B70" s="115" t="s">
        <v>269</v>
      </c>
      <c r="C70" s="116">
        <v>116000</v>
      </c>
      <c r="D70" s="116">
        <v>0</v>
      </c>
      <c r="E70" s="107">
        <f t="shared" si="0"/>
        <v>0</v>
      </c>
      <c r="F70" s="114"/>
    </row>
    <row r="71" spans="1:6" ht="31.95" thickBot="1" x14ac:dyDescent="0.3">
      <c r="A71" s="130" t="s">
        <v>191</v>
      </c>
      <c r="B71" s="115" t="s">
        <v>270</v>
      </c>
      <c r="C71" s="116">
        <v>116000</v>
      </c>
      <c r="D71" s="116">
        <v>0</v>
      </c>
      <c r="E71" s="107">
        <f t="shared" si="0"/>
        <v>0</v>
      </c>
      <c r="F71" s="114"/>
    </row>
    <row r="72" spans="1:6" ht="31.95" thickBot="1" x14ac:dyDescent="0.3">
      <c r="A72" s="130" t="s">
        <v>271</v>
      </c>
      <c r="B72" s="115" t="s">
        <v>272</v>
      </c>
      <c r="C72" s="116">
        <v>116000</v>
      </c>
      <c r="D72" s="116">
        <v>0</v>
      </c>
      <c r="E72" s="107">
        <f t="shared" si="0"/>
        <v>0</v>
      </c>
      <c r="F72" s="114"/>
    </row>
    <row r="73" spans="1:6" ht="34.65" customHeight="1" thickBot="1" x14ac:dyDescent="0.3">
      <c r="A73" s="130" t="s">
        <v>193</v>
      </c>
      <c r="B73" s="115" t="s">
        <v>273</v>
      </c>
      <c r="C73" s="116">
        <v>1335100</v>
      </c>
      <c r="D73" s="116">
        <v>322175.01</v>
      </c>
      <c r="E73" s="107">
        <f t="shared" si="0"/>
        <v>0.24131151973634934</v>
      </c>
      <c r="F73" s="114"/>
    </row>
    <row r="74" spans="1:6" ht="47.55" thickBot="1" x14ac:dyDescent="0.3">
      <c r="A74" s="130" t="s">
        <v>195</v>
      </c>
      <c r="B74" s="115" t="s">
        <v>274</v>
      </c>
      <c r="C74" s="116">
        <v>1335100</v>
      </c>
      <c r="D74" s="116">
        <v>322175.01</v>
      </c>
      <c r="E74" s="107">
        <f t="shared" ref="E74:E137" si="1">D74/C74</f>
        <v>0.24131151973634934</v>
      </c>
      <c r="F74" s="114"/>
    </row>
    <row r="75" spans="1:6" ht="31.95" thickBot="1" x14ac:dyDescent="0.3">
      <c r="A75" s="130" t="s">
        <v>876</v>
      </c>
      <c r="B75" s="115" t="s">
        <v>275</v>
      </c>
      <c r="C75" s="116">
        <v>50000</v>
      </c>
      <c r="D75" s="116">
        <v>0</v>
      </c>
      <c r="E75" s="107">
        <f t="shared" si="1"/>
        <v>0</v>
      </c>
      <c r="F75" s="114"/>
    </row>
    <row r="76" spans="1:6" ht="38.049999999999997" customHeight="1" thickBot="1" x14ac:dyDescent="0.3">
      <c r="A76" s="130" t="s">
        <v>193</v>
      </c>
      <c r="B76" s="115" t="s">
        <v>276</v>
      </c>
      <c r="C76" s="116">
        <v>50000</v>
      </c>
      <c r="D76" s="116">
        <v>0</v>
      </c>
      <c r="E76" s="107">
        <f t="shared" si="1"/>
        <v>0</v>
      </c>
      <c r="F76" s="114"/>
    </row>
    <row r="77" spans="1:6" ht="47.55" thickBot="1" x14ac:dyDescent="0.3">
      <c r="A77" s="130" t="s">
        <v>195</v>
      </c>
      <c r="B77" s="115" t="s">
        <v>277</v>
      </c>
      <c r="C77" s="116">
        <v>50000</v>
      </c>
      <c r="D77" s="116">
        <v>0</v>
      </c>
      <c r="E77" s="107">
        <f t="shared" si="1"/>
        <v>0</v>
      </c>
      <c r="F77" s="114"/>
    </row>
    <row r="78" spans="1:6" ht="55.7" customHeight="1" thickBot="1" x14ac:dyDescent="0.3">
      <c r="A78" s="130" t="s">
        <v>207</v>
      </c>
      <c r="B78" s="115" t="s">
        <v>278</v>
      </c>
      <c r="C78" s="116">
        <v>1245472</v>
      </c>
      <c r="D78" s="116">
        <v>586595.91</v>
      </c>
      <c r="E78" s="107">
        <f t="shared" si="1"/>
        <v>0.47098281615323351</v>
      </c>
      <c r="F78" s="114"/>
    </row>
    <row r="79" spans="1:6" ht="39.4" customHeight="1" thickBot="1" x14ac:dyDescent="0.3">
      <c r="A79" s="130" t="s">
        <v>193</v>
      </c>
      <c r="B79" s="115" t="s">
        <v>279</v>
      </c>
      <c r="C79" s="116">
        <v>1245472</v>
      </c>
      <c r="D79" s="116">
        <v>586595.91</v>
      </c>
      <c r="E79" s="107">
        <f t="shared" si="1"/>
        <v>0.47098281615323351</v>
      </c>
      <c r="F79" s="114"/>
    </row>
    <row r="80" spans="1:6" ht="47.55" thickBot="1" x14ac:dyDescent="0.3">
      <c r="A80" s="130" t="s">
        <v>195</v>
      </c>
      <c r="B80" s="115" t="s">
        <v>280</v>
      </c>
      <c r="C80" s="116">
        <v>1245472</v>
      </c>
      <c r="D80" s="116">
        <v>586595.91</v>
      </c>
      <c r="E80" s="107">
        <f t="shared" si="1"/>
        <v>0.47098281615323351</v>
      </c>
      <c r="F80" s="114"/>
    </row>
    <row r="81" spans="1:6" ht="31.95" thickBot="1" x14ac:dyDescent="0.3">
      <c r="A81" s="130" t="s">
        <v>281</v>
      </c>
      <c r="B81" s="115" t="s">
        <v>282</v>
      </c>
      <c r="C81" s="116">
        <v>45930</v>
      </c>
      <c r="D81" s="116">
        <v>28654</v>
      </c>
      <c r="E81" s="107">
        <f t="shared" si="1"/>
        <v>0.62386239930328757</v>
      </c>
      <c r="F81" s="114"/>
    </row>
    <row r="82" spans="1:6" ht="38.049999999999997" customHeight="1" thickBot="1" x14ac:dyDescent="0.3">
      <c r="A82" s="130" t="s">
        <v>193</v>
      </c>
      <c r="B82" s="115" t="s">
        <v>283</v>
      </c>
      <c r="C82" s="116">
        <v>45930</v>
      </c>
      <c r="D82" s="116">
        <v>28654</v>
      </c>
      <c r="E82" s="107">
        <f t="shared" si="1"/>
        <v>0.62386239930328757</v>
      </c>
      <c r="F82" s="114"/>
    </row>
    <row r="83" spans="1:6" ht="47.55" thickBot="1" x14ac:dyDescent="0.3">
      <c r="A83" s="130" t="s">
        <v>195</v>
      </c>
      <c r="B83" s="115" t="s">
        <v>284</v>
      </c>
      <c r="C83" s="116">
        <v>45930</v>
      </c>
      <c r="D83" s="116">
        <v>28654</v>
      </c>
      <c r="E83" s="107">
        <f t="shared" si="1"/>
        <v>0.62386239930328757</v>
      </c>
      <c r="F83" s="114"/>
    </row>
    <row r="84" spans="1:6" ht="63.2" thickBot="1" x14ac:dyDescent="0.3">
      <c r="A84" s="130" t="s">
        <v>877</v>
      </c>
      <c r="B84" s="115" t="s">
        <v>285</v>
      </c>
      <c r="C84" s="116">
        <v>8960000</v>
      </c>
      <c r="D84" s="116">
        <v>1064223.92</v>
      </c>
      <c r="E84" s="107">
        <f t="shared" si="1"/>
        <v>0.11877499107142857</v>
      </c>
      <c r="F84" s="114"/>
    </row>
    <row r="85" spans="1:6" ht="32.6" customHeight="1" thickBot="1" x14ac:dyDescent="0.3">
      <c r="A85" s="130" t="s">
        <v>193</v>
      </c>
      <c r="B85" s="115" t="s">
        <v>286</v>
      </c>
      <c r="C85" s="116">
        <v>3820000</v>
      </c>
      <c r="D85" s="116">
        <v>1040613.92</v>
      </c>
      <c r="E85" s="107">
        <f t="shared" si="1"/>
        <v>0.27241202094240841</v>
      </c>
      <c r="F85" s="114"/>
    </row>
    <row r="86" spans="1:6" ht="47.55" thickBot="1" x14ac:dyDescent="0.3">
      <c r="A86" s="130" t="s">
        <v>195</v>
      </c>
      <c r="B86" s="115" t="s">
        <v>287</v>
      </c>
      <c r="C86" s="116">
        <v>3820000</v>
      </c>
      <c r="D86" s="116">
        <v>1040613.92</v>
      </c>
      <c r="E86" s="107">
        <f t="shared" si="1"/>
        <v>0.27241202094240841</v>
      </c>
      <c r="F86" s="114"/>
    </row>
    <row r="87" spans="1:6" ht="47.55" thickBot="1" x14ac:dyDescent="0.3">
      <c r="A87" s="130" t="s">
        <v>288</v>
      </c>
      <c r="B87" s="115" t="s">
        <v>289</v>
      </c>
      <c r="C87" s="116">
        <v>5000000</v>
      </c>
      <c r="D87" s="116">
        <v>0</v>
      </c>
      <c r="E87" s="107">
        <f t="shared" si="1"/>
        <v>0</v>
      </c>
      <c r="F87" s="114"/>
    </row>
    <row r="88" spans="1:6" ht="16.3" thickBot="1" x14ac:dyDescent="0.3">
      <c r="A88" s="130" t="s">
        <v>290</v>
      </c>
      <c r="B88" s="115" t="s">
        <v>291</v>
      </c>
      <c r="C88" s="116">
        <v>5000000</v>
      </c>
      <c r="D88" s="116">
        <v>0</v>
      </c>
      <c r="E88" s="107">
        <f t="shared" si="1"/>
        <v>0</v>
      </c>
      <c r="F88" s="114"/>
    </row>
    <row r="89" spans="1:6" ht="16.3" thickBot="1" x14ac:dyDescent="0.3">
      <c r="A89" s="130" t="s">
        <v>197</v>
      </c>
      <c r="B89" s="115" t="s">
        <v>292</v>
      </c>
      <c r="C89" s="116">
        <v>140000</v>
      </c>
      <c r="D89" s="116">
        <v>23610</v>
      </c>
      <c r="E89" s="107">
        <f t="shared" si="1"/>
        <v>0.16864285714285715</v>
      </c>
      <c r="F89" s="114"/>
    </row>
    <row r="90" spans="1:6" ht="16.3" thickBot="1" x14ac:dyDescent="0.3">
      <c r="A90" s="130" t="s">
        <v>199</v>
      </c>
      <c r="B90" s="115" t="s">
        <v>293</v>
      </c>
      <c r="C90" s="116">
        <v>140000</v>
      </c>
      <c r="D90" s="116">
        <v>23610</v>
      </c>
      <c r="E90" s="107">
        <f t="shared" si="1"/>
        <v>0.16864285714285715</v>
      </c>
      <c r="F90" s="114"/>
    </row>
    <row r="91" spans="1:6" ht="31.95" thickBot="1" x14ac:dyDescent="0.3">
      <c r="A91" s="130" t="s">
        <v>246</v>
      </c>
      <c r="B91" s="115" t="s">
        <v>294</v>
      </c>
      <c r="C91" s="116">
        <v>100000</v>
      </c>
      <c r="D91" s="116">
        <v>0</v>
      </c>
      <c r="E91" s="107">
        <f t="shared" si="1"/>
        <v>0</v>
      </c>
      <c r="F91" s="114"/>
    </row>
    <row r="92" spans="1:6" ht="34" customHeight="1" thickBot="1" x14ac:dyDescent="0.3">
      <c r="A92" s="130" t="s">
        <v>193</v>
      </c>
      <c r="B92" s="115" t="s">
        <v>295</v>
      </c>
      <c r="C92" s="116">
        <v>100000</v>
      </c>
      <c r="D92" s="116">
        <v>0</v>
      </c>
      <c r="E92" s="107">
        <f t="shared" si="1"/>
        <v>0</v>
      </c>
      <c r="F92" s="114"/>
    </row>
    <row r="93" spans="1:6" ht="47.55" thickBot="1" x14ac:dyDescent="0.3">
      <c r="A93" s="130" t="s">
        <v>195</v>
      </c>
      <c r="B93" s="115" t="s">
        <v>296</v>
      </c>
      <c r="C93" s="116">
        <v>100000</v>
      </c>
      <c r="D93" s="116">
        <v>0</v>
      </c>
      <c r="E93" s="107">
        <f t="shared" si="1"/>
        <v>0</v>
      </c>
      <c r="F93" s="114"/>
    </row>
    <row r="94" spans="1:6" ht="63.2" thickBot="1" x14ac:dyDescent="0.3">
      <c r="A94" s="130" t="s">
        <v>878</v>
      </c>
      <c r="B94" s="115" t="s">
        <v>297</v>
      </c>
      <c r="C94" s="116">
        <v>37225780</v>
      </c>
      <c r="D94" s="116">
        <v>8645646.2400000002</v>
      </c>
      <c r="E94" s="107">
        <f t="shared" si="1"/>
        <v>0.23224889418032343</v>
      </c>
      <c r="F94" s="114"/>
    </row>
    <row r="95" spans="1:6" ht="85.6" customHeight="1" thickBot="1" x14ac:dyDescent="0.3">
      <c r="A95" s="130" t="s">
        <v>189</v>
      </c>
      <c r="B95" s="115" t="s">
        <v>298</v>
      </c>
      <c r="C95" s="116">
        <v>37205780</v>
      </c>
      <c r="D95" s="116">
        <v>8645646.2400000002</v>
      </c>
      <c r="E95" s="107">
        <f t="shared" si="1"/>
        <v>0.23237373977914186</v>
      </c>
      <c r="F95" s="114"/>
    </row>
    <row r="96" spans="1:6" ht="36" customHeight="1" thickBot="1" x14ac:dyDescent="0.3">
      <c r="A96" s="130" t="s">
        <v>191</v>
      </c>
      <c r="B96" s="115" t="s">
        <v>299</v>
      </c>
      <c r="C96" s="116">
        <v>37205780</v>
      </c>
      <c r="D96" s="116">
        <v>8645646.2400000002</v>
      </c>
      <c r="E96" s="107">
        <f t="shared" si="1"/>
        <v>0.23237373977914186</v>
      </c>
      <c r="F96" s="114"/>
    </row>
    <row r="97" spans="1:6" ht="34.65" customHeight="1" thickBot="1" x14ac:dyDescent="0.3">
      <c r="A97" s="130" t="s">
        <v>193</v>
      </c>
      <c r="B97" s="115" t="s">
        <v>300</v>
      </c>
      <c r="C97" s="116">
        <v>20000</v>
      </c>
      <c r="D97" s="116">
        <v>0</v>
      </c>
      <c r="E97" s="107">
        <f t="shared" si="1"/>
        <v>0</v>
      </c>
      <c r="F97" s="114"/>
    </row>
    <row r="98" spans="1:6" ht="47.55" thickBot="1" x14ac:dyDescent="0.3">
      <c r="A98" s="130" t="s">
        <v>195</v>
      </c>
      <c r="B98" s="115" t="s">
        <v>301</v>
      </c>
      <c r="C98" s="116">
        <v>20000</v>
      </c>
      <c r="D98" s="116">
        <v>0</v>
      </c>
      <c r="E98" s="107">
        <f t="shared" si="1"/>
        <v>0</v>
      </c>
      <c r="F98" s="114"/>
    </row>
    <row r="99" spans="1:6" ht="31.95" thickBot="1" x14ac:dyDescent="0.3">
      <c r="A99" s="130" t="s">
        <v>879</v>
      </c>
      <c r="B99" s="115" t="s">
        <v>302</v>
      </c>
      <c r="C99" s="116">
        <v>16886.27</v>
      </c>
      <c r="D99" s="116">
        <v>15571.27</v>
      </c>
      <c r="E99" s="107">
        <f t="shared" si="1"/>
        <v>0.92212608231421145</v>
      </c>
      <c r="F99" s="114"/>
    </row>
    <row r="100" spans="1:6" ht="38.049999999999997" customHeight="1" thickBot="1" x14ac:dyDescent="0.3">
      <c r="A100" s="130" t="s">
        <v>193</v>
      </c>
      <c r="B100" s="115" t="s">
        <v>303</v>
      </c>
      <c r="C100" s="116">
        <v>14886.27</v>
      </c>
      <c r="D100" s="116">
        <v>14886.27</v>
      </c>
      <c r="E100" s="107">
        <f t="shared" si="1"/>
        <v>1</v>
      </c>
      <c r="F100" s="114"/>
    </row>
    <row r="101" spans="1:6" ht="47.55" thickBot="1" x14ac:dyDescent="0.3">
      <c r="A101" s="130" t="s">
        <v>195</v>
      </c>
      <c r="B101" s="115" t="s">
        <v>304</v>
      </c>
      <c r="C101" s="116">
        <v>14886.27</v>
      </c>
      <c r="D101" s="116">
        <v>14886.27</v>
      </c>
      <c r="E101" s="107">
        <f t="shared" si="1"/>
        <v>1</v>
      </c>
      <c r="F101" s="114"/>
    </row>
    <row r="102" spans="1:6" ht="16.3" thickBot="1" x14ac:dyDescent="0.3">
      <c r="A102" s="130" t="s">
        <v>197</v>
      </c>
      <c r="B102" s="115" t="s">
        <v>305</v>
      </c>
      <c r="C102" s="116">
        <v>2000</v>
      </c>
      <c r="D102" s="116">
        <v>685</v>
      </c>
      <c r="E102" s="107">
        <f t="shared" si="1"/>
        <v>0.34250000000000003</v>
      </c>
      <c r="F102" s="114"/>
    </row>
    <row r="103" spans="1:6" ht="16.3" thickBot="1" x14ac:dyDescent="0.3">
      <c r="A103" s="130" t="s">
        <v>306</v>
      </c>
      <c r="B103" s="115" t="s">
        <v>307</v>
      </c>
      <c r="C103" s="116">
        <v>2000</v>
      </c>
      <c r="D103" s="116">
        <v>685</v>
      </c>
      <c r="E103" s="107">
        <f t="shared" si="1"/>
        <v>0.34250000000000003</v>
      </c>
      <c r="F103" s="114"/>
    </row>
    <row r="104" spans="1:6" ht="47.55" thickBot="1" x14ac:dyDescent="0.3">
      <c r="A104" s="130" t="s">
        <v>308</v>
      </c>
      <c r="B104" s="115" t="s">
        <v>309</v>
      </c>
      <c r="C104" s="116">
        <v>2000</v>
      </c>
      <c r="D104" s="116">
        <v>685</v>
      </c>
      <c r="E104" s="107">
        <f t="shared" si="1"/>
        <v>0.34250000000000003</v>
      </c>
      <c r="F104" s="114"/>
    </row>
    <row r="105" spans="1:6" ht="31.95" thickBot="1" x14ac:dyDescent="0.3">
      <c r="A105" s="130" t="s">
        <v>310</v>
      </c>
      <c r="B105" s="115" t="s">
        <v>311</v>
      </c>
      <c r="C105" s="116">
        <v>200000</v>
      </c>
      <c r="D105" s="116">
        <v>33726</v>
      </c>
      <c r="E105" s="107">
        <f t="shared" si="1"/>
        <v>0.16863</v>
      </c>
      <c r="F105" s="114"/>
    </row>
    <row r="106" spans="1:6" ht="38.75" customHeight="1" thickBot="1" x14ac:dyDescent="0.3">
      <c r="A106" s="130" t="s">
        <v>193</v>
      </c>
      <c r="B106" s="115" t="s">
        <v>312</v>
      </c>
      <c r="C106" s="116">
        <v>200000</v>
      </c>
      <c r="D106" s="116">
        <v>33726</v>
      </c>
      <c r="E106" s="107">
        <f t="shared" si="1"/>
        <v>0.16863</v>
      </c>
      <c r="F106" s="114"/>
    </row>
    <row r="107" spans="1:6" ht="47.55" thickBot="1" x14ac:dyDescent="0.3">
      <c r="A107" s="130" t="s">
        <v>195</v>
      </c>
      <c r="B107" s="115" t="s">
        <v>313</v>
      </c>
      <c r="C107" s="116">
        <v>200000</v>
      </c>
      <c r="D107" s="116">
        <v>33726</v>
      </c>
      <c r="E107" s="107">
        <f t="shared" si="1"/>
        <v>0.16863</v>
      </c>
      <c r="F107" s="114"/>
    </row>
    <row r="108" spans="1:6" ht="78.8" thickBot="1" x14ac:dyDescent="0.3">
      <c r="A108" s="130" t="s">
        <v>880</v>
      </c>
      <c r="B108" s="115" t="s">
        <v>314</v>
      </c>
      <c r="C108" s="116">
        <v>1490622</v>
      </c>
      <c r="D108" s="116">
        <v>255697.82</v>
      </c>
      <c r="E108" s="107">
        <f t="shared" si="1"/>
        <v>0.17153766682633156</v>
      </c>
      <c r="F108" s="114"/>
    </row>
    <row r="109" spans="1:6" ht="86.3" customHeight="1" thickBot="1" x14ac:dyDescent="0.3">
      <c r="A109" s="130" t="s">
        <v>189</v>
      </c>
      <c r="B109" s="115" t="s">
        <v>315</v>
      </c>
      <c r="C109" s="116">
        <v>1469127</v>
      </c>
      <c r="D109" s="116">
        <v>246435.63</v>
      </c>
      <c r="E109" s="107">
        <f t="shared" si="1"/>
        <v>0.16774290445958723</v>
      </c>
      <c r="F109" s="114"/>
    </row>
    <row r="110" spans="1:6" ht="38.75" customHeight="1" thickBot="1" x14ac:dyDescent="0.3">
      <c r="A110" s="130" t="s">
        <v>191</v>
      </c>
      <c r="B110" s="115" t="s">
        <v>316</v>
      </c>
      <c r="C110" s="116">
        <v>1469127</v>
      </c>
      <c r="D110" s="116">
        <v>246435.63</v>
      </c>
      <c r="E110" s="107">
        <f t="shared" si="1"/>
        <v>0.16774290445958723</v>
      </c>
      <c r="F110" s="114"/>
    </row>
    <row r="111" spans="1:6" ht="37.4" customHeight="1" thickBot="1" x14ac:dyDescent="0.3">
      <c r="A111" s="130" t="s">
        <v>193</v>
      </c>
      <c r="B111" s="115" t="s">
        <v>317</v>
      </c>
      <c r="C111" s="116">
        <v>21495</v>
      </c>
      <c r="D111" s="116">
        <v>9262.19</v>
      </c>
      <c r="E111" s="107">
        <f t="shared" si="1"/>
        <v>0.43089974412654108</v>
      </c>
      <c r="F111" s="114"/>
    </row>
    <row r="112" spans="1:6" ht="47.55" thickBot="1" x14ac:dyDescent="0.3">
      <c r="A112" s="130" t="s">
        <v>195</v>
      </c>
      <c r="B112" s="115" t="s">
        <v>318</v>
      </c>
      <c r="C112" s="116">
        <v>21495</v>
      </c>
      <c r="D112" s="116">
        <v>9262.19</v>
      </c>
      <c r="E112" s="107">
        <f t="shared" si="1"/>
        <v>0.43089974412654108</v>
      </c>
      <c r="F112" s="114"/>
    </row>
    <row r="113" spans="1:6" ht="86.95" customHeight="1" thickBot="1" x14ac:dyDescent="0.3">
      <c r="A113" s="130" t="s">
        <v>881</v>
      </c>
      <c r="B113" s="115" t="s">
        <v>319</v>
      </c>
      <c r="C113" s="116">
        <v>1326349</v>
      </c>
      <c r="D113" s="116">
        <v>324153.23</v>
      </c>
      <c r="E113" s="107">
        <f t="shared" si="1"/>
        <v>0.24439512526491894</v>
      </c>
      <c r="F113" s="114"/>
    </row>
    <row r="114" spans="1:6" ht="84.9" customHeight="1" thickBot="1" x14ac:dyDescent="0.3">
      <c r="A114" s="130" t="s">
        <v>189</v>
      </c>
      <c r="B114" s="115" t="s">
        <v>320</v>
      </c>
      <c r="C114" s="116">
        <v>1311349</v>
      </c>
      <c r="D114" s="116">
        <v>321828.37</v>
      </c>
      <c r="E114" s="107">
        <f t="shared" si="1"/>
        <v>0.24541778733197644</v>
      </c>
      <c r="F114" s="114"/>
    </row>
    <row r="115" spans="1:6" ht="41.45" customHeight="1" thickBot="1" x14ac:dyDescent="0.3">
      <c r="A115" s="130" t="s">
        <v>191</v>
      </c>
      <c r="B115" s="115" t="s">
        <v>321</v>
      </c>
      <c r="C115" s="116">
        <v>1311349</v>
      </c>
      <c r="D115" s="116">
        <v>321828.37</v>
      </c>
      <c r="E115" s="107">
        <f t="shared" si="1"/>
        <v>0.24541778733197644</v>
      </c>
      <c r="F115" s="114"/>
    </row>
    <row r="116" spans="1:6" ht="47.55" thickBot="1" x14ac:dyDescent="0.3">
      <c r="A116" s="130" t="s">
        <v>193</v>
      </c>
      <c r="B116" s="115" t="s">
        <v>322</v>
      </c>
      <c r="C116" s="116">
        <v>15000</v>
      </c>
      <c r="D116" s="116">
        <v>2324.86</v>
      </c>
      <c r="E116" s="107">
        <f t="shared" si="1"/>
        <v>0.15499066666666667</v>
      </c>
      <c r="F116" s="114"/>
    </row>
    <row r="117" spans="1:6" ht="47.55" thickBot="1" x14ac:dyDescent="0.3">
      <c r="A117" s="130" t="s">
        <v>195</v>
      </c>
      <c r="B117" s="115" t="s">
        <v>323</v>
      </c>
      <c r="C117" s="116">
        <v>15000</v>
      </c>
      <c r="D117" s="116">
        <v>2324.86</v>
      </c>
      <c r="E117" s="107">
        <f t="shared" si="1"/>
        <v>0.15499066666666667</v>
      </c>
      <c r="F117" s="114"/>
    </row>
    <row r="118" spans="1:6" ht="63.2" thickBot="1" x14ac:dyDescent="0.3">
      <c r="A118" s="130" t="s">
        <v>882</v>
      </c>
      <c r="B118" s="115" t="s">
        <v>324</v>
      </c>
      <c r="C118" s="116">
        <v>950000</v>
      </c>
      <c r="D118" s="116">
        <v>217541.75</v>
      </c>
      <c r="E118" s="107">
        <f t="shared" si="1"/>
        <v>0.22899131578947368</v>
      </c>
      <c r="F118" s="114"/>
    </row>
    <row r="119" spans="1:6" ht="82.2" customHeight="1" thickBot="1" x14ac:dyDescent="0.3">
      <c r="A119" s="130" t="s">
        <v>189</v>
      </c>
      <c r="B119" s="115" t="s">
        <v>325</v>
      </c>
      <c r="C119" s="116">
        <v>950000</v>
      </c>
      <c r="D119" s="116">
        <v>217541.75</v>
      </c>
      <c r="E119" s="107">
        <f t="shared" si="1"/>
        <v>0.22899131578947368</v>
      </c>
      <c r="F119" s="114"/>
    </row>
    <row r="120" spans="1:6" ht="31.95" thickBot="1" x14ac:dyDescent="0.3">
      <c r="A120" s="130" t="s">
        <v>191</v>
      </c>
      <c r="B120" s="115" t="s">
        <v>326</v>
      </c>
      <c r="C120" s="116">
        <v>950000</v>
      </c>
      <c r="D120" s="116">
        <v>217541.75</v>
      </c>
      <c r="E120" s="107">
        <f t="shared" si="1"/>
        <v>0.22899131578947368</v>
      </c>
      <c r="F120" s="114"/>
    </row>
    <row r="121" spans="1:6" ht="78.150000000000006" customHeight="1" thickBot="1" x14ac:dyDescent="0.3">
      <c r="A121" s="130" t="s">
        <v>883</v>
      </c>
      <c r="B121" s="115" t="s">
        <v>327</v>
      </c>
      <c r="C121" s="116">
        <v>946950</v>
      </c>
      <c r="D121" s="116">
        <v>190293.47</v>
      </c>
      <c r="E121" s="107">
        <f t="shared" si="1"/>
        <v>0.20095408416495064</v>
      </c>
      <c r="F121" s="114"/>
    </row>
    <row r="122" spans="1:6" ht="94.45" thickBot="1" x14ac:dyDescent="0.3">
      <c r="A122" s="130" t="s">
        <v>189</v>
      </c>
      <c r="B122" s="115" t="s">
        <v>328</v>
      </c>
      <c r="C122" s="116">
        <v>901950</v>
      </c>
      <c r="D122" s="116">
        <v>187826.37</v>
      </c>
      <c r="E122" s="107">
        <f t="shared" si="1"/>
        <v>0.20824476966572425</v>
      </c>
      <c r="F122" s="114"/>
    </row>
    <row r="123" spans="1:6" ht="31.95" thickBot="1" x14ac:dyDescent="0.3">
      <c r="A123" s="130" t="s">
        <v>191</v>
      </c>
      <c r="B123" s="115" t="s">
        <v>329</v>
      </c>
      <c r="C123" s="116">
        <v>901950</v>
      </c>
      <c r="D123" s="116">
        <v>187826.37</v>
      </c>
      <c r="E123" s="107">
        <f t="shared" si="1"/>
        <v>0.20824476966572425</v>
      </c>
      <c r="F123" s="114"/>
    </row>
    <row r="124" spans="1:6" ht="47.55" thickBot="1" x14ac:dyDescent="0.3">
      <c r="A124" s="130" t="s">
        <v>193</v>
      </c>
      <c r="B124" s="115" t="s">
        <v>330</v>
      </c>
      <c r="C124" s="116">
        <v>45000</v>
      </c>
      <c r="D124" s="116">
        <v>2467.1</v>
      </c>
      <c r="E124" s="107">
        <f t="shared" si="1"/>
        <v>5.482444444444444E-2</v>
      </c>
      <c r="F124" s="114"/>
    </row>
    <row r="125" spans="1:6" ht="47.55" thickBot="1" x14ac:dyDescent="0.3">
      <c r="A125" s="130" t="s">
        <v>195</v>
      </c>
      <c r="B125" s="115" t="s">
        <v>331</v>
      </c>
      <c r="C125" s="116">
        <v>45000</v>
      </c>
      <c r="D125" s="116">
        <v>2467.1</v>
      </c>
      <c r="E125" s="107">
        <f t="shared" si="1"/>
        <v>5.482444444444444E-2</v>
      </c>
      <c r="F125" s="114"/>
    </row>
    <row r="126" spans="1:6" ht="47.55" thickBot="1" x14ac:dyDescent="0.3">
      <c r="A126" s="130" t="s">
        <v>884</v>
      </c>
      <c r="B126" s="115" t="s">
        <v>332</v>
      </c>
      <c r="C126" s="116">
        <v>2028917</v>
      </c>
      <c r="D126" s="116">
        <v>323144.02</v>
      </c>
      <c r="E126" s="107">
        <f t="shared" si="1"/>
        <v>0.15926921603988731</v>
      </c>
      <c r="F126" s="114"/>
    </row>
    <row r="127" spans="1:6" ht="94.45" thickBot="1" x14ac:dyDescent="0.3">
      <c r="A127" s="130" t="s">
        <v>189</v>
      </c>
      <c r="B127" s="115" t="s">
        <v>333</v>
      </c>
      <c r="C127" s="116">
        <v>1871317</v>
      </c>
      <c r="D127" s="116">
        <v>316628.59000000003</v>
      </c>
      <c r="E127" s="107">
        <f t="shared" si="1"/>
        <v>0.16920093709403591</v>
      </c>
      <c r="F127" s="114"/>
    </row>
    <row r="128" spans="1:6" ht="38.049999999999997" customHeight="1" thickBot="1" x14ac:dyDescent="0.3">
      <c r="A128" s="130" t="s">
        <v>191</v>
      </c>
      <c r="B128" s="115" t="s">
        <v>334</v>
      </c>
      <c r="C128" s="116">
        <v>1871317</v>
      </c>
      <c r="D128" s="116">
        <v>316628.59000000003</v>
      </c>
      <c r="E128" s="107">
        <f t="shared" si="1"/>
        <v>0.16920093709403591</v>
      </c>
      <c r="F128" s="114"/>
    </row>
    <row r="129" spans="1:6" ht="39.4" customHeight="1" thickBot="1" x14ac:dyDescent="0.3">
      <c r="A129" s="130" t="s">
        <v>193</v>
      </c>
      <c r="B129" s="115" t="s">
        <v>335</v>
      </c>
      <c r="C129" s="116">
        <v>157600</v>
      </c>
      <c r="D129" s="116">
        <v>6515.43</v>
      </c>
      <c r="E129" s="107">
        <f t="shared" si="1"/>
        <v>4.1341560913705583E-2</v>
      </c>
      <c r="F129" s="114"/>
    </row>
    <row r="130" spans="1:6" ht="47.55" thickBot="1" x14ac:dyDescent="0.3">
      <c r="A130" s="130" t="s">
        <v>195</v>
      </c>
      <c r="B130" s="115" t="s">
        <v>336</v>
      </c>
      <c r="C130" s="116">
        <v>157600</v>
      </c>
      <c r="D130" s="116">
        <v>6515.43</v>
      </c>
      <c r="E130" s="107">
        <f t="shared" si="1"/>
        <v>4.1341560913705583E-2</v>
      </c>
      <c r="F130" s="114"/>
    </row>
    <row r="131" spans="1:6" ht="94.45" thickBot="1" x14ac:dyDescent="0.3">
      <c r="A131" s="130" t="s">
        <v>885</v>
      </c>
      <c r="B131" s="115" t="s">
        <v>337</v>
      </c>
      <c r="C131" s="116">
        <v>353579</v>
      </c>
      <c r="D131" s="116">
        <v>98014.27</v>
      </c>
      <c r="E131" s="107">
        <f t="shared" si="1"/>
        <v>0.27720614063618032</v>
      </c>
      <c r="F131" s="114"/>
    </row>
    <row r="132" spans="1:6" ht="80.849999999999994" customHeight="1" thickBot="1" x14ac:dyDescent="0.3">
      <c r="A132" s="130" t="s">
        <v>189</v>
      </c>
      <c r="B132" s="115" t="s">
        <v>338</v>
      </c>
      <c r="C132" s="116">
        <v>353579</v>
      </c>
      <c r="D132" s="116">
        <v>98014.27</v>
      </c>
      <c r="E132" s="107">
        <f t="shared" si="1"/>
        <v>0.27720614063618032</v>
      </c>
      <c r="F132" s="114"/>
    </row>
    <row r="133" spans="1:6" ht="31.95" thickBot="1" x14ac:dyDescent="0.3">
      <c r="A133" s="130" t="s">
        <v>191</v>
      </c>
      <c r="B133" s="115" t="s">
        <v>339</v>
      </c>
      <c r="C133" s="116">
        <v>353579</v>
      </c>
      <c r="D133" s="116">
        <v>98014.27</v>
      </c>
      <c r="E133" s="107">
        <f t="shared" si="1"/>
        <v>0.27720614063618032</v>
      </c>
      <c r="F133" s="114"/>
    </row>
    <row r="134" spans="1:6" ht="63.2" thickBot="1" x14ac:dyDescent="0.3">
      <c r="A134" s="130" t="s">
        <v>340</v>
      </c>
      <c r="B134" s="115" t="s">
        <v>341</v>
      </c>
      <c r="C134" s="116">
        <v>14224124.99</v>
      </c>
      <c r="D134" s="116">
        <v>170590.84</v>
      </c>
      <c r="E134" s="107">
        <f t="shared" si="1"/>
        <v>1.1993063905156249E-2</v>
      </c>
      <c r="F134" s="114"/>
    </row>
    <row r="135" spans="1:6" ht="94.45" thickBot="1" x14ac:dyDescent="0.3">
      <c r="A135" s="130" t="s">
        <v>189</v>
      </c>
      <c r="B135" s="115" t="s">
        <v>342</v>
      </c>
      <c r="C135" s="116">
        <v>654000</v>
      </c>
      <c r="D135" s="116">
        <v>170590.84</v>
      </c>
      <c r="E135" s="107">
        <f t="shared" si="1"/>
        <v>0.26084226299694191</v>
      </c>
      <c r="F135" s="114"/>
    </row>
    <row r="136" spans="1:6" ht="37.4" customHeight="1" thickBot="1" x14ac:dyDescent="0.3">
      <c r="A136" s="130" t="s">
        <v>191</v>
      </c>
      <c r="B136" s="115" t="s">
        <v>343</v>
      </c>
      <c r="C136" s="116">
        <v>654000</v>
      </c>
      <c r="D136" s="116">
        <v>170590.84</v>
      </c>
      <c r="E136" s="107">
        <f t="shared" si="1"/>
        <v>0.26084226299694191</v>
      </c>
      <c r="F136" s="114"/>
    </row>
    <row r="137" spans="1:6" ht="47.55" thickBot="1" x14ac:dyDescent="0.3">
      <c r="A137" s="130" t="s">
        <v>193</v>
      </c>
      <c r="B137" s="115" t="s">
        <v>344</v>
      </c>
      <c r="C137" s="116">
        <v>13570124.99</v>
      </c>
      <c r="D137" s="116">
        <v>0</v>
      </c>
      <c r="E137" s="107">
        <f t="shared" si="1"/>
        <v>0</v>
      </c>
      <c r="F137" s="114"/>
    </row>
    <row r="138" spans="1:6" ht="47.55" thickBot="1" x14ac:dyDescent="0.3">
      <c r="A138" s="130" t="s">
        <v>195</v>
      </c>
      <c r="B138" s="115" t="s">
        <v>345</v>
      </c>
      <c r="C138" s="116">
        <v>13570124.99</v>
      </c>
      <c r="D138" s="116">
        <v>0</v>
      </c>
      <c r="E138" s="107">
        <f t="shared" ref="E138:E201" si="2">D138/C138</f>
        <v>0</v>
      </c>
      <c r="F138" s="114"/>
    </row>
    <row r="139" spans="1:6" ht="16.3" thickBot="1" x14ac:dyDescent="0.3">
      <c r="A139" s="130" t="s">
        <v>346</v>
      </c>
      <c r="B139" s="115" t="s">
        <v>347</v>
      </c>
      <c r="C139" s="116">
        <v>1994680</v>
      </c>
      <c r="D139" s="116">
        <v>414155.9</v>
      </c>
      <c r="E139" s="107">
        <f t="shared" si="2"/>
        <v>0.20763024645557182</v>
      </c>
      <c r="F139" s="114"/>
    </row>
    <row r="140" spans="1:6" ht="16.3" thickBot="1" x14ac:dyDescent="0.3">
      <c r="A140" s="130" t="s">
        <v>348</v>
      </c>
      <c r="B140" s="115" t="s">
        <v>349</v>
      </c>
      <c r="C140" s="116">
        <v>1994680</v>
      </c>
      <c r="D140" s="116">
        <v>414155.9</v>
      </c>
      <c r="E140" s="107">
        <f t="shared" si="2"/>
        <v>0.20763024645557182</v>
      </c>
      <c r="F140" s="114"/>
    </row>
    <row r="141" spans="1:6" ht="51.65" customHeight="1" thickBot="1" x14ac:dyDescent="0.3">
      <c r="A141" s="130" t="s">
        <v>886</v>
      </c>
      <c r="B141" s="115" t="s">
        <v>350</v>
      </c>
      <c r="C141" s="116">
        <v>270000</v>
      </c>
      <c r="D141" s="116">
        <v>31021.52</v>
      </c>
      <c r="E141" s="107">
        <f t="shared" si="2"/>
        <v>0.11489451851851852</v>
      </c>
      <c r="F141" s="114"/>
    </row>
    <row r="142" spans="1:6" ht="94.45" thickBot="1" x14ac:dyDescent="0.3">
      <c r="A142" s="130" t="s">
        <v>189</v>
      </c>
      <c r="B142" s="115" t="s">
        <v>351</v>
      </c>
      <c r="C142" s="116">
        <v>270000</v>
      </c>
      <c r="D142" s="116">
        <v>31021.52</v>
      </c>
      <c r="E142" s="107">
        <f t="shared" si="2"/>
        <v>0.11489451851851852</v>
      </c>
      <c r="F142" s="114"/>
    </row>
    <row r="143" spans="1:6" ht="38.049999999999997" customHeight="1" thickBot="1" x14ac:dyDescent="0.3">
      <c r="A143" s="130" t="s">
        <v>191</v>
      </c>
      <c r="B143" s="115" t="s">
        <v>352</v>
      </c>
      <c r="C143" s="116">
        <v>270000</v>
      </c>
      <c r="D143" s="116">
        <v>31021.52</v>
      </c>
      <c r="E143" s="107">
        <f t="shared" si="2"/>
        <v>0.11489451851851852</v>
      </c>
      <c r="F143" s="114"/>
    </row>
    <row r="144" spans="1:6" ht="47.55" thickBot="1" x14ac:dyDescent="0.3">
      <c r="A144" s="130" t="s">
        <v>887</v>
      </c>
      <c r="B144" s="115" t="s">
        <v>353</v>
      </c>
      <c r="C144" s="116">
        <v>1724680</v>
      </c>
      <c r="D144" s="116">
        <v>383134.38</v>
      </c>
      <c r="E144" s="107">
        <f t="shared" si="2"/>
        <v>0.22214809703829116</v>
      </c>
      <c r="F144" s="114"/>
    </row>
    <row r="145" spans="1:6" ht="94.45" thickBot="1" x14ac:dyDescent="0.3">
      <c r="A145" s="130" t="s">
        <v>189</v>
      </c>
      <c r="B145" s="115" t="s">
        <v>354</v>
      </c>
      <c r="C145" s="116">
        <v>1724680</v>
      </c>
      <c r="D145" s="116">
        <v>383134.38</v>
      </c>
      <c r="E145" s="107">
        <f t="shared" si="2"/>
        <v>0.22214809703829116</v>
      </c>
      <c r="F145" s="114"/>
    </row>
    <row r="146" spans="1:6" ht="36.700000000000003" customHeight="1" thickBot="1" x14ac:dyDescent="0.3">
      <c r="A146" s="130" t="s">
        <v>191</v>
      </c>
      <c r="B146" s="115" t="s">
        <v>355</v>
      </c>
      <c r="C146" s="116">
        <v>1724680</v>
      </c>
      <c r="D146" s="116">
        <v>383134.38</v>
      </c>
      <c r="E146" s="107">
        <f t="shared" si="2"/>
        <v>0.22214809703829116</v>
      </c>
      <c r="F146" s="114"/>
    </row>
    <row r="147" spans="1:6" ht="31.95" thickBot="1" x14ac:dyDescent="0.3">
      <c r="A147" s="130" t="s">
        <v>356</v>
      </c>
      <c r="B147" s="115" t="s">
        <v>357</v>
      </c>
      <c r="C147" s="116">
        <v>805000</v>
      </c>
      <c r="D147" s="116">
        <v>2556.4</v>
      </c>
      <c r="E147" s="107">
        <f t="shared" si="2"/>
        <v>3.1756521739130434E-3</v>
      </c>
      <c r="F147" s="114"/>
    </row>
    <row r="148" spans="1:6" ht="16.3" thickBot="1" x14ac:dyDescent="0.3">
      <c r="A148" s="130" t="s">
        <v>358</v>
      </c>
      <c r="B148" s="115" t="s">
        <v>359</v>
      </c>
      <c r="C148" s="116">
        <v>200000</v>
      </c>
      <c r="D148" s="116">
        <v>0</v>
      </c>
      <c r="E148" s="107">
        <f t="shared" si="2"/>
        <v>0</v>
      </c>
      <c r="F148" s="114"/>
    </row>
    <row r="149" spans="1:6" ht="47.55" thickBot="1" x14ac:dyDescent="0.3">
      <c r="A149" s="130" t="s">
        <v>360</v>
      </c>
      <c r="B149" s="115" t="s">
        <v>361</v>
      </c>
      <c r="C149" s="116">
        <v>200000</v>
      </c>
      <c r="D149" s="116">
        <v>0</v>
      </c>
      <c r="E149" s="107">
        <f t="shared" si="2"/>
        <v>0</v>
      </c>
      <c r="F149" s="114"/>
    </row>
    <row r="150" spans="1:6" ht="38.049999999999997" customHeight="1" thickBot="1" x14ac:dyDescent="0.3">
      <c r="A150" s="130" t="s">
        <v>193</v>
      </c>
      <c r="B150" s="115" t="s">
        <v>362</v>
      </c>
      <c r="C150" s="116">
        <v>200000</v>
      </c>
      <c r="D150" s="116">
        <v>0</v>
      </c>
      <c r="E150" s="107">
        <f t="shared" si="2"/>
        <v>0</v>
      </c>
      <c r="F150" s="114"/>
    </row>
    <row r="151" spans="1:6" ht="47.55" thickBot="1" x14ac:dyDescent="0.3">
      <c r="A151" s="130" t="s">
        <v>195</v>
      </c>
      <c r="B151" s="115" t="s">
        <v>363</v>
      </c>
      <c r="C151" s="116">
        <v>200000</v>
      </c>
      <c r="D151" s="116">
        <v>0</v>
      </c>
      <c r="E151" s="107">
        <f t="shared" si="2"/>
        <v>0</v>
      </c>
      <c r="F151" s="114"/>
    </row>
    <row r="152" spans="1:6" ht="47.55" thickBot="1" x14ac:dyDescent="0.3">
      <c r="A152" s="130" t="s">
        <v>888</v>
      </c>
      <c r="B152" s="115" t="s">
        <v>364</v>
      </c>
      <c r="C152" s="116">
        <v>605000</v>
      </c>
      <c r="D152" s="116">
        <v>2556.4</v>
      </c>
      <c r="E152" s="107">
        <f t="shared" si="2"/>
        <v>4.2254545454545453E-3</v>
      </c>
      <c r="F152" s="114"/>
    </row>
    <row r="153" spans="1:6" ht="47.55" thickBot="1" x14ac:dyDescent="0.3">
      <c r="A153" s="130" t="s">
        <v>365</v>
      </c>
      <c r="B153" s="115" t="s">
        <v>366</v>
      </c>
      <c r="C153" s="116">
        <v>605000</v>
      </c>
      <c r="D153" s="116">
        <v>2556.4</v>
      </c>
      <c r="E153" s="107">
        <f t="shared" si="2"/>
        <v>4.2254545454545453E-3</v>
      </c>
      <c r="F153" s="114"/>
    </row>
    <row r="154" spans="1:6" ht="35.35" customHeight="1" thickBot="1" x14ac:dyDescent="0.3">
      <c r="A154" s="130" t="s">
        <v>193</v>
      </c>
      <c r="B154" s="115" t="s">
        <v>367</v>
      </c>
      <c r="C154" s="116">
        <v>605000</v>
      </c>
      <c r="D154" s="116">
        <v>2556.4</v>
      </c>
      <c r="E154" s="107">
        <f t="shared" si="2"/>
        <v>4.2254545454545453E-3</v>
      </c>
      <c r="F154" s="114"/>
    </row>
    <row r="155" spans="1:6" ht="47.55" thickBot="1" x14ac:dyDescent="0.3">
      <c r="A155" s="130" t="s">
        <v>195</v>
      </c>
      <c r="B155" s="115" t="s">
        <v>368</v>
      </c>
      <c r="C155" s="116">
        <v>605000</v>
      </c>
      <c r="D155" s="116">
        <v>2556.4</v>
      </c>
      <c r="E155" s="107">
        <f t="shared" si="2"/>
        <v>4.2254545454545453E-3</v>
      </c>
      <c r="F155" s="114"/>
    </row>
    <row r="156" spans="1:6" ht="16.3" thickBot="1" x14ac:dyDescent="0.3">
      <c r="A156" s="130" t="s">
        <v>369</v>
      </c>
      <c r="B156" s="115" t="s">
        <v>370</v>
      </c>
      <c r="C156" s="116">
        <v>16603133.93</v>
      </c>
      <c r="D156" s="116">
        <v>1157869.1000000001</v>
      </c>
      <c r="E156" s="107">
        <f t="shared" si="2"/>
        <v>6.9737984701060601E-2</v>
      </c>
      <c r="F156" s="114"/>
    </row>
    <row r="157" spans="1:6" ht="16.3" thickBot="1" x14ac:dyDescent="0.3">
      <c r="A157" s="130" t="s">
        <v>371</v>
      </c>
      <c r="B157" s="115" t="s">
        <v>372</v>
      </c>
      <c r="C157" s="116">
        <v>1122746.8500000001</v>
      </c>
      <c r="D157" s="116">
        <v>0</v>
      </c>
      <c r="E157" s="107">
        <f t="shared" si="2"/>
        <v>0</v>
      </c>
      <c r="F157" s="114"/>
    </row>
    <row r="158" spans="1:6" ht="116.85" customHeight="1" thickBot="1" x14ac:dyDescent="0.3">
      <c r="A158" s="130" t="s">
        <v>889</v>
      </c>
      <c r="B158" s="115" t="s">
        <v>373</v>
      </c>
      <c r="C158" s="116">
        <v>1122746.8500000001</v>
      </c>
      <c r="D158" s="116">
        <v>0</v>
      </c>
      <c r="E158" s="107">
        <f t="shared" si="2"/>
        <v>0</v>
      </c>
      <c r="F158" s="114"/>
    </row>
    <row r="159" spans="1:6" ht="47.55" thickBot="1" x14ac:dyDescent="0.3">
      <c r="A159" s="130" t="s">
        <v>193</v>
      </c>
      <c r="B159" s="115" t="s">
        <v>374</v>
      </c>
      <c r="C159" s="116">
        <v>1122746.8500000001</v>
      </c>
      <c r="D159" s="116">
        <v>0</v>
      </c>
      <c r="E159" s="107">
        <f t="shared" si="2"/>
        <v>0</v>
      </c>
      <c r="F159" s="114"/>
    </row>
    <row r="160" spans="1:6" ht="47.55" thickBot="1" x14ac:dyDescent="0.3">
      <c r="A160" s="130" t="s">
        <v>195</v>
      </c>
      <c r="B160" s="115" t="s">
        <v>375</v>
      </c>
      <c r="C160" s="116">
        <v>1122746.8500000001</v>
      </c>
      <c r="D160" s="116">
        <v>0</v>
      </c>
      <c r="E160" s="107">
        <f t="shared" si="2"/>
        <v>0</v>
      </c>
      <c r="F160" s="114"/>
    </row>
    <row r="161" spans="1:6" ht="16.3" thickBot="1" x14ac:dyDescent="0.3">
      <c r="A161" s="130" t="s">
        <v>376</v>
      </c>
      <c r="B161" s="115" t="s">
        <v>377</v>
      </c>
      <c r="C161" s="116">
        <v>1488387.08</v>
      </c>
      <c r="D161" s="116">
        <v>0</v>
      </c>
      <c r="E161" s="107">
        <f t="shared" si="2"/>
        <v>0</v>
      </c>
      <c r="F161" s="114"/>
    </row>
    <row r="162" spans="1:6" ht="31.95" thickBot="1" x14ac:dyDescent="0.3">
      <c r="A162" s="130" t="s">
        <v>378</v>
      </c>
      <c r="B162" s="115" t="s">
        <v>379</v>
      </c>
      <c r="C162" s="116">
        <v>1485000</v>
      </c>
      <c r="D162" s="116">
        <v>0</v>
      </c>
      <c r="E162" s="107">
        <f t="shared" si="2"/>
        <v>0</v>
      </c>
      <c r="F162" s="114"/>
    </row>
    <row r="163" spans="1:6" ht="16.3" thickBot="1" x14ac:dyDescent="0.3">
      <c r="A163" s="130" t="s">
        <v>197</v>
      </c>
      <c r="B163" s="115" t="s">
        <v>380</v>
      </c>
      <c r="C163" s="116">
        <v>1485000</v>
      </c>
      <c r="D163" s="116">
        <v>0</v>
      </c>
      <c r="E163" s="107">
        <f t="shared" si="2"/>
        <v>0</v>
      </c>
      <c r="F163" s="114"/>
    </row>
    <row r="164" spans="1:6" ht="65.25" customHeight="1" thickBot="1" x14ac:dyDescent="0.3">
      <c r="A164" s="130" t="s">
        <v>381</v>
      </c>
      <c r="B164" s="115" t="s">
        <v>382</v>
      </c>
      <c r="C164" s="116">
        <v>1485000</v>
      </c>
      <c r="D164" s="116">
        <v>0</v>
      </c>
      <c r="E164" s="107">
        <f t="shared" si="2"/>
        <v>0</v>
      </c>
      <c r="F164" s="114"/>
    </row>
    <row r="165" spans="1:6" ht="131.1" customHeight="1" thickBot="1" x14ac:dyDescent="0.3">
      <c r="A165" s="130" t="s">
        <v>890</v>
      </c>
      <c r="B165" s="115" t="s">
        <v>383</v>
      </c>
      <c r="C165" s="116">
        <v>3387.08</v>
      </c>
      <c r="D165" s="116">
        <v>0</v>
      </c>
      <c r="E165" s="107">
        <f t="shared" si="2"/>
        <v>0</v>
      </c>
      <c r="F165" s="114"/>
    </row>
    <row r="166" spans="1:6" ht="38.75" customHeight="1" thickBot="1" x14ac:dyDescent="0.3">
      <c r="A166" s="130" t="s">
        <v>193</v>
      </c>
      <c r="B166" s="115" t="s">
        <v>384</v>
      </c>
      <c r="C166" s="116">
        <v>3387.08</v>
      </c>
      <c r="D166" s="116">
        <v>0</v>
      </c>
      <c r="E166" s="107">
        <f t="shared" si="2"/>
        <v>0</v>
      </c>
      <c r="F166" s="114"/>
    </row>
    <row r="167" spans="1:6" ht="47.55" thickBot="1" x14ac:dyDescent="0.3">
      <c r="A167" s="130" t="s">
        <v>195</v>
      </c>
      <c r="B167" s="115" t="s">
        <v>385</v>
      </c>
      <c r="C167" s="116">
        <v>3387.08</v>
      </c>
      <c r="D167" s="116">
        <v>0</v>
      </c>
      <c r="E167" s="107">
        <f t="shared" si="2"/>
        <v>0</v>
      </c>
      <c r="F167" s="114"/>
    </row>
    <row r="168" spans="1:6" ht="16.3" thickBot="1" x14ac:dyDescent="0.3">
      <c r="A168" s="130" t="s">
        <v>386</v>
      </c>
      <c r="B168" s="115" t="s">
        <v>387</v>
      </c>
      <c r="C168" s="116">
        <v>13057000</v>
      </c>
      <c r="D168" s="116">
        <v>1154169.1000000001</v>
      </c>
      <c r="E168" s="107">
        <f t="shared" si="2"/>
        <v>8.8394661867197674E-2</v>
      </c>
      <c r="F168" s="114"/>
    </row>
    <row r="169" spans="1:6" ht="78.8" thickBot="1" x14ac:dyDescent="0.3">
      <c r="A169" s="130" t="s">
        <v>388</v>
      </c>
      <c r="B169" s="115" t="s">
        <v>389</v>
      </c>
      <c r="C169" s="116">
        <v>13057000</v>
      </c>
      <c r="D169" s="116">
        <v>1154169.1000000001</v>
      </c>
      <c r="E169" s="107">
        <f t="shared" si="2"/>
        <v>8.8394661867197674E-2</v>
      </c>
      <c r="F169" s="114"/>
    </row>
    <row r="170" spans="1:6" ht="47.55" thickBot="1" x14ac:dyDescent="0.3">
      <c r="A170" s="130" t="s">
        <v>193</v>
      </c>
      <c r="B170" s="115" t="s">
        <v>390</v>
      </c>
      <c r="C170" s="116">
        <v>13057000</v>
      </c>
      <c r="D170" s="116">
        <v>1154169.1000000001</v>
      </c>
      <c r="E170" s="107">
        <f t="shared" si="2"/>
        <v>8.8394661867197674E-2</v>
      </c>
      <c r="F170" s="114"/>
    </row>
    <row r="171" spans="1:6" ht="47.55" thickBot="1" x14ac:dyDescent="0.3">
      <c r="A171" s="130" t="s">
        <v>195</v>
      </c>
      <c r="B171" s="115" t="s">
        <v>391</v>
      </c>
      <c r="C171" s="116">
        <v>13057000</v>
      </c>
      <c r="D171" s="116">
        <v>1154169.1000000001</v>
      </c>
      <c r="E171" s="107">
        <f t="shared" si="2"/>
        <v>8.8394661867197674E-2</v>
      </c>
      <c r="F171" s="114"/>
    </row>
    <row r="172" spans="1:6" ht="31.95" thickBot="1" x14ac:dyDescent="0.3">
      <c r="A172" s="130" t="s">
        <v>392</v>
      </c>
      <c r="B172" s="115" t="s">
        <v>393</v>
      </c>
      <c r="C172" s="116">
        <v>935000</v>
      </c>
      <c r="D172" s="116">
        <v>3700</v>
      </c>
      <c r="E172" s="107">
        <f t="shared" si="2"/>
        <v>3.957219251336898E-3</v>
      </c>
      <c r="F172" s="114"/>
    </row>
    <row r="173" spans="1:6" ht="94.45" thickBot="1" x14ac:dyDescent="0.3">
      <c r="A173" s="130" t="s">
        <v>394</v>
      </c>
      <c r="B173" s="115" t="s">
        <v>395</v>
      </c>
      <c r="C173" s="116">
        <v>100000</v>
      </c>
      <c r="D173" s="116">
        <v>0</v>
      </c>
      <c r="E173" s="107">
        <f t="shared" si="2"/>
        <v>0</v>
      </c>
      <c r="F173" s="114"/>
    </row>
    <row r="174" spans="1:6" ht="16.3" thickBot="1" x14ac:dyDescent="0.3">
      <c r="A174" s="130" t="s">
        <v>197</v>
      </c>
      <c r="B174" s="115" t="s">
        <v>396</v>
      </c>
      <c r="C174" s="116">
        <v>100000</v>
      </c>
      <c r="D174" s="116">
        <v>0</v>
      </c>
      <c r="E174" s="107">
        <f t="shared" si="2"/>
        <v>0</v>
      </c>
      <c r="F174" s="114"/>
    </row>
    <row r="175" spans="1:6" ht="67.25" customHeight="1" thickBot="1" x14ac:dyDescent="0.3">
      <c r="A175" s="130" t="s">
        <v>381</v>
      </c>
      <c r="B175" s="115" t="s">
        <v>397</v>
      </c>
      <c r="C175" s="116">
        <v>100000</v>
      </c>
      <c r="D175" s="116">
        <v>0</v>
      </c>
      <c r="E175" s="107">
        <f t="shared" si="2"/>
        <v>0</v>
      </c>
      <c r="F175" s="114"/>
    </row>
    <row r="176" spans="1:6" ht="31.95" thickBot="1" x14ac:dyDescent="0.3">
      <c r="A176" s="130" t="s">
        <v>891</v>
      </c>
      <c r="B176" s="115" t="s">
        <v>398</v>
      </c>
      <c r="C176" s="116">
        <v>235000</v>
      </c>
      <c r="D176" s="116">
        <v>3700</v>
      </c>
      <c r="E176" s="107">
        <f t="shared" si="2"/>
        <v>1.5744680851063831E-2</v>
      </c>
      <c r="F176" s="114"/>
    </row>
    <row r="177" spans="1:6" ht="36" customHeight="1" thickBot="1" x14ac:dyDescent="0.3">
      <c r="A177" s="130" t="s">
        <v>193</v>
      </c>
      <c r="B177" s="115" t="s">
        <v>399</v>
      </c>
      <c r="C177" s="116">
        <v>235000</v>
      </c>
      <c r="D177" s="116">
        <v>3700</v>
      </c>
      <c r="E177" s="107">
        <f t="shared" si="2"/>
        <v>1.5744680851063831E-2</v>
      </c>
      <c r="F177" s="114"/>
    </row>
    <row r="178" spans="1:6" ht="47.55" thickBot="1" x14ac:dyDescent="0.3">
      <c r="A178" s="130" t="s">
        <v>195</v>
      </c>
      <c r="B178" s="115" t="s">
        <v>400</v>
      </c>
      <c r="C178" s="116">
        <v>235000</v>
      </c>
      <c r="D178" s="116">
        <v>3700</v>
      </c>
      <c r="E178" s="107">
        <f t="shared" si="2"/>
        <v>1.5744680851063831E-2</v>
      </c>
      <c r="F178" s="114"/>
    </row>
    <row r="179" spans="1:6" ht="31.95" thickBot="1" x14ac:dyDescent="0.3">
      <c r="A179" s="130" t="s">
        <v>892</v>
      </c>
      <c r="B179" s="115" t="s">
        <v>401</v>
      </c>
      <c r="C179" s="116">
        <v>600000</v>
      </c>
      <c r="D179" s="116">
        <v>0</v>
      </c>
      <c r="E179" s="107">
        <f t="shared" si="2"/>
        <v>0</v>
      </c>
      <c r="F179" s="114"/>
    </row>
    <row r="180" spans="1:6" ht="47.55" thickBot="1" x14ac:dyDescent="0.3">
      <c r="A180" s="130" t="s">
        <v>193</v>
      </c>
      <c r="B180" s="115" t="s">
        <v>402</v>
      </c>
      <c r="C180" s="116">
        <v>600000</v>
      </c>
      <c r="D180" s="116">
        <v>0</v>
      </c>
      <c r="E180" s="107">
        <f t="shared" si="2"/>
        <v>0</v>
      </c>
      <c r="F180" s="114"/>
    </row>
    <row r="181" spans="1:6" ht="47.55" thickBot="1" x14ac:dyDescent="0.3">
      <c r="A181" s="130" t="s">
        <v>195</v>
      </c>
      <c r="B181" s="115" t="s">
        <v>403</v>
      </c>
      <c r="C181" s="116">
        <v>600000</v>
      </c>
      <c r="D181" s="116">
        <v>0</v>
      </c>
      <c r="E181" s="107">
        <f t="shared" si="2"/>
        <v>0</v>
      </c>
      <c r="F181" s="114"/>
    </row>
    <row r="182" spans="1:6" ht="23.1" customHeight="1" thickBot="1" x14ac:dyDescent="0.3">
      <c r="A182" s="130" t="s">
        <v>404</v>
      </c>
      <c r="B182" s="115" t="s">
        <v>405</v>
      </c>
      <c r="C182" s="116">
        <v>69925049.169999987</v>
      </c>
      <c r="D182" s="116">
        <v>3031110.99</v>
      </c>
      <c r="E182" s="107">
        <f t="shared" si="2"/>
        <v>4.3347999407634896E-2</v>
      </c>
      <c r="F182" s="114"/>
    </row>
    <row r="183" spans="1:6" ht="16.3" thickBot="1" x14ac:dyDescent="0.3">
      <c r="A183" s="130" t="s">
        <v>406</v>
      </c>
      <c r="B183" s="115" t="s">
        <v>407</v>
      </c>
      <c r="C183" s="116">
        <v>2483113.73</v>
      </c>
      <c r="D183" s="116">
        <v>383092.66</v>
      </c>
      <c r="E183" s="107">
        <f t="shared" si="2"/>
        <v>0.1542791437104252</v>
      </c>
      <c r="F183" s="114"/>
    </row>
    <row r="184" spans="1:6" ht="31.95" thickBot="1" x14ac:dyDescent="0.3">
      <c r="A184" s="130" t="s">
        <v>408</v>
      </c>
      <c r="B184" s="115" t="s">
        <v>409</v>
      </c>
      <c r="C184" s="116">
        <v>2483113.73</v>
      </c>
      <c r="D184" s="116">
        <v>383092.66</v>
      </c>
      <c r="E184" s="107">
        <f t="shared" si="2"/>
        <v>0.1542791437104252</v>
      </c>
      <c r="F184" s="114"/>
    </row>
    <row r="185" spans="1:6" ht="33.299999999999997" customHeight="1" thickBot="1" x14ac:dyDescent="0.3">
      <c r="A185" s="130" t="s">
        <v>193</v>
      </c>
      <c r="B185" s="115" t="s">
        <v>410</v>
      </c>
      <c r="C185" s="116">
        <v>2483113.73</v>
      </c>
      <c r="D185" s="116">
        <v>383092.66</v>
      </c>
      <c r="E185" s="107">
        <f t="shared" si="2"/>
        <v>0.1542791437104252</v>
      </c>
      <c r="F185" s="114"/>
    </row>
    <row r="186" spans="1:6" ht="47.55" thickBot="1" x14ac:dyDescent="0.3">
      <c r="A186" s="130" t="s">
        <v>195</v>
      </c>
      <c r="B186" s="115" t="s">
        <v>411</v>
      </c>
      <c r="C186" s="116">
        <v>2483113.73</v>
      </c>
      <c r="D186" s="116">
        <v>383092.66</v>
      </c>
      <c r="E186" s="107">
        <f t="shared" si="2"/>
        <v>0.1542791437104252</v>
      </c>
      <c r="F186" s="114"/>
    </row>
    <row r="187" spans="1:6" ht="16.3" thickBot="1" x14ac:dyDescent="0.3">
      <c r="A187" s="130" t="s">
        <v>412</v>
      </c>
      <c r="B187" s="115" t="s">
        <v>413</v>
      </c>
      <c r="C187" s="116">
        <v>38266958.350000001</v>
      </c>
      <c r="D187" s="116">
        <v>638696.16999999993</v>
      </c>
      <c r="E187" s="107">
        <f t="shared" si="2"/>
        <v>1.6690539241669307E-2</v>
      </c>
      <c r="F187" s="114"/>
    </row>
    <row r="188" spans="1:6" ht="94.45" thickBot="1" x14ac:dyDescent="0.3">
      <c r="A188" s="130" t="s">
        <v>414</v>
      </c>
      <c r="B188" s="115" t="s">
        <v>415</v>
      </c>
      <c r="C188" s="116">
        <v>10459292.050000001</v>
      </c>
      <c r="D188" s="116">
        <v>345239.61</v>
      </c>
      <c r="E188" s="107">
        <f t="shared" si="2"/>
        <v>3.3007932883946954E-2</v>
      </c>
      <c r="F188" s="114"/>
    </row>
    <row r="189" spans="1:6" ht="47.55" thickBot="1" x14ac:dyDescent="0.3">
      <c r="A189" s="130" t="s">
        <v>193</v>
      </c>
      <c r="B189" s="115" t="s">
        <v>416</v>
      </c>
      <c r="C189" s="116">
        <v>280603.87</v>
      </c>
      <c r="D189" s="116">
        <v>166551.43</v>
      </c>
      <c r="E189" s="107">
        <f t="shared" si="2"/>
        <v>0.5935464468113002</v>
      </c>
      <c r="F189" s="114"/>
    </row>
    <row r="190" spans="1:6" ht="47.55" thickBot="1" x14ac:dyDescent="0.3">
      <c r="A190" s="130" t="s">
        <v>195</v>
      </c>
      <c r="B190" s="115" t="s">
        <v>417</v>
      </c>
      <c r="C190" s="116">
        <v>280603.87</v>
      </c>
      <c r="D190" s="116">
        <v>166551.43</v>
      </c>
      <c r="E190" s="107">
        <f t="shared" si="2"/>
        <v>0.5935464468113002</v>
      </c>
      <c r="F190" s="114"/>
    </row>
    <row r="191" spans="1:6" ht="47.55" thickBot="1" x14ac:dyDescent="0.3">
      <c r="A191" s="130" t="s">
        <v>288</v>
      </c>
      <c r="B191" s="115" t="s">
        <v>418</v>
      </c>
      <c r="C191" s="116">
        <v>178688.18</v>
      </c>
      <c r="D191" s="116">
        <v>178688.18</v>
      </c>
      <c r="E191" s="107">
        <f t="shared" si="2"/>
        <v>1</v>
      </c>
      <c r="F191" s="114"/>
    </row>
    <row r="192" spans="1:6" ht="16.3" thickBot="1" x14ac:dyDescent="0.3">
      <c r="A192" s="130" t="s">
        <v>290</v>
      </c>
      <c r="B192" s="115" t="s">
        <v>419</v>
      </c>
      <c r="C192" s="116">
        <v>178688.18</v>
      </c>
      <c r="D192" s="116">
        <v>178688.18</v>
      </c>
      <c r="E192" s="107">
        <f t="shared" si="2"/>
        <v>1</v>
      </c>
      <c r="F192" s="114"/>
    </row>
    <row r="193" spans="1:6" ht="16.3" thickBot="1" x14ac:dyDescent="0.3">
      <c r="A193" s="130" t="s">
        <v>197</v>
      </c>
      <c r="B193" s="115" t="s">
        <v>420</v>
      </c>
      <c r="C193" s="116">
        <v>10000000</v>
      </c>
      <c r="D193" s="116">
        <v>0</v>
      </c>
      <c r="E193" s="107">
        <f t="shared" si="2"/>
        <v>0</v>
      </c>
      <c r="F193" s="114"/>
    </row>
    <row r="194" spans="1:6" ht="70" customHeight="1" thickBot="1" x14ac:dyDescent="0.3">
      <c r="A194" s="130" t="s">
        <v>381</v>
      </c>
      <c r="B194" s="115" t="s">
        <v>421</v>
      </c>
      <c r="C194" s="116">
        <v>10000000</v>
      </c>
      <c r="D194" s="116">
        <v>0</v>
      </c>
      <c r="E194" s="107">
        <f t="shared" si="2"/>
        <v>0</v>
      </c>
      <c r="F194" s="114"/>
    </row>
    <row r="195" spans="1:6" ht="78.8" thickBot="1" x14ac:dyDescent="0.3">
      <c r="A195" s="130" t="s">
        <v>422</v>
      </c>
      <c r="B195" s="115" t="s">
        <v>423</v>
      </c>
      <c r="C195" s="116">
        <v>10000000</v>
      </c>
      <c r="D195" s="116">
        <v>0</v>
      </c>
      <c r="E195" s="107">
        <f t="shared" si="2"/>
        <v>0</v>
      </c>
      <c r="F195" s="114"/>
    </row>
    <row r="196" spans="1:6" ht="47.55" thickBot="1" x14ac:dyDescent="0.3">
      <c r="A196" s="130" t="s">
        <v>424</v>
      </c>
      <c r="B196" s="115" t="s">
        <v>425</v>
      </c>
      <c r="C196" s="116">
        <v>4400000</v>
      </c>
      <c r="D196" s="116">
        <v>293456.56</v>
      </c>
      <c r="E196" s="107">
        <f t="shared" si="2"/>
        <v>6.6694672727272725E-2</v>
      </c>
      <c r="F196" s="114"/>
    </row>
    <row r="197" spans="1:6" ht="16.3" thickBot="1" x14ac:dyDescent="0.3">
      <c r="A197" s="130" t="s">
        <v>197</v>
      </c>
      <c r="B197" s="115" t="s">
        <v>426</v>
      </c>
      <c r="C197" s="116">
        <v>4400000</v>
      </c>
      <c r="D197" s="116">
        <v>293456.56</v>
      </c>
      <c r="E197" s="107">
        <f t="shared" si="2"/>
        <v>6.6694672727272725E-2</v>
      </c>
      <c r="F197" s="114"/>
    </row>
    <row r="198" spans="1:6" ht="78.8" thickBot="1" x14ac:dyDescent="0.3">
      <c r="A198" s="130" t="s">
        <v>381</v>
      </c>
      <c r="B198" s="115" t="s">
        <v>427</v>
      </c>
      <c r="C198" s="116">
        <v>4400000</v>
      </c>
      <c r="D198" s="116">
        <v>293456.56</v>
      </c>
      <c r="E198" s="107">
        <f t="shared" si="2"/>
        <v>6.6694672727272725E-2</v>
      </c>
      <c r="F198" s="114"/>
    </row>
    <row r="199" spans="1:6" ht="47.55" thickBot="1" x14ac:dyDescent="0.3">
      <c r="A199" s="130" t="s">
        <v>428</v>
      </c>
      <c r="B199" s="115" t="s">
        <v>429</v>
      </c>
      <c r="C199" s="116">
        <v>15439000</v>
      </c>
      <c r="D199" s="116">
        <v>0</v>
      </c>
      <c r="E199" s="107">
        <f t="shared" si="2"/>
        <v>0</v>
      </c>
      <c r="F199" s="114"/>
    </row>
    <row r="200" spans="1:6" ht="16.3" thickBot="1" x14ac:dyDescent="0.3">
      <c r="A200" s="130" t="s">
        <v>197</v>
      </c>
      <c r="B200" s="115" t="s">
        <v>430</v>
      </c>
      <c r="C200" s="116">
        <v>15439000</v>
      </c>
      <c r="D200" s="116">
        <v>0</v>
      </c>
      <c r="E200" s="107">
        <f t="shared" si="2"/>
        <v>0</v>
      </c>
      <c r="F200" s="114"/>
    </row>
    <row r="201" spans="1:6" ht="68.599999999999994" customHeight="1" thickBot="1" x14ac:dyDescent="0.3">
      <c r="A201" s="130" t="s">
        <v>381</v>
      </c>
      <c r="B201" s="115" t="s">
        <v>431</v>
      </c>
      <c r="C201" s="116">
        <v>15439000</v>
      </c>
      <c r="D201" s="116">
        <v>0</v>
      </c>
      <c r="E201" s="107">
        <f t="shared" si="2"/>
        <v>0</v>
      </c>
      <c r="F201" s="114"/>
    </row>
    <row r="202" spans="1:6" ht="47.55" thickBot="1" x14ac:dyDescent="0.3">
      <c r="A202" s="130" t="s">
        <v>432</v>
      </c>
      <c r="B202" s="115" t="s">
        <v>433</v>
      </c>
      <c r="C202" s="116">
        <v>3000000</v>
      </c>
      <c r="D202" s="116">
        <v>0</v>
      </c>
      <c r="E202" s="107">
        <f t="shared" ref="E202:E265" si="3">D202/C202</f>
        <v>0</v>
      </c>
      <c r="F202" s="114"/>
    </row>
    <row r="203" spans="1:6" ht="39.4" customHeight="1" thickBot="1" x14ac:dyDescent="0.3">
      <c r="A203" s="130" t="s">
        <v>193</v>
      </c>
      <c r="B203" s="115" t="s">
        <v>434</v>
      </c>
      <c r="C203" s="116">
        <v>3000000</v>
      </c>
      <c r="D203" s="116">
        <v>0</v>
      </c>
      <c r="E203" s="107">
        <f t="shared" si="3"/>
        <v>0</v>
      </c>
      <c r="F203" s="114"/>
    </row>
    <row r="204" spans="1:6" ht="47.55" thickBot="1" x14ac:dyDescent="0.3">
      <c r="A204" s="130" t="s">
        <v>195</v>
      </c>
      <c r="B204" s="115" t="s">
        <v>435</v>
      </c>
      <c r="C204" s="116">
        <v>3000000</v>
      </c>
      <c r="D204" s="116">
        <v>0</v>
      </c>
      <c r="E204" s="107">
        <f t="shared" si="3"/>
        <v>0</v>
      </c>
      <c r="F204" s="114"/>
    </row>
    <row r="205" spans="1:6" ht="148.75" customHeight="1" thickBot="1" x14ac:dyDescent="0.3">
      <c r="A205" s="130" t="s">
        <v>436</v>
      </c>
      <c r="B205" s="115" t="s">
        <v>437</v>
      </c>
      <c r="C205" s="116">
        <v>4938363.2699999996</v>
      </c>
      <c r="D205" s="116">
        <v>0</v>
      </c>
      <c r="E205" s="107">
        <f t="shared" si="3"/>
        <v>0</v>
      </c>
      <c r="F205" s="114"/>
    </row>
    <row r="206" spans="1:6" ht="34.65" customHeight="1" thickBot="1" x14ac:dyDescent="0.3">
      <c r="A206" s="130" t="s">
        <v>193</v>
      </c>
      <c r="B206" s="115" t="s">
        <v>438</v>
      </c>
      <c r="C206" s="116">
        <v>4938363.2699999996</v>
      </c>
      <c r="D206" s="116">
        <v>0</v>
      </c>
      <c r="E206" s="107">
        <f t="shared" si="3"/>
        <v>0</v>
      </c>
      <c r="F206" s="114"/>
    </row>
    <row r="207" spans="1:6" ht="47.55" thickBot="1" x14ac:dyDescent="0.3">
      <c r="A207" s="130" t="s">
        <v>195</v>
      </c>
      <c r="B207" s="115" t="s">
        <v>439</v>
      </c>
      <c r="C207" s="116">
        <v>4938363.2699999996</v>
      </c>
      <c r="D207" s="116">
        <v>0</v>
      </c>
      <c r="E207" s="107">
        <f t="shared" si="3"/>
        <v>0</v>
      </c>
      <c r="F207" s="114"/>
    </row>
    <row r="208" spans="1:6" ht="47.55" thickBot="1" x14ac:dyDescent="0.3">
      <c r="A208" s="130" t="s">
        <v>893</v>
      </c>
      <c r="B208" s="115" t="s">
        <v>441</v>
      </c>
      <c r="C208" s="116">
        <v>30303.03</v>
      </c>
      <c r="D208" s="116">
        <v>0</v>
      </c>
      <c r="E208" s="107">
        <f t="shared" si="3"/>
        <v>0</v>
      </c>
      <c r="F208" s="114"/>
    </row>
    <row r="209" spans="1:6" ht="37.4" customHeight="1" thickBot="1" x14ac:dyDescent="0.3">
      <c r="A209" s="130" t="s">
        <v>193</v>
      </c>
      <c r="B209" s="115" t="s">
        <v>442</v>
      </c>
      <c r="C209" s="116">
        <v>30303.03</v>
      </c>
      <c r="D209" s="116">
        <v>0</v>
      </c>
      <c r="E209" s="107">
        <f t="shared" si="3"/>
        <v>0</v>
      </c>
      <c r="F209" s="114"/>
    </row>
    <row r="210" spans="1:6" ht="47.55" thickBot="1" x14ac:dyDescent="0.3">
      <c r="A210" s="130" t="s">
        <v>195</v>
      </c>
      <c r="B210" s="115" t="s">
        <v>443</v>
      </c>
      <c r="C210" s="116">
        <v>30303.03</v>
      </c>
      <c r="D210" s="116">
        <v>0</v>
      </c>
      <c r="E210" s="107">
        <f t="shared" si="3"/>
        <v>0</v>
      </c>
      <c r="F210" s="114"/>
    </row>
    <row r="211" spans="1:6" ht="16.3" thickBot="1" x14ac:dyDescent="0.3">
      <c r="A211" s="130" t="s">
        <v>444</v>
      </c>
      <c r="B211" s="115" t="s">
        <v>445</v>
      </c>
      <c r="C211" s="116">
        <v>26115157.170000002</v>
      </c>
      <c r="D211" s="116">
        <v>1362454.79</v>
      </c>
      <c r="E211" s="107">
        <f t="shared" si="3"/>
        <v>5.2171035430915613E-2</v>
      </c>
      <c r="F211" s="114"/>
    </row>
    <row r="212" spans="1:6" ht="47.55" thickBot="1" x14ac:dyDescent="0.3">
      <c r="A212" s="130" t="s">
        <v>446</v>
      </c>
      <c r="B212" s="115" t="s">
        <v>447</v>
      </c>
      <c r="C212" s="116">
        <v>2641510</v>
      </c>
      <c r="D212" s="116">
        <v>0</v>
      </c>
      <c r="E212" s="107">
        <f t="shared" si="3"/>
        <v>0</v>
      </c>
      <c r="F212" s="114"/>
    </row>
    <row r="213" spans="1:6" ht="47.55" thickBot="1" x14ac:dyDescent="0.3">
      <c r="A213" s="130" t="s">
        <v>193</v>
      </c>
      <c r="B213" s="115" t="s">
        <v>448</v>
      </c>
      <c r="C213" s="116">
        <v>2641510</v>
      </c>
      <c r="D213" s="116">
        <v>0</v>
      </c>
      <c r="E213" s="107">
        <f t="shared" si="3"/>
        <v>0</v>
      </c>
      <c r="F213" s="114"/>
    </row>
    <row r="214" spans="1:6" ht="47.55" thickBot="1" x14ac:dyDescent="0.3">
      <c r="A214" s="130" t="s">
        <v>195</v>
      </c>
      <c r="B214" s="115" t="s">
        <v>449</v>
      </c>
      <c r="C214" s="116">
        <v>2641510</v>
      </c>
      <c r="D214" s="116">
        <v>0</v>
      </c>
      <c r="E214" s="107">
        <f t="shared" si="3"/>
        <v>0</v>
      </c>
      <c r="F214" s="114"/>
    </row>
    <row r="215" spans="1:6" ht="31.95" thickBot="1" x14ac:dyDescent="0.3">
      <c r="A215" s="130" t="s">
        <v>450</v>
      </c>
      <c r="B215" s="115" t="s">
        <v>451</v>
      </c>
      <c r="C215" s="116">
        <v>500000</v>
      </c>
      <c r="D215" s="116">
        <v>32333.34</v>
      </c>
      <c r="E215" s="107">
        <f t="shared" si="3"/>
        <v>6.4666680000000004E-2</v>
      </c>
      <c r="F215" s="114"/>
    </row>
    <row r="216" spans="1:6" ht="47.55" thickBot="1" x14ac:dyDescent="0.3">
      <c r="A216" s="130" t="s">
        <v>193</v>
      </c>
      <c r="B216" s="115" t="s">
        <v>452</v>
      </c>
      <c r="C216" s="116">
        <v>500000</v>
      </c>
      <c r="D216" s="116">
        <v>32333.34</v>
      </c>
      <c r="E216" s="107">
        <f t="shared" si="3"/>
        <v>6.4666680000000004E-2</v>
      </c>
      <c r="F216" s="114"/>
    </row>
    <row r="217" spans="1:6" ht="47.55" thickBot="1" x14ac:dyDescent="0.3">
      <c r="A217" s="130" t="s">
        <v>195</v>
      </c>
      <c r="B217" s="115" t="s">
        <v>453</v>
      </c>
      <c r="C217" s="116">
        <v>500000</v>
      </c>
      <c r="D217" s="116">
        <v>32333.34</v>
      </c>
      <c r="E217" s="107">
        <f t="shared" si="3"/>
        <v>6.4666680000000004E-2</v>
      </c>
      <c r="F217" s="114"/>
    </row>
    <row r="218" spans="1:6" ht="63.2" thickBot="1" x14ac:dyDescent="0.3">
      <c r="A218" s="130" t="s">
        <v>454</v>
      </c>
      <c r="B218" s="115" t="s">
        <v>455</v>
      </c>
      <c r="C218" s="116">
        <v>2170900</v>
      </c>
      <c r="D218" s="116">
        <v>488376.99</v>
      </c>
      <c r="E218" s="107">
        <f t="shared" si="3"/>
        <v>0.22496521719102675</v>
      </c>
      <c r="F218" s="114"/>
    </row>
    <row r="219" spans="1:6" ht="47.55" thickBot="1" x14ac:dyDescent="0.3">
      <c r="A219" s="130" t="s">
        <v>193</v>
      </c>
      <c r="B219" s="115" t="s">
        <v>456</v>
      </c>
      <c r="C219" s="116">
        <v>2170900</v>
      </c>
      <c r="D219" s="116">
        <v>488376.99</v>
      </c>
      <c r="E219" s="107">
        <f t="shared" si="3"/>
        <v>0.22496521719102675</v>
      </c>
      <c r="F219" s="114"/>
    </row>
    <row r="220" spans="1:6" ht="47.55" thickBot="1" x14ac:dyDescent="0.3">
      <c r="A220" s="130" t="s">
        <v>195</v>
      </c>
      <c r="B220" s="115" t="s">
        <v>457</v>
      </c>
      <c r="C220" s="116">
        <v>2170900</v>
      </c>
      <c r="D220" s="116">
        <v>488376.99</v>
      </c>
      <c r="E220" s="107">
        <f t="shared" si="3"/>
        <v>0.22496521719102675</v>
      </c>
      <c r="F220" s="114"/>
    </row>
    <row r="221" spans="1:6" ht="63.2" thickBot="1" x14ac:dyDescent="0.3">
      <c r="A221" s="130" t="s">
        <v>458</v>
      </c>
      <c r="B221" s="115" t="s">
        <v>459</v>
      </c>
      <c r="C221" s="116">
        <v>3348000</v>
      </c>
      <c r="D221" s="116">
        <v>0</v>
      </c>
      <c r="E221" s="107">
        <f t="shared" si="3"/>
        <v>0</v>
      </c>
      <c r="F221" s="114"/>
    </row>
    <row r="222" spans="1:6" ht="38.049999999999997" customHeight="1" thickBot="1" x14ac:dyDescent="0.3">
      <c r="A222" s="130" t="s">
        <v>193</v>
      </c>
      <c r="B222" s="115" t="s">
        <v>460</v>
      </c>
      <c r="C222" s="116">
        <v>3348000</v>
      </c>
      <c r="D222" s="116">
        <v>0</v>
      </c>
      <c r="E222" s="107">
        <f t="shared" si="3"/>
        <v>0</v>
      </c>
      <c r="F222" s="114"/>
    </row>
    <row r="223" spans="1:6" ht="47.55" thickBot="1" x14ac:dyDescent="0.3">
      <c r="A223" s="130" t="s">
        <v>195</v>
      </c>
      <c r="B223" s="115" t="s">
        <v>461</v>
      </c>
      <c r="C223" s="116">
        <v>3348000</v>
      </c>
      <c r="D223" s="116">
        <v>0</v>
      </c>
      <c r="E223" s="107">
        <f t="shared" si="3"/>
        <v>0</v>
      </c>
      <c r="F223" s="114"/>
    </row>
    <row r="224" spans="1:6" ht="31.95" thickBot="1" x14ac:dyDescent="0.3">
      <c r="A224" s="130" t="s">
        <v>462</v>
      </c>
      <c r="B224" s="115" t="s">
        <v>463</v>
      </c>
      <c r="C224" s="116">
        <v>3635000</v>
      </c>
      <c r="D224" s="116">
        <v>841744.46</v>
      </c>
      <c r="E224" s="107">
        <f t="shared" si="3"/>
        <v>0.23156656396148553</v>
      </c>
      <c r="F224" s="114"/>
    </row>
    <row r="225" spans="1:6" ht="37.4" customHeight="1" thickBot="1" x14ac:dyDescent="0.3">
      <c r="A225" s="130" t="s">
        <v>193</v>
      </c>
      <c r="B225" s="115" t="s">
        <v>464</v>
      </c>
      <c r="C225" s="116">
        <v>3635000</v>
      </c>
      <c r="D225" s="116">
        <v>841744.46</v>
      </c>
      <c r="E225" s="107">
        <f t="shared" si="3"/>
        <v>0.23156656396148553</v>
      </c>
      <c r="F225" s="114"/>
    </row>
    <row r="226" spans="1:6" ht="47.55" thickBot="1" x14ac:dyDescent="0.3">
      <c r="A226" s="130" t="s">
        <v>195</v>
      </c>
      <c r="B226" s="115" t="s">
        <v>465</v>
      </c>
      <c r="C226" s="116">
        <v>3635000</v>
      </c>
      <c r="D226" s="116">
        <v>841744.46</v>
      </c>
      <c r="E226" s="107">
        <f t="shared" si="3"/>
        <v>0.23156656396148553</v>
      </c>
      <c r="F226" s="114"/>
    </row>
    <row r="227" spans="1:6" ht="31.95" thickBot="1" x14ac:dyDescent="0.3">
      <c r="A227" s="130" t="s">
        <v>466</v>
      </c>
      <c r="B227" s="115" t="s">
        <v>467</v>
      </c>
      <c r="C227" s="116">
        <v>6580431.5700000003</v>
      </c>
      <c r="D227" s="116">
        <v>0</v>
      </c>
      <c r="E227" s="107">
        <f t="shared" si="3"/>
        <v>0</v>
      </c>
      <c r="F227" s="114"/>
    </row>
    <row r="228" spans="1:6" ht="47.55" thickBot="1" x14ac:dyDescent="0.3">
      <c r="A228" s="130" t="s">
        <v>193</v>
      </c>
      <c r="B228" s="115" t="s">
        <v>468</v>
      </c>
      <c r="C228" s="116">
        <v>6580431.5700000003</v>
      </c>
      <c r="D228" s="116">
        <v>0</v>
      </c>
      <c r="E228" s="107">
        <f t="shared" si="3"/>
        <v>0</v>
      </c>
      <c r="F228" s="114"/>
    </row>
    <row r="229" spans="1:6" ht="47.55" thickBot="1" x14ac:dyDescent="0.3">
      <c r="A229" s="130" t="s">
        <v>195</v>
      </c>
      <c r="B229" s="115" t="s">
        <v>469</v>
      </c>
      <c r="C229" s="116">
        <v>6580431.5700000003</v>
      </c>
      <c r="D229" s="116">
        <v>0</v>
      </c>
      <c r="E229" s="107">
        <f t="shared" si="3"/>
        <v>0</v>
      </c>
      <c r="F229" s="114"/>
    </row>
    <row r="230" spans="1:6" ht="47.55" thickBot="1" x14ac:dyDescent="0.3">
      <c r="A230" s="130" t="s">
        <v>470</v>
      </c>
      <c r="B230" s="115" t="s">
        <v>471</v>
      </c>
      <c r="C230" s="116">
        <v>1256789.55</v>
      </c>
      <c r="D230" s="116">
        <v>0</v>
      </c>
      <c r="E230" s="107">
        <f t="shared" si="3"/>
        <v>0</v>
      </c>
      <c r="F230" s="114"/>
    </row>
    <row r="231" spans="1:6" ht="37.4" customHeight="1" thickBot="1" x14ac:dyDescent="0.3">
      <c r="A231" s="130" t="s">
        <v>193</v>
      </c>
      <c r="B231" s="115" t="s">
        <v>472</v>
      </c>
      <c r="C231" s="116">
        <v>1256789.55</v>
      </c>
      <c r="D231" s="116">
        <v>0</v>
      </c>
      <c r="E231" s="107">
        <f t="shared" si="3"/>
        <v>0</v>
      </c>
      <c r="F231" s="114"/>
    </row>
    <row r="232" spans="1:6" ht="47.55" thickBot="1" x14ac:dyDescent="0.3">
      <c r="A232" s="130" t="s">
        <v>195</v>
      </c>
      <c r="B232" s="115" t="s">
        <v>473</v>
      </c>
      <c r="C232" s="116">
        <v>1256789.55</v>
      </c>
      <c r="D232" s="116">
        <v>0</v>
      </c>
      <c r="E232" s="107">
        <f t="shared" si="3"/>
        <v>0</v>
      </c>
      <c r="F232" s="114"/>
    </row>
    <row r="233" spans="1:6" ht="78.8" thickBot="1" x14ac:dyDescent="0.3">
      <c r="A233" s="130" t="s">
        <v>474</v>
      </c>
      <c r="B233" s="115" t="s">
        <v>475</v>
      </c>
      <c r="C233" s="116">
        <v>5803050.2599999998</v>
      </c>
      <c r="D233" s="116">
        <v>0</v>
      </c>
      <c r="E233" s="107">
        <f t="shared" si="3"/>
        <v>0</v>
      </c>
      <c r="F233" s="114"/>
    </row>
    <row r="234" spans="1:6" ht="47.55" thickBot="1" x14ac:dyDescent="0.3">
      <c r="A234" s="130" t="s">
        <v>193</v>
      </c>
      <c r="B234" s="115" t="s">
        <v>476</v>
      </c>
      <c r="C234" s="116">
        <v>5803050.2599999998</v>
      </c>
      <c r="D234" s="116">
        <v>0</v>
      </c>
      <c r="E234" s="107">
        <f t="shared" si="3"/>
        <v>0</v>
      </c>
      <c r="F234" s="114"/>
    </row>
    <row r="235" spans="1:6" ht="47.55" thickBot="1" x14ac:dyDescent="0.3">
      <c r="A235" s="130" t="s">
        <v>195</v>
      </c>
      <c r="B235" s="115" t="s">
        <v>477</v>
      </c>
      <c r="C235" s="116">
        <v>5803050.2599999998</v>
      </c>
      <c r="D235" s="116">
        <v>0</v>
      </c>
      <c r="E235" s="107">
        <f t="shared" si="3"/>
        <v>0</v>
      </c>
      <c r="F235" s="114"/>
    </row>
    <row r="236" spans="1:6" ht="63.2" thickBot="1" x14ac:dyDescent="0.3">
      <c r="A236" s="130" t="s">
        <v>478</v>
      </c>
      <c r="B236" s="115" t="s">
        <v>479</v>
      </c>
      <c r="C236" s="116">
        <v>179475.79</v>
      </c>
      <c r="D236" s="116">
        <v>0</v>
      </c>
      <c r="E236" s="107">
        <f t="shared" si="3"/>
        <v>0</v>
      </c>
      <c r="F236" s="114"/>
    </row>
    <row r="237" spans="1:6" ht="38.75" customHeight="1" thickBot="1" x14ac:dyDescent="0.3">
      <c r="A237" s="130" t="s">
        <v>193</v>
      </c>
      <c r="B237" s="115" t="s">
        <v>480</v>
      </c>
      <c r="C237" s="116">
        <v>179475.79</v>
      </c>
      <c r="D237" s="116">
        <v>0</v>
      </c>
      <c r="E237" s="107">
        <f t="shared" si="3"/>
        <v>0</v>
      </c>
      <c r="F237" s="114"/>
    </row>
    <row r="238" spans="1:6" ht="47.55" thickBot="1" x14ac:dyDescent="0.3">
      <c r="A238" s="130" t="s">
        <v>195</v>
      </c>
      <c r="B238" s="115" t="s">
        <v>481</v>
      </c>
      <c r="C238" s="116">
        <v>179475.79</v>
      </c>
      <c r="D238" s="116">
        <v>0</v>
      </c>
      <c r="E238" s="107">
        <f t="shared" si="3"/>
        <v>0</v>
      </c>
      <c r="F238" s="114"/>
    </row>
    <row r="239" spans="1:6" ht="31.95" thickBot="1" x14ac:dyDescent="0.3">
      <c r="A239" s="130" t="s">
        <v>482</v>
      </c>
      <c r="B239" s="115" t="s">
        <v>483</v>
      </c>
      <c r="C239" s="116">
        <v>3059819.92</v>
      </c>
      <c r="D239" s="116">
        <v>646867.37</v>
      </c>
      <c r="E239" s="107">
        <f t="shared" si="3"/>
        <v>0.21140700659272785</v>
      </c>
      <c r="F239" s="114"/>
    </row>
    <row r="240" spans="1:6" ht="47.55" thickBot="1" x14ac:dyDescent="0.3">
      <c r="A240" s="130" t="s">
        <v>484</v>
      </c>
      <c r="B240" s="115" t="s">
        <v>485</v>
      </c>
      <c r="C240" s="116">
        <v>2759819.92</v>
      </c>
      <c r="D240" s="116">
        <v>627461.35</v>
      </c>
      <c r="E240" s="107">
        <f t="shared" si="3"/>
        <v>0.22735590298949651</v>
      </c>
      <c r="F240" s="114"/>
    </row>
    <row r="241" spans="1:6" ht="16.3" thickBot="1" x14ac:dyDescent="0.3">
      <c r="A241" s="130" t="s">
        <v>197</v>
      </c>
      <c r="B241" s="115" t="s">
        <v>486</v>
      </c>
      <c r="C241" s="116">
        <v>2759819.92</v>
      </c>
      <c r="D241" s="116">
        <v>627461.35</v>
      </c>
      <c r="E241" s="107">
        <f t="shared" si="3"/>
        <v>0.22735590298949651</v>
      </c>
      <c r="F241" s="114"/>
    </row>
    <row r="242" spans="1:6" ht="78.8" thickBot="1" x14ac:dyDescent="0.3">
      <c r="A242" s="130" t="s">
        <v>381</v>
      </c>
      <c r="B242" s="115" t="s">
        <v>487</v>
      </c>
      <c r="C242" s="116">
        <v>2759819.92</v>
      </c>
      <c r="D242" s="116">
        <v>627461.35</v>
      </c>
      <c r="E242" s="107">
        <f t="shared" si="3"/>
        <v>0.22735590298949651</v>
      </c>
      <c r="F242" s="114"/>
    </row>
    <row r="243" spans="1:6" ht="47.55" thickBot="1" x14ac:dyDescent="0.3">
      <c r="A243" s="130" t="s">
        <v>488</v>
      </c>
      <c r="B243" s="115" t="s">
        <v>489</v>
      </c>
      <c r="C243" s="116">
        <v>300000</v>
      </c>
      <c r="D243" s="116">
        <v>19406.02</v>
      </c>
      <c r="E243" s="107">
        <f t="shared" si="3"/>
        <v>6.4686733333333329E-2</v>
      </c>
      <c r="F243" s="114"/>
    </row>
    <row r="244" spans="1:6" ht="16.3" thickBot="1" x14ac:dyDescent="0.3">
      <c r="A244" s="130" t="s">
        <v>197</v>
      </c>
      <c r="B244" s="115" t="s">
        <v>490</v>
      </c>
      <c r="C244" s="116">
        <v>300000</v>
      </c>
      <c r="D244" s="116">
        <v>19406.02</v>
      </c>
      <c r="E244" s="107">
        <f t="shared" si="3"/>
        <v>6.4686733333333329E-2</v>
      </c>
      <c r="F244" s="114"/>
    </row>
    <row r="245" spans="1:6" ht="78.8" thickBot="1" x14ac:dyDescent="0.3">
      <c r="A245" s="130" t="s">
        <v>381</v>
      </c>
      <c r="B245" s="115" t="s">
        <v>491</v>
      </c>
      <c r="C245" s="116">
        <v>300000</v>
      </c>
      <c r="D245" s="116">
        <v>19406.02</v>
      </c>
      <c r="E245" s="107">
        <f t="shared" si="3"/>
        <v>6.4686733333333329E-2</v>
      </c>
      <c r="F245" s="114"/>
    </row>
    <row r="246" spans="1:6" ht="16.3" thickBot="1" x14ac:dyDescent="0.3">
      <c r="A246" s="130" t="s">
        <v>492</v>
      </c>
      <c r="B246" s="115" t="s">
        <v>493</v>
      </c>
      <c r="C246" s="116">
        <v>515000</v>
      </c>
      <c r="D246" s="116">
        <v>0</v>
      </c>
      <c r="E246" s="107">
        <f t="shared" si="3"/>
        <v>0</v>
      </c>
      <c r="F246" s="114"/>
    </row>
    <row r="247" spans="1:6" ht="31.95" thickBot="1" x14ac:dyDescent="0.3">
      <c r="A247" s="130" t="s">
        <v>494</v>
      </c>
      <c r="B247" s="115" t="s">
        <v>495</v>
      </c>
      <c r="C247" s="116">
        <v>515000</v>
      </c>
      <c r="D247" s="116">
        <v>0</v>
      </c>
      <c r="E247" s="107">
        <f t="shared" si="3"/>
        <v>0</v>
      </c>
      <c r="F247" s="114"/>
    </row>
    <row r="248" spans="1:6" ht="31.95" thickBot="1" x14ac:dyDescent="0.3">
      <c r="A248" s="130" t="s">
        <v>496</v>
      </c>
      <c r="B248" s="115" t="s">
        <v>497</v>
      </c>
      <c r="C248" s="116">
        <v>440000</v>
      </c>
      <c r="D248" s="116">
        <v>0</v>
      </c>
      <c r="E248" s="107">
        <f t="shared" si="3"/>
        <v>0</v>
      </c>
      <c r="F248" s="114"/>
    </row>
    <row r="249" spans="1:6" ht="47.55" thickBot="1" x14ac:dyDescent="0.3">
      <c r="A249" s="130" t="s">
        <v>193</v>
      </c>
      <c r="B249" s="115" t="s">
        <v>498</v>
      </c>
      <c r="C249" s="116">
        <v>440000</v>
      </c>
      <c r="D249" s="116">
        <v>0</v>
      </c>
      <c r="E249" s="107">
        <f t="shared" si="3"/>
        <v>0</v>
      </c>
      <c r="F249" s="114"/>
    </row>
    <row r="250" spans="1:6" ht="47.55" thickBot="1" x14ac:dyDescent="0.3">
      <c r="A250" s="130" t="s">
        <v>195</v>
      </c>
      <c r="B250" s="115" t="s">
        <v>499</v>
      </c>
      <c r="C250" s="116">
        <v>440000</v>
      </c>
      <c r="D250" s="116">
        <v>0</v>
      </c>
      <c r="E250" s="107">
        <f t="shared" si="3"/>
        <v>0</v>
      </c>
      <c r="F250" s="114"/>
    </row>
    <row r="251" spans="1:6" ht="31.95" thickBot="1" x14ac:dyDescent="0.3">
      <c r="A251" s="130" t="s">
        <v>500</v>
      </c>
      <c r="B251" s="115" t="s">
        <v>501</v>
      </c>
      <c r="C251" s="116">
        <v>30000</v>
      </c>
      <c r="D251" s="116">
        <v>0</v>
      </c>
      <c r="E251" s="107">
        <f t="shared" si="3"/>
        <v>0</v>
      </c>
      <c r="F251" s="114"/>
    </row>
    <row r="252" spans="1:6" ht="47.55" thickBot="1" x14ac:dyDescent="0.3">
      <c r="A252" s="130" t="s">
        <v>193</v>
      </c>
      <c r="B252" s="115" t="s">
        <v>502</v>
      </c>
      <c r="C252" s="116">
        <v>30000</v>
      </c>
      <c r="D252" s="116">
        <v>0</v>
      </c>
      <c r="E252" s="107">
        <f t="shared" si="3"/>
        <v>0</v>
      </c>
      <c r="F252" s="114"/>
    </row>
    <row r="253" spans="1:6" ht="47.55" thickBot="1" x14ac:dyDescent="0.3">
      <c r="A253" s="130" t="s">
        <v>195</v>
      </c>
      <c r="B253" s="115" t="s">
        <v>503</v>
      </c>
      <c r="C253" s="116">
        <v>30000</v>
      </c>
      <c r="D253" s="116">
        <v>0</v>
      </c>
      <c r="E253" s="107">
        <f t="shared" si="3"/>
        <v>0</v>
      </c>
      <c r="F253" s="114"/>
    </row>
    <row r="254" spans="1:6" ht="31.95" thickBot="1" x14ac:dyDescent="0.3">
      <c r="A254" s="130" t="s">
        <v>504</v>
      </c>
      <c r="B254" s="115" t="s">
        <v>505</v>
      </c>
      <c r="C254" s="116">
        <v>45000</v>
      </c>
      <c r="D254" s="116">
        <v>0</v>
      </c>
      <c r="E254" s="107">
        <f t="shared" si="3"/>
        <v>0</v>
      </c>
      <c r="F254" s="114"/>
    </row>
    <row r="255" spans="1:6" ht="47.55" thickBot="1" x14ac:dyDescent="0.3">
      <c r="A255" s="130" t="s">
        <v>193</v>
      </c>
      <c r="B255" s="115" t="s">
        <v>506</v>
      </c>
      <c r="C255" s="116">
        <v>45000</v>
      </c>
      <c r="D255" s="116">
        <v>0</v>
      </c>
      <c r="E255" s="107">
        <f t="shared" si="3"/>
        <v>0</v>
      </c>
      <c r="F255" s="114"/>
    </row>
    <row r="256" spans="1:6" ht="47.55" thickBot="1" x14ac:dyDescent="0.3">
      <c r="A256" s="130" t="s">
        <v>195</v>
      </c>
      <c r="B256" s="115" t="s">
        <v>507</v>
      </c>
      <c r="C256" s="116">
        <v>45000</v>
      </c>
      <c r="D256" s="116">
        <v>0</v>
      </c>
      <c r="E256" s="107">
        <f t="shared" si="3"/>
        <v>0</v>
      </c>
      <c r="F256" s="114"/>
    </row>
    <row r="257" spans="1:6" ht="16.3" thickBot="1" x14ac:dyDescent="0.3">
      <c r="A257" s="130" t="s">
        <v>508</v>
      </c>
      <c r="B257" s="115" t="s">
        <v>509</v>
      </c>
      <c r="C257" s="116">
        <v>28431020.859999999</v>
      </c>
      <c r="D257" s="116">
        <v>5588788.96</v>
      </c>
      <c r="E257" s="107">
        <f t="shared" si="3"/>
        <v>0.19657362947044035</v>
      </c>
      <c r="F257" s="114"/>
    </row>
    <row r="258" spans="1:6" ht="16.3" thickBot="1" x14ac:dyDescent="0.3">
      <c r="A258" s="130" t="s">
        <v>510</v>
      </c>
      <c r="B258" s="115" t="s">
        <v>511</v>
      </c>
      <c r="C258" s="116">
        <v>28431020.859999999</v>
      </c>
      <c r="D258" s="116">
        <v>5588788.96</v>
      </c>
      <c r="E258" s="107">
        <f t="shared" si="3"/>
        <v>0.19657362947044035</v>
      </c>
      <c r="F258" s="114"/>
    </row>
    <row r="259" spans="1:6" ht="63.2" thickBot="1" x14ac:dyDescent="0.3">
      <c r="A259" s="130" t="s">
        <v>512</v>
      </c>
      <c r="B259" s="115" t="s">
        <v>513</v>
      </c>
      <c r="C259" s="116">
        <v>20985466.739999998</v>
      </c>
      <c r="D259" s="116">
        <v>5471457.5</v>
      </c>
      <c r="E259" s="107">
        <f t="shared" si="3"/>
        <v>0.26072603329669858</v>
      </c>
      <c r="F259" s="114"/>
    </row>
    <row r="260" spans="1:6" ht="47.55" thickBot="1" x14ac:dyDescent="0.3">
      <c r="A260" s="130" t="s">
        <v>514</v>
      </c>
      <c r="B260" s="115" t="s">
        <v>515</v>
      </c>
      <c r="C260" s="116">
        <v>20985466.739999998</v>
      </c>
      <c r="D260" s="116">
        <v>5471457.5</v>
      </c>
      <c r="E260" s="107">
        <f t="shared" si="3"/>
        <v>0.26072603329669858</v>
      </c>
      <c r="F260" s="114"/>
    </row>
    <row r="261" spans="1:6" ht="16.3" thickBot="1" x14ac:dyDescent="0.3">
      <c r="A261" s="130" t="s">
        <v>516</v>
      </c>
      <c r="B261" s="115" t="s">
        <v>517</v>
      </c>
      <c r="C261" s="116">
        <v>20985466.739999998</v>
      </c>
      <c r="D261" s="116">
        <v>5471457.5</v>
      </c>
      <c r="E261" s="107">
        <f t="shared" si="3"/>
        <v>0.26072603329669858</v>
      </c>
      <c r="F261" s="114"/>
    </row>
    <row r="262" spans="1:6" ht="47.55" thickBot="1" x14ac:dyDescent="0.3">
      <c r="A262" s="130" t="s">
        <v>518</v>
      </c>
      <c r="B262" s="115" t="s">
        <v>519</v>
      </c>
      <c r="C262" s="116">
        <v>202694.61</v>
      </c>
      <c r="D262" s="116">
        <v>117331.46</v>
      </c>
      <c r="E262" s="107">
        <f t="shared" si="3"/>
        <v>0.57885831300595514</v>
      </c>
      <c r="F262" s="114"/>
    </row>
    <row r="263" spans="1:6" ht="47.55" thickBot="1" x14ac:dyDescent="0.3">
      <c r="A263" s="130" t="s">
        <v>514</v>
      </c>
      <c r="B263" s="115" t="s">
        <v>520</v>
      </c>
      <c r="C263" s="116">
        <v>202694.61</v>
      </c>
      <c r="D263" s="116">
        <v>117331.46</v>
      </c>
      <c r="E263" s="107">
        <f t="shared" si="3"/>
        <v>0.57885831300595514</v>
      </c>
      <c r="F263" s="114"/>
    </row>
    <row r="264" spans="1:6" ht="16.3" thickBot="1" x14ac:dyDescent="0.3">
      <c r="A264" s="130" t="s">
        <v>516</v>
      </c>
      <c r="B264" s="115" t="s">
        <v>521</v>
      </c>
      <c r="C264" s="116">
        <v>202694.61</v>
      </c>
      <c r="D264" s="116">
        <v>117331.46</v>
      </c>
      <c r="E264" s="107">
        <f t="shared" si="3"/>
        <v>0.57885831300595514</v>
      </c>
      <c r="F264" s="114"/>
    </row>
    <row r="265" spans="1:6" ht="94.45" thickBot="1" x14ac:dyDescent="0.3">
      <c r="A265" s="130" t="s">
        <v>522</v>
      </c>
      <c r="B265" s="115" t="s">
        <v>523</v>
      </c>
      <c r="C265" s="116">
        <v>3940795.91</v>
      </c>
      <c r="D265" s="116">
        <v>0</v>
      </c>
      <c r="E265" s="107">
        <f t="shared" si="3"/>
        <v>0</v>
      </c>
      <c r="F265" s="114"/>
    </row>
    <row r="266" spans="1:6" ht="47.55" thickBot="1" x14ac:dyDescent="0.3">
      <c r="A266" s="130" t="s">
        <v>514</v>
      </c>
      <c r="B266" s="115" t="s">
        <v>524</v>
      </c>
      <c r="C266" s="116">
        <v>3940795.91</v>
      </c>
      <c r="D266" s="116">
        <v>0</v>
      </c>
      <c r="E266" s="107">
        <f t="shared" ref="E266:E329" si="4">D266/C266</f>
        <v>0</v>
      </c>
      <c r="F266" s="114"/>
    </row>
    <row r="267" spans="1:6" ht="16.3" thickBot="1" x14ac:dyDescent="0.3">
      <c r="A267" s="130" t="s">
        <v>516</v>
      </c>
      <c r="B267" s="115" t="s">
        <v>525</v>
      </c>
      <c r="C267" s="116">
        <v>3940795.91</v>
      </c>
      <c r="D267" s="116">
        <v>0</v>
      </c>
      <c r="E267" s="107">
        <f t="shared" si="4"/>
        <v>0</v>
      </c>
      <c r="F267" s="114"/>
    </row>
    <row r="268" spans="1:6" ht="78.8" thickBot="1" x14ac:dyDescent="0.3">
      <c r="A268" s="130" t="s">
        <v>526</v>
      </c>
      <c r="B268" s="115" t="s">
        <v>527</v>
      </c>
      <c r="C268" s="116">
        <v>3302063.6</v>
      </c>
      <c r="D268" s="116">
        <v>0</v>
      </c>
      <c r="E268" s="107">
        <f t="shared" si="4"/>
        <v>0</v>
      </c>
      <c r="F268" s="114"/>
    </row>
    <row r="269" spans="1:6" ht="47.55" thickBot="1" x14ac:dyDescent="0.3">
      <c r="A269" s="130" t="s">
        <v>514</v>
      </c>
      <c r="B269" s="115" t="s">
        <v>528</v>
      </c>
      <c r="C269" s="116">
        <v>3302063.6</v>
      </c>
      <c r="D269" s="116">
        <v>0</v>
      </c>
      <c r="E269" s="107">
        <f t="shared" si="4"/>
        <v>0</v>
      </c>
      <c r="F269" s="114"/>
    </row>
    <row r="270" spans="1:6" ht="16.3" thickBot="1" x14ac:dyDescent="0.3">
      <c r="A270" s="130" t="s">
        <v>516</v>
      </c>
      <c r="B270" s="115" t="s">
        <v>529</v>
      </c>
      <c r="C270" s="116">
        <v>3302063.6</v>
      </c>
      <c r="D270" s="116">
        <v>0</v>
      </c>
      <c r="E270" s="107">
        <f t="shared" si="4"/>
        <v>0</v>
      </c>
      <c r="F270" s="114"/>
    </row>
    <row r="271" spans="1:6" ht="16.3" thickBot="1" x14ac:dyDescent="0.3">
      <c r="A271" s="130" t="s">
        <v>530</v>
      </c>
      <c r="B271" s="115" t="s">
        <v>531</v>
      </c>
      <c r="C271" s="116">
        <v>51693192.039999999</v>
      </c>
      <c r="D271" s="116">
        <v>9845743</v>
      </c>
      <c r="E271" s="107">
        <f t="shared" si="4"/>
        <v>0.1904649841004479</v>
      </c>
      <c r="F271" s="114"/>
    </row>
    <row r="272" spans="1:6" ht="16.3" thickBot="1" x14ac:dyDescent="0.3">
      <c r="A272" s="130" t="s">
        <v>532</v>
      </c>
      <c r="B272" s="115" t="s">
        <v>533</v>
      </c>
      <c r="C272" s="116">
        <v>51693192.039999992</v>
      </c>
      <c r="D272" s="116">
        <v>9845743</v>
      </c>
      <c r="E272" s="107">
        <f t="shared" si="4"/>
        <v>0.19046498410044793</v>
      </c>
      <c r="F272" s="114"/>
    </row>
    <row r="273" spans="1:6" ht="47.55" thickBot="1" x14ac:dyDescent="0.3">
      <c r="A273" s="130" t="s">
        <v>534</v>
      </c>
      <c r="B273" s="115" t="s">
        <v>535</v>
      </c>
      <c r="C273" s="116">
        <v>10602650.6</v>
      </c>
      <c r="D273" s="116">
        <v>2411161.39</v>
      </c>
      <c r="E273" s="107">
        <f t="shared" si="4"/>
        <v>0.22741118999054824</v>
      </c>
      <c r="F273" s="114"/>
    </row>
    <row r="274" spans="1:6" ht="47.55" thickBot="1" x14ac:dyDescent="0.3">
      <c r="A274" s="130" t="s">
        <v>514</v>
      </c>
      <c r="B274" s="115" t="s">
        <v>536</v>
      </c>
      <c r="C274" s="116">
        <v>10602650.6</v>
      </c>
      <c r="D274" s="116">
        <v>2411161.39</v>
      </c>
      <c r="E274" s="107">
        <f t="shared" si="4"/>
        <v>0.22741118999054824</v>
      </c>
      <c r="F274" s="114"/>
    </row>
    <row r="275" spans="1:6" ht="16.3" thickBot="1" x14ac:dyDescent="0.3">
      <c r="A275" s="130" t="s">
        <v>516</v>
      </c>
      <c r="B275" s="115" t="s">
        <v>537</v>
      </c>
      <c r="C275" s="116">
        <v>10602650.6</v>
      </c>
      <c r="D275" s="116">
        <v>2411161.39</v>
      </c>
      <c r="E275" s="107">
        <f t="shared" si="4"/>
        <v>0.22741118999054824</v>
      </c>
      <c r="F275" s="114"/>
    </row>
    <row r="276" spans="1:6" ht="78.8" thickBot="1" x14ac:dyDescent="0.3">
      <c r="A276" s="130" t="s">
        <v>538</v>
      </c>
      <c r="B276" s="115" t="s">
        <v>539</v>
      </c>
      <c r="C276" s="116">
        <v>168005</v>
      </c>
      <c r="D276" s="116">
        <v>0</v>
      </c>
      <c r="E276" s="107">
        <f t="shared" si="4"/>
        <v>0</v>
      </c>
      <c r="F276" s="114"/>
    </row>
    <row r="277" spans="1:6" ht="47.55" thickBot="1" x14ac:dyDescent="0.3">
      <c r="A277" s="130" t="s">
        <v>514</v>
      </c>
      <c r="B277" s="115" t="s">
        <v>540</v>
      </c>
      <c r="C277" s="116">
        <v>168005</v>
      </c>
      <c r="D277" s="116">
        <v>0</v>
      </c>
      <c r="E277" s="107">
        <f t="shared" si="4"/>
        <v>0</v>
      </c>
      <c r="F277" s="114"/>
    </row>
    <row r="278" spans="1:6" ht="16.3" thickBot="1" x14ac:dyDescent="0.3">
      <c r="A278" s="130" t="s">
        <v>516</v>
      </c>
      <c r="B278" s="115" t="s">
        <v>541</v>
      </c>
      <c r="C278" s="116">
        <v>168005</v>
      </c>
      <c r="D278" s="116">
        <v>0</v>
      </c>
      <c r="E278" s="107">
        <f t="shared" si="4"/>
        <v>0</v>
      </c>
      <c r="F278" s="114"/>
    </row>
    <row r="279" spans="1:6" ht="78.8" thickBot="1" x14ac:dyDescent="0.3">
      <c r="A279" s="130" t="s">
        <v>542</v>
      </c>
      <c r="B279" s="115" t="s">
        <v>543</v>
      </c>
      <c r="C279" s="116">
        <v>5196.03</v>
      </c>
      <c r="D279" s="116">
        <v>0</v>
      </c>
      <c r="E279" s="107">
        <f t="shared" si="4"/>
        <v>0</v>
      </c>
      <c r="F279" s="114"/>
    </row>
    <row r="280" spans="1:6" ht="47.55" thickBot="1" x14ac:dyDescent="0.3">
      <c r="A280" s="130" t="s">
        <v>514</v>
      </c>
      <c r="B280" s="115" t="s">
        <v>544</v>
      </c>
      <c r="C280" s="116">
        <v>5196.03</v>
      </c>
      <c r="D280" s="116">
        <v>0</v>
      </c>
      <c r="E280" s="107">
        <f t="shared" si="4"/>
        <v>0</v>
      </c>
      <c r="F280" s="114"/>
    </row>
    <row r="281" spans="1:6" ht="16.3" thickBot="1" x14ac:dyDescent="0.3">
      <c r="A281" s="130" t="s">
        <v>516</v>
      </c>
      <c r="B281" s="115" t="s">
        <v>545</v>
      </c>
      <c r="C281" s="116">
        <v>5196.03</v>
      </c>
      <c r="D281" s="116">
        <v>0</v>
      </c>
      <c r="E281" s="107">
        <f t="shared" si="4"/>
        <v>0</v>
      </c>
      <c r="F281" s="114"/>
    </row>
    <row r="282" spans="1:6" ht="31.95" thickBot="1" x14ac:dyDescent="0.3">
      <c r="A282" s="130" t="s">
        <v>546</v>
      </c>
      <c r="B282" s="115" t="s">
        <v>547</v>
      </c>
      <c r="C282" s="116">
        <v>632500</v>
      </c>
      <c r="D282" s="116">
        <v>57000</v>
      </c>
      <c r="E282" s="107">
        <f t="shared" si="4"/>
        <v>9.0118577075098807E-2</v>
      </c>
      <c r="F282" s="114"/>
    </row>
    <row r="283" spans="1:6" ht="47.55" thickBot="1" x14ac:dyDescent="0.3">
      <c r="A283" s="130" t="s">
        <v>514</v>
      </c>
      <c r="B283" s="115" t="s">
        <v>548</v>
      </c>
      <c r="C283" s="116">
        <v>632500</v>
      </c>
      <c r="D283" s="116">
        <v>57000</v>
      </c>
      <c r="E283" s="107">
        <f t="shared" si="4"/>
        <v>9.0118577075098807E-2</v>
      </c>
      <c r="F283" s="114"/>
    </row>
    <row r="284" spans="1:6" ht="16.3" thickBot="1" x14ac:dyDescent="0.3">
      <c r="A284" s="130" t="s">
        <v>516</v>
      </c>
      <c r="B284" s="115" t="s">
        <v>549</v>
      </c>
      <c r="C284" s="116">
        <v>632500</v>
      </c>
      <c r="D284" s="116">
        <v>57000</v>
      </c>
      <c r="E284" s="107">
        <f t="shared" si="4"/>
        <v>9.0118577075098807E-2</v>
      </c>
      <c r="F284" s="114"/>
    </row>
    <row r="285" spans="1:6" ht="31.95" thickBot="1" x14ac:dyDescent="0.3">
      <c r="A285" s="130" t="s">
        <v>550</v>
      </c>
      <c r="B285" s="115" t="s">
        <v>551</v>
      </c>
      <c r="C285" s="116">
        <v>1075186.8700000001</v>
      </c>
      <c r="D285" s="116">
        <v>0</v>
      </c>
      <c r="E285" s="107">
        <f t="shared" si="4"/>
        <v>0</v>
      </c>
      <c r="F285" s="114"/>
    </row>
    <row r="286" spans="1:6" ht="47.55" thickBot="1" x14ac:dyDescent="0.3">
      <c r="A286" s="130" t="s">
        <v>514</v>
      </c>
      <c r="B286" s="115" t="s">
        <v>552</v>
      </c>
      <c r="C286" s="116">
        <v>1075186.8700000001</v>
      </c>
      <c r="D286" s="116">
        <v>0</v>
      </c>
      <c r="E286" s="107">
        <f t="shared" si="4"/>
        <v>0</v>
      </c>
      <c r="F286" s="114"/>
    </row>
    <row r="287" spans="1:6" ht="16.3" thickBot="1" x14ac:dyDescent="0.3">
      <c r="A287" s="130" t="s">
        <v>516</v>
      </c>
      <c r="B287" s="115" t="s">
        <v>553</v>
      </c>
      <c r="C287" s="116">
        <v>1075186.8700000001</v>
      </c>
      <c r="D287" s="116">
        <v>0</v>
      </c>
      <c r="E287" s="107">
        <f t="shared" si="4"/>
        <v>0</v>
      </c>
      <c r="F287" s="114"/>
    </row>
    <row r="288" spans="1:6" ht="78.8" thickBot="1" x14ac:dyDescent="0.3">
      <c r="A288" s="130" t="s">
        <v>554</v>
      </c>
      <c r="B288" s="115" t="s">
        <v>555</v>
      </c>
      <c r="C288" s="116">
        <v>3303781.73</v>
      </c>
      <c r="D288" s="116">
        <v>0</v>
      </c>
      <c r="E288" s="107">
        <f t="shared" si="4"/>
        <v>0</v>
      </c>
      <c r="F288" s="114"/>
    </row>
    <row r="289" spans="1:6" ht="47.55" thickBot="1" x14ac:dyDescent="0.3">
      <c r="A289" s="130" t="s">
        <v>514</v>
      </c>
      <c r="B289" s="115" t="s">
        <v>556</v>
      </c>
      <c r="C289" s="116">
        <v>3303781.73</v>
      </c>
      <c r="D289" s="116">
        <v>0</v>
      </c>
      <c r="E289" s="107">
        <f t="shared" si="4"/>
        <v>0</v>
      </c>
      <c r="F289" s="114"/>
    </row>
    <row r="290" spans="1:6" ht="16.3" thickBot="1" x14ac:dyDescent="0.3">
      <c r="A290" s="130" t="s">
        <v>516</v>
      </c>
      <c r="B290" s="115" t="s">
        <v>557</v>
      </c>
      <c r="C290" s="116">
        <v>3303781.73</v>
      </c>
      <c r="D290" s="116">
        <v>0</v>
      </c>
      <c r="E290" s="107">
        <f t="shared" si="4"/>
        <v>0</v>
      </c>
      <c r="F290" s="114"/>
    </row>
    <row r="291" spans="1:6" ht="47.55" thickBot="1" x14ac:dyDescent="0.3">
      <c r="A291" s="130" t="s">
        <v>558</v>
      </c>
      <c r="B291" s="115" t="s">
        <v>559</v>
      </c>
      <c r="C291" s="116">
        <v>1138953.98</v>
      </c>
      <c r="D291" s="116">
        <v>0</v>
      </c>
      <c r="E291" s="107">
        <f t="shared" si="4"/>
        <v>0</v>
      </c>
      <c r="F291" s="114"/>
    </row>
    <row r="292" spans="1:6" ht="47.55" thickBot="1" x14ac:dyDescent="0.3">
      <c r="A292" s="130" t="s">
        <v>514</v>
      </c>
      <c r="B292" s="115" t="s">
        <v>560</v>
      </c>
      <c r="C292" s="116">
        <v>1138953.98</v>
      </c>
      <c r="D292" s="116">
        <v>0</v>
      </c>
      <c r="E292" s="107">
        <f t="shared" si="4"/>
        <v>0</v>
      </c>
      <c r="F292" s="114"/>
    </row>
    <row r="293" spans="1:6" ht="16.3" thickBot="1" x14ac:dyDescent="0.3">
      <c r="A293" s="130" t="s">
        <v>516</v>
      </c>
      <c r="B293" s="115" t="s">
        <v>561</v>
      </c>
      <c r="C293" s="116">
        <v>1138953.98</v>
      </c>
      <c r="D293" s="116">
        <v>0</v>
      </c>
      <c r="E293" s="107">
        <f t="shared" si="4"/>
        <v>0</v>
      </c>
      <c r="F293" s="114"/>
    </row>
    <row r="294" spans="1:6" ht="63.2" thickBot="1" x14ac:dyDescent="0.3">
      <c r="A294" s="130" t="s">
        <v>562</v>
      </c>
      <c r="B294" s="115" t="s">
        <v>563</v>
      </c>
      <c r="C294" s="116">
        <v>1059763.1000000001</v>
      </c>
      <c r="D294" s="116">
        <v>0</v>
      </c>
      <c r="E294" s="107">
        <f t="shared" si="4"/>
        <v>0</v>
      </c>
      <c r="F294" s="114"/>
    </row>
    <row r="295" spans="1:6" ht="47.55" thickBot="1" x14ac:dyDescent="0.3">
      <c r="A295" s="130" t="s">
        <v>514</v>
      </c>
      <c r="B295" s="115" t="s">
        <v>564</v>
      </c>
      <c r="C295" s="116">
        <v>1059763.1000000001</v>
      </c>
      <c r="D295" s="116">
        <v>0</v>
      </c>
      <c r="E295" s="107">
        <f t="shared" si="4"/>
        <v>0</v>
      </c>
      <c r="F295" s="114"/>
    </row>
    <row r="296" spans="1:6" ht="16.3" thickBot="1" x14ac:dyDescent="0.3">
      <c r="A296" s="130" t="s">
        <v>516</v>
      </c>
      <c r="B296" s="115" t="s">
        <v>565</v>
      </c>
      <c r="C296" s="116">
        <v>1059763.1000000001</v>
      </c>
      <c r="D296" s="116">
        <v>0</v>
      </c>
      <c r="E296" s="107">
        <f t="shared" si="4"/>
        <v>0</v>
      </c>
      <c r="F296" s="114"/>
    </row>
    <row r="297" spans="1:6" ht="47.55" thickBot="1" x14ac:dyDescent="0.3">
      <c r="A297" s="130" t="s">
        <v>566</v>
      </c>
      <c r="B297" s="115" t="s">
        <v>567</v>
      </c>
      <c r="C297" s="116">
        <v>102178.82</v>
      </c>
      <c r="D297" s="116">
        <v>0</v>
      </c>
      <c r="E297" s="107">
        <f t="shared" si="4"/>
        <v>0</v>
      </c>
      <c r="F297" s="114"/>
    </row>
    <row r="298" spans="1:6" ht="47.55" thickBot="1" x14ac:dyDescent="0.3">
      <c r="A298" s="130" t="s">
        <v>514</v>
      </c>
      <c r="B298" s="115" t="s">
        <v>568</v>
      </c>
      <c r="C298" s="116">
        <v>102178.82</v>
      </c>
      <c r="D298" s="116">
        <v>0</v>
      </c>
      <c r="E298" s="107">
        <f t="shared" si="4"/>
        <v>0</v>
      </c>
      <c r="F298" s="114"/>
    </row>
    <row r="299" spans="1:6" ht="16.3" thickBot="1" x14ac:dyDescent="0.3">
      <c r="A299" s="130" t="s">
        <v>516</v>
      </c>
      <c r="B299" s="115" t="s">
        <v>569</v>
      </c>
      <c r="C299" s="116">
        <v>102178.82</v>
      </c>
      <c r="D299" s="116">
        <v>0</v>
      </c>
      <c r="E299" s="107">
        <f t="shared" si="4"/>
        <v>0</v>
      </c>
      <c r="F299" s="114"/>
    </row>
    <row r="300" spans="1:6" ht="78.8" thickBot="1" x14ac:dyDescent="0.3">
      <c r="A300" s="130" t="s">
        <v>570</v>
      </c>
      <c r="B300" s="115" t="s">
        <v>571</v>
      </c>
      <c r="C300" s="116">
        <v>32776.18</v>
      </c>
      <c r="D300" s="116">
        <v>0</v>
      </c>
      <c r="E300" s="107">
        <f t="shared" si="4"/>
        <v>0</v>
      </c>
      <c r="F300" s="114"/>
    </row>
    <row r="301" spans="1:6" ht="47.55" thickBot="1" x14ac:dyDescent="0.3">
      <c r="A301" s="130" t="s">
        <v>514</v>
      </c>
      <c r="B301" s="115" t="s">
        <v>572</v>
      </c>
      <c r="C301" s="116">
        <v>32776.18</v>
      </c>
      <c r="D301" s="116">
        <v>0</v>
      </c>
      <c r="E301" s="107">
        <f t="shared" si="4"/>
        <v>0</v>
      </c>
      <c r="F301" s="114"/>
    </row>
    <row r="302" spans="1:6" ht="16.3" thickBot="1" x14ac:dyDescent="0.3">
      <c r="A302" s="130" t="s">
        <v>516</v>
      </c>
      <c r="B302" s="115" t="s">
        <v>573</v>
      </c>
      <c r="C302" s="116">
        <v>32776.18</v>
      </c>
      <c r="D302" s="116">
        <v>0</v>
      </c>
      <c r="E302" s="107">
        <f t="shared" si="4"/>
        <v>0</v>
      </c>
      <c r="F302" s="114"/>
    </row>
    <row r="303" spans="1:6" ht="47.55" thickBot="1" x14ac:dyDescent="0.3">
      <c r="A303" s="130" t="s">
        <v>574</v>
      </c>
      <c r="B303" s="115" t="s">
        <v>575</v>
      </c>
      <c r="C303" s="116">
        <v>26585898.239999998</v>
      </c>
      <c r="D303" s="116">
        <v>7377581.6100000003</v>
      </c>
      <c r="E303" s="107">
        <f t="shared" si="4"/>
        <v>0.27749980622810061</v>
      </c>
      <c r="F303" s="114"/>
    </row>
    <row r="304" spans="1:6" ht="47.55" thickBot="1" x14ac:dyDescent="0.3">
      <c r="A304" s="130" t="s">
        <v>514</v>
      </c>
      <c r="B304" s="115" t="s">
        <v>576</v>
      </c>
      <c r="C304" s="116">
        <v>26585898.239999998</v>
      </c>
      <c r="D304" s="116">
        <v>7377581.6100000003</v>
      </c>
      <c r="E304" s="107">
        <f t="shared" si="4"/>
        <v>0.27749980622810061</v>
      </c>
      <c r="F304" s="114"/>
    </row>
    <row r="305" spans="1:6" ht="16.3" thickBot="1" x14ac:dyDescent="0.3">
      <c r="A305" s="130" t="s">
        <v>516</v>
      </c>
      <c r="B305" s="115" t="s">
        <v>577</v>
      </c>
      <c r="C305" s="116">
        <v>26585898.239999998</v>
      </c>
      <c r="D305" s="116">
        <v>7377581.6100000003</v>
      </c>
      <c r="E305" s="107">
        <f t="shared" si="4"/>
        <v>0.27749980622810061</v>
      </c>
      <c r="F305" s="114"/>
    </row>
    <row r="306" spans="1:6" ht="31.95" thickBot="1" x14ac:dyDescent="0.3">
      <c r="A306" s="130" t="s">
        <v>578</v>
      </c>
      <c r="B306" s="115" t="s">
        <v>579</v>
      </c>
      <c r="C306" s="116">
        <v>6986301.4900000002</v>
      </c>
      <c r="D306" s="116">
        <v>0</v>
      </c>
      <c r="E306" s="107">
        <f t="shared" si="4"/>
        <v>0</v>
      </c>
      <c r="F306" s="114"/>
    </row>
    <row r="307" spans="1:6" ht="47.55" thickBot="1" x14ac:dyDescent="0.3">
      <c r="A307" s="130" t="s">
        <v>514</v>
      </c>
      <c r="B307" s="115" t="s">
        <v>580</v>
      </c>
      <c r="C307" s="116">
        <v>6986301.4900000002</v>
      </c>
      <c r="D307" s="116">
        <v>0</v>
      </c>
      <c r="E307" s="107">
        <f t="shared" si="4"/>
        <v>0</v>
      </c>
      <c r="F307" s="114"/>
    </row>
    <row r="308" spans="1:6" ht="16.3" thickBot="1" x14ac:dyDescent="0.3">
      <c r="A308" s="130" t="s">
        <v>516</v>
      </c>
      <c r="B308" s="115" t="s">
        <v>581</v>
      </c>
      <c r="C308" s="116">
        <v>6986301.4900000002</v>
      </c>
      <c r="D308" s="116">
        <v>0</v>
      </c>
      <c r="E308" s="107">
        <f t="shared" si="4"/>
        <v>0</v>
      </c>
      <c r="F308" s="114"/>
    </row>
    <row r="309" spans="1:6" ht="16.3" thickBot="1" x14ac:dyDescent="0.3">
      <c r="A309" s="130" t="s">
        <v>582</v>
      </c>
      <c r="B309" s="115" t="s">
        <v>583</v>
      </c>
      <c r="C309" s="116">
        <v>57457996.670000009</v>
      </c>
      <c r="D309" s="116">
        <v>11988317</v>
      </c>
      <c r="E309" s="107">
        <f t="shared" si="4"/>
        <v>0.2086448831283278</v>
      </c>
      <c r="F309" s="114"/>
    </row>
    <row r="310" spans="1:6" ht="16.3" thickBot="1" x14ac:dyDescent="0.3">
      <c r="A310" s="130" t="s">
        <v>584</v>
      </c>
      <c r="B310" s="115" t="s">
        <v>585</v>
      </c>
      <c r="C310" s="116">
        <v>5533145.6699999999</v>
      </c>
      <c r="D310" s="116">
        <v>1339730.28</v>
      </c>
      <c r="E310" s="107">
        <f t="shared" si="4"/>
        <v>0.24212814191100088</v>
      </c>
      <c r="F310" s="114"/>
    </row>
    <row r="311" spans="1:6" ht="16.3" thickBot="1" x14ac:dyDescent="0.3">
      <c r="A311" s="130" t="s">
        <v>586</v>
      </c>
      <c r="B311" s="115" t="s">
        <v>587</v>
      </c>
      <c r="C311" s="116">
        <v>5533145.6699999999</v>
      </c>
      <c r="D311" s="116">
        <v>1339730.28</v>
      </c>
      <c r="E311" s="107">
        <f t="shared" si="4"/>
        <v>0.24212814191100088</v>
      </c>
      <c r="F311" s="114"/>
    </row>
    <row r="312" spans="1:6" ht="31.95" thickBot="1" x14ac:dyDescent="0.3">
      <c r="A312" s="130" t="s">
        <v>588</v>
      </c>
      <c r="B312" s="115" t="s">
        <v>589</v>
      </c>
      <c r="C312" s="116">
        <v>5533145.6699999999</v>
      </c>
      <c r="D312" s="116">
        <v>1339730.28</v>
      </c>
      <c r="E312" s="107">
        <f t="shared" si="4"/>
        <v>0.24212814191100088</v>
      </c>
      <c r="F312" s="114"/>
    </row>
    <row r="313" spans="1:6" ht="31.95" thickBot="1" x14ac:dyDescent="0.3">
      <c r="A313" s="130" t="s">
        <v>590</v>
      </c>
      <c r="B313" s="115" t="s">
        <v>591</v>
      </c>
      <c r="C313" s="116">
        <v>5533145.6699999999</v>
      </c>
      <c r="D313" s="116">
        <v>1339730.28</v>
      </c>
      <c r="E313" s="107">
        <f t="shared" si="4"/>
        <v>0.24212814191100088</v>
      </c>
      <c r="F313" s="114"/>
    </row>
    <row r="314" spans="1:6" ht="16.3" thickBot="1" x14ac:dyDescent="0.3">
      <c r="A314" s="130" t="s">
        <v>592</v>
      </c>
      <c r="B314" s="115" t="s">
        <v>593</v>
      </c>
      <c r="C314" s="116">
        <v>2505000</v>
      </c>
      <c r="D314" s="116">
        <v>225000</v>
      </c>
      <c r="E314" s="107">
        <f t="shared" si="4"/>
        <v>8.9820359281437126E-2</v>
      </c>
      <c r="F314" s="114"/>
    </row>
    <row r="315" spans="1:6" ht="31.95" thickBot="1" x14ac:dyDescent="0.3">
      <c r="A315" s="130" t="s">
        <v>594</v>
      </c>
      <c r="B315" s="115" t="s">
        <v>595</v>
      </c>
      <c r="C315" s="116">
        <v>150000</v>
      </c>
      <c r="D315" s="116">
        <v>0</v>
      </c>
      <c r="E315" s="107">
        <f t="shared" si="4"/>
        <v>0</v>
      </c>
      <c r="F315" s="114"/>
    </row>
    <row r="316" spans="1:6" ht="31.95" thickBot="1" x14ac:dyDescent="0.3">
      <c r="A316" s="130" t="s">
        <v>588</v>
      </c>
      <c r="B316" s="115" t="s">
        <v>596</v>
      </c>
      <c r="C316" s="116">
        <v>150000</v>
      </c>
      <c r="D316" s="116">
        <v>0</v>
      </c>
      <c r="E316" s="107">
        <f t="shared" si="4"/>
        <v>0</v>
      </c>
      <c r="F316" s="114"/>
    </row>
    <row r="317" spans="1:6" ht="31.95" thickBot="1" x14ac:dyDescent="0.3">
      <c r="A317" s="130" t="s">
        <v>597</v>
      </c>
      <c r="B317" s="115" t="s">
        <v>598</v>
      </c>
      <c r="C317" s="116">
        <v>150000</v>
      </c>
      <c r="D317" s="116">
        <v>0</v>
      </c>
      <c r="E317" s="107">
        <f t="shared" si="4"/>
        <v>0</v>
      </c>
      <c r="F317" s="114"/>
    </row>
    <row r="318" spans="1:6" ht="63.2" thickBot="1" x14ac:dyDescent="0.3">
      <c r="A318" s="130" t="s">
        <v>599</v>
      </c>
      <c r="B318" s="115" t="s">
        <v>600</v>
      </c>
      <c r="C318" s="116">
        <v>630000</v>
      </c>
      <c r="D318" s="116">
        <v>0</v>
      </c>
      <c r="E318" s="107">
        <f t="shared" si="4"/>
        <v>0</v>
      </c>
      <c r="F318" s="114"/>
    </row>
    <row r="319" spans="1:6" ht="31.95" thickBot="1" x14ac:dyDescent="0.3">
      <c r="A319" s="130" t="s">
        <v>588</v>
      </c>
      <c r="B319" s="115" t="s">
        <v>601</v>
      </c>
      <c r="C319" s="116">
        <v>630000</v>
      </c>
      <c r="D319" s="116">
        <v>0</v>
      </c>
      <c r="E319" s="107">
        <f t="shared" si="4"/>
        <v>0</v>
      </c>
      <c r="F319" s="114"/>
    </row>
    <row r="320" spans="1:6" ht="31.95" thickBot="1" x14ac:dyDescent="0.3">
      <c r="A320" s="130" t="s">
        <v>597</v>
      </c>
      <c r="B320" s="115" t="s">
        <v>602</v>
      </c>
      <c r="C320" s="116">
        <v>630000</v>
      </c>
      <c r="D320" s="116">
        <v>0</v>
      </c>
      <c r="E320" s="107">
        <f t="shared" si="4"/>
        <v>0</v>
      </c>
      <c r="F320" s="114"/>
    </row>
    <row r="321" spans="1:6" ht="31.95" thickBot="1" x14ac:dyDescent="0.3">
      <c r="A321" s="130" t="s">
        <v>237</v>
      </c>
      <c r="B321" s="115" t="s">
        <v>603</v>
      </c>
      <c r="C321" s="116">
        <v>125000</v>
      </c>
      <c r="D321" s="116">
        <v>125000</v>
      </c>
      <c r="E321" s="107">
        <f t="shared" si="4"/>
        <v>1</v>
      </c>
      <c r="F321" s="114"/>
    </row>
    <row r="322" spans="1:6" ht="31.95" thickBot="1" x14ac:dyDescent="0.3">
      <c r="A322" s="130" t="s">
        <v>588</v>
      </c>
      <c r="B322" s="115" t="s">
        <v>604</v>
      </c>
      <c r="C322" s="116">
        <v>125000</v>
      </c>
      <c r="D322" s="116">
        <v>125000</v>
      </c>
      <c r="E322" s="107">
        <f t="shared" si="4"/>
        <v>1</v>
      </c>
      <c r="F322" s="114"/>
    </row>
    <row r="323" spans="1:6" ht="16.3" thickBot="1" x14ac:dyDescent="0.3">
      <c r="A323" s="130" t="s">
        <v>605</v>
      </c>
      <c r="B323" s="115" t="s">
        <v>606</v>
      </c>
      <c r="C323" s="116">
        <v>125000</v>
      </c>
      <c r="D323" s="116">
        <v>125000</v>
      </c>
      <c r="E323" s="107">
        <f t="shared" si="4"/>
        <v>1</v>
      </c>
      <c r="F323" s="114"/>
    </row>
    <row r="324" spans="1:6" ht="240.45" customHeight="1" thickBot="1" x14ac:dyDescent="0.3">
      <c r="A324" s="130" t="s">
        <v>607</v>
      </c>
      <c r="B324" s="115" t="s">
        <v>608</v>
      </c>
      <c r="C324" s="116">
        <v>1600000</v>
      </c>
      <c r="D324" s="116">
        <v>100000</v>
      </c>
      <c r="E324" s="107">
        <f t="shared" si="4"/>
        <v>6.25E-2</v>
      </c>
      <c r="F324" s="114"/>
    </row>
    <row r="325" spans="1:6" ht="31.95" thickBot="1" x14ac:dyDescent="0.3">
      <c r="A325" s="130" t="s">
        <v>588</v>
      </c>
      <c r="B325" s="115" t="s">
        <v>609</v>
      </c>
      <c r="C325" s="116">
        <v>1600000</v>
      </c>
      <c r="D325" s="116">
        <v>100000</v>
      </c>
      <c r="E325" s="107">
        <f t="shared" si="4"/>
        <v>6.25E-2</v>
      </c>
      <c r="F325" s="114"/>
    </row>
    <row r="326" spans="1:6" ht="16.3" thickBot="1" x14ac:dyDescent="0.3">
      <c r="A326" s="130" t="s">
        <v>605</v>
      </c>
      <c r="B326" s="115" t="s">
        <v>610</v>
      </c>
      <c r="C326" s="116">
        <v>1600000</v>
      </c>
      <c r="D326" s="116">
        <v>100000</v>
      </c>
      <c r="E326" s="107">
        <f t="shared" si="4"/>
        <v>6.25E-2</v>
      </c>
      <c r="F326" s="114"/>
    </row>
    <row r="327" spans="1:6" ht="16.3" thickBot="1" x14ac:dyDescent="0.3">
      <c r="A327" s="130" t="s">
        <v>611</v>
      </c>
      <c r="B327" s="115" t="s">
        <v>612</v>
      </c>
      <c r="C327" s="116">
        <v>49189607.870000005</v>
      </c>
      <c r="D327" s="116">
        <v>10396586.720000001</v>
      </c>
      <c r="E327" s="107">
        <f t="shared" si="4"/>
        <v>0.21135738157288139</v>
      </c>
      <c r="F327" s="114"/>
    </row>
    <row r="328" spans="1:6" ht="110.05" thickBot="1" x14ac:dyDescent="0.3">
      <c r="A328" s="130" t="s">
        <v>613</v>
      </c>
      <c r="B328" s="115" t="s">
        <v>614</v>
      </c>
      <c r="C328" s="116">
        <v>36028492.670000002</v>
      </c>
      <c r="D328" s="116">
        <v>3283091.1</v>
      </c>
      <c r="E328" s="107">
        <f t="shared" si="4"/>
        <v>9.1124853045371657E-2</v>
      </c>
      <c r="F328" s="114"/>
    </row>
    <row r="329" spans="1:6" ht="47.55" thickBot="1" x14ac:dyDescent="0.3">
      <c r="A329" s="130" t="s">
        <v>193</v>
      </c>
      <c r="B329" s="115" t="s">
        <v>615</v>
      </c>
      <c r="C329" s="116">
        <v>130000</v>
      </c>
      <c r="D329" s="116">
        <v>23946.51</v>
      </c>
      <c r="E329" s="107">
        <f t="shared" si="4"/>
        <v>0.18420392307692307</v>
      </c>
      <c r="F329" s="114"/>
    </row>
    <row r="330" spans="1:6" ht="47.55" thickBot="1" x14ac:dyDescent="0.3">
      <c r="A330" s="130" t="s">
        <v>195</v>
      </c>
      <c r="B330" s="115" t="s">
        <v>616</v>
      </c>
      <c r="C330" s="116">
        <v>130000</v>
      </c>
      <c r="D330" s="116">
        <v>23946.51</v>
      </c>
      <c r="E330" s="107">
        <f t="shared" ref="E330:E393" si="5">D330/C330</f>
        <v>0.18420392307692307</v>
      </c>
      <c r="F330" s="114"/>
    </row>
    <row r="331" spans="1:6" ht="31.95" thickBot="1" x14ac:dyDescent="0.3">
      <c r="A331" s="130" t="s">
        <v>588</v>
      </c>
      <c r="B331" s="115" t="s">
        <v>617</v>
      </c>
      <c r="C331" s="116">
        <v>35898492.670000002</v>
      </c>
      <c r="D331" s="116">
        <v>3259144.59</v>
      </c>
      <c r="E331" s="107">
        <f t="shared" si="5"/>
        <v>9.0787783764626789E-2</v>
      </c>
      <c r="F331" s="114"/>
    </row>
    <row r="332" spans="1:6" ht="31.95" thickBot="1" x14ac:dyDescent="0.3">
      <c r="A332" s="130" t="s">
        <v>590</v>
      </c>
      <c r="B332" s="115" t="s">
        <v>618</v>
      </c>
      <c r="C332" s="116">
        <v>33898492.670000002</v>
      </c>
      <c r="D332" s="116">
        <v>2840458.5</v>
      </c>
      <c r="E332" s="107">
        <f t="shared" si="5"/>
        <v>8.3793062058885925E-2</v>
      </c>
      <c r="F332" s="114"/>
    </row>
    <row r="333" spans="1:6" ht="31.95" thickBot="1" x14ac:dyDescent="0.3">
      <c r="A333" s="130" t="s">
        <v>597</v>
      </c>
      <c r="B333" s="115" t="s">
        <v>619</v>
      </c>
      <c r="C333" s="116">
        <v>2000000</v>
      </c>
      <c r="D333" s="116">
        <v>418686.09</v>
      </c>
      <c r="E333" s="107">
        <f t="shared" si="5"/>
        <v>0.20934304500000001</v>
      </c>
      <c r="F333" s="114"/>
    </row>
    <row r="334" spans="1:6" ht="63.2" thickBot="1" x14ac:dyDescent="0.3">
      <c r="A334" s="130" t="s">
        <v>340</v>
      </c>
      <c r="B334" s="115" t="s">
        <v>620</v>
      </c>
      <c r="C334" s="116">
        <v>13161115.199999999</v>
      </c>
      <c r="D334" s="116">
        <v>7113495.6200000001</v>
      </c>
      <c r="E334" s="107">
        <f t="shared" si="5"/>
        <v>0.5404933785550331</v>
      </c>
      <c r="F334" s="114"/>
    </row>
    <row r="335" spans="1:6" ht="47.55" thickBot="1" x14ac:dyDescent="0.3">
      <c r="A335" s="130" t="s">
        <v>288</v>
      </c>
      <c r="B335" s="115" t="s">
        <v>621</v>
      </c>
      <c r="C335" s="116">
        <v>13161115.199999999</v>
      </c>
      <c r="D335" s="116">
        <v>7113495.6200000001</v>
      </c>
      <c r="E335" s="107">
        <f t="shared" si="5"/>
        <v>0.5404933785550331</v>
      </c>
      <c r="F335" s="114"/>
    </row>
    <row r="336" spans="1:6" ht="16.3" thickBot="1" x14ac:dyDescent="0.3">
      <c r="A336" s="130" t="s">
        <v>290</v>
      </c>
      <c r="B336" s="115" t="s">
        <v>622</v>
      </c>
      <c r="C336" s="116">
        <v>13161115.199999999</v>
      </c>
      <c r="D336" s="116">
        <v>7113495.6200000001</v>
      </c>
      <c r="E336" s="107">
        <f t="shared" si="5"/>
        <v>0.5404933785550331</v>
      </c>
      <c r="F336" s="114"/>
    </row>
    <row r="337" spans="1:6" ht="31.95" thickBot="1" x14ac:dyDescent="0.3">
      <c r="A337" s="130" t="s">
        <v>623</v>
      </c>
      <c r="B337" s="115" t="s">
        <v>624</v>
      </c>
      <c r="C337" s="116">
        <v>230243.13</v>
      </c>
      <c r="D337" s="116">
        <v>27000</v>
      </c>
      <c r="E337" s="107">
        <f t="shared" si="5"/>
        <v>0.11726734256956983</v>
      </c>
      <c r="F337" s="114"/>
    </row>
    <row r="338" spans="1:6" ht="31.95" thickBot="1" x14ac:dyDescent="0.3">
      <c r="A338" s="130" t="s">
        <v>546</v>
      </c>
      <c r="B338" s="115" t="s">
        <v>625</v>
      </c>
      <c r="C338" s="116">
        <v>114000</v>
      </c>
      <c r="D338" s="116">
        <v>27000</v>
      </c>
      <c r="E338" s="107">
        <f t="shared" si="5"/>
        <v>0.23684210526315788</v>
      </c>
      <c r="F338" s="114"/>
    </row>
    <row r="339" spans="1:6" ht="47.55" thickBot="1" x14ac:dyDescent="0.3">
      <c r="A339" s="130" t="s">
        <v>514</v>
      </c>
      <c r="B339" s="115" t="s">
        <v>626</v>
      </c>
      <c r="C339" s="116">
        <v>114000</v>
      </c>
      <c r="D339" s="116">
        <v>27000</v>
      </c>
      <c r="E339" s="107">
        <f t="shared" si="5"/>
        <v>0.23684210526315788</v>
      </c>
      <c r="F339" s="114"/>
    </row>
    <row r="340" spans="1:6" ht="78.8" thickBot="1" x14ac:dyDescent="0.3">
      <c r="A340" s="130" t="s">
        <v>627</v>
      </c>
      <c r="B340" s="115" t="s">
        <v>628</v>
      </c>
      <c r="C340" s="116">
        <v>114000</v>
      </c>
      <c r="D340" s="116">
        <v>27000</v>
      </c>
      <c r="E340" s="107">
        <f t="shared" si="5"/>
        <v>0.23684210526315788</v>
      </c>
      <c r="F340" s="114"/>
    </row>
    <row r="341" spans="1:6" ht="156.9" thickBot="1" x14ac:dyDescent="0.3">
      <c r="A341" s="130" t="s">
        <v>629</v>
      </c>
      <c r="B341" s="115" t="s">
        <v>630</v>
      </c>
      <c r="C341" s="116">
        <v>106243.13</v>
      </c>
      <c r="D341" s="116">
        <v>0</v>
      </c>
      <c r="E341" s="107">
        <f t="shared" si="5"/>
        <v>0</v>
      </c>
      <c r="F341" s="114"/>
    </row>
    <row r="342" spans="1:6" ht="47.55" thickBot="1" x14ac:dyDescent="0.3">
      <c r="A342" s="130" t="s">
        <v>514</v>
      </c>
      <c r="B342" s="115" t="s">
        <v>631</v>
      </c>
      <c r="C342" s="116">
        <v>106243.13</v>
      </c>
      <c r="D342" s="116">
        <v>0</v>
      </c>
      <c r="E342" s="107">
        <f t="shared" si="5"/>
        <v>0</v>
      </c>
      <c r="F342" s="114"/>
    </row>
    <row r="343" spans="1:6" ht="78.8" thickBot="1" x14ac:dyDescent="0.3">
      <c r="A343" s="130" t="s">
        <v>627</v>
      </c>
      <c r="B343" s="115" t="s">
        <v>632</v>
      </c>
      <c r="C343" s="116">
        <v>106243.13</v>
      </c>
      <c r="D343" s="116">
        <v>0</v>
      </c>
      <c r="E343" s="107">
        <f t="shared" si="5"/>
        <v>0</v>
      </c>
      <c r="F343" s="114"/>
    </row>
    <row r="344" spans="1:6" ht="141.30000000000001" thickBot="1" x14ac:dyDescent="0.3">
      <c r="A344" s="130" t="s">
        <v>633</v>
      </c>
      <c r="B344" s="115" t="s">
        <v>634</v>
      </c>
      <c r="C344" s="116">
        <v>10000</v>
      </c>
      <c r="D344" s="116">
        <v>0</v>
      </c>
      <c r="E344" s="107">
        <f t="shared" si="5"/>
        <v>0</v>
      </c>
      <c r="F344" s="114"/>
    </row>
    <row r="345" spans="1:6" ht="47.55" thickBot="1" x14ac:dyDescent="0.3">
      <c r="A345" s="130" t="s">
        <v>514</v>
      </c>
      <c r="B345" s="115" t="s">
        <v>635</v>
      </c>
      <c r="C345" s="116">
        <v>10000</v>
      </c>
      <c r="D345" s="116">
        <v>0</v>
      </c>
      <c r="E345" s="107">
        <f t="shared" si="5"/>
        <v>0</v>
      </c>
      <c r="F345" s="114"/>
    </row>
    <row r="346" spans="1:6" ht="78.8" thickBot="1" x14ac:dyDescent="0.3">
      <c r="A346" s="130" t="s">
        <v>627</v>
      </c>
      <c r="B346" s="115" t="s">
        <v>636</v>
      </c>
      <c r="C346" s="116">
        <v>10000</v>
      </c>
      <c r="D346" s="116">
        <v>0</v>
      </c>
      <c r="E346" s="107">
        <f t="shared" si="5"/>
        <v>0</v>
      </c>
      <c r="F346" s="114"/>
    </row>
    <row r="347" spans="1:6" ht="16.3" thickBot="1" x14ac:dyDescent="0.3">
      <c r="A347" s="130" t="s">
        <v>637</v>
      </c>
      <c r="B347" s="115" t="s">
        <v>638</v>
      </c>
      <c r="C347" s="116">
        <v>147873354.36000001</v>
      </c>
      <c r="D347" s="116">
        <v>589583.1</v>
      </c>
      <c r="E347" s="107">
        <f t="shared" si="5"/>
        <v>3.9870813951014506E-3</v>
      </c>
      <c r="F347" s="114"/>
    </row>
    <row r="348" spans="1:6" ht="16.3" thickBot="1" x14ac:dyDescent="0.3">
      <c r="A348" s="130" t="s">
        <v>639</v>
      </c>
      <c r="B348" s="115" t="s">
        <v>640</v>
      </c>
      <c r="C348" s="116">
        <v>147873354.36000001</v>
      </c>
      <c r="D348" s="116">
        <v>589583.1</v>
      </c>
      <c r="E348" s="107">
        <f t="shared" si="5"/>
        <v>3.9870813951014506E-3</v>
      </c>
      <c r="F348" s="114"/>
    </row>
    <row r="349" spans="1:6" ht="31.95" thickBot="1" x14ac:dyDescent="0.3">
      <c r="A349" s="130" t="s">
        <v>641</v>
      </c>
      <c r="B349" s="115" t="s">
        <v>642</v>
      </c>
      <c r="C349" s="116">
        <v>661000</v>
      </c>
      <c r="D349" s="116">
        <v>237063.1</v>
      </c>
      <c r="E349" s="107">
        <f t="shared" si="5"/>
        <v>0.35864311649016645</v>
      </c>
      <c r="F349" s="114"/>
    </row>
    <row r="350" spans="1:6" ht="47.55" thickBot="1" x14ac:dyDescent="0.3">
      <c r="A350" s="130" t="s">
        <v>193</v>
      </c>
      <c r="B350" s="115" t="s">
        <v>643</v>
      </c>
      <c r="C350" s="116">
        <v>631000</v>
      </c>
      <c r="D350" s="116">
        <v>227063.1</v>
      </c>
      <c r="E350" s="107">
        <f t="shared" si="5"/>
        <v>0.3598464342313788</v>
      </c>
      <c r="F350" s="114"/>
    </row>
    <row r="351" spans="1:6" ht="47.55" thickBot="1" x14ac:dyDescent="0.3">
      <c r="A351" s="130" t="s">
        <v>195</v>
      </c>
      <c r="B351" s="115" t="s">
        <v>644</v>
      </c>
      <c r="C351" s="116">
        <v>631000</v>
      </c>
      <c r="D351" s="116">
        <v>227063.1</v>
      </c>
      <c r="E351" s="107">
        <f t="shared" si="5"/>
        <v>0.3598464342313788</v>
      </c>
      <c r="F351" s="114"/>
    </row>
    <row r="352" spans="1:6" ht="16.3" thickBot="1" x14ac:dyDescent="0.3">
      <c r="A352" s="130" t="s">
        <v>197</v>
      </c>
      <c r="B352" s="115" t="s">
        <v>645</v>
      </c>
      <c r="C352" s="116">
        <v>30000</v>
      </c>
      <c r="D352" s="116">
        <v>10000</v>
      </c>
      <c r="E352" s="107">
        <f t="shared" si="5"/>
        <v>0.33333333333333331</v>
      </c>
      <c r="F352" s="114"/>
    </row>
    <row r="353" spans="1:6" ht="16.3" thickBot="1" x14ac:dyDescent="0.3">
      <c r="A353" s="130" t="s">
        <v>199</v>
      </c>
      <c r="B353" s="115" t="s">
        <v>646</v>
      </c>
      <c r="C353" s="116">
        <v>30000</v>
      </c>
      <c r="D353" s="116">
        <v>10000</v>
      </c>
      <c r="E353" s="107">
        <f t="shared" si="5"/>
        <v>0.33333333333333331</v>
      </c>
      <c r="F353" s="114"/>
    </row>
    <row r="354" spans="1:6" ht="63.2" thickBot="1" x14ac:dyDescent="0.3">
      <c r="A354" s="130" t="s">
        <v>647</v>
      </c>
      <c r="B354" s="115" t="s">
        <v>648</v>
      </c>
      <c r="C354" s="116">
        <v>5000000</v>
      </c>
      <c r="D354" s="116">
        <v>0</v>
      </c>
      <c r="E354" s="107">
        <f t="shared" si="5"/>
        <v>0</v>
      </c>
      <c r="F354" s="114"/>
    </row>
    <row r="355" spans="1:6" ht="47.55" thickBot="1" x14ac:dyDescent="0.3">
      <c r="A355" s="130" t="s">
        <v>288</v>
      </c>
      <c r="B355" s="115" t="s">
        <v>649</v>
      </c>
      <c r="C355" s="116">
        <v>5000000</v>
      </c>
      <c r="D355" s="116">
        <v>0</v>
      </c>
      <c r="E355" s="107">
        <f t="shared" si="5"/>
        <v>0</v>
      </c>
      <c r="F355" s="114"/>
    </row>
    <row r="356" spans="1:6" ht="16.3" thickBot="1" x14ac:dyDescent="0.3">
      <c r="A356" s="130" t="s">
        <v>290</v>
      </c>
      <c r="B356" s="115" t="s">
        <v>650</v>
      </c>
      <c r="C356" s="116">
        <v>5000000</v>
      </c>
      <c r="D356" s="116">
        <v>0</v>
      </c>
      <c r="E356" s="107">
        <f t="shared" si="5"/>
        <v>0</v>
      </c>
      <c r="F356" s="114"/>
    </row>
    <row r="357" spans="1:6" ht="63.2" thickBot="1" x14ac:dyDescent="0.3">
      <c r="A357" s="130" t="s">
        <v>651</v>
      </c>
      <c r="B357" s="115" t="s">
        <v>652</v>
      </c>
      <c r="C357" s="116">
        <v>112589.47</v>
      </c>
      <c r="D357" s="116">
        <v>0</v>
      </c>
      <c r="E357" s="107">
        <f t="shared" si="5"/>
        <v>0</v>
      </c>
      <c r="F357" s="114"/>
    </row>
    <row r="358" spans="1:6" ht="47.55" thickBot="1" x14ac:dyDescent="0.3">
      <c r="A358" s="130" t="s">
        <v>193</v>
      </c>
      <c r="B358" s="115" t="s">
        <v>653</v>
      </c>
      <c r="C358" s="116">
        <v>112589.47</v>
      </c>
      <c r="D358" s="116">
        <v>0</v>
      </c>
      <c r="E358" s="107">
        <f t="shared" si="5"/>
        <v>0</v>
      </c>
      <c r="F358" s="114"/>
    </row>
    <row r="359" spans="1:6" ht="47.55" thickBot="1" x14ac:dyDescent="0.3">
      <c r="A359" s="130" t="s">
        <v>195</v>
      </c>
      <c r="B359" s="115" t="s">
        <v>654</v>
      </c>
      <c r="C359" s="116">
        <v>112589.47</v>
      </c>
      <c r="D359" s="116">
        <v>0</v>
      </c>
      <c r="E359" s="107">
        <f t="shared" si="5"/>
        <v>0</v>
      </c>
      <c r="F359" s="114"/>
    </row>
    <row r="360" spans="1:6" ht="47.55" thickBot="1" x14ac:dyDescent="0.3">
      <c r="A360" s="130" t="s">
        <v>655</v>
      </c>
      <c r="B360" s="115" t="s">
        <v>656</v>
      </c>
      <c r="C360" s="116">
        <v>2210145</v>
      </c>
      <c r="D360" s="116">
        <v>253655</v>
      </c>
      <c r="E360" s="107">
        <f t="shared" si="5"/>
        <v>0.11476848804037744</v>
      </c>
      <c r="F360" s="114"/>
    </row>
    <row r="361" spans="1:6" ht="47.55" thickBot="1" x14ac:dyDescent="0.3">
      <c r="A361" s="130" t="s">
        <v>193</v>
      </c>
      <c r="B361" s="115" t="s">
        <v>657</v>
      </c>
      <c r="C361" s="116">
        <v>2210145</v>
      </c>
      <c r="D361" s="116">
        <v>253655</v>
      </c>
      <c r="E361" s="107">
        <f t="shared" si="5"/>
        <v>0.11476848804037744</v>
      </c>
      <c r="F361" s="114"/>
    </row>
    <row r="362" spans="1:6" ht="47.55" thickBot="1" x14ac:dyDescent="0.3">
      <c r="A362" s="130" t="s">
        <v>195</v>
      </c>
      <c r="B362" s="115" t="s">
        <v>658</v>
      </c>
      <c r="C362" s="116">
        <v>2210145</v>
      </c>
      <c r="D362" s="116">
        <v>253655</v>
      </c>
      <c r="E362" s="107">
        <f t="shared" si="5"/>
        <v>0.11476848804037744</v>
      </c>
      <c r="F362" s="114"/>
    </row>
    <row r="363" spans="1:6" ht="78.8" thickBot="1" x14ac:dyDescent="0.3">
      <c r="A363" s="130" t="s">
        <v>659</v>
      </c>
      <c r="B363" s="115" t="s">
        <v>660</v>
      </c>
      <c r="C363" s="116">
        <v>139667782.74000001</v>
      </c>
      <c r="D363" s="116">
        <v>0</v>
      </c>
      <c r="E363" s="107">
        <f t="shared" si="5"/>
        <v>0</v>
      </c>
      <c r="F363" s="114"/>
    </row>
    <row r="364" spans="1:6" ht="47.55" thickBot="1" x14ac:dyDescent="0.3">
      <c r="A364" s="130" t="s">
        <v>288</v>
      </c>
      <c r="B364" s="115" t="s">
        <v>661</v>
      </c>
      <c r="C364" s="116">
        <v>139667782.74000001</v>
      </c>
      <c r="D364" s="116">
        <v>0</v>
      </c>
      <c r="E364" s="107">
        <f t="shared" si="5"/>
        <v>0</v>
      </c>
      <c r="F364" s="114"/>
    </row>
    <row r="365" spans="1:6" ht="16.3" thickBot="1" x14ac:dyDescent="0.3">
      <c r="A365" s="130" t="s">
        <v>290</v>
      </c>
      <c r="B365" s="115" t="s">
        <v>662</v>
      </c>
      <c r="C365" s="116">
        <v>139667782.74000001</v>
      </c>
      <c r="D365" s="116">
        <v>0</v>
      </c>
      <c r="E365" s="107">
        <f t="shared" si="5"/>
        <v>0</v>
      </c>
      <c r="F365" s="114"/>
    </row>
    <row r="366" spans="1:6" ht="31.95" thickBot="1" x14ac:dyDescent="0.3">
      <c r="A366" s="130" t="s">
        <v>663</v>
      </c>
      <c r="B366" s="115" t="s">
        <v>664</v>
      </c>
      <c r="C366" s="116">
        <v>3482.15</v>
      </c>
      <c r="D366" s="116">
        <v>1020</v>
      </c>
      <c r="E366" s="107">
        <f t="shared" si="5"/>
        <v>0.29292247605645938</v>
      </c>
      <c r="F366" s="114"/>
    </row>
    <row r="367" spans="1:6" ht="47.55" thickBot="1" x14ac:dyDescent="0.3">
      <c r="A367" s="130" t="s">
        <v>193</v>
      </c>
      <c r="B367" s="115" t="s">
        <v>665</v>
      </c>
      <c r="C367" s="116">
        <v>3482.15</v>
      </c>
      <c r="D367" s="116">
        <v>1020</v>
      </c>
      <c r="E367" s="107">
        <f t="shared" si="5"/>
        <v>0.29292247605645938</v>
      </c>
      <c r="F367" s="114"/>
    </row>
    <row r="368" spans="1:6" ht="47.55" thickBot="1" x14ac:dyDescent="0.3">
      <c r="A368" s="130" t="s">
        <v>195</v>
      </c>
      <c r="B368" s="115" t="s">
        <v>666</v>
      </c>
      <c r="C368" s="116">
        <v>3482.15</v>
      </c>
      <c r="D368" s="116">
        <v>1020</v>
      </c>
      <c r="E368" s="107">
        <f t="shared" si="5"/>
        <v>0.29292247605645938</v>
      </c>
      <c r="F368" s="114"/>
    </row>
    <row r="369" spans="1:6" ht="63.2" thickBot="1" x14ac:dyDescent="0.3">
      <c r="A369" s="130" t="s">
        <v>667</v>
      </c>
      <c r="B369" s="115" t="s">
        <v>668</v>
      </c>
      <c r="C369" s="116">
        <v>68355</v>
      </c>
      <c r="D369" s="116">
        <v>7845</v>
      </c>
      <c r="E369" s="107">
        <f t="shared" si="5"/>
        <v>0.11476848804037744</v>
      </c>
      <c r="F369" s="114"/>
    </row>
    <row r="370" spans="1:6" ht="47.55" thickBot="1" x14ac:dyDescent="0.3">
      <c r="A370" s="130" t="s">
        <v>193</v>
      </c>
      <c r="B370" s="115" t="s">
        <v>669</v>
      </c>
      <c r="C370" s="116">
        <v>68355</v>
      </c>
      <c r="D370" s="116">
        <v>7845</v>
      </c>
      <c r="E370" s="107">
        <f t="shared" si="5"/>
        <v>0.11476848804037744</v>
      </c>
      <c r="F370" s="114"/>
    </row>
    <row r="371" spans="1:6" ht="47.55" thickBot="1" x14ac:dyDescent="0.3">
      <c r="A371" s="130" t="s">
        <v>195</v>
      </c>
      <c r="B371" s="115" t="s">
        <v>670</v>
      </c>
      <c r="C371" s="116">
        <v>68355</v>
      </c>
      <c r="D371" s="116">
        <v>7845</v>
      </c>
      <c r="E371" s="107">
        <f t="shared" si="5"/>
        <v>0.11476848804037744</v>
      </c>
      <c r="F371" s="114"/>
    </row>
    <row r="372" spans="1:6" ht="47.55" thickBot="1" x14ac:dyDescent="0.3">
      <c r="A372" s="130" t="s">
        <v>671</v>
      </c>
      <c r="B372" s="115" t="s">
        <v>672</v>
      </c>
      <c r="C372" s="116">
        <v>150000</v>
      </c>
      <c r="D372" s="116">
        <v>90000</v>
      </c>
      <c r="E372" s="107">
        <f t="shared" si="5"/>
        <v>0.6</v>
      </c>
      <c r="F372" s="114"/>
    </row>
    <row r="373" spans="1:6" ht="47.55" thickBot="1" x14ac:dyDescent="0.3">
      <c r="A373" s="130" t="s">
        <v>193</v>
      </c>
      <c r="B373" s="115" t="s">
        <v>673</v>
      </c>
      <c r="C373" s="116">
        <v>150000</v>
      </c>
      <c r="D373" s="116">
        <v>90000</v>
      </c>
      <c r="E373" s="107">
        <f t="shared" si="5"/>
        <v>0.6</v>
      </c>
      <c r="F373" s="114"/>
    </row>
    <row r="374" spans="1:6" ht="47.55" thickBot="1" x14ac:dyDescent="0.3">
      <c r="A374" s="130" t="s">
        <v>195</v>
      </c>
      <c r="B374" s="115" t="s">
        <v>674</v>
      </c>
      <c r="C374" s="116">
        <v>150000</v>
      </c>
      <c r="D374" s="116">
        <v>90000</v>
      </c>
      <c r="E374" s="107">
        <f t="shared" si="5"/>
        <v>0.6</v>
      </c>
      <c r="F374" s="114"/>
    </row>
    <row r="375" spans="1:6" ht="16.3" thickBot="1" x14ac:dyDescent="0.3">
      <c r="A375" s="130" t="s">
        <v>675</v>
      </c>
      <c r="B375" s="115" t="s">
        <v>676</v>
      </c>
      <c r="C375" s="116">
        <v>3357000</v>
      </c>
      <c r="D375" s="116">
        <v>839250</v>
      </c>
      <c r="E375" s="107">
        <f t="shared" si="5"/>
        <v>0.25</v>
      </c>
      <c r="F375" s="114"/>
    </row>
    <row r="376" spans="1:6" ht="16.3" thickBot="1" x14ac:dyDescent="0.3">
      <c r="A376" s="130" t="s">
        <v>677</v>
      </c>
      <c r="B376" s="115" t="s">
        <v>678</v>
      </c>
      <c r="C376" s="116">
        <v>3357000</v>
      </c>
      <c r="D376" s="116">
        <v>839250</v>
      </c>
      <c r="E376" s="107">
        <f t="shared" si="5"/>
        <v>0.25</v>
      </c>
      <c r="F376" s="114"/>
    </row>
    <row r="377" spans="1:6" ht="31.95" thickBot="1" x14ac:dyDescent="0.3">
      <c r="A377" s="130" t="s">
        <v>281</v>
      </c>
      <c r="B377" s="115" t="s">
        <v>679</v>
      </c>
      <c r="C377" s="116">
        <v>3357000</v>
      </c>
      <c r="D377" s="116">
        <v>839250</v>
      </c>
      <c r="E377" s="107">
        <f t="shared" si="5"/>
        <v>0.25</v>
      </c>
      <c r="F377" s="114"/>
    </row>
    <row r="378" spans="1:6" ht="47.55" thickBot="1" x14ac:dyDescent="0.3">
      <c r="A378" s="130" t="s">
        <v>514</v>
      </c>
      <c r="B378" s="115" t="s">
        <v>680</v>
      </c>
      <c r="C378" s="116">
        <v>3357000</v>
      </c>
      <c r="D378" s="116">
        <v>839250</v>
      </c>
      <c r="E378" s="107">
        <f t="shared" si="5"/>
        <v>0.25</v>
      </c>
      <c r="F378" s="114"/>
    </row>
    <row r="379" spans="1:6" ht="16.3" thickBot="1" x14ac:dyDescent="0.3">
      <c r="A379" s="130" t="s">
        <v>681</v>
      </c>
      <c r="B379" s="115" t="s">
        <v>682</v>
      </c>
      <c r="C379" s="116">
        <v>3357000</v>
      </c>
      <c r="D379" s="116">
        <v>839250</v>
      </c>
      <c r="E379" s="107">
        <f t="shared" si="5"/>
        <v>0.25</v>
      </c>
      <c r="F379" s="114"/>
    </row>
    <row r="380" spans="1:6" ht="78.8" thickBot="1" x14ac:dyDescent="0.3">
      <c r="A380" s="130" t="s">
        <v>683</v>
      </c>
      <c r="B380" s="115" t="s">
        <v>684</v>
      </c>
      <c r="C380" s="116">
        <v>3357000</v>
      </c>
      <c r="D380" s="116">
        <v>839250</v>
      </c>
      <c r="E380" s="107">
        <f t="shared" si="5"/>
        <v>0.25</v>
      </c>
      <c r="F380" s="114"/>
    </row>
    <row r="381" spans="1:6" ht="31.95" thickBot="1" x14ac:dyDescent="0.3">
      <c r="A381" s="129" t="s">
        <v>685</v>
      </c>
      <c r="B381" s="112" t="s">
        <v>686</v>
      </c>
      <c r="C381" s="113">
        <v>5646668.2999999998</v>
      </c>
      <c r="D381" s="113">
        <v>1160314.33</v>
      </c>
      <c r="E381" s="117">
        <f t="shared" si="5"/>
        <v>0.20548653973529846</v>
      </c>
      <c r="F381" s="114"/>
    </row>
    <row r="382" spans="1:6" ht="16.3" thickBot="1" x14ac:dyDescent="0.3">
      <c r="A382" s="130" t="s">
        <v>183</v>
      </c>
      <c r="B382" s="115" t="s">
        <v>687</v>
      </c>
      <c r="C382" s="116">
        <v>5646668.2999999998</v>
      </c>
      <c r="D382" s="116">
        <v>1160314.33</v>
      </c>
      <c r="E382" s="107">
        <f t="shared" si="5"/>
        <v>0.20548653973529846</v>
      </c>
      <c r="F382" s="114"/>
    </row>
    <row r="383" spans="1:6" ht="63.2" thickBot="1" x14ac:dyDescent="0.3">
      <c r="A383" s="130" t="s">
        <v>688</v>
      </c>
      <c r="B383" s="115" t="s">
        <v>689</v>
      </c>
      <c r="C383" s="116">
        <v>5509388.2999999998</v>
      </c>
      <c r="D383" s="116">
        <v>1132607.6299999999</v>
      </c>
      <c r="E383" s="107">
        <f t="shared" si="5"/>
        <v>0.20557774626268399</v>
      </c>
      <c r="F383" s="114"/>
    </row>
    <row r="384" spans="1:6" ht="31.95" thickBot="1" x14ac:dyDescent="0.3">
      <c r="A384" s="130" t="s">
        <v>690</v>
      </c>
      <c r="B384" s="115" t="s">
        <v>691</v>
      </c>
      <c r="C384" s="116">
        <v>2537974.2999999998</v>
      </c>
      <c r="D384" s="116">
        <v>568032.69999999995</v>
      </c>
      <c r="E384" s="107">
        <f t="shared" si="5"/>
        <v>0.22381341686556874</v>
      </c>
      <c r="F384" s="114"/>
    </row>
    <row r="385" spans="1:6" ht="94.45" thickBot="1" x14ac:dyDescent="0.3">
      <c r="A385" s="130" t="s">
        <v>189</v>
      </c>
      <c r="B385" s="115" t="s">
        <v>692</v>
      </c>
      <c r="C385" s="116">
        <v>2537974.2999999998</v>
      </c>
      <c r="D385" s="116">
        <v>568032.69999999995</v>
      </c>
      <c r="E385" s="107">
        <f t="shared" si="5"/>
        <v>0.22381341686556874</v>
      </c>
      <c r="F385" s="114"/>
    </row>
    <row r="386" spans="1:6" ht="31.95" thickBot="1" x14ac:dyDescent="0.3">
      <c r="A386" s="130" t="s">
        <v>191</v>
      </c>
      <c r="B386" s="115" t="s">
        <v>693</v>
      </c>
      <c r="C386" s="116">
        <v>2537974.2999999998</v>
      </c>
      <c r="D386" s="116">
        <v>568032.69999999995</v>
      </c>
      <c r="E386" s="107">
        <f t="shared" si="5"/>
        <v>0.22381341686556874</v>
      </c>
      <c r="F386" s="114"/>
    </row>
    <row r="387" spans="1:6" ht="63.2" thickBot="1" x14ac:dyDescent="0.3">
      <c r="A387" s="130" t="s">
        <v>187</v>
      </c>
      <c r="B387" s="115" t="s">
        <v>694</v>
      </c>
      <c r="C387" s="116">
        <v>2791414</v>
      </c>
      <c r="D387" s="116">
        <v>519574.93</v>
      </c>
      <c r="E387" s="107">
        <f t="shared" si="5"/>
        <v>0.18613323928303002</v>
      </c>
      <c r="F387" s="114"/>
    </row>
    <row r="388" spans="1:6" ht="94.45" thickBot="1" x14ac:dyDescent="0.3">
      <c r="A388" s="130" t="s">
        <v>189</v>
      </c>
      <c r="B388" s="115" t="s">
        <v>695</v>
      </c>
      <c r="C388" s="116">
        <v>2560414</v>
      </c>
      <c r="D388" s="116">
        <v>529973.93000000005</v>
      </c>
      <c r="E388" s="107">
        <f t="shared" si="5"/>
        <v>0.20698759263150415</v>
      </c>
      <c r="F388" s="114"/>
    </row>
    <row r="389" spans="1:6" ht="31.95" thickBot="1" x14ac:dyDescent="0.3">
      <c r="A389" s="130" t="s">
        <v>191</v>
      </c>
      <c r="B389" s="115" t="s">
        <v>696</v>
      </c>
      <c r="C389" s="116">
        <v>2560414</v>
      </c>
      <c r="D389" s="116">
        <v>529973.93000000005</v>
      </c>
      <c r="E389" s="107">
        <f t="shared" si="5"/>
        <v>0.20698759263150415</v>
      </c>
      <c r="F389" s="114"/>
    </row>
    <row r="390" spans="1:6" ht="47.55" thickBot="1" x14ac:dyDescent="0.3">
      <c r="A390" s="130" t="s">
        <v>193</v>
      </c>
      <c r="B390" s="115" t="s">
        <v>697</v>
      </c>
      <c r="C390" s="116">
        <v>226000</v>
      </c>
      <c r="D390" s="116">
        <v>1.0399000000000001E-3</v>
      </c>
      <c r="E390" s="107">
        <f t="shared" si="5"/>
        <v>4.6013274336283192E-9</v>
      </c>
      <c r="F390" s="114"/>
    </row>
    <row r="391" spans="1:6" ht="47.55" thickBot="1" x14ac:dyDescent="0.3">
      <c r="A391" s="130" t="s">
        <v>195</v>
      </c>
      <c r="B391" s="115" t="s">
        <v>698</v>
      </c>
      <c r="C391" s="116">
        <v>226000</v>
      </c>
      <c r="D391" s="116">
        <v>1.0399000000000001E-3</v>
      </c>
      <c r="E391" s="107">
        <f t="shared" si="5"/>
        <v>4.6013274336283192E-9</v>
      </c>
      <c r="F391" s="114"/>
    </row>
    <row r="392" spans="1:6" ht="16.3" thickBot="1" x14ac:dyDescent="0.3">
      <c r="A392" s="130" t="s">
        <v>197</v>
      </c>
      <c r="B392" s="115" t="s">
        <v>699</v>
      </c>
      <c r="C392" s="116">
        <v>5000</v>
      </c>
      <c r="D392" s="116">
        <v>0</v>
      </c>
      <c r="E392" s="107">
        <f t="shared" si="5"/>
        <v>0</v>
      </c>
      <c r="F392" s="114"/>
    </row>
    <row r="393" spans="1:6" ht="16.3" thickBot="1" x14ac:dyDescent="0.3">
      <c r="A393" s="130" t="s">
        <v>199</v>
      </c>
      <c r="B393" s="115" t="s">
        <v>700</v>
      </c>
      <c r="C393" s="116">
        <v>5000</v>
      </c>
      <c r="D393" s="116">
        <v>0</v>
      </c>
      <c r="E393" s="107">
        <f t="shared" si="5"/>
        <v>0</v>
      </c>
      <c r="F393" s="114"/>
    </row>
    <row r="394" spans="1:6" ht="31.95" thickBot="1" x14ac:dyDescent="0.3">
      <c r="A394" s="130" t="s">
        <v>701</v>
      </c>
      <c r="B394" s="115" t="s">
        <v>702</v>
      </c>
      <c r="C394" s="116">
        <v>180000</v>
      </c>
      <c r="D394" s="116">
        <v>45000</v>
      </c>
      <c r="E394" s="107">
        <f t="shared" ref="E394:E457" si="6">D394/C394</f>
        <v>0.25</v>
      </c>
      <c r="F394" s="114"/>
    </row>
    <row r="395" spans="1:6" ht="94.45" thickBot="1" x14ac:dyDescent="0.3">
      <c r="A395" s="130" t="s">
        <v>189</v>
      </c>
      <c r="B395" s="115" t="s">
        <v>703</v>
      </c>
      <c r="C395" s="116">
        <v>180000</v>
      </c>
      <c r="D395" s="116">
        <v>45000</v>
      </c>
      <c r="E395" s="107">
        <f t="shared" si="6"/>
        <v>0.25</v>
      </c>
      <c r="F395" s="114"/>
    </row>
    <row r="396" spans="1:6" ht="31.95" thickBot="1" x14ac:dyDescent="0.3">
      <c r="A396" s="130" t="s">
        <v>191</v>
      </c>
      <c r="B396" s="115" t="s">
        <v>704</v>
      </c>
      <c r="C396" s="116">
        <v>180000</v>
      </c>
      <c r="D396" s="116">
        <v>45000</v>
      </c>
      <c r="E396" s="107">
        <f t="shared" si="6"/>
        <v>0.25</v>
      </c>
      <c r="F396" s="114"/>
    </row>
    <row r="397" spans="1:6" ht="31.95" thickBot="1" x14ac:dyDescent="0.3">
      <c r="A397" s="130" t="s">
        <v>271</v>
      </c>
      <c r="B397" s="115" t="s">
        <v>705</v>
      </c>
      <c r="C397" s="116">
        <v>180000</v>
      </c>
      <c r="D397" s="116">
        <v>45000</v>
      </c>
      <c r="E397" s="107">
        <f t="shared" si="6"/>
        <v>0.25</v>
      </c>
      <c r="F397" s="114"/>
    </row>
    <row r="398" spans="1:6" ht="16.3" thickBot="1" x14ac:dyDescent="0.3">
      <c r="A398" s="130" t="s">
        <v>201</v>
      </c>
      <c r="B398" s="115" t="s">
        <v>706</v>
      </c>
      <c r="C398" s="116">
        <v>137280</v>
      </c>
      <c r="D398" s="116">
        <v>27706.7</v>
      </c>
      <c r="E398" s="107">
        <f t="shared" si="6"/>
        <v>0.20182619463869464</v>
      </c>
      <c r="F398" s="114"/>
    </row>
    <row r="399" spans="1:6" ht="16.3" thickBot="1" x14ac:dyDescent="0.3">
      <c r="A399" s="130" t="s">
        <v>203</v>
      </c>
      <c r="B399" s="115" t="s">
        <v>707</v>
      </c>
      <c r="C399" s="116">
        <v>33280</v>
      </c>
      <c r="D399" s="116">
        <v>0</v>
      </c>
      <c r="E399" s="107">
        <f t="shared" si="6"/>
        <v>0</v>
      </c>
      <c r="F399" s="114"/>
    </row>
    <row r="400" spans="1:6" ht="47.55" thickBot="1" x14ac:dyDescent="0.3">
      <c r="A400" s="130" t="s">
        <v>193</v>
      </c>
      <c r="B400" s="115" t="s">
        <v>708</v>
      </c>
      <c r="C400" s="116">
        <v>33280</v>
      </c>
      <c r="D400" s="116">
        <v>0</v>
      </c>
      <c r="E400" s="107">
        <f t="shared" si="6"/>
        <v>0</v>
      </c>
      <c r="F400" s="114"/>
    </row>
    <row r="401" spans="1:6" ht="47.55" thickBot="1" x14ac:dyDescent="0.3">
      <c r="A401" s="130" t="s">
        <v>195</v>
      </c>
      <c r="B401" s="115" t="s">
        <v>709</v>
      </c>
      <c r="C401" s="116">
        <v>33280</v>
      </c>
      <c r="D401" s="116">
        <v>0</v>
      </c>
      <c r="E401" s="107">
        <f t="shared" si="6"/>
        <v>0</v>
      </c>
      <c r="F401" s="114"/>
    </row>
    <row r="402" spans="1:6" ht="31.95" thickBot="1" x14ac:dyDescent="0.3">
      <c r="A402" s="130" t="s">
        <v>710</v>
      </c>
      <c r="B402" s="115" t="s">
        <v>711</v>
      </c>
      <c r="C402" s="116">
        <v>104000</v>
      </c>
      <c r="D402" s="116">
        <v>27706.7</v>
      </c>
      <c r="E402" s="107">
        <f t="shared" si="6"/>
        <v>0.2664105769230769</v>
      </c>
      <c r="F402" s="114"/>
    </row>
    <row r="403" spans="1:6" ht="47.55" thickBot="1" x14ac:dyDescent="0.3">
      <c r="A403" s="130" t="s">
        <v>193</v>
      </c>
      <c r="B403" s="115" t="s">
        <v>712</v>
      </c>
      <c r="C403" s="116">
        <v>104000</v>
      </c>
      <c r="D403" s="116">
        <v>27706.7</v>
      </c>
      <c r="E403" s="107">
        <f t="shared" si="6"/>
        <v>0.2664105769230769</v>
      </c>
      <c r="F403" s="114"/>
    </row>
    <row r="404" spans="1:6" ht="47.55" thickBot="1" x14ac:dyDescent="0.3">
      <c r="A404" s="130" t="s">
        <v>195</v>
      </c>
      <c r="B404" s="115" t="s">
        <v>713</v>
      </c>
      <c r="C404" s="116">
        <v>104000</v>
      </c>
      <c r="D404" s="116">
        <v>27706.7</v>
      </c>
      <c r="E404" s="107">
        <f t="shared" si="6"/>
        <v>0.2664105769230769</v>
      </c>
      <c r="F404" s="114"/>
    </row>
    <row r="405" spans="1:6" ht="47.55" thickBot="1" x14ac:dyDescent="0.3">
      <c r="A405" s="129" t="s">
        <v>714</v>
      </c>
      <c r="B405" s="112" t="s">
        <v>715</v>
      </c>
      <c r="C405" s="113">
        <v>563762927.02999997</v>
      </c>
      <c r="D405" s="113">
        <v>144793212.54000005</v>
      </c>
      <c r="E405" s="117">
        <f t="shared" si="6"/>
        <v>0.25683351209841981</v>
      </c>
      <c r="F405" s="114"/>
    </row>
    <row r="406" spans="1:6" ht="16.3" thickBot="1" x14ac:dyDescent="0.3">
      <c r="A406" s="130" t="s">
        <v>508</v>
      </c>
      <c r="B406" s="115" t="s">
        <v>716</v>
      </c>
      <c r="C406" s="116">
        <v>556686573.02999997</v>
      </c>
      <c r="D406" s="116">
        <v>143826318.34000003</v>
      </c>
      <c r="E406" s="107">
        <f t="shared" si="6"/>
        <v>0.25836139276211573</v>
      </c>
      <c r="F406" s="114"/>
    </row>
    <row r="407" spans="1:6" ht="16.3" thickBot="1" x14ac:dyDescent="0.3">
      <c r="A407" s="130" t="s">
        <v>717</v>
      </c>
      <c r="B407" s="115" t="s">
        <v>718</v>
      </c>
      <c r="C407" s="116">
        <v>147319727.98000002</v>
      </c>
      <c r="D407" s="116">
        <v>32804409.859999999</v>
      </c>
      <c r="E407" s="107">
        <f t="shared" si="6"/>
        <v>0.22267492826523202</v>
      </c>
      <c r="F407" s="114"/>
    </row>
    <row r="408" spans="1:6" ht="63.2" thickBot="1" x14ac:dyDescent="0.3">
      <c r="A408" s="130" t="s">
        <v>719</v>
      </c>
      <c r="B408" s="115" t="s">
        <v>720</v>
      </c>
      <c r="C408" s="116">
        <v>52442565.299999997</v>
      </c>
      <c r="D408" s="116">
        <v>14762613.41</v>
      </c>
      <c r="E408" s="107">
        <f t="shared" si="6"/>
        <v>0.28150059642486636</v>
      </c>
      <c r="F408" s="114"/>
    </row>
    <row r="409" spans="1:6" ht="47.55" thickBot="1" x14ac:dyDescent="0.3">
      <c r="A409" s="130" t="s">
        <v>514</v>
      </c>
      <c r="B409" s="115" t="s">
        <v>721</v>
      </c>
      <c r="C409" s="116">
        <v>52442565.299999997</v>
      </c>
      <c r="D409" s="116">
        <v>14762613.41</v>
      </c>
      <c r="E409" s="107">
        <f t="shared" si="6"/>
        <v>0.28150059642486636</v>
      </c>
      <c r="F409" s="114"/>
    </row>
    <row r="410" spans="1:6" ht="16.3" thickBot="1" x14ac:dyDescent="0.3">
      <c r="A410" s="130" t="s">
        <v>516</v>
      </c>
      <c r="B410" s="115" t="s">
        <v>722</v>
      </c>
      <c r="C410" s="116">
        <v>52442565.299999997</v>
      </c>
      <c r="D410" s="116">
        <v>14762613.41</v>
      </c>
      <c r="E410" s="107">
        <f t="shared" si="6"/>
        <v>0.28150059642486636</v>
      </c>
      <c r="F410" s="114"/>
    </row>
    <row r="411" spans="1:6" ht="78.8" thickBot="1" x14ac:dyDescent="0.3">
      <c r="A411" s="130" t="s">
        <v>723</v>
      </c>
      <c r="B411" s="115" t="s">
        <v>724</v>
      </c>
      <c r="C411" s="116">
        <v>89489244</v>
      </c>
      <c r="D411" s="116">
        <v>17848651.260000002</v>
      </c>
      <c r="E411" s="107">
        <f t="shared" si="6"/>
        <v>0.19945024074625103</v>
      </c>
      <c r="F411" s="114"/>
    </row>
    <row r="412" spans="1:6" ht="47.55" thickBot="1" x14ac:dyDescent="0.3">
      <c r="A412" s="130" t="s">
        <v>514</v>
      </c>
      <c r="B412" s="115" t="s">
        <v>725</v>
      </c>
      <c r="C412" s="116">
        <v>89489244</v>
      </c>
      <c r="D412" s="116">
        <v>17848651.260000002</v>
      </c>
      <c r="E412" s="107">
        <f t="shared" si="6"/>
        <v>0.19945024074625103</v>
      </c>
      <c r="F412" s="114"/>
    </row>
    <row r="413" spans="1:6" ht="16.3" thickBot="1" x14ac:dyDescent="0.3">
      <c r="A413" s="130" t="s">
        <v>516</v>
      </c>
      <c r="B413" s="115" t="s">
        <v>726</v>
      </c>
      <c r="C413" s="116">
        <v>89489244</v>
      </c>
      <c r="D413" s="116">
        <v>17848651.260000002</v>
      </c>
      <c r="E413" s="107">
        <f t="shared" si="6"/>
        <v>0.19945024074625103</v>
      </c>
      <c r="F413" s="114"/>
    </row>
    <row r="414" spans="1:6" ht="31.95" thickBot="1" x14ac:dyDescent="0.3">
      <c r="A414" s="130" t="s">
        <v>727</v>
      </c>
      <c r="B414" s="115" t="s">
        <v>728</v>
      </c>
      <c r="C414" s="116">
        <v>158000</v>
      </c>
      <c r="D414" s="116">
        <v>31145.19</v>
      </c>
      <c r="E414" s="107">
        <f t="shared" si="6"/>
        <v>0.19712145569620251</v>
      </c>
      <c r="F414" s="114"/>
    </row>
    <row r="415" spans="1:6" ht="47.55" thickBot="1" x14ac:dyDescent="0.3">
      <c r="A415" s="130" t="s">
        <v>514</v>
      </c>
      <c r="B415" s="115" t="s">
        <v>729</v>
      </c>
      <c r="C415" s="116">
        <v>158000</v>
      </c>
      <c r="D415" s="116">
        <v>31145.19</v>
      </c>
      <c r="E415" s="107">
        <f t="shared" si="6"/>
        <v>0.19712145569620251</v>
      </c>
      <c r="F415" s="114"/>
    </row>
    <row r="416" spans="1:6" ht="16.3" thickBot="1" x14ac:dyDescent="0.3">
      <c r="A416" s="130" t="s">
        <v>516</v>
      </c>
      <c r="B416" s="115" t="s">
        <v>730</v>
      </c>
      <c r="C416" s="116">
        <v>158000</v>
      </c>
      <c r="D416" s="116">
        <v>31145.19</v>
      </c>
      <c r="E416" s="107">
        <f t="shared" si="6"/>
        <v>0.19712145569620251</v>
      </c>
      <c r="F416" s="114"/>
    </row>
    <row r="417" spans="1:6" ht="16.3" thickBot="1" x14ac:dyDescent="0.3">
      <c r="A417" s="130" t="s">
        <v>731</v>
      </c>
      <c r="B417" s="115" t="s">
        <v>732</v>
      </c>
      <c r="C417" s="116">
        <v>2200000</v>
      </c>
      <c r="D417" s="116">
        <v>162000</v>
      </c>
      <c r="E417" s="107">
        <f t="shared" si="6"/>
        <v>7.3636363636363639E-2</v>
      </c>
      <c r="F417" s="114"/>
    </row>
    <row r="418" spans="1:6" ht="47.55" thickBot="1" x14ac:dyDescent="0.3">
      <c r="A418" s="130" t="s">
        <v>514</v>
      </c>
      <c r="B418" s="115" t="s">
        <v>733</v>
      </c>
      <c r="C418" s="116">
        <v>2200000</v>
      </c>
      <c r="D418" s="116">
        <v>162000</v>
      </c>
      <c r="E418" s="107">
        <f t="shared" si="6"/>
        <v>7.3636363636363639E-2</v>
      </c>
      <c r="F418" s="114"/>
    </row>
    <row r="419" spans="1:6" ht="16.3" thickBot="1" x14ac:dyDescent="0.3">
      <c r="A419" s="130" t="s">
        <v>516</v>
      </c>
      <c r="B419" s="115" t="s">
        <v>734</v>
      </c>
      <c r="C419" s="116">
        <v>2200000</v>
      </c>
      <c r="D419" s="116">
        <v>162000</v>
      </c>
      <c r="E419" s="107">
        <f t="shared" si="6"/>
        <v>7.3636363636363639E-2</v>
      </c>
      <c r="F419" s="114"/>
    </row>
    <row r="420" spans="1:6" ht="78.8" thickBot="1" x14ac:dyDescent="0.3">
      <c r="A420" s="130" t="s">
        <v>735</v>
      </c>
      <c r="B420" s="115" t="s">
        <v>736</v>
      </c>
      <c r="C420" s="116">
        <v>2999615.65</v>
      </c>
      <c r="D420" s="116">
        <v>0</v>
      </c>
      <c r="E420" s="107">
        <f t="shared" si="6"/>
        <v>0</v>
      </c>
      <c r="F420" s="114"/>
    </row>
    <row r="421" spans="1:6" ht="47.55" thickBot="1" x14ac:dyDescent="0.3">
      <c r="A421" s="130" t="s">
        <v>514</v>
      </c>
      <c r="B421" s="115" t="s">
        <v>737</v>
      </c>
      <c r="C421" s="116">
        <v>2999615.65</v>
      </c>
      <c r="D421" s="116">
        <v>0</v>
      </c>
      <c r="E421" s="107">
        <f t="shared" si="6"/>
        <v>0</v>
      </c>
      <c r="F421" s="114"/>
    </row>
    <row r="422" spans="1:6" ht="16.3" thickBot="1" x14ac:dyDescent="0.3">
      <c r="A422" s="130" t="s">
        <v>516</v>
      </c>
      <c r="B422" s="115" t="s">
        <v>738</v>
      </c>
      <c r="C422" s="116">
        <v>2999615.65</v>
      </c>
      <c r="D422" s="116">
        <v>0</v>
      </c>
      <c r="E422" s="107">
        <f t="shared" si="6"/>
        <v>0</v>
      </c>
      <c r="F422" s="114"/>
    </row>
    <row r="423" spans="1:6" ht="47.55" thickBot="1" x14ac:dyDescent="0.3">
      <c r="A423" s="130" t="s">
        <v>440</v>
      </c>
      <c r="B423" s="115" t="s">
        <v>739</v>
      </c>
      <c r="C423" s="116">
        <v>30303.03</v>
      </c>
      <c r="D423" s="116">
        <v>0</v>
      </c>
      <c r="E423" s="107">
        <f t="shared" si="6"/>
        <v>0</v>
      </c>
      <c r="F423" s="114"/>
    </row>
    <row r="424" spans="1:6" ht="47.55" thickBot="1" x14ac:dyDescent="0.3">
      <c r="A424" s="130" t="s">
        <v>514</v>
      </c>
      <c r="B424" s="115" t="s">
        <v>740</v>
      </c>
      <c r="C424" s="116">
        <v>30303.03</v>
      </c>
      <c r="D424" s="116">
        <v>0</v>
      </c>
      <c r="E424" s="107">
        <f t="shared" si="6"/>
        <v>0</v>
      </c>
      <c r="F424" s="114"/>
    </row>
    <row r="425" spans="1:6" ht="16.3" thickBot="1" x14ac:dyDescent="0.3">
      <c r="A425" s="130" t="s">
        <v>516</v>
      </c>
      <c r="B425" s="115" t="s">
        <v>741</v>
      </c>
      <c r="C425" s="116">
        <v>30303.03</v>
      </c>
      <c r="D425" s="116">
        <v>0</v>
      </c>
      <c r="E425" s="107">
        <f t="shared" si="6"/>
        <v>0</v>
      </c>
      <c r="F425" s="114"/>
    </row>
    <row r="426" spans="1:6" ht="16.3" thickBot="1" x14ac:dyDescent="0.3">
      <c r="A426" s="130" t="s">
        <v>742</v>
      </c>
      <c r="B426" s="115" t="s">
        <v>743</v>
      </c>
      <c r="C426" s="116">
        <v>356404582.84000003</v>
      </c>
      <c r="D426" s="116">
        <v>98364692.060000002</v>
      </c>
      <c r="E426" s="107">
        <f t="shared" si="6"/>
        <v>0.27599165890680666</v>
      </c>
      <c r="F426" s="114"/>
    </row>
    <row r="427" spans="1:6" ht="63.2" thickBot="1" x14ac:dyDescent="0.3">
      <c r="A427" s="130" t="s">
        <v>744</v>
      </c>
      <c r="B427" s="115" t="s">
        <v>745</v>
      </c>
      <c r="C427" s="116">
        <v>22230000</v>
      </c>
      <c r="D427" s="116">
        <v>3600000</v>
      </c>
      <c r="E427" s="107">
        <f t="shared" si="6"/>
        <v>0.16194331983805668</v>
      </c>
      <c r="F427" s="114"/>
    </row>
    <row r="428" spans="1:6" ht="47.55" thickBot="1" x14ac:dyDescent="0.3">
      <c r="A428" s="130" t="s">
        <v>514</v>
      </c>
      <c r="B428" s="115" t="s">
        <v>746</v>
      </c>
      <c r="C428" s="116">
        <v>22230000</v>
      </c>
      <c r="D428" s="116">
        <v>3600000</v>
      </c>
      <c r="E428" s="107">
        <f t="shared" si="6"/>
        <v>0.16194331983805668</v>
      </c>
      <c r="F428" s="114"/>
    </row>
    <row r="429" spans="1:6" ht="16.3" thickBot="1" x14ac:dyDescent="0.3">
      <c r="A429" s="130" t="s">
        <v>516</v>
      </c>
      <c r="B429" s="115" t="s">
        <v>747</v>
      </c>
      <c r="C429" s="116">
        <v>22230000</v>
      </c>
      <c r="D429" s="116">
        <v>3600000</v>
      </c>
      <c r="E429" s="107">
        <f t="shared" si="6"/>
        <v>0.16194331983805668</v>
      </c>
      <c r="F429" s="114"/>
    </row>
    <row r="430" spans="1:6" ht="63.2" thickBot="1" x14ac:dyDescent="0.3">
      <c r="A430" s="130" t="s">
        <v>748</v>
      </c>
      <c r="B430" s="115" t="s">
        <v>749</v>
      </c>
      <c r="C430" s="116">
        <v>104809348.04000001</v>
      </c>
      <c r="D430" s="116">
        <v>35228379.030000001</v>
      </c>
      <c r="E430" s="107">
        <f t="shared" si="6"/>
        <v>0.33611867346560781</v>
      </c>
      <c r="F430" s="114"/>
    </row>
    <row r="431" spans="1:6" ht="47.55" thickBot="1" x14ac:dyDescent="0.3">
      <c r="A431" s="130" t="s">
        <v>514</v>
      </c>
      <c r="B431" s="115" t="s">
        <v>750</v>
      </c>
      <c r="C431" s="116">
        <v>104809348.04000001</v>
      </c>
      <c r="D431" s="116">
        <v>35228379.030000001</v>
      </c>
      <c r="E431" s="107">
        <f t="shared" si="6"/>
        <v>0.33611867346560781</v>
      </c>
      <c r="F431" s="114"/>
    </row>
    <row r="432" spans="1:6" ht="16.3" thickBot="1" x14ac:dyDescent="0.3">
      <c r="A432" s="130" t="s">
        <v>516</v>
      </c>
      <c r="B432" s="115" t="s">
        <v>751</v>
      </c>
      <c r="C432" s="116">
        <v>104809348.04000001</v>
      </c>
      <c r="D432" s="116">
        <v>35228379.030000001</v>
      </c>
      <c r="E432" s="107">
        <f t="shared" si="6"/>
        <v>0.33611867346560781</v>
      </c>
      <c r="F432" s="114"/>
    </row>
    <row r="433" spans="1:6" ht="63.2" thickBot="1" x14ac:dyDescent="0.3">
      <c r="A433" s="130" t="s">
        <v>752</v>
      </c>
      <c r="B433" s="115" t="s">
        <v>753</v>
      </c>
      <c r="C433" s="116">
        <v>202704720</v>
      </c>
      <c r="D433" s="116">
        <v>54766209.270000003</v>
      </c>
      <c r="E433" s="107">
        <f t="shared" si="6"/>
        <v>0.27017727692774002</v>
      </c>
      <c r="F433" s="114"/>
    </row>
    <row r="434" spans="1:6" ht="47.55" thickBot="1" x14ac:dyDescent="0.3">
      <c r="A434" s="130" t="s">
        <v>514</v>
      </c>
      <c r="B434" s="115" t="s">
        <v>754</v>
      </c>
      <c r="C434" s="116">
        <v>202704720</v>
      </c>
      <c r="D434" s="116">
        <v>54766209.270000003</v>
      </c>
      <c r="E434" s="107">
        <f t="shared" si="6"/>
        <v>0.27017727692774002</v>
      </c>
      <c r="F434" s="114"/>
    </row>
    <row r="435" spans="1:6" ht="16.3" thickBot="1" x14ac:dyDescent="0.3">
      <c r="A435" s="130" t="s">
        <v>516</v>
      </c>
      <c r="B435" s="115" t="s">
        <v>755</v>
      </c>
      <c r="C435" s="116">
        <v>202704720</v>
      </c>
      <c r="D435" s="116">
        <v>54766209.270000003</v>
      </c>
      <c r="E435" s="107">
        <f t="shared" si="6"/>
        <v>0.27017727692774002</v>
      </c>
      <c r="F435" s="114"/>
    </row>
    <row r="436" spans="1:6" ht="110.05" thickBot="1" x14ac:dyDescent="0.3">
      <c r="A436" s="130" t="s">
        <v>756</v>
      </c>
      <c r="B436" s="115" t="s">
        <v>757</v>
      </c>
      <c r="C436" s="116">
        <v>14435550</v>
      </c>
      <c r="D436" s="116">
        <v>1939189.05</v>
      </c>
      <c r="E436" s="107">
        <f t="shared" si="6"/>
        <v>0.13433426852457994</v>
      </c>
      <c r="F436" s="114"/>
    </row>
    <row r="437" spans="1:6" ht="47.55" thickBot="1" x14ac:dyDescent="0.3">
      <c r="A437" s="130" t="s">
        <v>514</v>
      </c>
      <c r="B437" s="115" t="s">
        <v>758</v>
      </c>
      <c r="C437" s="116">
        <v>14435550</v>
      </c>
      <c r="D437" s="116">
        <v>1939189.05</v>
      </c>
      <c r="E437" s="107">
        <f t="shared" si="6"/>
        <v>0.13433426852457994</v>
      </c>
      <c r="F437" s="114"/>
    </row>
    <row r="438" spans="1:6" ht="16.3" thickBot="1" x14ac:dyDescent="0.3">
      <c r="A438" s="130" t="s">
        <v>516</v>
      </c>
      <c r="B438" s="115" t="s">
        <v>759</v>
      </c>
      <c r="C438" s="116">
        <v>14435550</v>
      </c>
      <c r="D438" s="116">
        <v>1939189.05</v>
      </c>
      <c r="E438" s="107">
        <f t="shared" si="6"/>
        <v>0.13433426852457994</v>
      </c>
      <c r="F438" s="114"/>
    </row>
    <row r="439" spans="1:6" ht="31.95" thickBot="1" x14ac:dyDescent="0.3">
      <c r="A439" s="130" t="s">
        <v>727</v>
      </c>
      <c r="B439" s="115" t="s">
        <v>760</v>
      </c>
      <c r="C439" s="116">
        <v>221200</v>
      </c>
      <c r="D439" s="116">
        <v>42447.06</v>
      </c>
      <c r="E439" s="107">
        <f t="shared" si="6"/>
        <v>0.19189448462929473</v>
      </c>
      <c r="F439" s="114"/>
    </row>
    <row r="440" spans="1:6" ht="47.55" thickBot="1" x14ac:dyDescent="0.3">
      <c r="A440" s="130" t="s">
        <v>514</v>
      </c>
      <c r="B440" s="115" t="s">
        <v>761</v>
      </c>
      <c r="C440" s="116">
        <v>221200</v>
      </c>
      <c r="D440" s="116">
        <v>42447.06</v>
      </c>
      <c r="E440" s="107">
        <f t="shared" si="6"/>
        <v>0.19189448462929473</v>
      </c>
      <c r="F440" s="114"/>
    </row>
    <row r="441" spans="1:6" ht="16.3" thickBot="1" x14ac:dyDescent="0.3">
      <c r="A441" s="130" t="s">
        <v>516</v>
      </c>
      <c r="B441" s="115" t="s">
        <v>762</v>
      </c>
      <c r="C441" s="116">
        <v>221200</v>
      </c>
      <c r="D441" s="116">
        <v>42447.06</v>
      </c>
      <c r="E441" s="107">
        <f t="shared" si="6"/>
        <v>0.19189448462929473</v>
      </c>
      <c r="F441" s="114"/>
    </row>
    <row r="442" spans="1:6" ht="16.3" thickBot="1" x14ac:dyDescent="0.3">
      <c r="A442" s="130" t="s">
        <v>731</v>
      </c>
      <c r="B442" s="115" t="s">
        <v>763</v>
      </c>
      <c r="C442" s="116">
        <v>3000000</v>
      </c>
      <c r="D442" s="116">
        <v>344000</v>
      </c>
      <c r="E442" s="107">
        <f t="shared" si="6"/>
        <v>0.11466666666666667</v>
      </c>
      <c r="F442" s="114"/>
    </row>
    <row r="443" spans="1:6" ht="47.55" thickBot="1" x14ac:dyDescent="0.3">
      <c r="A443" s="130" t="s">
        <v>514</v>
      </c>
      <c r="B443" s="115" t="s">
        <v>764</v>
      </c>
      <c r="C443" s="116">
        <v>3000000</v>
      </c>
      <c r="D443" s="116">
        <v>344000</v>
      </c>
      <c r="E443" s="107">
        <f t="shared" si="6"/>
        <v>0.11466666666666667</v>
      </c>
      <c r="F443" s="114"/>
    </row>
    <row r="444" spans="1:6" ht="16.3" thickBot="1" x14ac:dyDescent="0.3">
      <c r="A444" s="130" t="s">
        <v>516</v>
      </c>
      <c r="B444" s="115" t="s">
        <v>765</v>
      </c>
      <c r="C444" s="116">
        <v>3000000</v>
      </c>
      <c r="D444" s="116">
        <v>344000</v>
      </c>
      <c r="E444" s="107">
        <f t="shared" si="6"/>
        <v>0.11466666666666667</v>
      </c>
      <c r="F444" s="114"/>
    </row>
    <row r="445" spans="1:6" ht="63.2" thickBot="1" x14ac:dyDescent="0.3">
      <c r="A445" s="130" t="s">
        <v>766</v>
      </c>
      <c r="B445" s="115" t="s">
        <v>767</v>
      </c>
      <c r="C445" s="116">
        <v>904940</v>
      </c>
      <c r="D445" s="116">
        <v>81345</v>
      </c>
      <c r="E445" s="107">
        <f t="shared" si="6"/>
        <v>8.9889937454416868E-2</v>
      </c>
      <c r="F445" s="114"/>
    </row>
    <row r="446" spans="1:6" ht="47.55" thickBot="1" x14ac:dyDescent="0.3">
      <c r="A446" s="130" t="s">
        <v>514</v>
      </c>
      <c r="B446" s="115" t="s">
        <v>768</v>
      </c>
      <c r="C446" s="116">
        <v>904940</v>
      </c>
      <c r="D446" s="116">
        <v>81345</v>
      </c>
      <c r="E446" s="107">
        <f t="shared" si="6"/>
        <v>8.9889937454416868E-2</v>
      </c>
      <c r="F446" s="114"/>
    </row>
    <row r="447" spans="1:6" ht="16.3" thickBot="1" x14ac:dyDescent="0.3">
      <c r="A447" s="130" t="s">
        <v>516</v>
      </c>
      <c r="B447" s="115" t="s">
        <v>769</v>
      </c>
      <c r="C447" s="116">
        <v>904940</v>
      </c>
      <c r="D447" s="116">
        <v>81345</v>
      </c>
      <c r="E447" s="107">
        <f t="shared" si="6"/>
        <v>8.9889937454416868E-2</v>
      </c>
      <c r="F447" s="114"/>
    </row>
    <row r="448" spans="1:6" ht="110.05" thickBot="1" x14ac:dyDescent="0.3">
      <c r="A448" s="130" t="s">
        <v>770</v>
      </c>
      <c r="B448" s="115" t="s">
        <v>771</v>
      </c>
      <c r="C448" s="116">
        <v>7109400</v>
      </c>
      <c r="D448" s="116">
        <v>2363122.65</v>
      </c>
      <c r="E448" s="107">
        <f t="shared" si="6"/>
        <v>0.33239410498776267</v>
      </c>
      <c r="F448" s="114"/>
    </row>
    <row r="449" spans="1:6" ht="47.55" thickBot="1" x14ac:dyDescent="0.3">
      <c r="A449" s="130" t="s">
        <v>514</v>
      </c>
      <c r="B449" s="115" t="s">
        <v>772</v>
      </c>
      <c r="C449" s="116">
        <v>7109400</v>
      </c>
      <c r="D449" s="116">
        <v>2363122.65</v>
      </c>
      <c r="E449" s="107">
        <f t="shared" si="6"/>
        <v>0.33239410498776267</v>
      </c>
      <c r="F449" s="114"/>
    </row>
    <row r="450" spans="1:6" ht="16.3" thickBot="1" x14ac:dyDescent="0.3">
      <c r="A450" s="130" t="s">
        <v>516</v>
      </c>
      <c r="B450" s="115" t="s">
        <v>773</v>
      </c>
      <c r="C450" s="116">
        <v>7109400</v>
      </c>
      <c r="D450" s="116">
        <v>2363122.65</v>
      </c>
      <c r="E450" s="107">
        <f t="shared" si="6"/>
        <v>0.33239410498776267</v>
      </c>
      <c r="F450" s="114"/>
    </row>
    <row r="451" spans="1:6" ht="78.8" thickBot="1" x14ac:dyDescent="0.3">
      <c r="A451" s="130" t="s">
        <v>774</v>
      </c>
      <c r="B451" s="115" t="s">
        <v>775</v>
      </c>
      <c r="C451" s="116">
        <v>989424.8</v>
      </c>
      <c r="D451" s="116">
        <v>0</v>
      </c>
      <c r="E451" s="107">
        <f t="shared" si="6"/>
        <v>0</v>
      </c>
      <c r="F451" s="114"/>
    </row>
    <row r="452" spans="1:6" ht="47.55" thickBot="1" x14ac:dyDescent="0.3">
      <c r="A452" s="130" t="s">
        <v>514</v>
      </c>
      <c r="B452" s="115" t="s">
        <v>776</v>
      </c>
      <c r="C452" s="116">
        <v>989424.8</v>
      </c>
      <c r="D452" s="116">
        <v>0</v>
      </c>
      <c r="E452" s="107">
        <f t="shared" si="6"/>
        <v>0</v>
      </c>
      <c r="F452" s="114"/>
    </row>
    <row r="453" spans="1:6" ht="16.3" thickBot="1" x14ac:dyDescent="0.3">
      <c r="A453" s="130" t="s">
        <v>516</v>
      </c>
      <c r="B453" s="115" t="s">
        <v>777</v>
      </c>
      <c r="C453" s="116">
        <v>989424.8</v>
      </c>
      <c r="D453" s="116">
        <v>0</v>
      </c>
      <c r="E453" s="107">
        <f t="shared" si="6"/>
        <v>0</v>
      </c>
      <c r="F453" s="114"/>
    </row>
    <row r="454" spans="1:6" ht="16.3" thickBot="1" x14ac:dyDescent="0.3">
      <c r="A454" s="130" t="s">
        <v>510</v>
      </c>
      <c r="B454" s="115" t="s">
        <v>778</v>
      </c>
      <c r="C454" s="116">
        <v>26249667.960000001</v>
      </c>
      <c r="D454" s="116">
        <v>6887980.5099999998</v>
      </c>
      <c r="E454" s="107">
        <f t="shared" si="6"/>
        <v>0.26240257669148814</v>
      </c>
      <c r="F454" s="114"/>
    </row>
    <row r="455" spans="1:6" ht="63.2" thickBot="1" x14ac:dyDescent="0.3">
      <c r="A455" s="130" t="s">
        <v>779</v>
      </c>
      <c r="B455" s="115" t="s">
        <v>780</v>
      </c>
      <c r="C455" s="116">
        <v>24481877.960000001</v>
      </c>
      <c r="D455" s="116">
        <v>6569912.5199999996</v>
      </c>
      <c r="E455" s="107">
        <f t="shared" si="6"/>
        <v>0.26835819256734827</v>
      </c>
      <c r="F455" s="114"/>
    </row>
    <row r="456" spans="1:6" ht="47.55" thickBot="1" x14ac:dyDescent="0.3">
      <c r="A456" s="130" t="s">
        <v>514</v>
      </c>
      <c r="B456" s="115" t="s">
        <v>781</v>
      </c>
      <c r="C456" s="116">
        <v>24481877.960000001</v>
      </c>
      <c r="D456" s="116">
        <v>6569912.5199999996</v>
      </c>
      <c r="E456" s="107">
        <f t="shared" si="6"/>
        <v>0.26835819256734827</v>
      </c>
      <c r="F456" s="114"/>
    </row>
    <row r="457" spans="1:6" ht="16.3" thickBot="1" x14ac:dyDescent="0.3">
      <c r="A457" s="130" t="s">
        <v>516</v>
      </c>
      <c r="B457" s="115" t="s">
        <v>782</v>
      </c>
      <c r="C457" s="116">
        <v>24481877.960000001</v>
      </c>
      <c r="D457" s="116">
        <v>6569912.5199999996</v>
      </c>
      <c r="E457" s="107">
        <f t="shared" si="6"/>
        <v>0.26835819256734827</v>
      </c>
      <c r="F457" s="114"/>
    </row>
    <row r="458" spans="1:6" ht="31.95" thickBot="1" x14ac:dyDescent="0.3">
      <c r="A458" s="130" t="s">
        <v>727</v>
      </c>
      <c r="B458" s="115" t="s">
        <v>783</v>
      </c>
      <c r="C458" s="116">
        <v>31600</v>
      </c>
      <c r="D458" s="116">
        <v>5331.36</v>
      </c>
      <c r="E458" s="107">
        <f t="shared" ref="E458:E521" si="7">D458/C458</f>
        <v>0.1687139240506329</v>
      </c>
      <c r="F458" s="114"/>
    </row>
    <row r="459" spans="1:6" ht="47.55" thickBot="1" x14ac:dyDescent="0.3">
      <c r="A459" s="130" t="s">
        <v>514</v>
      </c>
      <c r="B459" s="115" t="s">
        <v>784</v>
      </c>
      <c r="C459" s="116">
        <v>31600</v>
      </c>
      <c r="D459" s="116">
        <v>5331.36</v>
      </c>
      <c r="E459" s="107">
        <f t="shared" si="7"/>
        <v>0.1687139240506329</v>
      </c>
      <c r="F459" s="114"/>
    </row>
    <row r="460" spans="1:6" ht="16.3" thickBot="1" x14ac:dyDescent="0.3">
      <c r="A460" s="130" t="s">
        <v>516</v>
      </c>
      <c r="B460" s="115" t="s">
        <v>785</v>
      </c>
      <c r="C460" s="116">
        <v>31600</v>
      </c>
      <c r="D460" s="116">
        <v>5331.36</v>
      </c>
      <c r="E460" s="107">
        <f t="shared" si="7"/>
        <v>0.1687139240506329</v>
      </c>
      <c r="F460" s="114"/>
    </row>
    <row r="461" spans="1:6" ht="63.2" thickBot="1" x14ac:dyDescent="0.3">
      <c r="A461" s="130" t="s">
        <v>779</v>
      </c>
      <c r="B461" s="115" t="s">
        <v>786</v>
      </c>
      <c r="C461" s="116">
        <v>1736190</v>
      </c>
      <c r="D461" s="116">
        <v>312736.63</v>
      </c>
      <c r="E461" s="107">
        <f t="shared" si="7"/>
        <v>0.18012811385850627</v>
      </c>
      <c r="F461" s="114"/>
    </row>
    <row r="462" spans="1:6" ht="47.55" thickBot="1" x14ac:dyDescent="0.3">
      <c r="A462" s="130" t="s">
        <v>514</v>
      </c>
      <c r="B462" s="115" t="s">
        <v>787</v>
      </c>
      <c r="C462" s="116">
        <v>1736190</v>
      </c>
      <c r="D462" s="116">
        <v>312736.63</v>
      </c>
      <c r="E462" s="107">
        <f t="shared" si="7"/>
        <v>0.18012811385850627</v>
      </c>
      <c r="F462" s="114"/>
    </row>
    <row r="463" spans="1:6" ht="16.3" thickBot="1" x14ac:dyDescent="0.3">
      <c r="A463" s="130" t="s">
        <v>516</v>
      </c>
      <c r="B463" s="115" t="s">
        <v>788</v>
      </c>
      <c r="C463" s="116">
        <v>1736190</v>
      </c>
      <c r="D463" s="116">
        <v>312736.63</v>
      </c>
      <c r="E463" s="107">
        <f t="shared" si="7"/>
        <v>0.18012811385850627</v>
      </c>
      <c r="F463" s="114"/>
    </row>
    <row r="464" spans="1:6" ht="16.3" thickBot="1" x14ac:dyDescent="0.3">
      <c r="A464" s="130" t="s">
        <v>789</v>
      </c>
      <c r="B464" s="115" t="s">
        <v>790</v>
      </c>
      <c r="C464" s="116">
        <v>2803119.25</v>
      </c>
      <c r="D464" s="116">
        <v>39224.22</v>
      </c>
      <c r="E464" s="107">
        <f t="shared" si="7"/>
        <v>1.3993061479635589E-2</v>
      </c>
      <c r="F464" s="114"/>
    </row>
    <row r="465" spans="1:6" ht="31.95" thickBot="1" x14ac:dyDescent="0.3">
      <c r="A465" s="130" t="s">
        <v>791</v>
      </c>
      <c r="B465" s="115" t="s">
        <v>792</v>
      </c>
      <c r="C465" s="116">
        <v>70000</v>
      </c>
      <c r="D465" s="116">
        <v>9460.9699999999993</v>
      </c>
      <c r="E465" s="107">
        <f t="shared" si="7"/>
        <v>0.13515671428571427</v>
      </c>
      <c r="F465" s="114"/>
    </row>
    <row r="466" spans="1:6" ht="47.55" thickBot="1" x14ac:dyDescent="0.3">
      <c r="A466" s="130" t="s">
        <v>193</v>
      </c>
      <c r="B466" s="115" t="s">
        <v>793</v>
      </c>
      <c r="C466" s="116">
        <v>70000</v>
      </c>
      <c r="D466" s="116">
        <v>9460.9699999999993</v>
      </c>
      <c r="E466" s="107">
        <f t="shared" si="7"/>
        <v>0.13515671428571427</v>
      </c>
      <c r="F466" s="114"/>
    </row>
    <row r="467" spans="1:6" ht="47.55" thickBot="1" x14ac:dyDescent="0.3">
      <c r="A467" s="130" t="s">
        <v>195</v>
      </c>
      <c r="B467" s="115" t="s">
        <v>794</v>
      </c>
      <c r="C467" s="116">
        <v>70000</v>
      </c>
      <c r="D467" s="116">
        <v>9460.9699999999993</v>
      </c>
      <c r="E467" s="107">
        <f t="shared" si="7"/>
        <v>0.13515671428571427</v>
      </c>
      <c r="F467" s="114"/>
    </row>
    <row r="468" spans="1:6" ht="63.2" thickBot="1" x14ac:dyDescent="0.3">
      <c r="A468" s="130" t="s">
        <v>795</v>
      </c>
      <c r="B468" s="115" t="s">
        <v>796</v>
      </c>
      <c r="C468" s="116">
        <v>2608119.25</v>
      </c>
      <c r="D468" s="116">
        <v>8851.25</v>
      </c>
      <c r="E468" s="107">
        <f t="shared" si="7"/>
        <v>3.3937290252353302E-3</v>
      </c>
      <c r="F468" s="114"/>
    </row>
    <row r="469" spans="1:6" ht="47.55" thickBot="1" x14ac:dyDescent="0.3">
      <c r="A469" s="130" t="s">
        <v>193</v>
      </c>
      <c r="B469" s="115" t="s">
        <v>797</v>
      </c>
      <c r="C469" s="116">
        <v>2000</v>
      </c>
      <c r="D469" s="116">
        <v>0</v>
      </c>
      <c r="E469" s="107">
        <f t="shared" si="7"/>
        <v>0</v>
      </c>
      <c r="F469" s="114"/>
    </row>
    <row r="470" spans="1:6" ht="47.55" thickBot="1" x14ac:dyDescent="0.3">
      <c r="A470" s="130" t="s">
        <v>195</v>
      </c>
      <c r="B470" s="115" t="s">
        <v>798</v>
      </c>
      <c r="C470" s="116">
        <v>2000</v>
      </c>
      <c r="D470" s="116">
        <v>0</v>
      </c>
      <c r="E470" s="107">
        <f t="shared" si="7"/>
        <v>0</v>
      </c>
      <c r="F470" s="114"/>
    </row>
    <row r="471" spans="1:6" ht="31.95" thickBot="1" x14ac:dyDescent="0.3">
      <c r="A471" s="130" t="s">
        <v>588</v>
      </c>
      <c r="B471" s="115" t="s">
        <v>799</v>
      </c>
      <c r="C471" s="116">
        <v>320000</v>
      </c>
      <c r="D471" s="116">
        <v>8851.25</v>
      </c>
      <c r="E471" s="107">
        <f t="shared" si="7"/>
        <v>2.7660156250000002E-2</v>
      </c>
      <c r="F471" s="114"/>
    </row>
    <row r="472" spans="1:6" ht="31.95" thickBot="1" x14ac:dyDescent="0.3">
      <c r="A472" s="130" t="s">
        <v>597</v>
      </c>
      <c r="B472" s="115" t="s">
        <v>800</v>
      </c>
      <c r="C472" s="116">
        <v>320000</v>
      </c>
      <c r="D472" s="116">
        <v>8851.25</v>
      </c>
      <c r="E472" s="107">
        <f t="shared" si="7"/>
        <v>2.7660156250000002E-2</v>
      </c>
      <c r="F472" s="114"/>
    </row>
    <row r="473" spans="1:6" ht="47.55" thickBot="1" x14ac:dyDescent="0.3">
      <c r="A473" s="130" t="s">
        <v>514</v>
      </c>
      <c r="B473" s="115" t="s">
        <v>801</v>
      </c>
      <c r="C473" s="116">
        <v>2286119.25</v>
      </c>
      <c r="D473" s="116">
        <v>0</v>
      </c>
      <c r="E473" s="107">
        <f t="shared" si="7"/>
        <v>0</v>
      </c>
      <c r="F473" s="114"/>
    </row>
    <row r="474" spans="1:6" ht="16.3" thickBot="1" x14ac:dyDescent="0.3">
      <c r="A474" s="130" t="s">
        <v>516</v>
      </c>
      <c r="B474" s="115" t="s">
        <v>802</v>
      </c>
      <c r="C474" s="116">
        <v>2286119.25</v>
      </c>
      <c r="D474" s="116">
        <v>0</v>
      </c>
      <c r="E474" s="107">
        <f t="shared" si="7"/>
        <v>0</v>
      </c>
      <c r="F474" s="114"/>
    </row>
    <row r="475" spans="1:6" ht="31.95" thickBot="1" x14ac:dyDescent="0.3">
      <c r="A475" s="130" t="s">
        <v>803</v>
      </c>
      <c r="B475" s="115" t="s">
        <v>804</v>
      </c>
      <c r="C475" s="116">
        <v>125000</v>
      </c>
      <c r="D475" s="116">
        <v>20912</v>
      </c>
      <c r="E475" s="107">
        <f t="shared" si="7"/>
        <v>0.167296</v>
      </c>
      <c r="F475" s="114"/>
    </row>
    <row r="476" spans="1:6" ht="47.55" thickBot="1" x14ac:dyDescent="0.3">
      <c r="A476" s="130" t="s">
        <v>193</v>
      </c>
      <c r="B476" s="115" t="s">
        <v>805</v>
      </c>
      <c r="C476" s="116">
        <v>125000</v>
      </c>
      <c r="D476" s="116">
        <v>20912</v>
      </c>
      <c r="E476" s="107">
        <f t="shared" si="7"/>
        <v>0.167296</v>
      </c>
      <c r="F476" s="114"/>
    </row>
    <row r="477" spans="1:6" ht="47.55" thickBot="1" x14ac:dyDescent="0.3">
      <c r="A477" s="130" t="s">
        <v>195</v>
      </c>
      <c r="B477" s="115" t="s">
        <v>806</v>
      </c>
      <c r="C477" s="116">
        <v>125000</v>
      </c>
      <c r="D477" s="116">
        <v>20912</v>
      </c>
      <c r="E477" s="107">
        <f t="shared" si="7"/>
        <v>0.167296</v>
      </c>
      <c r="F477" s="114"/>
    </row>
    <row r="478" spans="1:6" ht="16.3" thickBot="1" x14ac:dyDescent="0.3">
      <c r="A478" s="130" t="s">
        <v>807</v>
      </c>
      <c r="B478" s="115" t="s">
        <v>808</v>
      </c>
      <c r="C478" s="116">
        <v>23909475</v>
      </c>
      <c r="D478" s="116">
        <v>5730011.6899999995</v>
      </c>
      <c r="E478" s="107">
        <f t="shared" si="7"/>
        <v>0.23965443365025788</v>
      </c>
      <c r="F478" s="114"/>
    </row>
    <row r="479" spans="1:6" ht="47.55" thickBot="1" x14ac:dyDescent="0.3">
      <c r="A479" s="130" t="s">
        <v>809</v>
      </c>
      <c r="B479" s="115" t="s">
        <v>810</v>
      </c>
      <c r="C479" s="116">
        <v>5400410</v>
      </c>
      <c r="D479" s="116">
        <v>1232787.55</v>
      </c>
      <c r="E479" s="107">
        <f t="shared" si="7"/>
        <v>0.22827665862406743</v>
      </c>
      <c r="F479" s="114"/>
    </row>
    <row r="480" spans="1:6" ht="94.45" thickBot="1" x14ac:dyDescent="0.3">
      <c r="A480" s="130" t="s">
        <v>189</v>
      </c>
      <c r="B480" s="115" t="s">
        <v>811</v>
      </c>
      <c r="C480" s="116">
        <v>5300410</v>
      </c>
      <c r="D480" s="116">
        <v>1229417.55</v>
      </c>
      <c r="E480" s="107">
        <f t="shared" si="7"/>
        <v>0.23194763235296892</v>
      </c>
      <c r="F480" s="114"/>
    </row>
    <row r="481" spans="1:6" ht="31.95" thickBot="1" x14ac:dyDescent="0.3">
      <c r="A481" s="130" t="s">
        <v>191</v>
      </c>
      <c r="B481" s="115" t="s">
        <v>812</v>
      </c>
      <c r="C481" s="116">
        <v>5300410</v>
      </c>
      <c r="D481" s="116">
        <v>1229417.55</v>
      </c>
      <c r="E481" s="107">
        <f t="shared" si="7"/>
        <v>0.23194763235296892</v>
      </c>
      <c r="F481" s="114"/>
    </row>
    <row r="482" spans="1:6" ht="47.55" thickBot="1" x14ac:dyDescent="0.3">
      <c r="A482" s="130" t="s">
        <v>193</v>
      </c>
      <c r="B482" s="115" t="s">
        <v>813</v>
      </c>
      <c r="C482" s="116">
        <v>100000</v>
      </c>
      <c r="D482" s="116">
        <v>3370</v>
      </c>
      <c r="E482" s="107">
        <f t="shared" si="7"/>
        <v>3.3700000000000001E-2</v>
      </c>
      <c r="F482" s="114"/>
    </row>
    <row r="483" spans="1:6" ht="47.55" thickBot="1" x14ac:dyDescent="0.3">
      <c r="A483" s="130" t="s">
        <v>195</v>
      </c>
      <c r="B483" s="115" t="s">
        <v>814</v>
      </c>
      <c r="C483" s="116">
        <v>100000</v>
      </c>
      <c r="D483" s="116">
        <v>3370</v>
      </c>
      <c r="E483" s="107">
        <f t="shared" si="7"/>
        <v>3.3700000000000001E-2</v>
      </c>
      <c r="F483" s="114"/>
    </row>
    <row r="484" spans="1:6" ht="47.55" thickBot="1" x14ac:dyDescent="0.3">
      <c r="A484" s="130" t="s">
        <v>254</v>
      </c>
      <c r="B484" s="115" t="s">
        <v>815</v>
      </c>
      <c r="C484" s="116">
        <v>15936060</v>
      </c>
      <c r="D484" s="116">
        <v>3861961.75</v>
      </c>
      <c r="E484" s="107">
        <f t="shared" si="7"/>
        <v>0.2423410648554285</v>
      </c>
      <c r="F484" s="114"/>
    </row>
    <row r="485" spans="1:6" ht="94.45" thickBot="1" x14ac:dyDescent="0.3">
      <c r="A485" s="130" t="s">
        <v>189</v>
      </c>
      <c r="B485" s="115" t="s">
        <v>816</v>
      </c>
      <c r="C485" s="116">
        <v>12697995</v>
      </c>
      <c r="D485" s="116">
        <v>3130299.41</v>
      </c>
      <c r="E485" s="107">
        <f t="shared" si="7"/>
        <v>0.24651918747802312</v>
      </c>
      <c r="F485" s="114"/>
    </row>
    <row r="486" spans="1:6" ht="31.95" thickBot="1" x14ac:dyDescent="0.3">
      <c r="A486" s="130" t="s">
        <v>257</v>
      </c>
      <c r="B486" s="115" t="s">
        <v>817</v>
      </c>
      <c r="C486" s="116">
        <v>12697995</v>
      </c>
      <c r="D486" s="116">
        <v>3130299.41</v>
      </c>
      <c r="E486" s="107">
        <f t="shared" si="7"/>
        <v>0.24651918747802312</v>
      </c>
      <c r="F486" s="114"/>
    </row>
    <row r="487" spans="1:6" ht="16.3" thickBot="1" x14ac:dyDescent="0.3">
      <c r="A487" s="130" t="s">
        <v>259</v>
      </c>
      <c r="B487" s="115" t="s">
        <v>818</v>
      </c>
      <c r="C487" s="116">
        <v>9752684.5899999999</v>
      </c>
      <c r="D487" s="116">
        <v>2404838.31</v>
      </c>
      <c r="E487" s="107">
        <f t="shared" si="7"/>
        <v>0.24658218850487812</v>
      </c>
      <c r="F487" s="114"/>
    </row>
    <row r="488" spans="1:6" ht="63.2" thickBot="1" x14ac:dyDescent="0.3">
      <c r="A488" s="130" t="s">
        <v>261</v>
      </c>
      <c r="B488" s="115" t="s">
        <v>819</v>
      </c>
      <c r="C488" s="116">
        <v>2945310.41</v>
      </c>
      <c r="D488" s="116">
        <v>725461.1</v>
      </c>
      <c r="E488" s="107">
        <f t="shared" si="7"/>
        <v>0.24631057478250651</v>
      </c>
      <c r="F488" s="114"/>
    </row>
    <row r="489" spans="1:6" ht="47.55" thickBot="1" x14ac:dyDescent="0.3">
      <c r="A489" s="130" t="s">
        <v>193</v>
      </c>
      <c r="B489" s="115" t="s">
        <v>820</v>
      </c>
      <c r="C489" s="116">
        <v>3200000</v>
      </c>
      <c r="D489" s="116">
        <v>722546.34</v>
      </c>
      <c r="E489" s="107">
        <f t="shared" si="7"/>
        <v>0.22579573124999999</v>
      </c>
      <c r="F489" s="114"/>
    </row>
    <row r="490" spans="1:6" ht="47.55" thickBot="1" x14ac:dyDescent="0.3">
      <c r="A490" s="130" t="s">
        <v>195</v>
      </c>
      <c r="B490" s="115" t="s">
        <v>821</v>
      </c>
      <c r="C490" s="116">
        <v>3200000</v>
      </c>
      <c r="D490" s="116">
        <v>722546.34</v>
      </c>
      <c r="E490" s="107">
        <f t="shared" si="7"/>
        <v>0.22579573124999999</v>
      </c>
      <c r="F490" s="114"/>
    </row>
    <row r="491" spans="1:6" ht="16.3" thickBot="1" x14ac:dyDescent="0.3">
      <c r="A491" s="130" t="s">
        <v>197</v>
      </c>
      <c r="B491" s="115" t="s">
        <v>822</v>
      </c>
      <c r="C491" s="116">
        <v>38065</v>
      </c>
      <c r="D491" s="116">
        <v>9116</v>
      </c>
      <c r="E491" s="107">
        <f t="shared" si="7"/>
        <v>0.2394850912912124</v>
      </c>
      <c r="F491" s="114"/>
    </row>
    <row r="492" spans="1:6" ht="16.3" thickBot="1" x14ac:dyDescent="0.3">
      <c r="A492" s="130" t="s">
        <v>199</v>
      </c>
      <c r="B492" s="115" t="s">
        <v>823</v>
      </c>
      <c r="C492" s="116">
        <v>38065</v>
      </c>
      <c r="D492" s="116">
        <v>9116</v>
      </c>
      <c r="E492" s="107">
        <f t="shared" si="7"/>
        <v>0.2394850912912124</v>
      </c>
      <c r="F492" s="114"/>
    </row>
    <row r="493" spans="1:6" ht="47.55" thickBot="1" x14ac:dyDescent="0.3">
      <c r="A493" s="130" t="s">
        <v>824</v>
      </c>
      <c r="B493" s="115" t="s">
        <v>825</v>
      </c>
      <c r="C493" s="116">
        <v>2573005</v>
      </c>
      <c r="D493" s="116">
        <v>635262.39</v>
      </c>
      <c r="E493" s="107">
        <f t="shared" si="7"/>
        <v>0.24689512457224141</v>
      </c>
      <c r="F493" s="114"/>
    </row>
    <row r="494" spans="1:6" ht="47.55" thickBot="1" x14ac:dyDescent="0.3">
      <c r="A494" s="130" t="s">
        <v>514</v>
      </c>
      <c r="B494" s="115" t="s">
        <v>826</v>
      </c>
      <c r="C494" s="116">
        <v>2573005</v>
      </c>
      <c r="D494" s="116">
        <v>635262.39</v>
      </c>
      <c r="E494" s="107">
        <f t="shared" si="7"/>
        <v>0.24689512457224141</v>
      </c>
      <c r="F494" s="114"/>
    </row>
    <row r="495" spans="1:6" ht="16.3" thickBot="1" x14ac:dyDescent="0.3">
      <c r="A495" s="130" t="s">
        <v>681</v>
      </c>
      <c r="B495" s="115" t="s">
        <v>827</v>
      </c>
      <c r="C495" s="116">
        <v>2573005</v>
      </c>
      <c r="D495" s="116">
        <v>635262.39</v>
      </c>
      <c r="E495" s="107">
        <f t="shared" si="7"/>
        <v>0.24689512457224141</v>
      </c>
      <c r="F495" s="114"/>
    </row>
    <row r="496" spans="1:6" ht="78.8" thickBot="1" x14ac:dyDescent="0.3">
      <c r="A496" s="130" t="s">
        <v>683</v>
      </c>
      <c r="B496" s="115" t="s">
        <v>828</v>
      </c>
      <c r="C496" s="116">
        <v>2573005</v>
      </c>
      <c r="D496" s="116">
        <v>635262.39</v>
      </c>
      <c r="E496" s="107">
        <f t="shared" si="7"/>
        <v>0.24689512457224141</v>
      </c>
      <c r="F496" s="114"/>
    </row>
    <row r="497" spans="1:6" ht="16.3" thickBot="1" x14ac:dyDescent="0.3">
      <c r="A497" s="130" t="s">
        <v>582</v>
      </c>
      <c r="B497" s="115" t="s">
        <v>829</v>
      </c>
      <c r="C497" s="116">
        <v>5476354</v>
      </c>
      <c r="D497" s="116">
        <v>553052.70000000007</v>
      </c>
      <c r="E497" s="107">
        <f t="shared" si="7"/>
        <v>0.10098921654809022</v>
      </c>
      <c r="F497" s="114"/>
    </row>
    <row r="498" spans="1:6" ht="16.3" thickBot="1" x14ac:dyDescent="0.3">
      <c r="A498" s="130" t="s">
        <v>592</v>
      </c>
      <c r="B498" s="115" t="s">
        <v>830</v>
      </c>
      <c r="C498" s="116">
        <v>1685000</v>
      </c>
      <c r="D498" s="116">
        <v>110454.55</v>
      </c>
      <c r="E498" s="107">
        <f t="shared" si="7"/>
        <v>6.5551661721068258E-2</v>
      </c>
      <c r="F498" s="114"/>
    </row>
    <row r="499" spans="1:6" ht="110.05" thickBot="1" x14ac:dyDescent="0.3">
      <c r="A499" s="130" t="s">
        <v>831</v>
      </c>
      <c r="B499" s="115" t="s">
        <v>832</v>
      </c>
      <c r="C499" s="116">
        <v>1685000</v>
      </c>
      <c r="D499" s="116">
        <v>110454.55</v>
      </c>
      <c r="E499" s="107">
        <f t="shared" si="7"/>
        <v>6.5551661721068258E-2</v>
      </c>
      <c r="F499" s="114"/>
    </row>
    <row r="500" spans="1:6" ht="31.95" thickBot="1" x14ac:dyDescent="0.3">
      <c r="A500" s="130" t="s">
        <v>588</v>
      </c>
      <c r="B500" s="115" t="s">
        <v>833</v>
      </c>
      <c r="C500" s="116">
        <v>1685000</v>
      </c>
      <c r="D500" s="116">
        <v>110454.55</v>
      </c>
      <c r="E500" s="107">
        <f t="shared" si="7"/>
        <v>6.5551661721068258E-2</v>
      </c>
      <c r="F500" s="114"/>
    </row>
    <row r="501" spans="1:6" ht="31.95" thickBot="1" x14ac:dyDescent="0.3">
      <c r="A501" s="130" t="s">
        <v>597</v>
      </c>
      <c r="B501" s="115" t="s">
        <v>834</v>
      </c>
      <c r="C501" s="116">
        <v>1685000</v>
      </c>
      <c r="D501" s="116">
        <v>110454.55</v>
      </c>
      <c r="E501" s="107">
        <f t="shared" si="7"/>
        <v>6.5551661721068258E-2</v>
      </c>
      <c r="F501" s="114"/>
    </row>
    <row r="502" spans="1:6" ht="16.3" thickBot="1" x14ac:dyDescent="0.3">
      <c r="A502" s="130" t="s">
        <v>611</v>
      </c>
      <c r="B502" s="115" t="s">
        <v>835</v>
      </c>
      <c r="C502" s="116">
        <v>3791354</v>
      </c>
      <c r="D502" s="116">
        <v>442598.15</v>
      </c>
      <c r="E502" s="107">
        <f t="shared" si="7"/>
        <v>0.11673880887936078</v>
      </c>
      <c r="F502" s="114"/>
    </row>
    <row r="503" spans="1:6" ht="78.8" thickBot="1" x14ac:dyDescent="0.3">
      <c r="A503" s="130" t="s">
        <v>836</v>
      </c>
      <c r="B503" s="115" t="s">
        <v>837</v>
      </c>
      <c r="C503" s="116">
        <v>3791354</v>
      </c>
      <c r="D503" s="116">
        <v>442598.15</v>
      </c>
      <c r="E503" s="107">
        <f t="shared" si="7"/>
        <v>0.11673880887936078</v>
      </c>
      <c r="F503" s="114"/>
    </row>
    <row r="504" spans="1:6" ht="47.55" thickBot="1" x14ac:dyDescent="0.3">
      <c r="A504" s="130" t="s">
        <v>193</v>
      </c>
      <c r="B504" s="115" t="s">
        <v>838</v>
      </c>
      <c r="C504" s="116">
        <v>30000</v>
      </c>
      <c r="D504" s="116">
        <v>2554.38</v>
      </c>
      <c r="E504" s="107">
        <f t="shared" si="7"/>
        <v>8.5145999999999999E-2</v>
      </c>
      <c r="F504" s="114"/>
    </row>
    <row r="505" spans="1:6" ht="47.55" thickBot="1" x14ac:dyDescent="0.3">
      <c r="A505" s="130" t="s">
        <v>195</v>
      </c>
      <c r="B505" s="115" t="s">
        <v>839</v>
      </c>
      <c r="C505" s="116">
        <v>30000</v>
      </c>
      <c r="D505" s="116">
        <v>2554.38</v>
      </c>
      <c r="E505" s="107">
        <f t="shared" si="7"/>
        <v>8.5145999999999999E-2</v>
      </c>
      <c r="F505" s="114"/>
    </row>
    <row r="506" spans="1:6" ht="31.95" thickBot="1" x14ac:dyDescent="0.3">
      <c r="A506" s="130" t="s">
        <v>588</v>
      </c>
      <c r="B506" s="115" t="s">
        <v>840</v>
      </c>
      <c r="C506" s="116">
        <v>3761354</v>
      </c>
      <c r="D506" s="116">
        <v>440043.77</v>
      </c>
      <c r="E506" s="107">
        <f t="shared" si="7"/>
        <v>0.11699078842353047</v>
      </c>
      <c r="F506" s="114"/>
    </row>
    <row r="507" spans="1:6" ht="31.95" thickBot="1" x14ac:dyDescent="0.3">
      <c r="A507" s="130" t="s">
        <v>590</v>
      </c>
      <c r="B507" s="115" t="s">
        <v>841</v>
      </c>
      <c r="C507" s="116">
        <v>3761354</v>
      </c>
      <c r="D507" s="116">
        <v>440043.77</v>
      </c>
      <c r="E507" s="107">
        <f t="shared" si="7"/>
        <v>0.11699078842353047</v>
      </c>
      <c r="F507" s="114"/>
    </row>
    <row r="508" spans="1:6" ht="16.3" thickBot="1" x14ac:dyDescent="0.3">
      <c r="A508" s="130" t="s">
        <v>637</v>
      </c>
      <c r="B508" s="115" t="s">
        <v>842</v>
      </c>
      <c r="C508" s="116">
        <v>1600000</v>
      </c>
      <c r="D508" s="116">
        <v>413841.5</v>
      </c>
      <c r="E508" s="107">
        <f t="shared" si="7"/>
        <v>0.25865093750000001</v>
      </c>
      <c r="F508" s="114"/>
    </row>
    <row r="509" spans="1:6" ht="16.3" thickBot="1" x14ac:dyDescent="0.3">
      <c r="A509" s="130" t="s">
        <v>639</v>
      </c>
      <c r="B509" s="115" t="s">
        <v>843</v>
      </c>
      <c r="C509" s="116">
        <v>1600000</v>
      </c>
      <c r="D509" s="116">
        <v>413841.5</v>
      </c>
      <c r="E509" s="107">
        <f t="shared" si="7"/>
        <v>0.25865093750000001</v>
      </c>
      <c r="F509" s="114"/>
    </row>
    <row r="510" spans="1:6" ht="47.55" thickBot="1" x14ac:dyDescent="0.3">
      <c r="A510" s="130" t="s">
        <v>844</v>
      </c>
      <c r="B510" s="115" t="s">
        <v>845</v>
      </c>
      <c r="C510" s="116">
        <v>1600000</v>
      </c>
      <c r="D510" s="116">
        <v>413841.5</v>
      </c>
      <c r="E510" s="107">
        <f t="shared" si="7"/>
        <v>0.25865093750000001</v>
      </c>
      <c r="F510" s="114"/>
    </row>
    <row r="511" spans="1:6" ht="47.55" thickBot="1" x14ac:dyDescent="0.3">
      <c r="A511" s="130" t="s">
        <v>514</v>
      </c>
      <c r="B511" s="115" t="s">
        <v>846</v>
      </c>
      <c r="C511" s="116">
        <v>1600000</v>
      </c>
      <c r="D511" s="116">
        <v>413841.5</v>
      </c>
      <c r="E511" s="107">
        <f t="shared" si="7"/>
        <v>0.25865093750000001</v>
      </c>
      <c r="F511" s="114"/>
    </row>
    <row r="512" spans="1:6" ht="16.3" thickBot="1" x14ac:dyDescent="0.3">
      <c r="A512" s="130" t="s">
        <v>516</v>
      </c>
      <c r="B512" s="115" t="s">
        <v>847</v>
      </c>
      <c r="C512" s="116">
        <v>1600000</v>
      </c>
      <c r="D512" s="116">
        <v>413841.5</v>
      </c>
      <c r="E512" s="107">
        <f t="shared" si="7"/>
        <v>0.25865093750000001</v>
      </c>
      <c r="F512" s="114"/>
    </row>
    <row r="513" spans="1:6" ht="31.95" thickBot="1" x14ac:dyDescent="0.3">
      <c r="A513" s="129" t="s">
        <v>848</v>
      </c>
      <c r="B513" s="112" t="s">
        <v>849</v>
      </c>
      <c r="C513" s="113">
        <v>1747622</v>
      </c>
      <c r="D513" s="113">
        <v>404251.02</v>
      </c>
      <c r="E513" s="117">
        <f t="shared" si="7"/>
        <v>0.23131490677045724</v>
      </c>
      <c r="F513" s="114"/>
    </row>
    <row r="514" spans="1:6" ht="16.3" thickBot="1" x14ac:dyDescent="0.3">
      <c r="A514" s="130" t="s">
        <v>183</v>
      </c>
      <c r="B514" s="115" t="s">
        <v>850</v>
      </c>
      <c r="C514" s="116">
        <v>1747622</v>
      </c>
      <c r="D514" s="116">
        <v>404251.02</v>
      </c>
      <c r="E514" s="107">
        <f t="shared" si="7"/>
        <v>0.23131490677045724</v>
      </c>
      <c r="F514" s="114"/>
    </row>
    <row r="515" spans="1:6" ht="47.55" thickBot="1" x14ac:dyDescent="0.3">
      <c r="A515" s="130" t="s">
        <v>185</v>
      </c>
      <c r="B515" s="115" t="s">
        <v>851</v>
      </c>
      <c r="C515" s="116">
        <v>1728872</v>
      </c>
      <c r="D515" s="116">
        <v>404251.02</v>
      </c>
      <c r="E515" s="107">
        <f t="shared" si="7"/>
        <v>0.23382356819938088</v>
      </c>
      <c r="F515" s="114"/>
    </row>
    <row r="516" spans="1:6" ht="63.2" thickBot="1" x14ac:dyDescent="0.3">
      <c r="A516" s="130" t="s">
        <v>187</v>
      </c>
      <c r="B516" s="115" t="s">
        <v>852</v>
      </c>
      <c r="C516" s="116">
        <v>244235</v>
      </c>
      <c r="D516" s="116">
        <v>44997.47</v>
      </c>
      <c r="E516" s="107">
        <f t="shared" si="7"/>
        <v>0.18423841791716994</v>
      </c>
      <c r="F516" s="114"/>
    </row>
    <row r="517" spans="1:6" ht="86.95" customHeight="1" thickBot="1" x14ac:dyDescent="0.3">
      <c r="A517" s="130" t="s">
        <v>189</v>
      </c>
      <c r="B517" s="115" t="s">
        <v>853</v>
      </c>
      <c r="C517" s="116">
        <v>206182</v>
      </c>
      <c r="D517" s="116">
        <v>44997.47</v>
      </c>
      <c r="E517" s="107">
        <f t="shared" si="7"/>
        <v>0.21824150507803786</v>
      </c>
      <c r="F517" s="114"/>
    </row>
    <row r="518" spans="1:6" ht="31.95" thickBot="1" x14ac:dyDescent="0.3">
      <c r="A518" s="130" t="s">
        <v>191</v>
      </c>
      <c r="B518" s="115" t="s">
        <v>854</v>
      </c>
      <c r="C518" s="116">
        <v>206182</v>
      </c>
      <c r="D518" s="116">
        <v>44997.47</v>
      </c>
      <c r="E518" s="107">
        <f t="shared" si="7"/>
        <v>0.21824150507803786</v>
      </c>
      <c r="F518" s="114"/>
    </row>
    <row r="519" spans="1:6" ht="35.35" customHeight="1" thickBot="1" x14ac:dyDescent="0.3">
      <c r="A519" s="130" t="s">
        <v>193</v>
      </c>
      <c r="B519" s="115" t="s">
        <v>855</v>
      </c>
      <c r="C519" s="116">
        <v>37553</v>
      </c>
      <c r="D519" s="116">
        <v>0</v>
      </c>
      <c r="E519" s="107">
        <f t="shared" si="7"/>
        <v>0</v>
      </c>
      <c r="F519" s="114"/>
    </row>
    <row r="520" spans="1:6" ht="47.55" thickBot="1" x14ac:dyDescent="0.3">
      <c r="A520" s="130" t="s">
        <v>195</v>
      </c>
      <c r="B520" s="115" t="s">
        <v>856</v>
      </c>
      <c r="C520" s="116">
        <v>37553</v>
      </c>
      <c r="D520" s="116">
        <v>0</v>
      </c>
      <c r="E520" s="107">
        <f t="shared" si="7"/>
        <v>0</v>
      </c>
      <c r="F520" s="114"/>
    </row>
    <row r="521" spans="1:6" ht="16.3" thickBot="1" x14ac:dyDescent="0.3">
      <c r="A521" s="130" t="s">
        <v>197</v>
      </c>
      <c r="B521" s="115" t="s">
        <v>857</v>
      </c>
      <c r="C521" s="116">
        <v>500</v>
      </c>
      <c r="D521" s="116">
        <v>0</v>
      </c>
      <c r="E521" s="107">
        <f t="shared" si="7"/>
        <v>0</v>
      </c>
      <c r="F521" s="114"/>
    </row>
    <row r="522" spans="1:6" ht="16.3" thickBot="1" x14ac:dyDescent="0.3">
      <c r="A522" s="130" t="s">
        <v>199</v>
      </c>
      <c r="B522" s="115" t="s">
        <v>858</v>
      </c>
      <c r="C522" s="116">
        <v>500</v>
      </c>
      <c r="D522" s="116">
        <v>0</v>
      </c>
      <c r="E522" s="107">
        <f t="shared" ref="E522:E532" si="8">D522/C522</f>
        <v>0</v>
      </c>
      <c r="F522" s="114"/>
    </row>
    <row r="523" spans="1:6" ht="16.3" thickBot="1" x14ac:dyDescent="0.3">
      <c r="A523" s="130" t="s">
        <v>859</v>
      </c>
      <c r="B523" s="115" t="s">
        <v>860</v>
      </c>
      <c r="C523" s="116">
        <v>1484637</v>
      </c>
      <c r="D523" s="116">
        <v>359253.55</v>
      </c>
      <c r="E523" s="107">
        <f t="shared" si="8"/>
        <v>0.24198073333750944</v>
      </c>
      <c r="F523" s="114"/>
    </row>
    <row r="524" spans="1:6" ht="85.6" customHeight="1" thickBot="1" x14ac:dyDescent="0.3">
      <c r="A524" s="130" t="s">
        <v>189</v>
      </c>
      <c r="B524" s="115" t="s">
        <v>861</v>
      </c>
      <c r="C524" s="116">
        <v>1484637</v>
      </c>
      <c r="D524" s="116">
        <v>359253.55</v>
      </c>
      <c r="E524" s="107">
        <f t="shared" si="8"/>
        <v>0.24198073333750944</v>
      </c>
      <c r="F524" s="114"/>
    </row>
    <row r="525" spans="1:6" ht="31.95" thickBot="1" x14ac:dyDescent="0.3">
      <c r="A525" s="130" t="s">
        <v>191</v>
      </c>
      <c r="B525" s="115" t="s">
        <v>862</v>
      </c>
      <c r="C525" s="116">
        <v>1484637</v>
      </c>
      <c r="D525" s="116">
        <v>359253.55</v>
      </c>
      <c r="E525" s="107">
        <f t="shared" si="8"/>
        <v>0.24198073333750944</v>
      </c>
      <c r="F525" s="114"/>
    </row>
    <row r="526" spans="1:6" ht="16.3" thickBot="1" x14ac:dyDescent="0.3">
      <c r="A526" s="130" t="s">
        <v>201</v>
      </c>
      <c r="B526" s="115" t="s">
        <v>863</v>
      </c>
      <c r="C526" s="116">
        <v>18750</v>
      </c>
      <c r="D526" s="116">
        <v>0</v>
      </c>
      <c r="E526" s="107">
        <f t="shared" si="8"/>
        <v>0</v>
      </c>
      <c r="F526" s="114"/>
    </row>
    <row r="527" spans="1:6" ht="16.3" thickBot="1" x14ac:dyDescent="0.3">
      <c r="A527" s="130" t="s">
        <v>203</v>
      </c>
      <c r="B527" s="115" t="s">
        <v>864</v>
      </c>
      <c r="C527" s="116">
        <v>10000</v>
      </c>
      <c r="D527" s="116">
        <v>0</v>
      </c>
      <c r="E527" s="107">
        <f t="shared" si="8"/>
        <v>0</v>
      </c>
      <c r="F527" s="114"/>
    </row>
    <row r="528" spans="1:6" ht="39.4" customHeight="1" thickBot="1" x14ac:dyDescent="0.3">
      <c r="A528" s="130" t="s">
        <v>193</v>
      </c>
      <c r="B528" s="115" t="s">
        <v>865</v>
      </c>
      <c r="C528" s="116">
        <v>10000</v>
      </c>
      <c r="D528" s="116">
        <v>0</v>
      </c>
      <c r="E528" s="107">
        <f t="shared" si="8"/>
        <v>0</v>
      </c>
      <c r="F528" s="114"/>
    </row>
    <row r="529" spans="1:6" ht="47.55" thickBot="1" x14ac:dyDescent="0.3">
      <c r="A529" s="130" t="s">
        <v>195</v>
      </c>
      <c r="B529" s="115" t="s">
        <v>866</v>
      </c>
      <c r="C529" s="116">
        <v>10000</v>
      </c>
      <c r="D529" s="116">
        <v>0</v>
      </c>
      <c r="E529" s="107">
        <f t="shared" si="8"/>
        <v>0</v>
      </c>
      <c r="F529" s="114"/>
    </row>
    <row r="530" spans="1:6" ht="63.2" thickBot="1" x14ac:dyDescent="0.3">
      <c r="A530" s="130" t="s">
        <v>207</v>
      </c>
      <c r="B530" s="115" t="s">
        <v>867</v>
      </c>
      <c r="C530" s="116">
        <v>8750</v>
      </c>
      <c r="D530" s="116">
        <v>0</v>
      </c>
      <c r="E530" s="107">
        <f t="shared" si="8"/>
        <v>0</v>
      </c>
      <c r="F530" s="114"/>
    </row>
    <row r="531" spans="1:6" ht="47.55" thickBot="1" x14ac:dyDescent="0.3">
      <c r="A531" s="130" t="s">
        <v>193</v>
      </c>
      <c r="B531" s="115" t="s">
        <v>868</v>
      </c>
      <c r="C531" s="116">
        <v>8750</v>
      </c>
      <c r="D531" s="116">
        <v>0</v>
      </c>
      <c r="E531" s="107">
        <f t="shared" si="8"/>
        <v>0</v>
      </c>
      <c r="F531" s="114"/>
    </row>
    <row r="532" spans="1:6" ht="47.55" thickBot="1" x14ac:dyDescent="0.3">
      <c r="A532" s="130" t="s">
        <v>195</v>
      </c>
      <c r="B532" s="115" t="s">
        <v>869</v>
      </c>
      <c r="C532" s="116">
        <v>8750</v>
      </c>
      <c r="D532" s="116">
        <v>0</v>
      </c>
      <c r="E532" s="107">
        <f t="shared" si="8"/>
        <v>0</v>
      </c>
      <c r="F532" s="114"/>
    </row>
    <row r="533" spans="1:6" ht="34.65" customHeight="1" thickBot="1" x14ac:dyDescent="0.3">
      <c r="A533" s="131" t="s">
        <v>870</v>
      </c>
      <c r="B533" s="118" t="s">
        <v>135</v>
      </c>
      <c r="C533" s="119">
        <v>-17069200.780000001</v>
      </c>
      <c r="D533" s="119">
        <v>30965042.82</v>
      </c>
      <c r="E533" s="120" t="s">
        <v>135</v>
      </c>
      <c r="F533" s="121"/>
    </row>
    <row r="534" spans="1:6" ht="14.95" customHeight="1" x14ac:dyDescent="0.25">
      <c r="A534" s="132"/>
      <c r="B534" s="122"/>
      <c r="C534" s="122"/>
      <c r="D534" s="122"/>
      <c r="E534" s="122"/>
      <c r="F534" s="123"/>
    </row>
  </sheetData>
  <mergeCells count="6">
    <mergeCell ref="E3:E5"/>
    <mergeCell ref="A1:D1"/>
    <mergeCell ref="A3:A5"/>
    <mergeCell ref="B3:B5"/>
    <mergeCell ref="C3:C5"/>
    <mergeCell ref="D3:D5"/>
  </mergeCells>
  <pageMargins left="0.39374999999999999" right="0.39374999999999999" top="0.39374999999999999" bottom="0.39374999999999999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view="pageBreakPreview" zoomScaleNormal="100" zoomScaleSheetLayoutView="100" workbookViewId="0">
      <selection activeCell="A32" sqref="A32"/>
    </sheetView>
  </sheetViews>
  <sheetFormatPr defaultRowHeight="14.3" x14ac:dyDescent="0.25"/>
  <cols>
    <col min="1" max="1" width="50.625" customWidth="1"/>
    <col min="2" max="2" width="28.125" customWidth="1"/>
    <col min="3" max="5" width="19.125" customWidth="1"/>
    <col min="6" max="6" width="8.875" customWidth="1"/>
  </cols>
  <sheetData>
    <row r="1" spans="1:6" ht="14.95" customHeight="1" x14ac:dyDescent="0.3">
      <c r="A1" s="29"/>
      <c r="B1" s="30"/>
      <c r="C1" s="31"/>
      <c r="D1" s="32"/>
      <c r="E1" s="33"/>
      <c r="F1" s="28"/>
    </row>
    <row r="2" spans="1:6" ht="14.1" customHeight="1" x14ac:dyDescent="0.3">
      <c r="A2" s="173" t="s">
        <v>138</v>
      </c>
      <c r="B2" s="174"/>
      <c r="C2" s="174"/>
      <c r="D2" s="174"/>
      <c r="E2" s="174"/>
      <c r="F2" s="28"/>
    </row>
    <row r="3" spans="1:6" ht="12.1" customHeight="1" x14ac:dyDescent="0.3">
      <c r="A3" s="34"/>
      <c r="B3" s="35"/>
      <c r="C3" s="36"/>
      <c r="D3" s="37"/>
      <c r="E3" s="38"/>
      <c r="F3" s="28"/>
    </row>
    <row r="4" spans="1:6" ht="13.6" customHeight="1" x14ac:dyDescent="0.3">
      <c r="A4" s="175" t="s">
        <v>128</v>
      </c>
      <c r="B4" s="175" t="s">
        <v>139</v>
      </c>
      <c r="C4" s="175" t="s">
        <v>129</v>
      </c>
      <c r="D4" s="175" t="s">
        <v>130</v>
      </c>
      <c r="E4" s="175" t="s">
        <v>131</v>
      </c>
      <c r="F4" s="28"/>
    </row>
    <row r="5" spans="1:6" ht="12.1" customHeight="1" x14ac:dyDescent="0.3">
      <c r="A5" s="176"/>
      <c r="B5" s="176"/>
      <c r="C5" s="176"/>
      <c r="D5" s="176"/>
      <c r="E5" s="176"/>
      <c r="F5" s="28"/>
    </row>
    <row r="6" spans="1:6" ht="12.1" customHeight="1" x14ac:dyDescent="0.3">
      <c r="A6" s="176"/>
      <c r="B6" s="176"/>
      <c r="C6" s="176"/>
      <c r="D6" s="176"/>
      <c r="E6" s="176"/>
      <c r="F6" s="28"/>
    </row>
    <row r="7" spans="1:6" ht="11.25" customHeight="1" x14ac:dyDescent="0.3">
      <c r="A7" s="176"/>
      <c r="B7" s="176"/>
      <c r="C7" s="176"/>
      <c r="D7" s="176"/>
      <c r="E7" s="176"/>
      <c r="F7" s="28"/>
    </row>
    <row r="8" spans="1:6" ht="10.55" customHeight="1" x14ac:dyDescent="0.3">
      <c r="A8" s="176"/>
      <c r="B8" s="176"/>
      <c r="C8" s="176"/>
      <c r="D8" s="176"/>
      <c r="E8" s="176"/>
      <c r="F8" s="28"/>
    </row>
    <row r="9" spans="1:6" ht="12.1" customHeight="1" thickBot="1" x14ac:dyDescent="0.35">
      <c r="A9" s="39">
        <v>1</v>
      </c>
      <c r="B9" s="40">
        <v>3</v>
      </c>
      <c r="C9" s="41" t="s">
        <v>132</v>
      </c>
      <c r="D9" s="41" t="s">
        <v>133</v>
      </c>
      <c r="E9" s="41" t="s">
        <v>134</v>
      </c>
      <c r="F9" s="28"/>
    </row>
    <row r="10" spans="1:6" ht="39.4" customHeight="1" x14ac:dyDescent="0.3">
      <c r="A10" s="42" t="s">
        <v>140</v>
      </c>
      <c r="B10" s="43" t="s">
        <v>135</v>
      </c>
      <c r="C10" s="44">
        <v>17069200.780000001</v>
      </c>
      <c r="D10" s="44">
        <v>-30965042.82</v>
      </c>
      <c r="E10" s="45">
        <v>48034243.600000001</v>
      </c>
      <c r="F10" s="28"/>
    </row>
    <row r="11" spans="1:6" ht="29.25" customHeight="1" x14ac:dyDescent="0.3">
      <c r="A11" s="46" t="s">
        <v>136</v>
      </c>
      <c r="B11" s="47"/>
      <c r="C11" s="48"/>
      <c r="D11" s="48"/>
      <c r="E11" s="49"/>
      <c r="F11" s="28"/>
    </row>
    <row r="12" spans="1:6" ht="37.4" customHeight="1" x14ac:dyDescent="0.3">
      <c r="A12" s="50" t="s">
        <v>141</v>
      </c>
      <c r="B12" s="47" t="s">
        <v>135</v>
      </c>
      <c r="C12" s="51" t="s">
        <v>137</v>
      </c>
      <c r="D12" s="51" t="s">
        <v>137</v>
      </c>
      <c r="E12" s="52" t="s">
        <v>137</v>
      </c>
      <c r="F12" s="28"/>
    </row>
    <row r="13" spans="1:6" ht="19.05" customHeight="1" x14ac:dyDescent="0.3">
      <c r="A13" s="53" t="s">
        <v>142</v>
      </c>
      <c r="B13" s="47" t="s">
        <v>135</v>
      </c>
      <c r="C13" s="51" t="s">
        <v>137</v>
      </c>
      <c r="D13" s="51" t="s">
        <v>137</v>
      </c>
      <c r="E13" s="52" t="s">
        <v>137</v>
      </c>
      <c r="F13" s="28"/>
    </row>
    <row r="14" spans="1:6" ht="19.7" customHeight="1" x14ac:dyDescent="0.3">
      <c r="A14" s="54" t="s">
        <v>143</v>
      </c>
      <c r="B14" s="47"/>
      <c r="C14" s="48"/>
      <c r="D14" s="48"/>
      <c r="E14" s="49"/>
      <c r="F14" s="28"/>
    </row>
    <row r="15" spans="1:6" ht="20.399999999999999" customHeight="1" x14ac:dyDescent="0.3">
      <c r="A15" s="55" t="s">
        <v>144</v>
      </c>
      <c r="B15" s="47"/>
      <c r="C15" s="51">
        <v>17069200.780000001</v>
      </c>
      <c r="D15" s="51">
        <v>-30965042.82</v>
      </c>
      <c r="E15" s="52">
        <v>48034243.600000001</v>
      </c>
      <c r="F15" s="28"/>
    </row>
    <row r="16" spans="1:6" ht="17" customHeight="1" x14ac:dyDescent="0.3">
      <c r="A16" s="53" t="s">
        <v>145</v>
      </c>
      <c r="B16" s="47"/>
      <c r="C16" s="51">
        <v>-1117408228.0699999</v>
      </c>
      <c r="D16" s="51">
        <v>-245664807</v>
      </c>
      <c r="E16" s="56" t="s">
        <v>146</v>
      </c>
      <c r="F16" s="28"/>
    </row>
    <row r="17" spans="1:6" ht="17" x14ac:dyDescent="0.3">
      <c r="A17" s="57" t="s">
        <v>147</v>
      </c>
      <c r="B17" s="47" t="s">
        <v>148</v>
      </c>
      <c r="C17" s="51">
        <v>-1117408228.0699999</v>
      </c>
      <c r="D17" s="51">
        <v>-245664807</v>
      </c>
      <c r="E17" s="56" t="s">
        <v>146</v>
      </c>
      <c r="F17" s="28"/>
    </row>
    <row r="18" spans="1:6" ht="34" x14ac:dyDescent="0.3">
      <c r="A18" s="57" t="s">
        <v>149</v>
      </c>
      <c r="B18" s="47" t="s">
        <v>150</v>
      </c>
      <c r="C18" s="51">
        <v>-1117408228.0699999</v>
      </c>
      <c r="D18" s="51">
        <v>-245664807</v>
      </c>
      <c r="E18" s="56" t="s">
        <v>146</v>
      </c>
      <c r="F18" s="28"/>
    </row>
    <row r="19" spans="1:6" ht="21.1" customHeight="1" x14ac:dyDescent="0.3">
      <c r="A19" s="53" t="s">
        <v>151</v>
      </c>
      <c r="B19" s="47"/>
      <c r="C19" s="51">
        <v>1080604352.25</v>
      </c>
      <c r="D19" s="51">
        <v>214699764.18000001</v>
      </c>
      <c r="E19" s="56" t="s">
        <v>146</v>
      </c>
      <c r="F19" s="28"/>
    </row>
    <row r="20" spans="1:6" ht="17" x14ac:dyDescent="0.3">
      <c r="A20" s="57" t="s">
        <v>152</v>
      </c>
      <c r="B20" s="58" t="s">
        <v>153</v>
      </c>
      <c r="C20" s="51">
        <v>1080604352.25</v>
      </c>
      <c r="D20" s="51">
        <v>214699764.18000001</v>
      </c>
      <c r="E20" s="56" t="s">
        <v>146</v>
      </c>
      <c r="F20" s="28"/>
    </row>
    <row r="21" spans="1:6" ht="34.65" thickBot="1" x14ac:dyDescent="0.35">
      <c r="A21" s="57" t="s">
        <v>154</v>
      </c>
      <c r="B21" s="58" t="s">
        <v>155</v>
      </c>
      <c r="C21" s="51">
        <v>1080604352.25</v>
      </c>
      <c r="D21" s="51">
        <v>214699764.18000001</v>
      </c>
      <c r="E21" s="56" t="s">
        <v>146</v>
      </c>
      <c r="F21" s="28"/>
    </row>
    <row r="22" spans="1:6" ht="10.55" customHeight="1" x14ac:dyDescent="0.3">
      <c r="A22" s="59"/>
      <c r="B22" s="60"/>
      <c r="C22" s="61"/>
      <c r="D22" s="62"/>
      <c r="E22" s="62"/>
      <c r="F22" s="28"/>
    </row>
    <row r="23" spans="1:6" ht="17" x14ac:dyDescent="0.3">
      <c r="A23" s="134"/>
      <c r="B23" s="134"/>
      <c r="C23" s="135"/>
      <c r="D23" s="136"/>
      <c r="E23" s="136"/>
      <c r="F23" s="28"/>
    </row>
    <row r="24" spans="1:6" ht="20.05" customHeight="1" x14ac:dyDescent="0.3">
      <c r="A24" s="137"/>
      <c r="B24" s="138"/>
      <c r="C24" s="139"/>
      <c r="D24" s="140"/>
      <c r="E24" s="138"/>
      <c r="F24" s="28"/>
    </row>
    <row r="25" spans="1:6" ht="10.050000000000001" customHeight="1" x14ac:dyDescent="0.3">
      <c r="A25" s="141"/>
      <c r="B25" s="138"/>
      <c r="C25" s="161"/>
      <c r="D25" s="162"/>
      <c r="E25" s="138"/>
      <c r="F25" s="28"/>
    </row>
    <row r="26" spans="1:6" ht="10.050000000000001" customHeight="1" x14ac:dyDescent="0.3">
      <c r="A26" s="134"/>
      <c r="B26" s="142"/>
      <c r="C26" s="136"/>
      <c r="D26" s="136"/>
      <c r="E26" s="136"/>
      <c r="F26" s="28"/>
    </row>
    <row r="27" spans="1:6" ht="10.55" customHeight="1" x14ac:dyDescent="0.3">
      <c r="A27" s="143"/>
      <c r="B27" s="142"/>
      <c r="C27" s="144"/>
      <c r="D27" s="163"/>
      <c r="E27" s="164"/>
      <c r="F27" s="28"/>
    </row>
    <row r="28" spans="1:6" ht="17" x14ac:dyDescent="0.3">
      <c r="A28" s="145"/>
      <c r="B28" s="138"/>
      <c r="C28" s="165"/>
      <c r="D28" s="166"/>
      <c r="E28" s="141"/>
      <c r="F28" s="28"/>
    </row>
    <row r="29" spans="1:6" ht="11.05" customHeight="1" x14ac:dyDescent="0.3">
      <c r="A29" s="138"/>
      <c r="B29" s="138"/>
      <c r="C29" s="146"/>
      <c r="D29" s="147"/>
      <c r="E29" s="138"/>
      <c r="F29" s="28"/>
    </row>
    <row r="30" spans="1:6" ht="11.05" customHeight="1" x14ac:dyDescent="0.3">
      <c r="A30" s="138"/>
      <c r="B30" s="138"/>
      <c r="C30" s="141"/>
      <c r="D30" s="141"/>
      <c r="E30" s="138"/>
      <c r="F30" s="28"/>
    </row>
    <row r="31" spans="1:6" ht="11.05" customHeight="1" x14ac:dyDescent="0.3">
      <c r="A31" s="138"/>
      <c r="B31" s="138"/>
      <c r="C31" s="141"/>
      <c r="D31" s="141"/>
      <c r="E31" s="138"/>
      <c r="F31" s="28"/>
    </row>
    <row r="32" spans="1:6" ht="11.05" customHeight="1" x14ac:dyDescent="0.3">
      <c r="A32" s="138"/>
      <c r="B32" s="138"/>
      <c r="C32" s="141"/>
      <c r="D32" s="141"/>
      <c r="E32" s="138"/>
      <c r="F32" s="28"/>
    </row>
    <row r="33" spans="1:6" ht="17.149999999999999" customHeight="1" x14ac:dyDescent="0.3">
      <c r="A33" s="135"/>
      <c r="B33" s="142"/>
      <c r="C33" s="135"/>
      <c r="D33" s="135"/>
      <c r="E33" s="148"/>
      <c r="F33" s="28"/>
    </row>
    <row r="34" spans="1:6" ht="17.350000000000001" customHeight="1" x14ac:dyDescent="0.3">
      <c r="A34" s="137"/>
      <c r="B34" s="138"/>
      <c r="C34" s="167"/>
      <c r="D34" s="168"/>
      <c r="E34" s="148"/>
      <c r="F34" s="28"/>
    </row>
    <row r="35" spans="1:6" ht="12.1" customHeight="1" x14ac:dyDescent="0.3">
      <c r="A35" s="141"/>
      <c r="B35" s="138"/>
      <c r="C35" s="146"/>
      <c r="D35" s="147"/>
      <c r="E35" s="148"/>
      <c r="F35" s="28"/>
    </row>
    <row r="36" spans="1:6" ht="17.149999999999999" customHeight="1" x14ac:dyDescent="0.3">
      <c r="A36" s="65"/>
      <c r="B36" s="65"/>
      <c r="C36" s="67"/>
      <c r="D36" s="64"/>
      <c r="E36" s="64"/>
      <c r="F36" s="28"/>
    </row>
    <row r="37" spans="1:6" ht="17" hidden="1" x14ac:dyDescent="0.3">
      <c r="A37" s="65"/>
      <c r="B37" s="65"/>
      <c r="C37" s="67"/>
      <c r="D37" s="64"/>
      <c r="E37" s="28"/>
      <c r="F37" s="28"/>
    </row>
    <row r="38" spans="1:6" ht="17" hidden="1" x14ac:dyDescent="0.3">
      <c r="A38" s="68"/>
      <c r="B38" s="65"/>
      <c r="C38" s="169"/>
      <c r="D38" s="170"/>
      <c r="E38" s="68"/>
      <c r="F38" s="28"/>
    </row>
    <row r="39" spans="1:6" ht="17" hidden="1" x14ac:dyDescent="0.3">
      <c r="A39" s="68"/>
      <c r="B39" s="28"/>
      <c r="C39" s="171"/>
      <c r="D39" s="172"/>
      <c r="E39" s="68"/>
      <c r="F39" s="28"/>
    </row>
    <row r="40" spans="1:6" ht="17.149999999999999" customHeight="1" x14ac:dyDescent="0.3">
      <c r="A40" s="68"/>
      <c r="B40" s="28"/>
      <c r="C40" s="66"/>
      <c r="D40" s="66"/>
      <c r="E40" s="68"/>
      <c r="F40" s="28"/>
    </row>
    <row r="41" spans="1:6" ht="17" hidden="1" x14ac:dyDescent="0.3">
      <c r="A41" s="65"/>
      <c r="B41" s="65"/>
      <c r="C41" s="67"/>
      <c r="D41" s="64"/>
      <c r="E41" s="68"/>
      <c r="F41" s="28"/>
    </row>
    <row r="42" spans="1:6" ht="17" hidden="1" x14ac:dyDescent="0.3">
      <c r="A42" s="68"/>
      <c r="B42" s="65"/>
      <c r="C42" s="169"/>
      <c r="D42" s="170"/>
      <c r="E42" s="68"/>
      <c r="F42" s="28"/>
    </row>
    <row r="43" spans="1:6" ht="17" hidden="1" x14ac:dyDescent="0.3">
      <c r="A43" s="68"/>
      <c r="B43" s="28"/>
      <c r="C43" s="171"/>
      <c r="D43" s="172"/>
      <c r="E43" s="68"/>
      <c r="F43" s="28"/>
    </row>
    <row r="44" spans="1:6" ht="17.149999999999999" customHeight="1" x14ac:dyDescent="0.3">
      <c r="A44" s="65"/>
      <c r="B44" s="65"/>
      <c r="C44" s="67"/>
      <c r="D44" s="64"/>
      <c r="E44" s="64"/>
      <c r="F44" s="28"/>
    </row>
    <row r="45" spans="1:6" ht="17.149999999999999" customHeight="1" x14ac:dyDescent="0.3">
      <c r="A45" s="65"/>
      <c r="B45" s="63"/>
      <c r="C45" s="67"/>
      <c r="D45" s="69"/>
      <c r="E45" s="69"/>
      <c r="F45" s="28"/>
    </row>
    <row r="46" spans="1:6" ht="17" hidden="1" x14ac:dyDescent="0.3">
      <c r="A46" s="70" t="s">
        <v>156</v>
      </c>
      <c r="B46" s="70"/>
      <c r="C46" s="70"/>
      <c r="D46" s="70"/>
      <c r="E46" s="70"/>
      <c r="F46" s="28"/>
    </row>
    <row r="47" spans="1:6" ht="17" hidden="1" x14ac:dyDescent="0.3">
      <c r="A47" s="159" t="s">
        <v>156</v>
      </c>
      <c r="B47" s="160"/>
      <c r="C47" s="160"/>
      <c r="D47" s="160"/>
      <c r="E47" s="160"/>
      <c r="F47" s="28"/>
    </row>
    <row r="48" spans="1:6" ht="17" hidden="1" x14ac:dyDescent="0.3">
      <c r="A48" s="71" t="s">
        <v>156</v>
      </c>
      <c r="B48" s="71"/>
      <c r="C48" s="71"/>
      <c r="D48" s="71"/>
      <c r="E48" s="71"/>
      <c r="F48" s="28"/>
    </row>
  </sheetData>
  <mergeCells count="15">
    <mergeCell ref="A2:E2"/>
    <mergeCell ref="A4:A8"/>
    <mergeCell ref="B4:B8"/>
    <mergeCell ref="C4:C8"/>
    <mergeCell ref="D4:D8"/>
    <mergeCell ref="E4:E8"/>
    <mergeCell ref="A47:E47"/>
    <mergeCell ref="C25:D25"/>
    <mergeCell ref="D27:E27"/>
    <mergeCell ref="C28:D28"/>
    <mergeCell ref="C34:D34"/>
    <mergeCell ref="C38:D38"/>
    <mergeCell ref="C39:D39"/>
    <mergeCell ref="C42:D42"/>
    <mergeCell ref="C43:D43"/>
  </mergeCells>
  <pageMargins left="0.70833330000000005" right="0.70833330000000005" top="0.74791660000000004" bottom="0.74791660000000004" header="0.3152778" footer="0.3152778"/>
  <pageSetup paperSize="9" scale="6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BreakPreview" zoomScale="98" zoomScaleNormal="100" zoomScaleSheetLayoutView="98" workbookViewId="0">
      <selection activeCell="A30" sqref="A30"/>
    </sheetView>
  </sheetViews>
  <sheetFormatPr defaultColWidth="9.125" defaultRowHeight="18.350000000000001" x14ac:dyDescent="0.3"/>
  <cols>
    <col min="1" max="1" width="50.25" style="72" customWidth="1"/>
    <col min="2" max="2" width="21.75" style="72" customWidth="1"/>
    <col min="3" max="3" width="25.875" style="72" customWidth="1"/>
    <col min="4" max="4" width="9.125" style="72"/>
    <col min="5" max="5" width="19.375" style="72" bestFit="1" customWidth="1"/>
    <col min="6" max="16384" width="9.125" style="72"/>
  </cols>
  <sheetData>
    <row r="1" spans="1:5" ht="65.400000000000006" customHeight="1" x14ac:dyDescent="0.3">
      <c r="A1" s="177" t="s">
        <v>157</v>
      </c>
      <c r="B1" s="177"/>
      <c r="C1" s="177"/>
    </row>
    <row r="2" spans="1:5" ht="15.8" customHeight="1" x14ac:dyDescent="0.3">
      <c r="A2" s="73"/>
      <c r="B2" s="73"/>
      <c r="C2" s="73"/>
    </row>
    <row r="3" spans="1:5" ht="17.5" customHeight="1" x14ac:dyDescent="0.3">
      <c r="C3" s="74" t="s">
        <v>158</v>
      </c>
    </row>
    <row r="4" spans="1:5" ht="84.6" customHeight="1" x14ac:dyDescent="0.3">
      <c r="A4" s="75" t="s">
        <v>159</v>
      </c>
      <c r="B4" s="76" t="s">
        <v>160</v>
      </c>
      <c r="C4" s="76" t="s">
        <v>161</v>
      </c>
    </row>
    <row r="5" spans="1:5" ht="21.25" customHeight="1" x14ac:dyDescent="0.3">
      <c r="A5" s="77" t="s">
        <v>162</v>
      </c>
      <c r="B5" s="78">
        <f>68.8+5</f>
        <v>73.8</v>
      </c>
      <c r="C5" s="79">
        <f>10522.669+945.304</f>
        <v>11467.973</v>
      </c>
    </row>
    <row r="6" spans="1:5" ht="18.7" customHeight="1" x14ac:dyDescent="0.3">
      <c r="A6" s="80" t="s">
        <v>163</v>
      </c>
      <c r="B6" s="78">
        <v>2.5</v>
      </c>
      <c r="C6" s="79">
        <v>441.5</v>
      </c>
    </row>
    <row r="7" spans="1:5" ht="18" customHeight="1" x14ac:dyDescent="0.3">
      <c r="A7" s="80" t="s">
        <v>164</v>
      </c>
      <c r="B7" s="78">
        <v>7</v>
      </c>
      <c r="C7" s="79">
        <v>1411.6</v>
      </c>
    </row>
    <row r="8" spans="1:5" ht="18" customHeight="1" x14ac:dyDescent="0.3">
      <c r="A8" s="80" t="s">
        <v>165</v>
      </c>
      <c r="B8" s="78">
        <v>0.25</v>
      </c>
      <c r="C8" s="79">
        <v>37.14</v>
      </c>
    </row>
    <row r="9" spans="1:5" ht="18" customHeight="1" x14ac:dyDescent="0.3">
      <c r="A9" s="80" t="s">
        <v>166</v>
      </c>
      <c r="B9" s="78">
        <v>12.1</v>
      </c>
      <c r="C9" s="79">
        <v>1522.6289999999999</v>
      </c>
    </row>
    <row r="10" spans="1:5" ht="19.55" customHeight="1" x14ac:dyDescent="0.3">
      <c r="A10" s="80" t="s">
        <v>167</v>
      </c>
      <c r="B10" s="78">
        <f>24+613</f>
        <v>637</v>
      </c>
      <c r="C10" s="79">
        <f>3741.756+78669.349</f>
        <v>82411.104999999996</v>
      </c>
    </row>
    <row r="11" spans="1:5" ht="19.55" customHeight="1" x14ac:dyDescent="0.3">
      <c r="A11" s="80" t="s">
        <v>168</v>
      </c>
      <c r="B11" s="78">
        <v>28</v>
      </c>
      <c r="C11" s="79">
        <v>4781.3879999999999</v>
      </c>
    </row>
    <row r="12" spans="1:5" ht="19.55" customHeight="1" x14ac:dyDescent="0.3">
      <c r="A12" s="80" t="s">
        <v>169</v>
      </c>
      <c r="B12" s="78">
        <v>22</v>
      </c>
      <c r="C12" s="79">
        <v>2150.4639999999999</v>
      </c>
    </row>
    <row r="13" spans="1:5" ht="20.25" customHeight="1" x14ac:dyDescent="0.3">
      <c r="A13" s="81" t="s">
        <v>170</v>
      </c>
      <c r="B13" s="82">
        <f>4+3</f>
        <v>7</v>
      </c>
      <c r="C13" s="79">
        <f>500.506+426.622</f>
        <v>927.12799999999993</v>
      </c>
    </row>
    <row r="14" spans="1:5" s="86" customFormat="1" ht="17.5" customHeight="1" x14ac:dyDescent="0.3">
      <c r="A14" s="83" t="s">
        <v>171</v>
      </c>
      <c r="B14" s="84">
        <f>SUM(B5:B13)</f>
        <v>789.65</v>
      </c>
      <c r="C14" s="85">
        <f>SUM(C5:C13)</f>
        <v>105150.927</v>
      </c>
      <c r="E14" s="87"/>
    </row>
    <row r="15" spans="1:5" x14ac:dyDescent="0.3">
      <c r="E15" s="88"/>
    </row>
    <row r="16" spans="1:5" x14ac:dyDescent="0.3">
      <c r="E16" s="88"/>
    </row>
    <row r="17" spans="1:3" s="89" customFormat="1" ht="24.8" customHeight="1" x14ac:dyDescent="0.3">
      <c r="A17" s="178" t="s">
        <v>172</v>
      </c>
      <c r="B17" s="178"/>
      <c r="C17" s="178"/>
    </row>
    <row r="18" spans="1:3" s="89" customFormat="1" ht="24.8" customHeight="1" x14ac:dyDescent="0.3">
      <c r="A18" s="90"/>
      <c r="B18" s="90"/>
      <c r="C18" s="90"/>
    </row>
    <row r="19" spans="1:3" s="89" customFormat="1" x14ac:dyDescent="0.3">
      <c r="C19" s="91" t="s">
        <v>158</v>
      </c>
    </row>
    <row r="20" spans="1:3" s="89" customFormat="1" ht="44.5" customHeight="1" x14ac:dyDescent="0.3">
      <c r="A20" s="92" t="s">
        <v>173</v>
      </c>
      <c r="B20" s="93" t="s">
        <v>174</v>
      </c>
      <c r="C20" s="94" t="s">
        <v>175</v>
      </c>
    </row>
    <row r="21" spans="1:3" s="89" customFormat="1" ht="41.95" customHeight="1" x14ac:dyDescent="0.3">
      <c r="A21" s="92" t="s">
        <v>176</v>
      </c>
      <c r="B21" s="95">
        <v>3431.4520000000002</v>
      </c>
      <c r="C21" s="96">
        <v>225</v>
      </c>
    </row>
  </sheetData>
  <mergeCells count="2">
    <mergeCell ref="A1:C1"/>
    <mergeCell ref="A17:C17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числ зп. и рез.ф.</vt:lpstr>
      <vt:lpstr>Доходы!Область_печати</vt:lpstr>
      <vt:lpstr>Расходы!Область_печати</vt:lpstr>
      <vt:lpstr>'числ зп. и рез.ф.'!Область_печати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Остапенко Елена Евгеньевна</cp:lastModifiedBy>
  <cp:lastPrinted>2023-04-24T05:31:07Z</cp:lastPrinted>
  <dcterms:created xsi:type="dcterms:W3CDTF">2023-02-15T00:16:10Z</dcterms:created>
  <dcterms:modified xsi:type="dcterms:W3CDTF">2023-04-25T04:46:56Z</dcterms:modified>
</cp:coreProperties>
</file>