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135" activeTab="1"/>
  </bookViews>
  <sheets>
    <sheet name="Приложение 3" sheetId="1" r:id="rId1"/>
    <sheet name="Приложение 3 (2)" sheetId="2" r:id="rId2"/>
    <sheet name="Приложение 4" sheetId="3" r:id="rId3"/>
    <sheet name="Приложение 4 (2)" sheetId="4" r:id="rId4"/>
  </sheets>
  <definedNames/>
  <calcPr fullCalcOnLoad="1"/>
</workbook>
</file>

<file path=xl/sharedStrings.xml><?xml version="1.0" encoding="utf-8"?>
<sst xmlns="http://schemas.openxmlformats.org/spreadsheetml/2006/main" count="486" uniqueCount="88">
  <si>
    <t>РЕСУРСНОЕ ОБЕСПЕЧЕНИЕ</t>
  </si>
  <si>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</si>
  <si>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</si>
  <si>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</si>
  <si>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</si>
  <si>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Расходы (тыс. руб.), годы</t>
  </si>
  <si>
    <t>ГРБС</t>
  </si>
  <si>
    <t>РзПр</t>
  </si>
  <si>
    <t>ЦСР</t>
  </si>
  <si>
    <t>ВР</t>
  </si>
  <si>
    <t>Муниципальная программа      «Развитие систем жилищно-коммунальной инфраструктуры»</t>
  </si>
  <si>
    <t>Всего</t>
  </si>
  <si>
    <t>Х</t>
  </si>
  <si>
    <t>1.1</t>
  </si>
  <si>
    <t>Приобретение специализированной коммунальной техники, оборудования, материалов</t>
  </si>
  <si>
    <t>0502</t>
  </si>
  <si>
    <t>0797241200</t>
  </si>
  <si>
    <t>1.2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</si>
  <si>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</si>
  <si>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07972S2320</t>
  </si>
  <si>
    <t>1.3</t>
  </si>
  <si>
    <t>Ремонт и замена котельного оборудования, приобретение материалов</t>
  </si>
  <si>
    <t>07972S2270</t>
  </si>
  <si>
    <t>1.4</t>
  </si>
  <si>
    <t>Субсидии на возмещение части затрат по водоснабжению (электроэнергия водовод)</t>
  </si>
  <si>
    <t>0797241500</t>
  </si>
  <si>
    <t>1.5</t>
  </si>
  <si>
    <t>Субсидии на финансовое обеспечение затрат по капитальному ремонту объектов водоснабжения, водоотведения и (или) теплоснабжения и (или) содержанию колодцев общего пользования находящихся в муниципальной собственности</t>
  </si>
  <si>
    <t>0797241600</t>
  </si>
  <si>
    <t>1.6</t>
  </si>
  <si>
    <t>Расходы по обеспечению граждан твёрдым топливом (дровами)</t>
  </si>
  <si>
    <t>0505</t>
  </si>
  <si>
    <t>1.7</t>
  </si>
  <si>
    <t>079G5S2430</t>
  </si>
  <si>
    <t>Отдельные мероприятия</t>
  </si>
  <si>
    <t>0503</t>
  </si>
  <si>
    <t>2.1</t>
  </si>
  <si>
    <t>Содержание мест захоронения</t>
  </si>
  <si>
    <t>0797443300</t>
  </si>
  <si>
    <t>Оценка расходов</t>
  </si>
  <si>
    <t>(тыс. руб.), годы </t>
  </si>
  <si>
    <t>Муниципальная  программа  «Развитие систем жилищно-коммунальной инфраструктуры  в Ханкайском муниципальном районе»</t>
  </si>
  <si>
    <t>всего</t>
  </si>
  <si>
    <t>федеральный бюджет</t>
  </si>
  <si>
    <t>краевой бюджет *</t>
  </si>
  <si>
    <t>местный бюджет</t>
  </si>
  <si>
    <t>иные внебюджетные источники</t>
  </si>
  <si>
    <t>краевой бюджет</t>
  </si>
  <si>
    <t> 0,00</t>
  </si>
  <si>
    <t>Строительство 2-й очереди водовода с. Камень-Рыболов- с.Астраханка</t>
  </si>
  <si>
    <t xml:space="preserve">Основное мероприятие:
Развитие систем энерго-тепло-газо-водоснабжения
</t>
  </si>
  <si>
    <t>3</t>
  </si>
  <si>
    <t>3.1</t>
  </si>
  <si>
    <t>2</t>
  </si>
  <si>
    <t>Федеральная программа "Чистая вода"</t>
  </si>
  <si>
    <t>Строительство второй очереди водовода с. Камень-Рыболов- с.Астраханка, строительство очитсных сооружений с. Камень-Рыболов</t>
  </si>
  <si>
    <t>1</t>
  </si>
  <si>
    <t>Основное мероприятие: Развитие систем энерго-тепло-газо-водоснабжения</t>
  </si>
  <si>
    <t>07972S2620</t>
  </si>
  <si>
    <t>Субсидии на увеличение уставногго капитала МУП</t>
  </si>
  <si>
    <t>0797440010</t>
  </si>
  <si>
    <t>240</t>
  </si>
  <si>
    <t xml:space="preserve">Мероприятия по обустройству контейнерных площадок </t>
  </si>
  <si>
    <t>3.2</t>
  </si>
  <si>
    <t>Приложение  № 3                                                                          к постановлению Администрации                                                                                     муниципального района                                                      от _______________ № _______</t>
  </si>
  <si>
    <t>Приложение № 4                                                                                  к постановлению Администрации                                    муниципального района                                                                   от ________________ № _______</t>
  </si>
  <si>
    <t>1.2.1</t>
  </si>
  <si>
    <t>1.2.2</t>
  </si>
  <si>
    <t>1.2.3</t>
  </si>
  <si>
    <t>Ремонт участка водопроводной сети по ул. Трактовая с. Камень-Рыболов, протяжённостью 750 м.п.</t>
  </si>
  <si>
    <t>ремонт сетей водоснабжения с. Камень-Рыболов-с.Астраханка (участок ул. Лузанова-ул. Вокзальная)</t>
  </si>
  <si>
    <t>3.3</t>
  </si>
  <si>
    <t>Мероприятия по ремонту лестницы "Смотровая площадка"</t>
  </si>
  <si>
    <t>1.8</t>
  </si>
  <si>
    <t>софинансирование "Твой проект"</t>
  </si>
  <si>
    <t>07972S2360</t>
  </si>
  <si>
    <t xml:space="preserve">«Приложение № 4 к муниципальной программе  «Развитие систем жилищно-коммунальной инфраструктуры  в Ханкайском муниципальном округе» на 2020-2024годы, утвержденной  постановлением Администрации  муниципального района                      от 31.10.2019 № 919-па» </t>
  </si>
  <si>
    <t>реализации  муниципальной программы «Развитие систем жилищно-коммунальной инфраструктуры в Ханкайском муниципальном округе» на 2020-2024 годы 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</t>
  </si>
  <si>
    <t xml:space="preserve">«Приложение № 3 к муниципальной программе  «Развитие систем жилищно-коммунальной инфраструктуры  в Ханкайском муниципальном округе» на 2020-2024годы, утвержденной  постановлением Администрации  муниципального района                      от 31.10.2019 № 919-па» </t>
  </si>
  <si>
    <t>реализации муниципальной программы  за счет средств местного бюджета (тыс. руб.)«Развитие систем жилищно-коммунальной инфраструктуры в Ханкайском муниципальном округе» на 2020-2024 годы</t>
  </si>
  <si>
    <t xml:space="preserve">«Приложение № 3 к муниципальной программе  «Развитие систем жилищно-коммунальной инфраструктуры  в Ханкайском муниципальном округе» на 2020-2024годы, утвержденной  постановлением Администрации  муниципального района от 31.10.2019 № 919-па» </t>
  </si>
  <si>
    <t>Муниципальная программа «Развитие систем жилищно-коммунальной инфраструктуры»</t>
  </si>
  <si>
    <t xml:space="preserve">«Приложение № 4 к муниципальной программе  «Развитие систем жилищно-коммунальной инфраструктуры  в Ханкайском муниципальном округе» на 2020-2024годы, утвержденной  постановлением Администрации  муниципального района от 31.10.2019 № 919-па» </t>
  </si>
  <si>
    <t>софинансирование «Твой проект»</t>
  </si>
  <si>
    <t>Федеральная программа «Чистая вода»</t>
  </si>
  <si>
    <t>Мероприятия по ремонту лестницы «Смотровая площадка»</t>
  </si>
  <si>
    <t>Приложение № 2                                                                                  к постановлению Администрации                                   Ханкайского муниципального округа                                                                  от  29.06.2021 № 840-па</t>
  </si>
  <si>
    <t>Приложение  № 1                                                                          к постановлению Администрации                                                                                    Ханкайского муниципального округа                                                     от  29.06.2021 № 840-па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</si>
</sst>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36" fillId="0" borderId="0" xfId="0" applyFont="1" applyAlignment="1">
      <alignment/>
    </xf>
    <xf numFmtId="49" fontId="48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165" fontId="47" fillId="0" borderId="10" xfId="0" applyNumberFormat="1" applyFont="1" applyBorder="1" applyAlignment="1">
      <alignment horizontal="center" vertical="center" wrapText="1"/>
    </xf>
    <xf numFmtId="165" fontId="47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49" fontId="45" fillId="0" borderId="0" xfId="0" applyNumberFormat="1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5" fontId="48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49" fontId="48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0" borderId="0" xfId="0" applyFont="1" applyAlignment="1">
      <alignment wrapText="1"/>
    </xf>
    <xf numFmtId="49" fontId="50" fillId="0" borderId="10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49" fontId="47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48" fillId="0" borderId="10" xfId="0" applyFont="1" applyBorder="1" applyAlignment="1">
      <alignment vertical="center" wrapText="1"/>
    </xf>
    <xf numFmtId="49" fontId="47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16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/>
    </xf>
    <xf numFmtId="16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49" fontId="47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65" fontId="48" fillId="33" borderId="10" xfId="0" applyNumberFormat="1" applyFont="1" applyFill="1" applyBorder="1" applyAlignment="1">
      <alignment horizontal="center" vertical="center" wrapText="1"/>
    </xf>
    <xf numFmtId="165" fontId="47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4" fontId="47" fillId="33" borderId="10" xfId="0" applyNumberFormat="1" applyFont="1" applyFill="1" applyBorder="1" applyAlignment="1">
      <alignment horizontal="center" vertical="center"/>
    </xf>
    <xf numFmtId="0" fontId="27" fillId="33" borderId="0" xfId="0" applyFont="1" applyFill="1" applyAlignment="1">
      <alignment/>
    </xf>
    <xf numFmtId="164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165" fontId="48" fillId="34" borderId="10" xfId="0" applyNumberFormat="1" applyFont="1" applyFill="1" applyBorder="1" applyAlignment="1">
      <alignment horizontal="center" vertical="center" wrapText="1"/>
    </xf>
    <xf numFmtId="0" fontId="49" fillId="35" borderId="0" xfId="0" applyFont="1" applyFill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/>
    </xf>
    <xf numFmtId="165" fontId="48" fillId="35" borderId="10" xfId="0" applyNumberFormat="1" applyFont="1" applyFill="1" applyBorder="1" applyAlignment="1">
      <alignment horizontal="center" vertical="center" wrapText="1"/>
    </xf>
    <xf numFmtId="165" fontId="51" fillId="35" borderId="10" xfId="0" applyNumberFormat="1" applyFont="1" applyFill="1" applyBorder="1" applyAlignment="1">
      <alignment horizontal="center" vertical="center"/>
    </xf>
    <xf numFmtId="165" fontId="51" fillId="35" borderId="10" xfId="0" applyNumberFormat="1" applyFont="1" applyFill="1" applyBorder="1" applyAlignment="1">
      <alignment horizontal="center" vertical="center" wrapText="1"/>
    </xf>
    <xf numFmtId="165" fontId="2" fillId="35" borderId="10" xfId="0" applyNumberFormat="1" applyFont="1" applyFill="1" applyBorder="1" applyAlignment="1">
      <alignment horizontal="center" vertical="center" wrapText="1"/>
    </xf>
    <xf numFmtId="165" fontId="47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/>
    </xf>
    <xf numFmtId="164" fontId="4" fillId="35" borderId="10" xfId="0" applyNumberFormat="1" applyFont="1" applyFill="1" applyBorder="1" applyAlignment="1">
      <alignment horizontal="center" vertical="center"/>
    </xf>
    <xf numFmtId="164" fontId="48" fillId="35" borderId="10" xfId="0" applyNumberFormat="1" applyFont="1" applyFill="1" applyBorder="1" applyAlignment="1">
      <alignment horizontal="center" vertical="center"/>
    </xf>
    <xf numFmtId="164" fontId="47" fillId="35" borderId="10" xfId="0" applyNumberFormat="1" applyFont="1" applyFill="1" applyBorder="1" applyAlignment="1">
      <alignment horizontal="center" vertical="center"/>
    </xf>
    <xf numFmtId="164" fontId="51" fillId="35" borderId="10" xfId="0" applyNumberFormat="1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9" fontId="47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165" fontId="48" fillId="0" borderId="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165" fontId="47" fillId="33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49" fontId="48" fillId="33" borderId="10" xfId="0" applyNumberFormat="1" applyFont="1" applyFill="1" applyBorder="1" applyAlignment="1">
      <alignment vertical="center" wrapText="1"/>
    </xf>
    <xf numFmtId="49" fontId="47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/>
    </xf>
    <xf numFmtId="164" fontId="47" fillId="0" borderId="12" xfId="0" applyNumberFormat="1" applyFont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164" fontId="2" fillId="35" borderId="11" xfId="0" applyNumberFormat="1" applyFont="1" applyFill="1" applyBorder="1" applyAlignment="1">
      <alignment horizontal="center" vertical="center"/>
    </xf>
    <xf numFmtId="164" fontId="2" fillId="35" borderId="12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64" fontId="47" fillId="35" borderId="11" xfId="0" applyNumberFormat="1" applyFont="1" applyFill="1" applyBorder="1" applyAlignment="1">
      <alignment horizontal="center" vertical="center"/>
    </xf>
    <xf numFmtId="164" fontId="47" fillId="35" borderId="12" xfId="0" applyNumberFormat="1" applyFont="1" applyFill="1" applyBorder="1" applyAlignment="1">
      <alignment horizontal="center" vertical="center"/>
    </xf>
    <xf numFmtId="49" fontId="48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47" fillId="0" borderId="10" xfId="0" applyNumberFormat="1" applyFont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/>
    </xf>
    <xf numFmtId="164" fontId="47" fillId="33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="110" zoomScaleNormal="110" zoomScalePageLayoutView="0" workbookViewId="0" topLeftCell="A8">
      <selection activeCell="I14" sqref="I14"/>
    </sheetView>
  </sheetViews>
  <sheetFormatPr defaultColWidth="9.140625" defaultRowHeight="15"/>
  <cols>
    <col min="1" max="1" width="5.28125" style="0" customWidth="1"/>
    <col min="2" max="2" width="35.7109375" style="0" customWidth="1"/>
    <col min="6" max="6" width="11.7109375" style="0" customWidth="1"/>
    <col min="8" max="8" width="10.421875" style="67" customWidth="1"/>
    <col min="9" max="9" width="11.7109375" style="88" customWidth="1"/>
  </cols>
  <sheetData>
    <row r="1" spans="1:13" ht="15" customHeight="1">
      <c r="A1" s="1"/>
      <c r="B1" s="1"/>
      <c r="C1" s="1"/>
      <c r="D1" s="1"/>
      <c r="E1" s="1"/>
      <c r="F1" s="1"/>
      <c r="G1" s="119" t="s">
        <v>64</v>
      </c>
      <c r="H1" s="119"/>
      <c r="I1" s="119"/>
      <c r="J1" s="119"/>
      <c r="K1" s="119"/>
      <c r="L1" s="119"/>
      <c r="M1" s="31"/>
    </row>
    <row r="2" spans="1:13" ht="15" customHeight="1">
      <c r="A2" s="1"/>
      <c r="B2" s="1"/>
      <c r="C2" s="1"/>
      <c r="D2" s="1"/>
      <c r="E2" s="1"/>
      <c r="F2" s="1"/>
      <c r="G2" s="119"/>
      <c r="H2" s="119"/>
      <c r="I2" s="119"/>
      <c r="J2" s="119"/>
      <c r="K2" s="119"/>
      <c r="L2" s="119"/>
      <c r="M2" s="31"/>
    </row>
    <row r="3" spans="1:13" ht="15" customHeight="1">
      <c r="A3" s="1"/>
      <c r="B3" s="1"/>
      <c r="C3" s="1"/>
      <c r="D3" s="1"/>
      <c r="E3" s="1"/>
      <c r="F3" s="1"/>
      <c r="G3" s="119"/>
      <c r="H3" s="119"/>
      <c r="I3" s="119"/>
      <c r="J3" s="119"/>
      <c r="K3" s="119"/>
      <c r="L3" s="119"/>
      <c r="M3" s="31"/>
    </row>
    <row r="4" spans="1:13" ht="43.5" customHeight="1">
      <c r="A4" s="2"/>
      <c r="B4" s="2"/>
      <c r="C4" s="2"/>
      <c r="D4" s="2"/>
      <c r="E4" s="2"/>
      <c r="F4" s="2"/>
      <c r="G4" s="119"/>
      <c r="H4" s="119"/>
      <c r="I4" s="119"/>
      <c r="J4" s="119"/>
      <c r="K4" s="119"/>
      <c r="L4" s="119"/>
      <c r="M4" s="31"/>
    </row>
    <row r="5" spans="1:13" ht="77.25" customHeight="1">
      <c r="A5" s="40"/>
      <c r="B5" s="40"/>
      <c r="C5" s="40"/>
      <c r="D5" s="40"/>
      <c r="E5" s="40"/>
      <c r="F5" s="40"/>
      <c r="G5" s="118" t="s">
        <v>78</v>
      </c>
      <c r="H5" s="118"/>
      <c r="I5" s="118"/>
      <c r="J5" s="118"/>
      <c r="K5" s="118"/>
      <c r="L5" s="118"/>
      <c r="M5" s="1"/>
    </row>
    <row r="6" spans="1:13" ht="39" customHeight="1">
      <c r="A6" s="123" t="s">
        <v>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4"/>
    </row>
    <row r="7" spans="1:13" ht="37.5" customHeight="1">
      <c r="A7" s="122" t="s">
        <v>79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"/>
    </row>
    <row r="8" spans="1:13" ht="15" customHeight="1">
      <c r="A8" s="35"/>
      <c r="B8" s="35"/>
      <c r="C8" s="35"/>
      <c r="D8" s="35"/>
      <c r="E8" s="35"/>
      <c r="F8" s="36"/>
      <c r="G8" s="36"/>
      <c r="H8" s="63"/>
      <c r="I8" s="80"/>
      <c r="J8" s="36"/>
      <c r="K8" s="36"/>
      <c r="L8" s="36"/>
      <c r="M8" s="1"/>
    </row>
    <row r="9" spans="1:13" ht="75">
      <c r="A9" s="120" t="s">
        <v>1</v>
      </c>
      <c r="B9" s="124" t="s">
        <v>2</v>
      </c>
      <c r="C9" s="124" t="s">
        <v>3</v>
      </c>
      <c r="D9" s="34" t="s">
        <v>4</v>
      </c>
      <c r="E9" s="34"/>
      <c r="F9" s="34"/>
      <c r="G9" s="34"/>
      <c r="H9" s="121" t="s">
        <v>5</v>
      </c>
      <c r="I9" s="121"/>
      <c r="J9" s="121"/>
      <c r="K9" s="121"/>
      <c r="L9" s="121"/>
      <c r="M9" s="1"/>
    </row>
    <row r="10" spans="1:13" ht="15">
      <c r="A10" s="120"/>
      <c r="B10" s="125"/>
      <c r="C10" s="125"/>
      <c r="D10" s="3" t="s">
        <v>6</v>
      </c>
      <c r="E10" s="3" t="s">
        <v>7</v>
      </c>
      <c r="F10" s="3" t="s">
        <v>8</v>
      </c>
      <c r="G10" s="3" t="s">
        <v>9</v>
      </c>
      <c r="H10" s="64">
        <v>2020</v>
      </c>
      <c r="I10" s="81">
        <v>2021</v>
      </c>
      <c r="J10" s="3">
        <v>2022</v>
      </c>
      <c r="K10" s="3">
        <v>2023</v>
      </c>
      <c r="L10" s="3">
        <v>2024</v>
      </c>
      <c r="M10" s="1"/>
    </row>
    <row r="11" spans="1:13" ht="50.25" customHeight="1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64">
        <v>9</v>
      </c>
      <c r="I11" s="82">
        <v>10</v>
      </c>
      <c r="J11" s="4">
        <v>11</v>
      </c>
      <c r="K11" s="4">
        <v>12</v>
      </c>
      <c r="L11" s="4">
        <v>11</v>
      </c>
      <c r="M11" s="12"/>
    </row>
    <row r="12" spans="1:13" ht="54" customHeight="1">
      <c r="A12" s="10"/>
      <c r="B12" s="10" t="s">
        <v>10</v>
      </c>
      <c r="C12" s="6" t="s">
        <v>11</v>
      </c>
      <c r="D12" s="11" t="s">
        <v>12</v>
      </c>
      <c r="E12" s="11" t="s">
        <v>12</v>
      </c>
      <c r="F12" s="11" t="s">
        <v>12</v>
      </c>
      <c r="G12" s="11" t="s">
        <v>12</v>
      </c>
      <c r="H12" s="65">
        <f>H13+H25+H27</f>
        <v>33187.289000000004</v>
      </c>
      <c r="I12" s="79">
        <f>I13+I25+I27</f>
        <v>27356</v>
      </c>
      <c r="J12" s="26">
        <f>J13+J25+J27</f>
        <v>2375</v>
      </c>
      <c r="K12" s="26">
        <f>K13+K25+K27</f>
        <v>8874.6</v>
      </c>
      <c r="L12" s="26">
        <f>L13+L25+L27</f>
        <v>8874.6</v>
      </c>
      <c r="M12" s="1"/>
    </row>
    <row r="13" spans="1:13" ht="78" customHeight="1">
      <c r="A13" s="30">
        <v>1</v>
      </c>
      <c r="B13" s="30" t="s">
        <v>50</v>
      </c>
      <c r="C13" s="19" t="s">
        <v>11</v>
      </c>
      <c r="D13" s="11" t="s">
        <v>12</v>
      </c>
      <c r="E13" s="11" t="s">
        <v>12</v>
      </c>
      <c r="F13" s="11" t="s">
        <v>12</v>
      </c>
      <c r="G13" s="11" t="s">
        <v>12</v>
      </c>
      <c r="H13" s="65">
        <f>H14+H15+H19+H20+H21+H22+H23+H16</f>
        <v>30497.264000000003</v>
      </c>
      <c r="I13" s="79">
        <f>I14+I15+I19+I20+I21+I22+I23+I16+I24</f>
        <v>26806</v>
      </c>
      <c r="J13" s="26">
        <f>J14+J15+J19+J20+J21+J22+J23</f>
        <v>1975</v>
      </c>
      <c r="K13" s="26">
        <f>K14+K15+K19+K20+K21+K22+K23</f>
        <v>8224.6</v>
      </c>
      <c r="L13" s="26">
        <f>L14+L15+L19+L20+L21+L22+L23</f>
        <v>8224.6</v>
      </c>
      <c r="M13" s="1"/>
    </row>
    <row r="14" spans="1:13" ht="48" customHeight="1">
      <c r="A14" s="8" t="s">
        <v>13</v>
      </c>
      <c r="B14" s="28" t="s">
        <v>14</v>
      </c>
      <c r="C14" s="5"/>
      <c r="D14" s="7">
        <v>956</v>
      </c>
      <c r="E14" s="9" t="s">
        <v>15</v>
      </c>
      <c r="F14" s="9" t="s">
        <v>16</v>
      </c>
      <c r="G14" s="33">
        <v>0</v>
      </c>
      <c r="H14" s="66">
        <f>500+5600-25-1696.06+150.567+200</f>
        <v>4729.5070000000005</v>
      </c>
      <c r="I14" s="84">
        <f>1000+588</f>
        <v>1588</v>
      </c>
      <c r="J14" s="16">
        <v>1000</v>
      </c>
      <c r="K14" s="16">
        <v>0</v>
      </c>
      <c r="L14" s="16">
        <v>0</v>
      </c>
      <c r="M14" s="1"/>
    </row>
    <row r="15" spans="1:13" ht="69" customHeight="1">
      <c r="A15" s="8" t="s">
        <v>17</v>
      </c>
      <c r="B15" s="5" t="s">
        <v>18</v>
      </c>
      <c r="C15" s="5"/>
      <c r="D15" s="7">
        <v>952</v>
      </c>
      <c r="E15" s="9" t="s">
        <v>15</v>
      </c>
      <c r="F15" s="9" t="s">
        <v>19</v>
      </c>
      <c r="G15" s="7">
        <v>410</v>
      </c>
      <c r="H15" s="66">
        <v>0</v>
      </c>
      <c r="I15" s="85">
        <v>225</v>
      </c>
      <c r="J15" s="15">
        <v>25</v>
      </c>
      <c r="K15" s="15">
        <v>1000</v>
      </c>
      <c r="L15" s="15">
        <v>1000</v>
      </c>
      <c r="M15" s="1"/>
    </row>
    <row r="16" spans="1:13" ht="92.25" customHeight="1">
      <c r="A16" s="50" t="s">
        <v>66</v>
      </c>
      <c r="B16" s="51" t="s">
        <v>18</v>
      </c>
      <c r="C16" s="51"/>
      <c r="D16" s="20">
        <v>952</v>
      </c>
      <c r="E16" s="21" t="s">
        <v>15</v>
      </c>
      <c r="F16" s="21" t="s">
        <v>16</v>
      </c>
      <c r="G16" s="20">
        <v>410</v>
      </c>
      <c r="H16" s="66">
        <f>3410+500</f>
        <v>3910</v>
      </c>
      <c r="I16" s="85">
        <v>0</v>
      </c>
      <c r="J16" s="15">
        <v>0</v>
      </c>
      <c r="K16" s="15">
        <v>0</v>
      </c>
      <c r="L16" s="15">
        <v>0</v>
      </c>
      <c r="M16" s="1"/>
    </row>
    <row r="17" spans="1:12" ht="81.75" customHeight="1">
      <c r="A17" s="53" t="s">
        <v>67</v>
      </c>
      <c r="B17" s="54" t="s">
        <v>69</v>
      </c>
      <c r="C17" s="54"/>
      <c r="D17" s="55">
        <v>956</v>
      </c>
      <c r="E17" s="56" t="s">
        <v>15</v>
      </c>
      <c r="F17" s="56" t="s">
        <v>16</v>
      </c>
      <c r="G17" s="55">
        <v>410</v>
      </c>
      <c r="H17" s="66">
        <v>0</v>
      </c>
      <c r="I17" s="86">
        <v>0</v>
      </c>
      <c r="J17" s="57">
        <v>0</v>
      </c>
      <c r="K17" s="57">
        <v>0</v>
      </c>
      <c r="L17" s="57">
        <v>0</v>
      </c>
    </row>
    <row r="18" spans="1:12" ht="97.5" customHeight="1">
      <c r="A18" s="53" t="s">
        <v>68</v>
      </c>
      <c r="B18" s="54" t="s">
        <v>70</v>
      </c>
      <c r="C18" s="54"/>
      <c r="D18" s="55">
        <v>952</v>
      </c>
      <c r="E18" s="56" t="s">
        <v>15</v>
      </c>
      <c r="F18" s="56" t="s">
        <v>16</v>
      </c>
      <c r="G18" s="55">
        <v>410</v>
      </c>
      <c r="H18" s="66">
        <v>0</v>
      </c>
      <c r="I18" s="86">
        <v>0</v>
      </c>
      <c r="J18" s="57">
        <v>0</v>
      </c>
      <c r="K18" s="57">
        <v>0</v>
      </c>
      <c r="L18" s="57">
        <v>0</v>
      </c>
    </row>
    <row r="19" spans="1:12" ht="54.75" customHeight="1">
      <c r="A19" s="8" t="s">
        <v>20</v>
      </c>
      <c r="B19" s="5" t="s">
        <v>21</v>
      </c>
      <c r="C19" s="5"/>
      <c r="D19" s="7">
        <v>952</v>
      </c>
      <c r="E19" s="9" t="s">
        <v>15</v>
      </c>
      <c r="F19" s="9" t="s">
        <v>22</v>
      </c>
      <c r="G19" s="7">
        <v>240</v>
      </c>
      <c r="H19" s="66">
        <v>0</v>
      </c>
      <c r="I19" s="84">
        <f>150+1200</f>
        <v>1350</v>
      </c>
      <c r="J19" s="16">
        <v>0</v>
      </c>
      <c r="K19" s="16">
        <v>2000</v>
      </c>
      <c r="L19" s="16">
        <v>2000</v>
      </c>
    </row>
    <row r="20" spans="1:12" ht="52.5" customHeight="1">
      <c r="A20" s="8" t="s">
        <v>23</v>
      </c>
      <c r="B20" s="5" t="s">
        <v>24</v>
      </c>
      <c r="C20" s="5"/>
      <c r="D20" s="7">
        <v>952</v>
      </c>
      <c r="E20" s="9" t="s">
        <v>15</v>
      </c>
      <c r="F20" s="9" t="s">
        <v>25</v>
      </c>
      <c r="G20" s="7">
        <v>810</v>
      </c>
      <c r="H20" s="66">
        <f>500+890.009+520+2900</f>
        <v>4810.009</v>
      </c>
      <c r="I20" s="87">
        <v>500</v>
      </c>
      <c r="J20" s="15">
        <v>500</v>
      </c>
      <c r="K20" s="15">
        <v>4000.67</v>
      </c>
      <c r="L20" s="15">
        <v>4000.67</v>
      </c>
    </row>
    <row r="21" spans="1:12" ht="92.25" customHeight="1">
      <c r="A21" s="8" t="s">
        <v>26</v>
      </c>
      <c r="B21" s="5" t="s">
        <v>27</v>
      </c>
      <c r="C21" s="5"/>
      <c r="D21" s="7">
        <v>956</v>
      </c>
      <c r="E21" s="9" t="s">
        <v>15</v>
      </c>
      <c r="F21" s="9" t="s">
        <v>28</v>
      </c>
      <c r="G21" s="7">
        <v>810</v>
      </c>
      <c r="H21" s="66">
        <f>600+1012.487+9144.5-3410+1696.06+1215.598+1600</f>
        <v>11858.645</v>
      </c>
      <c r="I21" s="87">
        <f>500+10500</f>
        <v>11000</v>
      </c>
      <c r="J21" s="15">
        <v>400</v>
      </c>
      <c r="K21" s="15">
        <v>1000</v>
      </c>
      <c r="L21" s="15">
        <v>1000</v>
      </c>
    </row>
    <row r="22" spans="1:12" ht="25.5">
      <c r="A22" s="8" t="s">
        <v>29</v>
      </c>
      <c r="B22" s="5" t="s">
        <v>30</v>
      </c>
      <c r="C22" s="5"/>
      <c r="D22" s="7">
        <v>952</v>
      </c>
      <c r="E22" s="9" t="s">
        <v>31</v>
      </c>
      <c r="F22" s="9" t="s">
        <v>58</v>
      </c>
      <c r="G22" s="7">
        <v>810</v>
      </c>
      <c r="H22" s="66">
        <f>130.208-68.592</f>
        <v>61.616</v>
      </c>
      <c r="I22" s="87">
        <v>150</v>
      </c>
      <c r="J22" s="15">
        <v>50</v>
      </c>
      <c r="K22" s="15">
        <v>223.93</v>
      </c>
      <c r="L22" s="15">
        <v>223.93</v>
      </c>
    </row>
    <row r="23" spans="1:12" ht="25.5">
      <c r="A23" s="37" t="s">
        <v>32</v>
      </c>
      <c r="B23" s="38" t="s">
        <v>59</v>
      </c>
      <c r="C23" s="38"/>
      <c r="D23" s="20">
        <v>952</v>
      </c>
      <c r="E23" s="21" t="s">
        <v>15</v>
      </c>
      <c r="F23" s="21" t="s">
        <v>16</v>
      </c>
      <c r="G23" s="20">
        <v>810</v>
      </c>
      <c r="H23" s="66">
        <v>5127.487</v>
      </c>
      <c r="I23" s="87">
        <v>11931</v>
      </c>
      <c r="J23" s="15">
        <v>0</v>
      </c>
      <c r="K23" s="15">
        <v>0</v>
      </c>
      <c r="L23" s="15">
        <v>0</v>
      </c>
    </row>
    <row r="24" spans="1:13" ht="29.25" customHeight="1">
      <c r="A24" s="76" t="s">
        <v>73</v>
      </c>
      <c r="B24" s="77" t="s">
        <v>74</v>
      </c>
      <c r="C24" s="77"/>
      <c r="D24" s="20">
        <v>952</v>
      </c>
      <c r="E24" s="21" t="s">
        <v>15</v>
      </c>
      <c r="F24" s="21" t="s">
        <v>75</v>
      </c>
      <c r="G24" s="20">
        <v>240</v>
      </c>
      <c r="H24" s="66">
        <v>0</v>
      </c>
      <c r="I24" s="87">
        <v>62</v>
      </c>
      <c r="J24" s="15">
        <v>0</v>
      </c>
      <c r="K24" s="15">
        <v>0</v>
      </c>
      <c r="L24" s="15">
        <v>0</v>
      </c>
      <c r="M24" s="41"/>
    </row>
    <row r="25" spans="1:12" ht="36" customHeight="1">
      <c r="A25" s="29" t="s">
        <v>53</v>
      </c>
      <c r="B25" s="30" t="s">
        <v>54</v>
      </c>
      <c r="C25" s="19" t="s">
        <v>11</v>
      </c>
      <c r="D25" s="11" t="s">
        <v>12</v>
      </c>
      <c r="E25" s="11" t="s">
        <v>12</v>
      </c>
      <c r="F25" s="11" t="s">
        <v>12</v>
      </c>
      <c r="G25" s="11" t="s">
        <v>12</v>
      </c>
      <c r="H25" s="65">
        <v>0</v>
      </c>
      <c r="I25" s="83">
        <v>0</v>
      </c>
      <c r="J25" s="26">
        <v>0</v>
      </c>
      <c r="K25" s="26">
        <v>0</v>
      </c>
      <c r="L25" s="26">
        <v>0</v>
      </c>
    </row>
    <row r="26" spans="1:12" ht="51">
      <c r="A26" s="27" t="s">
        <v>36</v>
      </c>
      <c r="B26" s="28" t="s">
        <v>55</v>
      </c>
      <c r="C26" s="28"/>
      <c r="D26" s="20">
        <v>952</v>
      </c>
      <c r="E26" s="21" t="s">
        <v>15</v>
      </c>
      <c r="F26" s="32" t="s">
        <v>33</v>
      </c>
      <c r="G26" s="20">
        <v>410</v>
      </c>
      <c r="H26" s="66">
        <v>0</v>
      </c>
      <c r="I26" s="87">
        <v>0</v>
      </c>
      <c r="J26" s="15">
        <v>0</v>
      </c>
      <c r="K26" s="15">
        <v>0</v>
      </c>
      <c r="L26" s="15">
        <v>0</v>
      </c>
    </row>
    <row r="27" spans="1:12" ht="15">
      <c r="A27" s="13" t="s">
        <v>51</v>
      </c>
      <c r="B27" s="10" t="s">
        <v>34</v>
      </c>
      <c r="C27" s="19" t="s">
        <v>11</v>
      </c>
      <c r="D27" s="11" t="s">
        <v>12</v>
      </c>
      <c r="E27" s="11" t="s">
        <v>12</v>
      </c>
      <c r="F27" s="11" t="s">
        <v>12</v>
      </c>
      <c r="G27" s="11" t="s">
        <v>12</v>
      </c>
      <c r="H27" s="65">
        <f>H28+H29+H30</f>
        <v>2690.025</v>
      </c>
      <c r="I27" s="83">
        <f>I28+I29</f>
        <v>550</v>
      </c>
      <c r="J27" s="26">
        <f>J28+J29</f>
        <v>400</v>
      </c>
      <c r="K27" s="26">
        <f>K28+K29</f>
        <v>650</v>
      </c>
      <c r="L27" s="26">
        <f>L28+L29</f>
        <v>650</v>
      </c>
    </row>
    <row r="28" spans="1:12" ht="15">
      <c r="A28" s="8" t="s">
        <v>52</v>
      </c>
      <c r="B28" s="5" t="s">
        <v>37</v>
      </c>
      <c r="C28" s="10"/>
      <c r="D28" s="7">
        <v>956</v>
      </c>
      <c r="E28" s="9" t="s">
        <v>35</v>
      </c>
      <c r="F28" s="9" t="s">
        <v>38</v>
      </c>
      <c r="G28" s="20">
        <v>240</v>
      </c>
      <c r="H28" s="66">
        <v>231</v>
      </c>
      <c r="I28" s="87">
        <v>350</v>
      </c>
      <c r="J28" s="15">
        <v>200</v>
      </c>
      <c r="K28" s="15">
        <v>250</v>
      </c>
      <c r="L28" s="15">
        <v>250</v>
      </c>
    </row>
    <row r="29" spans="1:12" ht="25.5">
      <c r="A29" s="43" t="s">
        <v>63</v>
      </c>
      <c r="B29" s="44" t="s">
        <v>62</v>
      </c>
      <c r="C29" s="42"/>
      <c r="D29" s="20">
        <v>956</v>
      </c>
      <c r="E29" s="47" t="s">
        <v>35</v>
      </c>
      <c r="F29" s="47" t="s">
        <v>60</v>
      </c>
      <c r="G29" s="47" t="s">
        <v>61</v>
      </c>
      <c r="H29" s="66">
        <f>2500-60.975</f>
        <v>2439.025</v>
      </c>
      <c r="I29" s="87">
        <v>200</v>
      </c>
      <c r="J29" s="15">
        <v>200</v>
      </c>
      <c r="K29" s="15">
        <v>400</v>
      </c>
      <c r="L29" s="15">
        <v>400</v>
      </c>
    </row>
    <row r="30" spans="1:12" ht="25.5">
      <c r="A30" s="59" t="s">
        <v>71</v>
      </c>
      <c r="B30" s="60" t="s">
        <v>72</v>
      </c>
      <c r="C30" s="58"/>
      <c r="D30" s="20">
        <v>956</v>
      </c>
      <c r="E30" s="47" t="s">
        <v>35</v>
      </c>
      <c r="F30" s="47" t="s">
        <v>60</v>
      </c>
      <c r="G30" s="47" t="s">
        <v>61</v>
      </c>
      <c r="H30" s="66">
        <v>20</v>
      </c>
      <c r="I30" s="87">
        <v>0</v>
      </c>
      <c r="J30" s="15">
        <v>0</v>
      </c>
      <c r="K30" s="15">
        <v>0</v>
      </c>
      <c r="L30" s="15">
        <v>0</v>
      </c>
    </row>
  </sheetData>
  <sheetProtection/>
  <mergeCells count="8">
    <mergeCell ref="G5:L5"/>
    <mergeCell ref="G1:L4"/>
    <mergeCell ref="A9:A10"/>
    <mergeCell ref="H9:L9"/>
    <mergeCell ref="A7:L7"/>
    <mergeCell ref="A6:L6"/>
    <mergeCell ref="B9:B10"/>
    <mergeCell ref="C9:C10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10" zoomScaleNormal="110" zoomScalePageLayoutView="0" workbookViewId="0" topLeftCell="A1">
      <selection activeCell="E4" sqref="E4"/>
    </sheetView>
  </sheetViews>
  <sheetFormatPr defaultColWidth="8.8515625" defaultRowHeight="15"/>
  <cols>
    <col min="1" max="1" width="5.28125" style="1" customWidth="1"/>
    <col min="2" max="2" width="53.28125" style="1" customWidth="1"/>
    <col min="3" max="5" width="8.8515625" style="1" customWidth="1"/>
    <col min="6" max="6" width="11.7109375" style="1" customWidth="1"/>
    <col min="7" max="7" width="8.8515625" style="1" customWidth="1"/>
    <col min="8" max="8" width="10.421875" style="67" customWidth="1"/>
    <col min="9" max="9" width="11.7109375" style="112" customWidth="1"/>
    <col min="10" max="10" width="8.8515625" style="112" customWidth="1"/>
    <col min="11" max="12" width="8.8515625" style="1" customWidth="1"/>
    <col min="13" max="16384" width="8.8515625" style="1" customWidth="1"/>
  </cols>
  <sheetData>
    <row r="1" spans="7:12" ht="15" customHeight="1">
      <c r="G1" s="119" t="s">
        <v>87</v>
      </c>
      <c r="H1" s="119"/>
      <c r="I1" s="119"/>
      <c r="J1" s="119"/>
      <c r="K1" s="119"/>
      <c r="L1" s="119"/>
    </row>
    <row r="2" spans="7:12" ht="15" customHeight="1">
      <c r="G2" s="119"/>
      <c r="H2" s="119"/>
      <c r="I2" s="119"/>
      <c r="J2" s="119"/>
      <c r="K2" s="119"/>
      <c r="L2" s="119"/>
    </row>
    <row r="3" spans="7:12" ht="15" customHeight="1">
      <c r="G3" s="119"/>
      <c r="H3" s="119"/>
      <c r="I3" s="119"/>
      <c r="J3" s="119"/>
      <c r="K3" s="119"/>
      <c r="L3" s="119"/>
    </row>
    <row r="4" spans="1:12" ht="43.5" customHeight="1">
      <c r="A4" s="17"/>
      <c r="B4" s="17"/>
      <c r="C4" s="17"/>
      <c r="D4" s="17"/>
      <c r="E4" s="17"/>
      <c r="F4" s="17"/>
      <c r="G4" s="119"/>
      <c r="H4" s="119"/>
      <c r="I4" s="119"/>
      <c r="J4" s="119"/>
      <c r="K4" s="119"/>
      <c r="L4" s="119"/>
    </row>
    <row r="5" spans="1:12" ht="77.25" customHeight="1">
      <c r="A5" s="40"/>
      <c r="B5" s="40"/>
      <c r="C5" s="40"/>
      <c r="D5" s="40"/>
      <c r="E5" s="40"/>
      <c r="F5" s="40"/>
      <c r="G5" s="118" t="s">
        <v>80</v>
      </c>
      <c r="H5" s="118"/>
      <c r="I5" s="118"/>
      <c r="J5" s="118"/>
      <c r="K5" s="118"/>
      <c r="L5" s="118"/>
    </row>
    <row r="6" spans="1:12" ht="39" customHeight="1">
      <c r="A6" s="123" t="s">
        <v>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37.5" customHeight="1">
      <c r="A7" s="122" t="s">
        <v>79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2" ht="15" customHeight="1">
      <c r="A8" s="35"/>
      <c r="B8" s="35"/>
      <c r="C8" s="35"/>
      <c r="D8" s="35"/>
      <c r="E8" s="35"/>
      <c r="F8" s="100"/>
      <c r="G8" s="100"/>
      <c r="H8" s="63"/>
      <c r="I8" s="63"/>
      <c r="J8" s="63"/>
      <c r="K8" s="100"/>
      <c r="L8" s="100"/>
    </row>
    <row r="9" spans="1:12" ht="75">
      <c r="A9" s="120" t="s">
        <v>1</v>
      </c>
      <c r="B9" s="124" t="s">
        <v>2</v>
      </c>
      <c r="C9" s="124" t="s">
        <v>3</v>
      </c>
      <c r="D9" s="99" t="s">
        <v>4</v>
      </c>
      <c r="E9" s="99"/>
      <c r="F9" s="99"/>
      <c r="G9" s="99"/>
      <c r="H9" s="121" t="s">
        <v>5</v>
      </c>
      <c r="I9" s="121"/>
      <c r="J9" s="121"/>
      <c r="K9" s="121"/>
      <c r="L9" s="121"/>
    </row>
    <row r="10" spans="1:12" ht="15">
      <c r="A10" s="120"/>
      <c r="B10" s="125"/>
      <c r="C10" s="125"/>
      <c r="D10" s="99" t="s">
        <v>6</v>
      </c>
      <c r="E10" s="99" t="s">
        <v>7</v>
      </c>
      <c r="F10" s="99" t="s">
        <v>8</v>
      </c>
      <c r="G10" s="99" t="s">
        <v>9</v>
      </c>
      <c r="H10" s="64">
        <v>2020</v>
      </c>
      <c r="I10" s="64">
        <v>2021</v>
      </c>
      <c r="J10" s="64">
        <v>2022</v>
      </c>
      <c r="K10" s="99">
        <v>2023</v>
      </c>
      <c r="L10" s="99">
        <v>2024</v>
      </c>
    </row>
    <row r="11" spans="1:12" ht="50.25" customHeight="1">
      <c r="A11" s="99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64">
        <v>9</v>
      </c>
      <c r="I11" s="109">
        <v>10</v>
      </c>
      <c r="J11" s="109">
        <v>11</v>
      </c>
      <c r="K11" s="4">
        <v>12</v>
      </c>
      <c r="L11" s="4">
        <v>11</v>
      </c>
    </row>
    <row r="12" spans="1:13" ht="54" customHeight="1">
      <c r="A12" s="104"/>
      <c r="B12" s="104" t="s">
        <v>81</v>
      </c>
      <c r="C12" s="19" t="s">
        <v>11</v>
      </c>
      <c r="D12" s="11" t="s">
        <v>12</v>
      </c>
      <c r="E12" s="11" t="s">
        <v>12</v>
      </c>
      <c r="F12" s="11" t="s">
        <v>12</v>
      </c>
      <c r="G12" s="11" t="s">
        <v>12</v>
      </c>
      <c r="H12" s="65">
        <f>H13+H25+H27</f>
        <v>33187.289000000004</v>
      </c>
      <c r="I12" s="65">
        <f>I13+I25+I27</f>
        <v>27356</v>
      </c>
      <c r="J12" s="65">
        <v>2775</v>
      </c>
      <c r="K12" s="26">
        <f>K13+K25+K27</f>
        <v>8874.6</v>
      </c>
      <c r="L12" s="26">
        <f>L13+L25+L27</f>
        <v>8874.6</v>
      </c>
      <c r="M12" s="105"/>
    </row>
    <row r="13" spans="1:12" ht="78" customHeight="1">
      <c r="A13" s="19">
        <v>1</v>
      </c>
      <c r="B13" s="104" t="s">
        <v>50</v>
      </c>
      <c r="C13" s="19" t="s">
        <v>11</v>
      </c>
      <c r="D13" s="11" t="s">
        <v>12</v>
      </c>
      <c r="E13" s="11" t="s">
        <v>12</v>
      </c>
      <c r="F13" s="11" t="s">
        <v>12</v>
      </c>
      <c r="G13" s="11" t="s">
        <v>12</v>
      </c>
      <c r="H13" s="65">
        <f>H14+H15+H19+H20+H21+H22+H23+H16</f>
        <v>30497.264000000003</v>
      </c>
      <c r="I13" s="65">
        <f>I14+I15+I19+I20+I21+I22+I23+I16+I24</f>
        <v>26806</v>
      </c>
      <c r="J13" s="65">
        <v>1925</v>
      </c>
      <c r="K13" s="26">
        <f>K14+K15+K19+K20+K21+K22+K23</f>
        <v>8224.6</v>
      </c>
      <c r="L13" s="26">
        <f>L14+L15+L19+L20+L21+L22+L23</f>
        <v>8224.6</v>
      </c>
    </row>
    <row r="14" spans="1:12" ht="36.75" customHeight="1">
      <c r="A14" s="115" t="s">
        <v>13</v>
      </c>
      <c r="B14" s="102" t="s">
        <v>14</v>
      </c>
      <c r="C14" s="102"/>
      <c r="D14" s="20">
        <v>956</v>
      </c>
      <c r="E14" s="21" t="s">
        <v>15</v>
      </c>
      <c r="F14" s="21" t="s">
        <v>16</v>
      </c>
      <c r="G14" s="33">
        <v>240</v>
      </c>
      <c r="H14" s="66">
        <f>500+5600-25-1696.06+150.567+200</f>
        <v>4729.5070000000005</v>
      </c>
      <c r="I14" s="116">
        <v>2139.124</v>
      </c>
      <c r="J14" s="110">
        <f>1000-125-270-150</f>
        <v>455</v>
      </c>
      <c r="K14" s="16">
        <v>0</v>
      </c>
      <c r="L14" s="16">
        <v>0</v>
      </c>
    </row>
    <row r="15" spans="1:12" ht="54" customHeight="1">
      <c r="A15" s="115" t="s">
        <v>17</v>
      </c>
      <c r="B15" s="114" t="s">
        <v>18</v>
      </c>
      <c r="C15" s="114"/>
      <c r="D15" s="20">
        <v>956</v>
      </c>
      <c r="E15" s="21" t="s">
        <v>15</v>
      </c>
      <c r="F15" s="21" t="s">
        <v>19</v>
      </c>
      <c r="G15" s="20">
        <v>410</v>
      </c>
      <c r="H15" s="66">
        <v>0</v>
      </c>
      <c r="I15" s="111">
        <v>0</v>
      </c>
      <c r="J15" s="66">
        <v>200</v>
      </c>
      <c r="K15" s="15">
        <v>1000</v>
      </c>
      <c r="L15" s="15">
        <v>1000</v>
      </c>
    </row>
    <row r="16" spans="1:12" ht="64.5" customHeight="1">
      <c r="A16" s="101" t="s">
        <v>66</v>
      </c>
      <c r="B16" s="102" t="s">
        <v>18</v>
      </c>
      <c r="C16" s="102"/>
      <c r="D16" s="20">
        <v>956</v>
      </c>
      <c r="E16" s="21" t="s">
        <v>15</v>
      </c>
      <c r="F16" s="21" t="s">
        <v>16</v>
      </c>
      <c r="G16" s="20">
        <v>410</v>
      </c>
      <c r="H16" s="66">
        <f>3410+500</f>
        <v>3910</v>
      </c>
      <c r="I16" s="111">
        <v>1023.876</v>
      </c>
      <c r="J16" s="66">
        <v>0</v>
      </c>
      <c r="K16" s="15">
        <v>0</v>
      </c>
      <c r="L16" s="15">
        <v>0</v>
      </c>
    </row>
    <row r="17" spans="1:12" ht="53.25" customHeight="1">
      <c r="A17" s="53" t="s">
        <v>67</v>
      </c>
      <c r="B17" s="54" t="s">
        <v>69</v>
      </c>
      <c r="C17" s="54"/>
      <c r="D17" s="55">
        <v>956</v>
      </c>
      <c r="E17" s="56" t="s">
        <v>15</v>
      </c>
      <c r="F17" s="56" t="s">
        <v>16</v>
      </c>
      <c r="G17" s="55">
        <v>410</v>
      </c>
      <c r="H17" s="66">
        <v>0</v>
      </c>
      <c r="I17" s="111">
        <v>0</v>
      </c>
      <c r="J17" s="111">
        <v>0</v>
      </c>
      <c r="K17" s="57">
        <v>0</v>
      </c>
      <c r="L17" s="57">
        <v>0</v>
      </c>
    </row>
    <row r="18" spans="1:12" ht="53.25" customHeight="1">
      <c r="A18" s="53" t="s">
        <v>68</v>
      </c>
      <c r="B18" s="54" t="s">
        <v>70</v>
      </c>
      <c r="C18" s="54"/>
      <c r="D18" s="55">
        <v>956</v>
      </c>
      <c r="E18" s="56" t="s">
        <v>15</v>
      </c>
      <c r="F18" s="56" t="s">
        <v>16</v>
      </c>
      <c r="G18" s="55">
        <v>410</v>
      </c>
      <c r="H18" s="66">
        <v>0</v>
      </c>
      <c r="I18" s="111">
        <v>0</v>
      </c>
      <c r="J18" s="111">
        <v>0</v>
      </c>
      <c r="K18" s="57">
        <v>0</v>
      </c>
      <c r="L18" s="57">
        <v>0</v>
      </c>
    </row>
    <row r="19" spans="1:12" ht="33.75" customHeight="1">
      <c r="A19" s="115" t="s">
        <v>20</v>
      </c>
      <c r="B19" s="102" t="s">
        <v>21</v>
      </c>
      <c r="C19" s="102"/>
      <c r="D19" s="20">
        <v>956</v>
      </c>
      <c r="E19" s="21" t="s">
        <v>15</v>
      </c>
      <c r="F19" s="21" t="s">
        <v>22</v>
      </c>
      <c r="G19" s="20">
        <v>240</v>
      </c>
      <c r="H19" s="66">
        <v>0</v>
      </c>
      <c r="I19" s="116">
        <v>0</v>
      </c>
      <c r="J19" s="110">
        <v>270</v>
      </c>
      <c r="K19" s="16">
        <v>2000</v>
      </c>
      <c r="L19" s="16">
        <v>2000</v>
      </c>
    </row>
    <row r="20" spans="1:12" ht="36" customHeight="1">
      <c r="A20" s="115" t="s">
        <v>23</v>
      </c>
      <c r="B20" s="102" t="s">
        <v>24</v>
      </c>
      <c r="C20" s="102"/>
      <c r="D20" s="20">
        <v>956</v>
      </c>
      <c r="E20" s="21" t="s">
        <v>15</v>
      </c>
      <c r="F20" s="21" t="s">
        <v>25</v>
      </c>
      <c r="G20" s="20">
        <v>810</v>
      </c>
      <c r="H20" s="66">
        <f>500+890.009+520+2900</f>
        <v>4810.009</v>
      </c>
      <c r="I20" s="66">
        <v>500</v>
      </c>
      <c r="J20" s="66">
        <v>500</v>
      </c>
      <c r="K20" s="15">
        <v>4000.67</v>
      </c>
      <c r="L20" s="15">
        <v>4000.67</v>
      </c>
    </row>
    <row r="21" spans="1:12" ht="59.25" customHeight="1">
      <c r="A21" s="115" t="s">
        <v>26</v>
      </c>
      <c r="B21" s="102" t="s">
        <v>27</v>
      </c>
      <c r="C21" s="102"/>
      <c r="D21" s="20">
        <v>956</v>
      </c>
      <c r="E21" s="21" t="s">
        <v>15</v>
      </c>
      <c r="F21" s="21" t="s">
        <v>28</v>
      </c>
      <c r="G21" s="20">
        <v>810</v>
      </c>
      <c r="H21" s="66">
        <f>600+1012.487+9144.5-3410+1696.06+1215.598+1600</f>
        <v>11858.645</v>
      </c>
      <c r="I21" s="66">
        <f>500+10500</f>
        <v>11000</v>
      </c>
      <c r="J21" s="66">
        <v>500</v>
      </c>
      <c r="K21" s="15">
        <v>1000</v>
      </c>
      <c r="L21" s="15">
        <v>1000</v>
      </c>
    </row>
    <row r="22" spans="1:12" ht="24.75" customHeight="1">
      <c r="A22" s="115" t="s">
        <v>29</v>
      </c>
      <c r="B22" s="102" t="s">
        <v>30</v>
      </c>
      <c r="C22" s="102"/>
      <c r="D22" s="20">
        <v>956</v>
      </c>
      <c r="E22" s="21" t="s">
        <v>31</v>
      </c>
      <c r="F22" s="21" t="s">
        <v>58</v>
      </c>
      <c r="G22" s="20">
        <v>810</v>
      </c>
      <c r="H22" s="66">
        <f>130.208-68.592</f>
        <v>61.616</v>
      </c>
      <c r="I22" s="66">
        <v>150</v>
      </c>
      <c r="J22" s="66">
        <v>300</v>
      </c>
      <c r="K22" s="15">
        <v>223.93</v>
      </c>
      <c r="L22" s="15">
        <v>223.93</v>
      </c>
    </row>
    <row r="23" spans="1:12" ht="15">
      <c r="A23" s="115" t="s">
        <v>32</v>
      </c>
      <c r="B23" s="102" t="s">
        <v>59</v>
      </c>
      <c r="C23" s="102"/>
      <c r="D23" s="20">
        <v>956</v>
      </c>
      <c r="E23" s="21" t="s">
        <v>15</v>
      </c>
      <c r="F23" s="21" t="s">
        <v>16</v>
      </c>
      <c r="G23" s="20">
        <v>810</v>
      </c>
      <c r="H23" s="66">
        <v>5127.487</v>
      </c>
      <c r="I23" s="66">
        <v>11931</v>
      </c>
      <c r="J23" s="66">
        <v>0</v>
      </c>
      <c r="K23" s="15">
        <v>0</v>
      </c>
      <c r="L23" s="15">
        <v>0</v>
      </c>
    </row>
    <row r="24" spans="1:12" ht="29.25" customHeight="1">
      <c r="A24" s="115" t="s">
        <v>73</v>
      </c>
      <c r="B24" s="102" t="s">
        <v>74</v>
      </c>
      <c r="C24" s="102"/>
      <c r="D24" s="20">
        <v>956</v>
      </c>
      <c r="E24" s="21" t="s">
        <v>15</v>
      </c>
      <c r="F24" s="21" t="s">
        <v>75</v>
      </c>
      <c r="G24" s="20">
        <v>240</v>
      </c>
      <c r="H24" s="66">
        <v>0</v>
      </c>
      <c r="I24" s="66">
        <v>62</v>
      </c>
      <c r="J24" s="66">
        <v>0</v>
      </c>
      <c r="K24" s="15">
        <v>0</v>
      </c>
      <c r="L24" s="15">
        <v>0</v>
      </c>
    </row>
    <row r="25" spans="1:12" ht="27" customHeight="1">
      <c r="A25" s="117" t="s">
        <v>53</v>
      </c>
      <c r="B25" s="104" t="s">
        <v>54</v>
      </c>
      <c r="C25" s="19" t="s">
        <v>11</v>
      </c>
      <c r="D25" s="11" t="s">
        <v>12</v>
      </c>
      <c r="E25" s="11" t="s">
        <v>12</v>
      </c>
      <c r="F25" s="11" t="s">
        <v>12</v>
      </c>
      <c r="G25" s="11" t="s">
        <v>12</v>
      </c>
      <c r="H25" s="65">
        <v>0</v>
      </c>
      <c r="I25" s="65">
        <v>0</v>
      </c>
      <c r="J25" s="65">
        <v>0</v>
      </c>
      <c r="K25" s="26">
        <v>0</v>
      </c>
      <c r="L25" s="26">
        <v>0</v>
      </c>
    </row>
    <row r="26" spans="1:12" ht="38.25">
      <c r="A26" s="115" t="s">
        <v>36</v>
      </c>
      <c r="B26" s="102" t="s">
        <v>55</v>
      </c>
      <c r="C26" s="102"/>
      <c r="D26" s="20">
        <v>956</v>
      </c>
      <c r="E26" s="21" t="s">
        <v>15</v>
      </c>
      <c r="F26" s="32" t="s">
        <v>33</v>
      </c>
      <c r="G26" s="20">
        <v>410</v>
      </c>
      <c r="H26" s="66">
        <v>0</v>
      </c>
      <c r="I26" s="66">
        <v>0</v>
      </c>
      <c r="J26" s="66">
        <v>0</v>
      </c>
      <c r="K26" s="15">
        <v>0</v>
      </c>
      <c r="L26" s="15">
        <v>0</v>
      </c>
    </row>
    <row r="27" spans="1:12" ht="15">
      <c r="A27" s="117" t="s">
        <v>51</v>
      </c>
      <c r="B27" s="104" t="s">
        <v>34</v>
      </c>
      <c r="C27" s="19" t="s">
        <v>11</v>
      </c>
      <c r="D27" s="11" t="s">
        <v>12</v>
      </c>
      <c r="E27" s="11" t="s">
        <v>12</v>
      </c>
      <c r="F27" s="11" t="s">
        <v>12</v>
      </c>
      <c r="G27" s="11" t="s">
        <v>12</v>
      </c>
      <c r="H27" s="65">
        <f>H28+H29+H30</f>
        <v>2690.025</v>
      </c>
      <c r="I27" s="65">
        <f>I28+I29</f>
        <v>550</v>
      </c>
      <c r="J27" s="65">
        <f>J28+J29</f>
        <v>550</v>
      </c>
      <c r="K27" s="26">
        <f>K28+K29</f>
        <v>650</v>
      </c>
      <c r="L27" s="26">
        <f>L28+L29</f>
        <v>650</v>
      </c>
    </row>
    <row r="28" spans="1:12" ht="15">
      <c r="A28" s="115" t="s">
        <v>52</v>
      </c>
      <c r="B28" s="102" t="s">
        <v>37</v>
      </c>
      <c r="C28" s="104"/>
      <c r="D28" s="20">
        <v>956</v>
      </c>
      <c r="E28" s="21" t="s">
        <v>35</v>
      </c>
      <c r="F28" s="21" t="s">
        <v>38</v>
      </c>
      <c r="G28" s="20">
        <v>240</v>
      </c>
      <c r="H28" s="66">
        <v>231</v>
      </c>
      <c r="I28" s="66">
        <v>350</v>
      </c>
      <c r="J28" s="66">
        <v>350</v>
      </c>
      <c r="K28" s="15">
        <v>250</v>
      </c>
      <c r="L28" s="15">
        <v>250</v>
      </c>
    </row>
    <row r="29" spans="1:12" ht="15">
      <c r="A29" s="115" t="s">
        <v>63</v>
      </c>
      <c r="B29" s="102" t="s">
        <v>62</v>
      </c>
      <c r="C29" s="104"/>
      <c r="D29" s="20">
        <v>956</v>
      </c>
      <c r="E29" s="47" t="s">
        <v>35</v>
      </c>
      <c r="F29" s="47" t="s">
        <v>60</v>
      </c>
      <c r="G29" s="47" t="s">
        <v>61</v>
      </c>
      <c r="H29" s="66">
        <f>2500-60.975</f>
        <v>2439.025</v>
      </c>
      <c r="I29" s="66">
        <v>200</v>
      </c>
      <c r="J29" s="66">
        <v>200</v>
      </c>
      <c r="K29" s="15">
        <v>400</v>
      </c>
      <c r="L29" s="15">
        <v>400</v>
      </c>
    </row>
    <row r="30" spans="1:12" ht="15">
      <c r="A30" s="115" t="s">
        <v>71</v>
      </c>
      <c r="B30" s="102" t="s">
        <v>72</v>
      </c>
      <c r="C30" s="104"/>
      <c r="D30" s="20">
        <v>956</v>
      </c>
      <c r="E30" s="47" t="s">
        <v>35</v>
      </c>
      <c r="F30" s="47" t="s">
        <v>60</v>
      </c>
      <c r="G30" s="47" t="s">
        <v>61</v>
      </c>
      <c r="H30" s="66">
        <v>20</v>
      </c>
      <c r="I30" s="66">
        <v>0</v>
      </c>
      <c r="J30" s="66">
        <v>0</v>
      </c>
      <c r="K30" s="15">
        <v>0</v>
      </c>
      <c r="L30" s="15">
        <v>0</v>
      </c>
    </row>
  </sheetData>
  <sheetProtection/>
  <mergeCells count="8">
    <mergeCell ref="G1:L4"/>
    <mergeCell ref="G5:L5"/>
    <mergeCell ref="A6:L6"/>
    <mergeCell ref="A7:L7"/>
    <mergeCell ref="A9:A10"/>
    <mergeCell ref="B9:B10"/>
    <mergeCell ref="C9:C10"/>
    <mergeCell ref="H9:L9"/>
  </mergeCells>
  <printOptions/>
  <pageMargins left="0.7086614173228347" right="0.6692913385826772" top="0.7480314960629921" bottom="0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zoomScale="140" zoomScaleNormal="140" zoomScalePageLayoutView="0" workbookViewId="0" topLeftCell="B48">
      <selection activeCell="E63" sqref="E63"/>
    </sheetView>
  </sheetViews>
  <sheetFormatPr defaultColWidth="9.140625" defaultRowHeight="15"/>
  <cols>
    <col min="1" max="1" width="6.00390625" style="0" customWidth="1"/>
    <col min="2" max="2" width="42.28125" style="0" customWidth="1"/>
    <col min="3" max="3" width="27.7109375" style="0" customWidth="1"/>
    <col min="4" max="4" width="16.28125" style="73" customWidth="1"/>
    <col min="5" max="5" width="12.140625" style="88" customWidth="1"/>
    <col min="6" max="6" width="11.140625" style="0" customWidth="1"/>
    <col min="7" max="8" width="11.00390625" style="0" customWidth="1"/>
  </cols>
  <sheetData>
    <row r="1" spans="1:8" ht="18.75">
      <c r="A1" s="17"/>
      <c r="B1" s="17"/>
      <c r="C1" s="17"/>
      <c r="D1" s="147" t="s">
        <v>65</v>
      </c>
      <c r="E1" s="147"/>
      <c r="F1" s="147"/>
      <c r="G1" s="147"/>
      <c r="H1" s="147"/>
    </row>
    <row r="2" spans="1:8" ht="18.75">
      <c r="A2" s="17"/>
      <c r="B2" s="17"/>
      <c r="C2" s="17"/>
      <c r="D2" s="147"/>
      <c r="E2" s="147"/>
      <c r="F2" s="147"/>
      <c r="G2" s="147"/>
      <c r="H2" s="147"/>
    </row>
    <row r="3" spans="1:8" ht="66.75" customHeight="1">
      <c r="A3" s="18"/>
      <c r="B3" s="18"/>
      <c r="C3" s="18"/>
      <c r="D3" s="118" t="s">
        <v>76</v>
      </c>
      <c r="E3" s="148"/>
      <c r="F3" s="148"/>
      <c r="G3" s="148"/>
      <c r="H3" s="148"/>
    </row>
    <row r="4" spans="1:8" ht="18.75">
      <c r="A4" s="123" t="s">
        <v>0</v>
      </c>
      <c r="B4" s="123"/>
      <c r="C4" s="123"/>
      <c r="D4" s="123"/>
      <c r="E4" s="123"/>
      <c r="F4" s="123"/>
      <c r="G4" s="123"/>
      <c r="H4" s="123"/>
    </row>
    <row r="5" spans="1:8" ht="58.5" customHeight="1">
      <c r="A5" s="146" t="s">
        <v>77</v>
      </c>
      <c r="B5" s="146"/>
      <c r="C5" s="146"/>
      <c r="D5" s="146"/>
      <c r="E5" s="146"/>
      <c r="F5" s="146"/>
      <c r="G5" s="146"/>
      <c r="H5" s="146"/>
    </row>
    <row r="6" spans="1:8" ht="15">
      <c r="A6" s="149" t="s">
        <v>1</v>
      </c>
      <c r="B6" s="141" t="s">
        <v>2</v>
      </c>
      <c r="C6" s="141" t="s">
        <v>3</v>
      </c>
      <c r="D6" s="141" t="s">
        <v>39</v>
      </c>
      <c r="E6" s="141"/>
      <c r="F6" s="141"/>
      <c r="G6" s="141"/>
      <c r="H6" s="141"/>
    </row>
    <row r="7" spans="1:8" ht="15">
      <c r="A7" s="149"/>
      <c r="B7" s="141"/>
      <c r="C7" s="141"/>
      <c r="D7" s="141" t="s">
        <v>40</v>
      </c>
      <c r="E7" s="141"/>
      <c r="F7" s="141"/>
      <c r="G7" s="141"/>
      <c r="H7" s="141"/>
    </row>
    <row r="8" spans="1:8" ht="15">
      <c r="A8" s="149"/>
      <c r="B8" s="141"/>
      <c r="C8" s="141"/>
      <c r="D8" s="68">
        <v>2020</v>
      </c>
      <c r="E8" s="89">
        <v>2021</v>
      </c>
      <c r="F8" s="22">
        <v>2022</v>
      </c>
      <c r="G8" s="22">
        <v>2023</v>
      </c>
      <c r="H8" s="22">
        <v>2024</v>
      </c>
    </row>
    <row r="9" spans="1:8" ht="15">
      <c r="A9" s="21">
        <v>1</v>
      </c>
      <c r="B9" s="20">
        <v>2</v>
      </c>
      <c r="C9" s="20">
        <v>3</v>
      </c>
      <c r="D9" s="69">
        <v>4</v>
      </c>
      <c r="E9" s="90">
        <v>5</v>
      </c>
      <c r="F9" s="20">
        <v>6</v>
      </c>
      <c r="G9" s="20">
        <v>7</v>
      </c>
      <c r="H9" s="20">
        <v>8</v>
      </c>
    </row>
    <row r="10" spans="1:8" ht="15">
      <c r="A10" s="144"/>
      <c r="B10" s="145" t="s">
        <v>41</v>
      </c>
      <c r="C10" s="19" t="s">
        <v>42</v>
      </c>
      <c r="D10" s="70">
        <f aca="true" t="shared" si="0" ref="D10:E13">D15+D79+D89</f>
        <v>72221.88153999999</v>
      </c>
      <c r="E10" s="96">
        <f t="shared" si="0"/>
        <v>189694.13999999998</v>
      </c>
      <c r="F10" s="23">
        <f aca="true" t="shared" si="1" ref="F10:H14">F15+F79+F89</f>
        <v>2375</v>
      </c>
      <c r="G10" s="23">
        <f t="shared" si="1"/>
        <v>8674.6</v>
      </c>
      <c r="H10" s="23">
        <f t="shared" si="1"/>
        <v>8874.6</v>
      </c>
    </row>
    <row r="11" spans="1:8" ht="15">
      <c r="A11" s="144"/>
      <c r="B11" s="145"/>
      <c r="C11" s="19" t="s">
        <v>43</v>
      </c>
      <c r="D11" s="70">
        <f t="shared" si="0"/>
        <v>0</v>
      </c>
      <c r="E11" s="92">
        <f t="shared" si="0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</row>
    <row r="12" spans="1:8" ht="15">
      <c r="A12" s="144"/>
      <c r="B12" s="145"/>
      <c r="C12" s="19" t="s">
        <v>44</v>
      </c>
      <c r="D12" s="70">
        <f t="shared" si="0"/>
        <v>39034.59254</v>
      </c>
      <c r="E12" s="96">
        <f t="shared" si="0"/>
        <v>162338.13999999998</v>
      </c>
      <c r="F12" s="23">
        <f t="shared" si="1"/>
        <v>0</v>
      </c>
      <c r="G12" s="23">
        <f t="shared" si="1"/>
        <v>0</v>
      </c>
      <c r="H12" s="23">
        <f t="shared" si="1"/>
        <v>0</v>
      </c>
    </row>
    <row r="13" spans="1:8" ht="15">
      <c r="A13" s="144"/>
      <c r="B13" s="145"/>
      <c r="C13" s="19" t="s">
        <v>45</v>
      </c>
      <c r="D13" s="70">
        <f t="shared" si="0"/>
        <v>33187.289000000004</v>
      </c>
      <c r="E13" s="96">
        <f t="shared" si="0"/>
        <v>27356</v>
      </c>
      <c r="F13" s="23">
        <f t="shared" si="1"/>
        <v>2375</v>
      </c>
      <c r="G13" s="23">
        <f t="shared" si="1"/>
        <v>8674.6</v>
      </c>
      <c r="H13" s="23">
        <f t="shared" si="1"/>
        <v>8874.6</v>
      </c>
    </row>
    <row r="14" spans="1:8" ht="26.25" customHeight="1">
      <c r="A14" s="144"/>
      <c r="B14" s="145"/>
      <c r="C14" s="19" t="s">
        <v>46</v>
      </c>
      <c r="D14" s="70">
        <f>D19+D83+D93</f>
        <v>0</v>
      </c>
      <c r="E14" s="92">
        <v>0</v>
      </c>
      <c r="F14" s="23">
        <f t="shared" si="1"/>
        <v>0</v>
      </c>
      <c r="G14" s="23">
        <f t="shared" si="1"/>
        <v>0</v>
      </c>
      <c r="H14" s="23">
        <f t="shared" si="1"/>
        <v>0</v>
      </c>
    </row>
    <row r="15" spans="1:8" ht="18.75" customHeight="1">
      <c r="A15" s="127" t="s">
        <v>56</v>
      </c>
      <c r="B15" s="126" t="s">
        <v>57</v>
      </c>
      <c r="C15" s="75" t="s">
        <v>42</v>
      </c>
      <c r="D15" s="70">
        <f>D20+D25+D49+D54+D59+D69+D64+D31</f>
        <v>36597.265</v>
      </c>
      <c r="E15" s="96">
        <f>E16+E17+E18+E19</f>
        <v>33150.058</v>
      </c>
      <c r="F15" s="74">
        <f>F20+F25+F49+F54+F59+F69+F64</f>
        <v>1975</v>
      </c>
      <c r="G15" s="74">
        <f>G20+G25+G49+G54+G59+G69+G64</f>
        <v>8224.6</v>
      </c>
      <c r="H15" s="74">
        <f>H20+H25+H49+H54+H59+H69+H64</f>
        <v>8224.6</v>
      </c>
    </row>
    <row r="16" spans="1:8" ht="24" customHeight="1">
      <c r="A16" s="127"/>
      <c r="B16" s="126"/>
      <c r="C16" s="75" t="s">
        <v>43</v>
      </c>
      <c r="D16" s="70">
        <f>D21+D26+D50+D55+D60+D70</f>
        <v>0</v>
      </c>
      <c r="E16" s="92">
        <f>E21+E26+E50+E55+E60+E70</f>
        <v>0</v>
      </c>
      <c r="F16" s="74">
        <f>F21+F26+F50+F55+F60+F70</f>
        <v>0</v>
      </c>
      <c r="G16" s="74">
        <f>G21+G26+G50+G55+G60+G70</f>
        <v>0</v>
      </c>
      <c r="H16" s="74">
        <f>H21+H26+H50+H55+H60+H70</f>
        <v>0</v>
      </c>
    </row>
    <row r="17" spans="1:8" ht="19.5" customHeight="1">
      <c r="A17" s="127"/>
      <c r="B17" s="126"/>
      <c r="C17" s="75" t="s">
        <v>47</v>
      </c>
      <c r="D17" s="70">
        <f>D66</f>
        <v>6100.000999999999</v>
      </c>
      <c r="E17" s="96">
        <f>E22+E27+E33+E45+E39++E51+E56+E61+E66+E71+E76</f>
        <v>6344.058</v>
      </c>
      <c r="F17" s="74">
        <f>F66</f>
        <v>0</v>
      </c>
      <c r="G17" s="74">
        <f>G66</f>
        <v>0</v>
      </c>
      <c r="H17" s="74">
        <f>H66</f>
        <v>0</v>
      </c>
    </row>
    <row r="18" spans="1:8" ht="18" customHeight="1">
      <c r="A18" s="127"/>
      <c r="B18" s="126"/>
      <c r="C18" s="75" t="s">
        <v>45</v>
      </c>
      <c r="D18" s="70">
        <f>D23+D28+D52+D57+D62+D72+D67+D34</f>
        <v>30497.264000000003</v>
      </c>
      <c r="E18" s="96">
        <f>E23+E28+E52+E57+E62+E67+E72+E77</f>
        <v>26806</v>
      </c>
      <c r="F18" s="74">
        <f>F23+F28+F52+F57+F62+F72+F67+F34</f>
        <v>1975</v>
      </c>
      <c r="G18" s="74">
        <f>G23+G28+G52+G57+G62+G72+G67+G34</f>
        <v>8224.6</v>
      </c>
      <c r="H18" s="74">
        <f>H23+H28+H52+H57+H62+H72+H67+H34</f>
        <v>8224.6</v>
      </c>
    </row>
    <row r="19" spans="1:8" ht="24" customHeight="1">
      <c r="A19" s="127"/>
      <c r="B19" s="126"/>
      <c r="C19" s="75" t="s">
        <v>46</v>
      </c>
      <c r="D19" s="70">
        <f>D24+D29+D53+D58+D63+D73</f>
        <v>0</v>
      </c>
      <c r="E19" s="92">
        <f>E24+E29+E53+E58+E63+E73</f>
        <v>0</v>
      </c>
      <c r="F19" s="74">
        <f>F24+F29+F53+F58+F63+F73</f>
        <v>0</v>
      </c>
      <c r="G19" s="74">
        <f>G24+G29+G53+G58+G63+G73</f>
        <v>0</v>
      </c>
      <c r="H19" s="74">
        <f>H24+H29+H53+H58+H63+H73</f>
        <v>0</v>
      </c>
    </row>
    <row r="20" spans="1:8" ht="15">
      <c r="A20" s="128" t="s">
        <v>13</v>
      </c>
      <c r="B20" s="129" t="s">
        <v>14</v>
      </c>
      <c r="C20" s="22" t="s">
        <v>42</v>
      </c>
      <c r="D20" s="71">
        <f>D21+D22+D23+D24</f>
        <v>4729.507</v>
      </c>
      <c r="E20" s="93">
        <v>1588</v>
      </c>
      <c r="F20" s="48">
        <f>F21+F22+F23+F24</f>
        <v>1000</v>
      </c>
      <c r="G20" s="48">
        <f>G21+G22+G23+G24</f>
        <v>0</v>
      </c>
      <c r="H20" s="48">
        <f>H21+H22+H23+H24</f>
        <v>0</v>
      </c>
    </row>
    <row r="21" spans="1:8" ht="21" customHeight="1">
      <c r="A21" s="128"/>
      <c r="B21" s="129"/>
      <c r="C21" s="22" t="s">
        <v>43</v>
      </c>
      <c r="D21" s="71">
        <v>0</v>
      </c>
      <c r="E21" s="93">
        <v>0</v>
      </c>
      <c r="F21" s="48">
        <v>0</v>
      </c>
      <c r="G21" s="48">
        <v>0</v>
      </c>
      <c r="H21" s="48">
        <v>0</v>
      </c>
    </row>
    <row r="22" spans="1:8" ht="15.75" customHeight="1">
      <c r="A22" s="128"/>
      <c r="B22" s="129"/>
      <c r="C22" s="22" t="s">
        <v>47</v>
      </c>
      <c r="D22" s="71">
        <v>0</v>
      </c>
      <c r="E22" s="93">
        <v>0</v>
      </c>
      <c r="F22" s="48">
        <v>0</v>
      </c>
      <c r="G22" s="48">
        <v>0</v>
      </c>
      <c r="H22" s="48">
        <v>0</v>
      </c>
    </row>
    <row r="23" spans="1:8" ht="21" customHeight="1">
      <c r="A23" s="128"/>
      <c r="B23" s="129"/>
      <c r="C23" s="22" t="s">
        <v>45</v>
      </c>
      <c r="D23" s="71">
        <f>4529.507+200</f>
        <v>4729.507</v>
      </c>
      <c r="E23" s="94">
        <f>1000+588</f>
        <v>1588</v>
      </c>
      <c r="F23" s="48">
        <v>1000</v>
      </c>
      <c r="G23" s="48">
        <v>0</v>
      </c>
      <c r="H23" s="48">
        <v>0</v>
      </c>
    </row>
    <row r="24" spans="1:8" ht="15">
      <c r="A24" s="128"/>
      <c r="B24" s="129"/>
      <c r="C24" s="22" t="s">
        <v>46</v>
      </c>
      <c r="D24" s="71">
        <v>0</v>
      </c>
      <c r="E24" s="93">
        <v>0</v>
      </c>
      <c r="F24" s="48">
        <v>0</v>
      </c>
      <c r="G24" s="48">
        <v>0</v>
      </c>
      <c r="H24" s="48">
        <v>0</v>
      </c>
    </row>
    <row r="25" spans="1:8" ht="9.75" customHeight="1">
      <c r="A25" s="128" t="s">
        <v>17</v>
      </c>
      <c r="B25" s="129" t="s">
        <v>18</v>
      </c>
      <c r="C25" s="22" t="s">
        <v>42</v>
      </c>
      <c r="D25" s="71">
        <f>D26+D27+D28+D29</f>
        <v>0</v>
      </c>
      <c r="E25" s="93">
        <f>E26+E27+E28+E29</f>
        <v>225</v>
      </c>
      <c r="F25" s="48">
        <f>F26+F27+F28+F29</f>
        <v>25</v>
      </c>
      <c r="G25" s="48">
        <f>G26+G27+G28+G29</f>
        <v>1000</v>
      </c>
      <c r="H25" s="48">
        <f>H26+H27+H28+H29</f>
        <v>1000</v>
      </c>
    </row>
    <row r="26" spans="1:8" ht="15">
      <c r="A26" s="128"/>
      <c r="B26" s="129"/>
      <c r="C26" s="22" t="s">
        <v>43</v>
      </c>
      <c r="D26" s="71">
        <v>0</v>
      </c>
      <c r="E26" s="93">
        <v>0</v>
      </c>
      <c r="F26" s="48">
        <v>0</v>
      </c>
      <c r="G26" s="48">
        <v>0</v>
      </c>
      <c r="H26" s="48">
        <v>0</v>
      </c>
    </row>
    <row r="27" spans="1:8" ht="20.25" customHeight="1">
      <c r="A27" s="128"/>
      <c r="B27" s="129"/>
      <c r="C27" s="22" t="s">
        <v>47</v>
      </c>
      <c r="D27" s="71">
        <v>0</v>
      </c>
      <c r="E27" s="93">
        <v>0</v>
      </c>
      <c r="F27" s="48">
        <v>0</v>
      </c>
      <c r="G27" s="48">
        <v>0</v>
      </c>
      <c r="H27" s="48">
        <v>0</v>
      </c>
    </row>
    <row r="28" spans="1:8" ht="17.25" customHeight="1">
      <c r="A28" s="128"/>
      <c r="B28" s="129"/>
      <c r="C28" s="22" t="s">
        <v>45</v>
      </c>
      <c r="D28" s="71">
        <v>0</v>
      </c>
      <c r="E28" s="94">
        <v>225</v>
      </c>
      <c r="F28" s="48">
        <v>25</v>
      </c>
      <c r="G28" s="48">
        <v>1000</v>
      </c>
      <c r="H28" s="48">
        <v>1000</v>
      </c>
    </row>
    <row r="29" spans="1:8" ht="18.75" customHeight="1">
      <c r="A29" s="128"/>
      <c r="B29" s="129"/>
      <c r="C29" s="141" t="s">
        <v>46</v>
      </c>
      <c r="D29" s="137">
        <v>0</v>
      </c>
      <c r="E29" s="142">
        <v>0</v>
      </c>
      <c r="F29" s="135">
        <v>0</v>
      </c>
      <c r="G29" s="135">
        <v>0</v>
      </c>
      <c r="H29" s="135">
        <v>0</v>
      </c>
    </row>
    <row r="30" spans="1:8" ht="21" customHeight="1">
      <c r="A30" s="128"/>
      <c r="B30" s="129"/>
      <c r="C30" s="141"/>
      <c r="D30" s="138"/>
      <c r="E30" s="143"/>
      <c r="F30" s="136"/>
      <c r="G30" s="136"/>
      <c r="H30" s="136"/>
    </row>
    <row r="31" spans="1:8" ht="15">
      <c r="A31" s="128" t="s">
        <v>66</v>
      </c>
      <c r="B31" s="129" t="s">
        <v>18</v>
      </c>
      <c r="C31" s="52" t="s">
        <v>42</v>
      </c>
      <c r="D31" s="71">
        <f>D32+D33+D34+D35</f>
        <v>3910</v>
      </c>
      <c r="E31" s="93">
        <f>E32+E33+E34+E35</f>
        <v>0</v>
      </c>
      <c r="F31" s="48">
        <f>F32+F33+F34+F35</f>
        <v>0</v>
      </c>
      <c r="G31" s="48">
        <f>G32+G33+G34+G35</f>
        <v>0</v>
      </c>
      <c r="H31" s="48">
        <f>H32+H33+H34+H35</f>
        <v>0</v>
      </c>
    </row>
    <row r="32" spans="1:8" ht="24" customHeight="1">
      <c r="A32" s="128"/>
      <c r="B32" s="129"/>
      <c r="C32" s="52" t="s">
        <v>43</v>
      </c>
      <c r="D32" s="71">
        <v>0</v>
      </c>
      <c r="E32" s="93">
        <v>0</v>
      </c>
      <c r="F32" s="48">
        <v>0</v>
      </c>
      <c r="G32" s="48">
        <v>0</v>
      </c>
      <c r="H32" s="48">
        <v>0</v>
      </c>
    </row>
    <row r="33" spans="1:8" ht="20.25" customHeight="1">
      <c r="A33" s="128"/>
      <c r="B33" s="129"/>
      <c r="C33" s="52" t="s">
        <v>47</v>
      </c>
      <c r="D33" s="71">
        <v>0</v>
      </c>
      <c r="E33" s="93">
        <v>0</v>
      </c>
      <c r="F33" s="48">
        <v>0</v>
      </c>
      <c r="G33" s="48">
        <v>0</v>
      </c>
      <c r="H33" s="48">
        <v>0</v>
      </c>
    </row>
    <row r="34" spans="1:8" ht="20.25" customHeight="1">
      <c r="A34" s="128"/>
      <c r="B34" s="129"/>
      <c r="C34" s="52" t="s">
        <v>45</v>
      </c>
      <c r="D34" s="71">
        <f>3410+500</f>
        <v>3910</v>
      </c>
      <c r="E34" s="94">
        <v>0</v>
      </c>
      <c r="F34" s="48">
        <v>0</v>
      </c>
      <c r="G34" s="48">
        <v>0</v>
      </c>
      <c r="H34" s="48">
        <v>0</v>
      </c>
    </row>
    <row r="35" spans="1:8" ht="25.5" customHeight="1">
      <c r="A35" s="128"/>
      <c r="B35" s="129"/>
      <c r="C35" s="141" t="s">
        <v>46</v>
      </c>
      <c r="D35" s="137">
        <v>0</v>
      </c>
      <c r="E35" s="142">
        <v>0</v>
      </c>
      <c r="F35" s="135">
        <v>0</v>
      </c>
      <c r="G35" s="135">
        <v>0</v>
      </c>
      <c r="H35" s="135">
        <v>0</v>
      </c>
    </row>
    <row r="36" spans="1:8" ht="15">
      <c r="A36" s="128"/>
      <c r="B36" s="129"/>
      <c r="C36" s="141"/>
      <c r="D36" s="138"/>
      <c r="E36" s="143"/>
      <c r="F36" s="136"/>
      <c r="G36" s="136"/>
      <c r="H36" s="136"/>
    </row>
    <row r="37" spans="1:8" ht="24.75" customHeight="1">
      <c r="A37" s="132" t="s">
        <v>67</v>
      </c>
      <c r="B37" s="133" t="s">
        <v>69</v>
      </c>
      <c r="C37" s="62" t="s">
        <v>42</v>
      </c>
      <c r="D37" s="71">
        <f>D38+D39+D40+D41</f>
        <v>0</v>
      </c>
      <c r="E37" s="95">
        <f>E38+E39+E40+E41</f>
        <v>0</v>
      </c>
      <c r="F37" s="25">
        <f>F38+F39+F40+F41</f>
        <v>0</v>
      </c>
      <c r="G37" s="25">
        <f>G38+G39+G40+G41</f>
        <v>0</v>
      </c>
      <c r="H37" s="25">
        <f>H38+H39+H40+H41</f>
        <v>0</v>
      </c>
    </row>
    <row r="38" spans="1:8" ht="19.5" customHeight="1">
      <c r="A38" s="132"/>
      <c r="B38" s="133"/>
      <c r="C38" s="62" t="s">
        <v>43</v>
      </c>
      <c r="D38" s="71">
        <v>0</v>
      </c>
      <c r="E38" s="95">
        <v>0</v>
      </c>
      <c r="F38" s="25">
        <v>0</v>
      </c>
      <c r="G38" s="25">
        <v>0</v>
      </c>
      <c r="H38" s="25">
        <v>0</v>
      </c>
    </row>
    <row r="39" spans="1:8" ht="20.25" customHeight="1">
      <c r="A39" s="132"/>
      <c r="B39" s="133"/>
      <c r="C39" s="62" t="s">
        <v>47</v>
      </c>
      <c r="D39" s="71">
        <v>0</v>
      </c>
      <c r="E39" s="95">
        <v>0</v>
      </c>
      <c r="F39" s="25">
        <v>0</v>
      </c>
      <c r="G39" s="25">
        <v>0</v>
      </c>
      <c r="H39" s="25">
        <v>0</v>
      </c>
    </row>
    <row r="40" spans="1:8" ht="25.5" customHeight="1">
      <c r="A40" s="132"/>
      <c r="B40" s="133"/>
      <c r="C40" s="62" t="s">
        <v>45</v>
      </c>
      <c r="D40" s="71">
        <v>0</v>
      </c>
      <c r="E40" s="95">
        <v>0</v>
      </c>
      <c r="F40" s="25">
        <v>0</v>
      </c>
      <c r="G40" s="25">
        <v>0</v>
      </c>
      <c r="H40" s="25">
        <v>0</v>
      </c>
    </row>
    <row r="41" spans="1:8" ht="20.25" customHeight="1">
      <c r="A41" s="132"/>
      <c r="B41" s="133"/>
      <c r="C41" s="134" t="s">
        <v>46</v>
      </c>
      <c r="D41" s="137">
        <v>0</v>
      </c>
      <c r="E41" s="139">
        <v>0</v>
      </c>
      <c r="F41" s="130">
        <v>0</v>
      </c>
      <c r="G41" s="130">
        <v>0</v>
      </c>
      <c r="H41" s="130">
        <v>0</v>
      </c>
    </row>
    <row r="42" spans="1:8" ht="23.25" customHeight="1">
      <c r="A42" s="132"/>
      <c r="B42" s="133"/>
      <c r="C42" s="134"/>
      <c r="D42" s="138"/>
      <c r="E42" s="140"/>
      <c r="F42" s="131"/>
      <c r="G42" s="131"/>
      <c r="H42" s="131"/>
    </row>
    <row r="43" spans="1:8" ht="21" customHeight="1">
      <c r="A43" s="132" t="s">
        <v>68</v>
      </c>
      <c r="B43" s="133" t="s">
        <v>70</v>
      </c>
      <c r="C43" s="62" t="s">
        <v>42</v>
      </c>
      <c r="D43" s="71">
        <f>D44+D45+D46+D47</f>
        <v>0</v>
      </c>
      <c r="E43" s="95">
        <f>E44+E45+E46+E47</f>
        <v>0</v>
      </c>
      <c r="F43" s="25">
        <f>F44+F45+F46+F47</f>
        <v>0</v>
      </c>
      <c r="G43" s="25">
        <f>G44+G45+G46+G47</f>
        <v>0</v>
      </c>
      <c r="H43" s="25">
        <f>H44+H45+H46+H47</f>
        <v>0</v>
      </c>
    </row>
    <row r="44" spans="1:8" ht="21" customHeight="1">
      <c r="A44" s="132"/>
      <c r="B44" s="133"/>
      <c r="C44" s="62" t="s">
        <v>43</v>
      </c>
      <c r="D44" s="71">
        <v>0</v>
      </c>
      <c r="E44" s="95">
        <v>0</v>
      </c>
      <c r="F44" s="25">
        <v>0</v>
      </c>
      <c r="G44" s="25">
        <v>0</v>
      </c>
      <c r="H44" s="25">
        <v>0</v>
      </c>
    </row>
    <row r="45" spans="1:8" ht="27.75" customHeight="1">
      <c r="A45" s="132"/>
      <c r="B45" s="133"/>
      <c r="C45" s="62" t="s">
        <v>47</v>
      </c>
      <c r="D45" s="71">
        <v>0</v>
      </c>
      <c r="E45" s="95">
        <v>0</v>
      </c>
      <c r="F45" s="25">
        <v>0</v>
      </c>
      <c r="G45" s="25">
        <v>0</v>
      </c>
      <c r="H45" s="25">
        <v>0</v>
      </c>
    </row>
    <row r="46" spans="1:8" ht="16.5" customHeight="1">
      <c r="A46" s="132"/>
      <c r="B46" s="133"/>
      <c r="C46" s="62" t="s">
        <v>45</v>
      </c>
      <c r="D46" s="71">
        <v>0</v>
      </c>
      <c r="E46" s="95">
        <v>0</v>
      </c>
      <c r="F46" s="25">
        <v>0</v>
      </c>
      <c r="G46" s="25">
        <v>0</v>
      </c>
      <c r="H46" s="25">
        <v>0</v>
      </c>
    </row>
    <row r="47" spans="1:8" ht="24.75" customHeight="1">
      <c r="A47" s="132"/>
      <c r="B47" s="133"/>
      <c r="C47" s="134" t="s">
        <v>46</v>
      </c>
      <c r="D47" s="137">
        <v>0</v>
      </c>
      <c r="E47" s="139">
        <v>0</v>
      </c>
      <c r="F47" s="130">
        <v>0</v>
      </c>
      <c r="G47" s="130">
        <v>0</v>
      </c>
      <c r="H47" s="130">
        <v>0</v>
      </c>
    </row>
    <row r="48" spans="1:8" ht="14.25" customHeight="1">
      <c r="A48" s="132"/>
      <c r="B48" s="133"/>
      <c r="C48" s="134"/>
      <c r="D48" s="138"/>
      <c r="E48" s="140"/>
      <c r="F48" s="131"/>
      <c r="G48" s="131"/>
      <c r="H48" s="131"/>
    </row>
    <row r="49" spans="1:8" ht="17.25" customHeight="1">
      <c r="A49" s="128" t="s">
        <v>20</v>
      </c>
      <c r="B49" s="129" t="s">
        <v>21</v>
      </c>
      <c r="C49" s="22" t="s">
        <v>42</v>
      </c>
      <c r="D49" s="71">
        <f>D50+D51+D52+D53</f>
        <v>0</v>
      </c>
      <c r="E49" s="98">
        <f>E50+E51+E52+E53</f>
        <v>1350</v>
      </c>
      <c r="F49" s="48">
        <f>F50+F51+F52+F53</f>
        <v>0</v>
      </c>
      <c r="G49" s="48">
        <f>G50+G51+G52+G53</f>
        <v>2000</v>
      </c>
      <c r="H49" s="48">
        <f>H50+H51+H52+H53</f>
        <v>2000</v>
      </c>
    </row>
    <row r="50" spans="1:8" ht="28.5" customHeight="1">
      <c r="A50" s="128"/>
      <c r="B50" s="129"/>
      <c r="C50" s="22" t="s">
        <v>43</v>
      </c>
      <c r="D50" s="71">
        <v>0</v>
      </c>
      <c r="E50" s="98">
        <v>0</v>
      </c>
      <c r="F50" s="48">
        <v>0</v>
      </c>
      <c r="G50" s="48">
        <v>0</v>
      </c>
      <c r="H50" s="48">
        <v>0</v>
      </c>
    </row>
    <row r="51" spans="1:8" ht="15">
      <c r="A51" s="128"/>
      <c r="B51" s="129"/>
      <c r="C51" s="22" t="s">
        <v>47</v>
      </c>
      <c r="D51" s="71">
        <v>0</v>
      </c>
      <c r="E51" s="98">
        <v>0</v>
      </c>
      <c r="F51" s="48">
        <v>0</v>
      </c>
      <c r="G51" s="48">
        <v>0</v>
      </c>
      <c r="H51" s="48">
        <v>0</v>
      </c>
    </row>
    <row r="52" spans="1:8" ht="15">
      <c r="A52" s="128"/>
      <c r="B52" s="129"/>
      <c r="C52" s="22" t="s">
        <v>45</v>
      </c>
      <c r="D52" s="71">
        <v>0</v>
      </c>
      <c r="E52" s="98">
        <f>150+1200</f>
        <v>1350</v>
      </c>
      <c r="F52" s="48">
        <v>0</v>
      </c>
      <c r="G52" s="48">
        <v>2000</v>
      </c>
      <c r="H52" s="48">
        <v>2000</v>
      </c>
    </row>
    <row r="53" spans="1:8" ht="15">
      <c r="A53" s="128"/>
      <c r="B53" s="129"/>
      <c r="C53" s="22" t="s">
        <v>46</v>
      </c>
      <c r="D53" s="71">
        <v>0</v>
      </c>
      <c r="E53" s="98">
        <v>0</v>
      </c>
      <c r="F53" s="48">
        <v>0</v>
      </c>
      <c r="G53" s="48">
        <v>0</v>
      </c>
      <c r="H53" s="48">
        <v>0</v>
      </c>
    </row>
    <row r="54" spans="1:8" ht="15.75" customHeight="1">
      <c r="A54" s="128" t="s">
        <v>23</v>
      </c>
      <c r="B54" s="129" t="s">
        <v>24</v>
      </c>
      <c r="C54" s="22" t="s">
        <v>42</v>
      </c>
      <c r="D54" s="71">
        <f>D55+D56+D57+D58</f>
        <v>4810.009</v>
      </c>
      <c r="E54" s="98">
        <f>E55+E56+E57+E58</f>
        <v>500</v>
      </c>
      <c r="F54" s="48">
        <f>F55+F56+F57+F58</f>
        <v>500</v>
      </c>
      <c r="G54" s="48">
        <f>G55+G56+G57+G58</f>
        <v>4000.67</v>
      </c>
      <c r="H54" s="48">
        <f>H55+H56+H57+H58</f>
        <v>4000.67</v>
      </c>
    </row>
    <row r="55" spans="1:8" ht="15.75" customHeight="1">
      <c r="A55" s="128"/>
      <c r="B55" s="129"/>
      <c r="C55" s="22" t="s">
        <v>43</v>
      </c>
      <c r="D55" s="71">
        <v>0</v>
      </c>
      <c r="E55" s="93">
        <v>0</v>
      </c>
      <c r="F55" s="48">
        <v>0</v>
      </c>
      <c r="G55" s="48">
        <v>0</v>
      </c>
      <c r="H55" s="48">
        <v>0</v>
      </c>
    </row>
    <row r="56" spans="1:8" ht="16.5" customHeight="1">
      <c r="A56" s="128"/>
      <c r="B56" s="129"/>
      <c r="C56" s="22" t="s">
        <v>47</v>
      </c>
      <c r="D56" s="71">
        <v>0</v>
      </c>
      <c r="E56" s="93">
        <v>0</v>
      </c>
      <c r="F56" s="48">
        <v>0</v>
      </c>
      <c r="G56" s="48">
        <v>0</v>
      </c>
      <c r="H56" s="48">
        <v>0</v>
      </c>
    </row>
    <row r="57" spans="1:8" ht="15">
      <c r="A57" s="128"/>
      <c r="B57" s="129"/>
      <c r="C57" s="22" t="s">
        <v>45</v>
      </c>
      <c r="D57" s="71">
        <f>500+890.009+520+2900</f>
        <v>4810.009</v>
      </c>
      <c r="E57" s="93">
        <v>500</v>
      </c>
      <c r="F57" s="48">
        <v>500</v>
      </c>
      <c r="G57" s="48">
        <v>4000.67</v>
      </c>
      <c r="H57" s="48">
        <v>4000.67</v>
      </c>
    </row>
    <row r="58" spans="1:8" ht="15">
      <c r="A58" s="128"/>
      <c r="B58" s="129"/>
      <c r="C58" s="22" t="s">
        <v>46</v>
      </c>
      <c r="D58" s="71">
        <v>0</v>
      </c>
      <c r="E58" s="93">
        <v>0</v>
      </c>
      <c r="F58" s="48">
        <v>0</v>
      </c>
      <c r="G58" s="48">
        <v>0</v>
      </c>
      <c r="H58" s="48">
        <v>0</v>
      </c>
    </row>
    <row r="59" spans="1:8" ht="15">
      <c r="A59" s="128" t="s">
        <v>26</v>
      </c>
      <c r="B59" s="129" t="s">
        <v>27</v>
      </c>
      <c r="C59" s="22" t="s">
        <v>42</v>
      </c>
      <c r="D59" s="72">
        <f>D60+D61+D62+D63</f>
        <v>11858.645</v>
      </c>
      <c r="E59" s="98">
        <f>E60+E61+E62+E63</f>
        <v>11000</v>
      </c>
      <c r="F59" s="48">
        <f>F60+F61+F62+F63</f>
        <v>400</v>
      </c>
      <c r="G59" s="48">
        <f>G60+G61+G62+G63</f>
        <v>1000</v>
      </c>
      <c r="H59" s="48">
        <f>H60+H61+H62+H63</f>
        <v>1000</v>
      </c>
    </row>
    <row r="60" spans="1:8" ht="15">
      <c r="A60" s="128"/>
      <c r="B60" s="129"/>
      <c r="C60" s="22" t="s">
        <v>43</v>
      </c>
      <c r="D60" s="71">
        <v>0</v>
      </c>
      <c r="E60" s="98">
        <v>0</v>
      </c>
      <c r="F60" s="48">
        <v>0</v>
      </c>
      <c r="G60" s="48">
        <v>0</v>
      </c>
      <c r="H60" s="48">
        <v>0</v>
      </c>
    </row>
    <row r="61" spans="1:8" ht="15">
      <c r="A61" s="128"/>
      <c r="B61" s="129"/>
      <c r="C61" s="22" t="s">
        <v>47</v>
      </c>
      <c r="D61" s="71">
        <v>0</v>
      </c>
      <c r="E61" s="98">
        <v>0</v>
      </c>
      <c r="F61" s="48">
        <v>0</v>
      </c>
      <c r="G61" s="48">
        <v>0</v>
      </c>
      <c r="H61" s="48">
        <v>0</v>
      </c>
    </row>
    <row r="62" spans="1:8" ht="15">
      <c r="A62" s="128"/>
      <c r="B62" s="129"/>
      <c r="C62" s="22" t="s">
        <v>45</v>
      </c>
      <c r="D62" s="72">
        <f>9043.047+1215.598+1600</f>
        <v>11858.645</v>
      </c>
      <c r="E62" s="98">
        <f>500+10500</f>
        <v>11000</v>
      </c>
      <c r="F62" s="48">
        <v>400</v>
      </c>
      <c r="G62" s="48">
        <v>1000</v>
      </c>
      <c r="H62" s="48">
        <v>1000</v>
      </c>
    </row>
    <row r="63" spans="1:8" ht="15">
      <c r="A63" s="128"/>
      <c r="B63" s="129"/>
      <c r="C63" s="22" t="s">
        <v>46</v>
      </c>
      <c r="D63" s="71">
        <v>0</v>
      </c>
      <c r="E63" s="98">
        <v>0</v>
      </c>
      <c r="F63" s="48">
        <v>0</v>
      </c>
      <c r="G63" s="48">
        <v>0</v>
      </c>
      <c r="H63" s="48">
        <v>0</v>
      </c>
    </row>
    <row r="64" spans="1:8" ht="15">
      <c r="A64" s="128" t="s">
        <v>29</v>
      </c>
      <c r="B64" s="129" t="s">
        <v>30</v>
      </c>
      <c r="C64" s="39" t="s">
        <v>42</v>
      </c>
      <c r="D64" s="71">
        <f>D65+D66+D67+D68</f>
        <v>6161.616999999999</v>
      </c>
      <c r="E64" s="97">
        <f>E65+E66+E67+E68</f>
        <v>494.058</v>
      </c>
      <c r="F64" s="25">
        <f>F65+F66+F67+F68</f>
        <v>50</v>
      </c>
      <c r="G64" s="25">
        <f>G65+G66+G67+G68</f>
        <v>223.93</v>
      </c>
      <c r="H64" s="25">
        <f>H65+H66+H67+H68</f>
        <v>223.93</v>
      </c>
    </row>
    <row r="65" spans="1:8" ht="15">
      <c r="A65" s="128"/>
      <c r="B65" s="129"/>
      <c r="C65" s="39" t="s">
        <v>43</v>
      </c>
      <c r="D65" s="71">
        <v>0</v>
      </c>
      <c r="E65" s="98">
        <v>0</v>
      </c>
      <c r="F65" s="48">
        <v>0</v>
      </c>
      <c r="G65" s="48">
        <v>0</v>
      </c>
      <c r="H65" s="48">
        <v>0</v>
      </c>
    </row>
    <row r="66" spans="1:8" ht="15">
      <c r="A66" s="128"/>
      <c r="B66" s="129"/>
      <c r="C66" s="39" t="s">
        <v>47</v>
      </c>
      <c r="D66" s="71">
        <f>12890.621-3326.643-3463.977</f>
        <v>6100.000999999999</v>
      </c>
      <c r="E66" s="98">
        <v>344.058</v>
      </c>
      <c r="F66" s="48">
        <v>0</v>
      </c>
      <c r="G66" s="48">
        <v>0</v>
      </c>
      <c r="H66" s="48">
        <v>0</v>
      </c>
    </row>
    <row r="67" spans="1:8" ht="15">
      <c r="A67" s="128"/>
      <c r="B67" s="129"/>
      <c r="C67" s="39" t="s">
        <v>45</v>
      </c>
      <c r="D67" s="71">
        <f>130.208-68.592</f>
        <v>61.616</v>
      </c>
      <c r="E67" s="98">
        <v>150</v>
      </c>
      <c r="F67" s="48">
        <v>50</v>
      </c>
      <c r="G67" s="48">
        <v>223.93</v>
      </c>
      <c r="H67" s="48">
        <v>223.93</v>
      </c>
    </row>
    <row r="68" spans="1:8" ht="15">
      <c r="A68" s="128"/>
      <c r="B68" s="129"/>
      <c r="C68" s="39" t="s">
        <v>46</v>
      </c>
      <c r="D68" s="71">
        <v>0</v>
      </c>
      <c r="E68" s="98">
        <v>0</v>
      </c>
      <c r="F68" s="48">
        <v>0</v>
      </c>
      <c r="G68" s="48">
        <v>0</v>
      </c>
      <c r="H68" s="48">
        <v>0</v>
      </c>
    </row>
    <row r="69" spans="1:8" ht="15">
      <c r="A69" s="128" t="s">
        <v>32</v>
      </c>
      <c r="B69" s="129" t="s">
        <v>59</v>
      </c>
      <c r="C69" s="22" t="s">
        <v>42</v>
      </c>
      <c r="D69" s="71">
        <f>D70+D71+D72+D73</f>
        <v>5127.487</v>
      </c>
      <c r="E69" s="95">
        <f>E70+E71+E72+E73</f>
        <v>11931</v>
      </c>
      <c r="F69" s="25">
        <v>0</v>
      </c>
      <c r="G69" s="25">
        <f>G70+G71+G72+G73</f>
        <v>0</v>
      </c>
      <c r="H69" s="25">
        <f>H70+H71+H72+H73</f>
        <v>0</v>
      </c>
    </row>
    <row r="70" spans="1:8" ht="15">
      <c r="A70" s="128"/>
      <c r="B70" s="129"/>
      <c r="C70" s="22" t="s">
        <v>43</v>
      </c>
      <c r="D70" s="71">
        <v>0</v>
      </c>
      <c r="E70" s="93">
        <v>0</v>
      </c>
      <c r="F70" s="48">
        <v>0</v>
      </c>
      <c r="G70" s="48">
        <v>0</v>
      </c>
      <c r="H70" s="48">
        <v>0</v>
      </c>
    </row>
    <row r="71" spans="1:8" ht="15" customHeight="1">
      <c r="A71" s="128"/>
      <c r="B71" s="129"/>
      <c r="C71" s="22" t="s">
        <v>47</v>
      </c>
      <c r="D71" s="71">
        <v>0</v>
      </c>
      <c r="E71" s="93">
        <v>0</v>
      </c>
      <c r="F71" s="48">
        <v>0</v>
      </c>
      <c r="G71" s="48">
        <v>0</v>
      </c>
      <c r="H71" s="48">
        <v>0</v>
      </c>
    </row>
    <row r="72" spans="1:8" ht="15">
      <c r="A72" s="128"/>
      <c r="B72" s="129"/>
      <c r="C72" s="22" t="s">
        <v>45</v>
      </c>
      <c r="D72" s="71">
        <v>5127.487</v>
      </c>
      <c r="E72" s="93">
        <v>11931</v>
      </c>
      <c r="F72" s="48">
        <v>0</v>
      </c>
      <c r="G72" s="48">
        <v>0</v>
      </c>
      <c r="H72" s="48">
        <v>0</v>
      </c>
    </row>
    <row r="73" spans="1:8" ht="15">
      <c r="A73" s="128"/>
      <c r="B73" s="129"/>
      <c r="C73" s="22" t="s">
        <v>46</v>
      </c>
      <c r="D73" s="71">
        <v>0</v>
      </c>
      <c r="E73" s="93">
        <v>0</v>
      </c>
      <c r="F73" s="48">
        <v>0</v>
      </c>
      <c r="G73" s="48">
        <v>0</v>
      </c>
      <c r="H73" s="48">
        <v>0</v>
      </c>
    </row>
    <row r="74" spans="1:8" ht="15">
      <c r="A74" s="128" t="s">
        <v>73</v>
      </c>
      <c r="B74" s="129" t="s">
        <v>74</v>
      </c>
      <c r="C74" s="78" t="s">
        <v>42</v>
      </c>
      <c r="D74" s="71">
        <f>D75+D76+D77+D78</f>
        <v>0</v>
      </c>
      <c r="E74" s="97">
        <f>E76+E77</f>
        <v>6062</v>
      </c>
      <c r="F74" s="25">
        <v>0</v>
      </c>
      <c r="G74" s="25">
        <f>G75+G76+G77+G78</f>
        <v>0</v>
      </c>
      <c r="H74" s="25">
        <f>H75+H76+H77+H78</f>
        <v>0</v>
      </c>
    </row>
    <row r="75" spans="1:8" ht="15">
      <c r="A75" s="128"/>
      <c r="B75" s="129"/>
      <c r="C75" s="78" t="s">
        <v>43</v>
      </c>
      <c r="D75" s="71">
        <v>0</v>
      </c>
      <c r="E75" s="98">
        <v>0</v>
      </c>
      <c r="F75" s="48">
        <v>0</v>
      </c>
      <c r="G75" s="48">
        <v>0</v>
      </c>
      <c r="H75" s="48">
        <v>0</v>
      </c>
    </row>
    <row r="76" spans="1:8" ht="15">
      <c r="A76" s="128"/>
      <c r="B76" s="129"/>
      <c r="C76" s="78" t="s">
        <v>47</v>
      </c>
      <c r="D76" s="71">
        <v>0</v>
      </c>
      <c r="E76" s="98">
        <v>6000</v>
      </c>
      <c r="F76" s="48">
        <v>0</v>
      </c>
      <c r="G76" s="48">
        <v>0</v>
      </c>
      <c r="H76" s="48">
        <v>0</v>
      </c>
    </row>
    <row r="77" spans="1:8" ht="15">
      <c r="A77" s="128"/>
      <c r="B77" s="129"/>
      <c r="C77" s="78" t="s">
        <v>45</v>
      </c>
      <c r="D77" s="71">
        <v>0</v>
      </c>
      <c r="E77" s="98">
        <v>62</v>
      </c>
      <c r="F77" s="48">
        <v>0</v>
      </c>
      <c r="G77" s="48">
        <v>0</v>
      </c>
      <c r="H77" s="48">
        <v>0</v>
      </c>
    </row>
    <row r="78" spans="1:8" ht="15">
      <c r="A78" s="128"/>
      <c r="B78" s="129"/>
      <c r="C78" s="78" t="s">
        <v>46</v>
      </c>
      <c r="D78" s="71">
        <v>0</v>
      </c>
      <c r="E78" s="98">
        <v>0</v>
      </c>
      <c r="F78" s="48">
        <v>0</v>
      </c>
      <c r="G78" s="48">
        <v>0</v>
      </c>
      <c r="H78" s="48">
        <v>0</v>
      </c>
    </row>
    <row r="79" spans="1:8" ht="15">
      <c r="A79" s="127" t="s">
        <v>53</v>
      </c>
      <c r="B79" s="126" t="s">
        <v>54</v>
      </c>
      <c r="C79" s="75" t="s">
        <v>42</v>
      </c>
      <c r="D79" s="70">
        <f>D80+D81+D82+D83</f>
        <v>32661.326540000002</v>
      </c>
      <c r="E79" s="91">
        <f>E80+E81+E82+E83</f>
        <v>155994.082</v>
      </c>
      <c r="F79" s="70">
        <f>F80+F81+F82+F83</f>
        <v>0</v>
      </c>
      <c r="G79" s="70">
        <f>G80+G81+G82+G83</f>
        <v>0</v>
      </c>
      <c r="H79" s="70">
        <f>H80+H81+H82+H83</f>
        <v>0</v>
      </c>
    </row>
    <row r="80" spans="1:8" ht="15">
      <c r="A80" s="127"/>
      <c r="B80" s="126"/>
      <c r="C80" s="75" t="s">
        <v>43</v>
      </c>
      <c r="D80" s="70">
        <v>0</v>
      </c>
      <c r="E80" s="92">
        <v>0</v>
      </c>
      <c r="F80" s="74">
        <v>0</v>
      </c>
      <c r="G80" s="74">
        <v>0</v>
      </c>
      <c r="H80" s="74">
        <v>0</v>
      </c>
    </row>
    <row r="81" spans="1:8" ht="15">
      <c r="A81" s="127"/>
      <c r="B81" s="126"/>
      <c r="C81" s="75" t="s">
        <v>47</v>
      </c>
      <c r="D81" s="70">
        <f>D86</f>
        <v>32661.326540000002</v>
      </c>
      <c r="E81" s="92">
        <f>E86</f>
        <v>155994.082</v>
      </c>
      <c r="F81" s="74">
        <v>0</v>
      </c>
      <c r="G81" s="74">
        <v>0</v>
      </c>
      <c r="H81" s="74">
        <v>0</v>
      </c>
    </row>
    <row r="82" spans="1:8" ht="15">
      <c r="A82" s="127"/>
      <c r="B82" s="126"/>
      <c r="C82" s="75" t="s">
        <v>45</v>
      </c>
      <c r="D82" s="70">
        <v>0</v>
      </c>
      <c r="E82" s="92">
        <v>0</v>
      </c>
      <c r="F82" s="74">
        <v>0</v>
      </c>
      <c r="G82" s="74">
        <v>0</v>
      </c>
      <c r="H82" s="74">
        <v>0</v>
      </c>
    </row>
    <row r="83" spans="1:8" ht="15">
      <c r="A83" s="127"/>
      <c r="B83" s="126"/>
      <c r="C83" s="75" t="s">
        <v>46</v>
      </c>
      <c r="D83" s="70">
        <v>0</v>
      </c>
      <c r="E83" s="92">
        <v>0</v>
      </c>
      <c r="F83" s="74">
        <v>0</v>
      </c>
      <c r="G83" s="74">
        <v>0</v>
      </c>
      <c r="H83" s="74">
        <v>0</v>
      </c>
    </row>
    <row r="84" spans="1:8" ht="15">
      <c r="A84" s="128" t="s">
        <v>36</v>
      </c>
      <c r="B84" s="129" t="s">
        <v>49</v>
      </c>
      <c r="C84" s="22" t="s">
        <v>42</v>
      </c>
      <c r="D84" s="71">
        <f>D85+D86+D87+D88</f>
        <v>32661.326540000002</v>
      </c>
      <c r="E84" s="95">
        <f>E85+E86+E87+E88</f>
        <v>155994.082</v>
      </c>
      <c r="F84" s="25">
        <f>F85+F86+F87+F88</f>
        <v>0</v>
      </c>
      <c r="G84" s="25">
        <f>G85+G86+G87+G88</f>
        <v>0</v>
      </c>
      <c r="H84" s="25">
        <f>H85+H86+H87+H88</f>
        <v>0</v>
      </c>
    </row>
    <row r="85" spans="1:8" ht="15">
      <c r="A85" s="128"/>
      <c r="B85" s="129"/>
      <c r="C85" s="22" t="s">
        <v>43</v>
      </c>
      <c r="D85" s="71">
        <v>0</v>
      </c>
      <c r="E85" s="93">
        <v>0</v>
      </c>
      <c r="F85" s="24">
        <v>0</v>
      </c>
      <c r="G85" s="24">
        <v>0</v>
      </c>
      <c r="H85" s="24">
        <v>0</v>
      </c>
    </row>
    <row r="86" spans="1:8" ht="15">
      <c r="A86" s="128"/>
      <c r="B86" s="129"/>
      <c r="C86" s="22" t="s">
        <v>47</v>
      </c>
      <c r="D86" s="71">
        <f>32661.327-0.00046</f>
        <v>32661.326540000002</v>
      </c>
      <c r="E86" s="93">
        <v>155994.082</v>
      </c>
      <c r="F86" s="24">
        <v>0</v>
      </c>
      <c r="G86" s="24">
        <v>0</v>
      </c>
      <c r="H86" s="24">
        <v>0</v>
      </c>
    </row>
    <row r="87" spans="1:8" ht="15">
      <c r="A87" s="128"/>
      <c r="B87" s="129"/>
      <c r="C87" s="22" t="s">
        <v>45</v>
      </c>
      <c r="D87" s="71">
        <v>0</v>
      </c>
      <c r="E87" s="93">
        <v>0</v>
      </c>
      <c r="F87" s="24">
        <v>0</v>
      </c>
      <c r="G87" s="24">
        <v>0</v>
      </c>
      <c r="H87" s="24">
        <v>0</v>
      </c>
    </row>
    <row r="88" spans="1:8" ht="15">
      <c r="A88" s="128"/>
      <c r="B88" s="129"/>
      <c r="C88" s="22" t="s">
        <v>46</v>
      </c>
      <c r="D88" s="71">
        <v>0</v>
      </c>
      <c r="E88" s="93">
        <v>0</v>
      </c>
      <c r="F88" s="24">
        <v>0</v>
      </c>
      <c r="G88" s="24">
        <v>0</v>
      </c>
      <c r="H88" s="24">
        <v>0</v>
      </c>
    </row>
    <row r="89" spans="1:8" ht="15">
      <c r="A89" s="127" t="s">
        <v>51</v>
      </c>
      <c r="B89" s="126" t="s">
        <v>34</v>
      </c>
      <c r="C89" s="75" t="s">
        <v>42</v>
      </c>
      <c r="D89" s="70">
        <f>D104+D99+D94</f>
        <v>2963.29</v>
      </c>
      <c r="E89" s="92">
        <f>E92</f>
        <v>550</v>
      </c>
      <c r="F89" s="74">
        <f>F90+F91+F92+F93</f>
        <v>400</v>
      </c>
      <c r="G89" s="74">
        <f>G90+G91+G92+G93</f>
        <v>450</v>
      </c>
      <c r="H89" s="74">
        <f>H90+H91+H92+H93</f>
        <v>650</v>
      </c>
    </row>
    <row r="90" spans="1:8" ht="15">
      <c r="A90" s="127"/>
      <c r="B90" s="126"/>
      <c r="C90" s="75" t="s">
        <v>43</v>
      </c>
      <c r="D90" s="70">
        <f>D105+D100+D95</f>
        <v>0</v>
      </c>
      <c r="E90" s="92">
        <v>0</v>
      </c>
      <c r="F90" s="74">
        <v>0</v>
      </c>
      <c r="G90" s="74">
        <v>0</v>
      </c>
      <c r="H90" s="74">
        <v>0</v>
      </c>
    </row>
    <row r="91" spans="1:8" ht="15">
      <c r="A91" s="127"/>
      <c r="B91" s="126"/>
      <c r="C91" s="75" t="s">
        <v>47</v>
      </c>
      <c r="D91" s="70">
        <f>D106+D101+D96</f>
        <v>273.265</v>
      </c>
      <c r="E91" s="92">
        <v>0</v>
      </c>
      <c r="F91" s="74">
        <v>0</v>
      </c>
      <c r="G91" s="74">
        <v>0</v>
      </c>
      <c r="H91" s="74">
        <v>0</v>
      </c>
    </row>
    <row r="92" spans="1:8" ht="15">
      <c r="A92" s="127"/>
      <c r="B92" s="126"/>
      <c r="C92" s="75" t="s">
        <v>45</v>
      </c>
      <c r="D92" s="70">
        <f>D107+D102+D97</f>
        <v>2690.025</v>
      </c>
      <c r="E92" s="92">
        <f>E97+E102</f>
        <v>550</v>
      </c>
      <c r="F92" s="74">
        <f>F97+F102</f>
        <v>400</v>
      </c>
      <c r="G92" s="74">
        <f>G97+G102</f>
        <v>450</v>
      </c>
      <c r="H92" s="74">
        <f>H97+H102</f>
        <v>650</v>
      </c>
    </row>
    <row r="93" spans="1:8" ht="15">
      <c r="A93" s="127"/>
      <c r="B93" s="126"/>
      <c r="C93" s="75" t="s">
        <v>46</v>
      </c>
      <c r="D93" s="70">
        <f>D108+D103+D98</f>
        <v>0</v>
      </c>
      <c r="E93" s="92" t="s">
        <v>48</v>
      </c>
      <c r="F93" s="74">
        <v>0</v>
      </c>
      <c r="G93" s="74">
        <v>0</v>
      </c>
      <c r="H93" s="74">
        <v>0</v>
      </c>
    </row>
    <row r="94" spans="1:8" ht="15">
      <c r="A94" s="128" t="s">
        <v>52</v>
      </c>
      <c r="B94" s="129" t="s">
        <v>37</v>
      </c>
      <c r="C94" s="46" t="s">
        <v>42</v>
      </c>
      <c r="D94" s="71">
        <f>D95+D96+D97+D98</f>
        <v>231</v>
      </c>
      <c r="E94" s="93">
        <f>E95+E96+E97+E98</f>
        <v>350</v>
      </c>
      <c r="F94" s="45">
        <v>200</v>
      </c>
      <c r="G94" s="45">
        <f>G95+G96+G97+G98</f>
        <v>250</v>
      </c>
      <c r="H94" s="45">
        <f>H95+H96+H97+H98</f>
        <v>250</v>
      </c>
    </row>
    <row r="95" spans="1:8" ht="15">
      <c r="A95" s="128"/>
      <c r="B95" s="129"/>
      <c r="C95" s="46" t="s">
        <v>43</v>
      </c>
      <c r="D95" s="71">
        <v>0</v>
      </c>
      <c r="E95" s="93">
        <v>0</v>
      </c>
      <c r="F95" s="45">
        <v>0</v>
      </c>
      <c r="G95" s="45">
        <v>0</v>
      </c>
      <c r="H95" s="45">
        <v>0</v>
      </c>
    </row>
    <row r="96" spans="1:8" ht="15">
      <c r="A96" s="128"/>
      <c r="B96" s="129"/>
      <c r="C96" s="46" t="s">
        <v>47</v>
      </c>
      <c r="D96" s="71">
        <v>0</v>
      </c>
      <c r="E96" s="93">
        <v>0</v>
      </c>
      <c r="F96" s="45">
        <v>0</v>
      </c>
      <c r="G96" s="45">
        <v>0</v>
      </c>
      <c r="H96" s="45">
        <v>0</v>
      </c>
    </row>
    <row r="97" spans="1:8" ht="15">
      <c r="A97" s="128"/>
      <c r="B97" s="129"/>
      <c r="C97" s="46" t="s">
        <v>45</v>
      </c>
      <c r="D97" s="71">
        <v>231</v>
      </c>
      <c r="E97" s="87">
        <v>350</v>
      </c>
      <c r="F97" s="15">
        <v>200</v>
      </c>
      <c r="G97" s="15">
        <v>250</v>
      </c>
      <c r="H97" s="15">
        <v>250</v>
      </c>
    </row>
    <row r="98" spans="1:8" ht="15">
      <c r="A98" s="128"/>
      <c r="B98" s="129"/>
      <c r="C98" s="46" t="s">
        <v>46</v>
      </c>
      <c r="D98" s="71">
        <v>0</v>
      </c>
      <c r="E98" s="93">
        <v>0</v>
      </c>
      <c r="F98" s="45">
        <v>0</v>
      </c>
      <c r="G98" s="45">
        <v>0</v>
      </c>
      <c r="H98" s="45">
        <v>0</v>
      </c>
    </row>
    <row r="99" spans="1:8" ht="15">
      <c r="A99" s="128" t="s">
        <v>63</v>
      </c>
      <c r="B99" s="129" t="s">
        <v>62</v>
      </c>
      <c r="C99" s="49" t="s">
        <v>42</v>
      </c>
      <c r="D99" s="71">
        <f>D100+D101+D102+D103</f>
        <v>2439.025</v>
      </c>
      <c r="E99" s="93">
        <f>E100+E101+E102+E103</f>
        <v>200</v>
      </c>
      <c r="F99" s="48">
        <f>F100+F101+F102+F103</f>
        <v>200</v>
      </c>
      <c r="G99" s="48">
        <f>G100+G101+G102+G103</f>
        <v>200</v>
      </c>
      <c r="H99" s="48">
        <f>H100+H101+H102+H103</f>
        <v>400</v>
      </c>
    </row>
    <row r="100" spans="1:8" ht="15">
      <c r="A100" s="128"/>
      <c r="B100" s="129"/>
      <c r="C100" s="49" t="s">
        <v>43</v>
      </c>
      <c r="D100" s="71">
        <v>0</v>
      </c>
      <c r="E100" s="93">
        <v>0</v>
      </c>
      <c r="F100" s="48">
        <v>0</v>
      </c>
      <c r="G100" s="48">
        <v>0</v>
      </c>
      <c r="H100" s="48">
        <v>0</v>
      </c>
    </row>
    <row r="101" spans="1:8" ht="15">
      <c r="A101" s="128"/>
      <c r="B101" s="129"/>
      <c r="C101" s="49" t="s">
        <v>47</v>
      </c>
      <c r="D101" s="71">
        <v>0</v>
      </c>
      <c r="E101" s="93">
        <v>0</v>
      </c>
      <c r="F101" s="48">
        <v>0</v>
      </c>
      <c r="G101" s="48">
        <v>0</v>
      </c>
      <c r="H101" s="48">
        <v>0</v>
      </c>
    </row>
    <row r="102" spans="1:8" ht="15">
      <c r="A102" s="128"/>
      <c r="B102" s="129"/>
      <c r="C102" s="49" t="s">
        <v>45</v>
      </c>
      <c r="D102" s="71">
        <f>2500-60.975</f>
        <v>2439.025</v>
      </c>
      <c r="E102" s="93">
        <v>200</v>
      </c>
      <c r="F102" s="48">
        <v>200</v>
      </c>
      <c r="G102" s="48">
        <v>200</v>
      </c>
      <c r="H102" s="48">
        <v>400</v>
      </c>
    </row>
    <row r="103" spans="1:8" ht="15">
      <c r="A103" s="128"/>
      <c r="B103" s="129"/>
      <c r="C103" s="49" t="s">
        <v>46</v>
      </c>
      <c r="D103" s="71">
        <v>0</v>
      </c>
      <c r="E103" s="93">
        <v>0</v>
      </c>
      <c r="F103" s="48">
        <v>0</v>
      </c>
      <c r="G103" s="48">
        <v>0</v>
      </c>
      <c r="H103" s="48">
        <v>0</v>
      </c>
    </row>
    <row r="104" spans="1:8" ht="15">
      <c r="A104" s="128" t="s">
        <v>71</v>
      </c>
      <c r="B104" s="129" t="s">
        <v>72</v>
      </c>
      <c r="C104" s="61" t="s">
        <v>42</v>
      </c>
      <c r="D104" s="71">
        <f>D105+D106+D107+D108</f>
        <v>293.265</v>
      </c>
      <c r="E104" s="93">
        <f>E105+E106+E107+E108</f>
        <v>0</v>
      </c>
      <c r="F104" s="48">
        <f>F105+F106+F107+F108</f>
        <v>0</v>
      </c>
      <c r="G104" s="48">
        <f>G105+G106+G107+G108</f>
        <v>0</v>
      </c>
      <c r="H104" s="48">
        <f>H105+H106+H107+H108</f>
        <v>0</v>
      </c>
    </row>
    <row r="105" spans="1:8" ht="15">
      <c r="A105" s="128"/>
      <c r="B105" s="129"/>
      <c r="C105" s="61" t="s">
        <v>43</v>
      </c>
      <c r="D105" s="71">
        <v>0</v>
      </c>
      <c r="E105" s="93">
        <v>0</v>
      </c>
      <c r="F105" s="48">
        <v>0</v>
      </c>
      <c r="G105" s="48">
        <v>0</v>
      </c>
      <c r="H105" s="48">
        <v>0</v>
      </c>
    </row>
    <row r="106" spans="1:8" ht="15">
      <c r="A106" s="128"/>
      <c r="B106" s="129"/>
      <c r="C106" s="61" t="s">
        <v>47</v>
      </c>
      <c r="D106" s="72">
        <v>273.265</v>
      </c>
      <c r="E106" s="93">
        <v>0</v>
      </c>
      <c r="F106" s="48">
        <v>0</v>
      </c>
      <c r="G106" s="48">
        <v>0</v>
      </c>
      <c r="H106" s="48">
        <v>0</v>
      </c>
    </row>
    <row r="107" spans="1:8" ht="15">
      <c r="A107" s="128"/>
      <c r="B107" s="129"/>
      <c r="C107" s="61" t="s">
        <v>45</v>
      </c>
      <c r="D107" s="72">
        <v>20</v>
      </c>
      <c r="E107" s="93">
        <v>0</v>
      </c>
      <c r="F107" s="48">
        <v>0</v>
      </c>
      <c r="G107" s="48">
        <v>0</v>
      </c>
      <c r="H107" s="48">
        <v>0</v>
      </c>
    </row>
    <row r="108" spans="1:8" ht="15">
      <c r="A108" s="128"/>
      <c r="B108" s="129"/>
      <c r="C108" s="61" t="s">
        <v>46</v>
      </c>
      <c r="D108" s="71">
        <v>0</v>
      </c>
      <c r="E108" s="93">
        <v>0</v>
      </c>
      <c r="F108" s="48">
        <v>0</v>
      </c>
      <c r="G108" s="48">
        <v>0</v>
      </c>
      <c r="H108" s="48">
        <v>0</v>
      </c>
    </row>
  </sheetData>
  <sheetProtection/>
  <mergeCells count="71">
    <mergeCell ref="A74:A78"/>
    <mergeCell ref="D6:H6"/>
    <mergeCell ref="D7:H7"/>
    <mergeCell ref="H41:H42"/>
    <mergeCell ref="A99:A103"/>
    <mergeCell ref="B99:B103"/>
    <mergeCell ref="A49:A53"/>
    <mergeCell ref="B49:B53"/>
    <mergeCell ref="A43:A48"/>
    <mergeCell ref="B43:B48"/>
    <mergeCell ref="D41:D42"/>
    <mergeCell ref="E29:E30"/>
    <mergeCell ref="A15:A19"/>
    <mergeCell ref="B74:B78"/>
    <mergeCell ref="D1:H2"/>
    <mergeCell ref="D3:H3"/>
    <mergeCell ref="C29:C30"/>
    <mergeCell ref="D29:D30"/>
    <mergeCell ref="A6:A8"/>
    <mergeCell ref="B6:B8"/>
    <mergeCell ref="C6:C8"/>
    <mergeCell ref="E35:E36"/>
    <mergeCell ref="F35:F36"/>
    <mergeCell ref="A10:A14"/>
    <mergeCell ref="B10:B14"/>
    <mergeCell ref="A4:H4"/>
    <mergeCell ref="A5:H5"/>
    <mergeCell ref="H29:H30"/>
    <mergeCell ref="G29:G30"/>
    <mergeCell ref="A25:A30"/>
    <mergeCell ref="B25:B30"/>
    <mergeCell ref="G35:G36"/>
    <mergeCell ref="F29:F30"/>
    <mergeCell ref="F41:F42"/>
    <mergeCell ref="G41:G42"/>
    <mergeCell ref="A20:A24"/>
    <mergeCell ref="B20:B24"/>
    <mergeCell ref="A31:A36"/>
    <mergeCell ref="B31:B36"/>
    <mergeCell ref="C35:C36"/>
    <mergeCell ref="D35:D36"/>
    <mergeCell ref="H35:H36"/>
    <mergeCell ref="A94:A98"/>
    <mergeCell ref="B94:B98"/>
    <mergeCell ref="A89:A93"/>
    <mergeCell ref="B89:B93"/>
    <mergeCell ref="C47:C48"/>
    <mergeCell ref="D47:D48"/>
    <mergeCell ref="E47:E48"/>
    <mergeCell ref="F47:F48"/>
    <mergeCell ref="G47:G48"/>
    <mergeCell ref="H47:H48"/>
    <mergeCell ref="A37:A42"/>
    <mergeCell ref="B37:B42"/>
    <mergeCell ref="C41:C42"/>
    <mergeCell ref="A104:A108"/>
    <mergeCell ref="B104:B108"/>
    <mergeCell ref="B54:B58"/>
    <mergeCell ref="A59:A63"/>
    <mergeCell ref="B59:B63"/>
    <mergeCell ref="E41:E42"/>
    <mergeCell ref="B15:B19"/>
    <mergeCell ref="A79:A83"/>
    <mergeCell ref="B79:B83"/>
    <mergeCell ref="A84:A88"/>
    <mergeCell ref="B84:B88"/>
    <mergeCell ref="A69:A73"/>
    <mergeCell ref="B69:B73"/>
    <mergeCell ref="A64:A68"/>
    <mergeCell ref="B64:B68"/>
    <mergeCell ref="A54:A58"/>
  </mergeCells>
  <printOptions/>
  <pageMargins left="0.25" right="0.25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8"/>
  <sheetViews>
    <sheetView zoomScale="110" zoomScaleNormal="110" zoomScalePageLayoutView="0" workbookViewId="0" topLeftCell="A1">
      <selection activeCell="D1" sqref="D1:H2"/>
    </sheetView>
  </sheetViews>
  <sheetFormatPr defaultColWidth="8.8515625" defaultRowHeight="15"/>
  <cols>
    <col min="1" max="1" width="6.00390625" style="1" customWidth="1"/>
    <col min="2" max="2" width="33.8515625" style="1" customWidth="1"/>
    <col min="3" max="3" width="34.00390625" style="1" customWidth="1"/>
    <col min="4" max="4" width="16.28125" style="73" customWidth="1"/>
    <col min="5" max="5" width="12.140625" style="112" customWidth="1"/>
    <col min="6" max="6" width="11.140625" style="1" customWidth="1"/>
    <col min="7" max="8" width="11.00390625" style="1" customWidth="1"/>
    <col min="9" max="16384" width="8.8515625" style="1" customWidth="1"/>
  </cols>
  <sheetData>
    <row r="1" spans="1:8" ht="14.25" customHeight="1">
      <c r="A1" s="17"/>
      <c r="B1" s="17"/>
      <c r="C1" s="17"/>
      <c r="D1" s="147" t="s">
        <v>86</v>
      </c>
      <c r="E1" s="147"/>
      <c r="F1" s="147"/>
      <c r="G1" s="147"/>
      <c r="H1" s="147"/>
    </row>
    <row r="2" spans="1:8" ht="59.25" customHeight="1">
      <c r="A2" s="17"/>
      <c r="B2" s="17"/>
      <c r="C2" s="17"/>
      <c r="D2" s="147"/>
      <c r="E2" s="147"/>
      <c r="F2" s="147"/>
      <c r="G2" s="147"/>
      <c r="H2" s="147"/>
    </row>
    <row r="3" spans="1:8" ht="66.75" customHeight="1">
      <c r="A3" s="18"/>
      <c r="B3" s="18"/>
      <c r="C3" s="18"/>
      <c r="D3" s="118" t="s">
        <v>82</v>
      </c>
      <c r="E3" s="148"/>
      <c r="F3" s="148"/>
      <c r="G3" s="148"/>
      <c r="H3" s="148"/>
    </row>
    <row r="4" spans="1:8" ht="18.75">
      <c r="A4" s="123" t="s">
        <v>0</v>
      </c>
      <c r="B4" s="123"/>
      <c r="C4" s="123"/>
      <c r="D4" s="123"/>
      <c r="E4" s="123"/>
      <c r="F4" s="123"/>
      <c r="G4" s="123"/>
      <c r="H4" s="123"/>
    </row>
    <row r="5" spans="1:8" ht="75" customHeight="1">
      <c r="A5" s="146" t="s">
        <v>77</v>
      </c>
      <c r="B5" s="146"/>
      <c r="C5" s="146"/>
      <c r="D5" s="146"/>
      <c r="E5" s="146"/>
      <c r="F5" s="146"/>
      <c r="G5" s="146"/>
      <c r="H5" s="146"/>
    </row>
    <row r="6" spans="1:8" ht="15">
      <c r="A6" s="149" t="s">
        <v>1</v>
      </c>
      <c r="B6" s="141" t="s">
        <v>2</v>
      </c>
      <c r="C6" s="141" t="s">
        <v>3</v>
      </c>
      <c r="D6" s="141" t="s">
        <v>39</v>
      </c>
      <c r="E6" s="141"/>
      <c r="F6" s="141"/>
      <c r="G6" s="141"/>
      <c r="H6" s="141"/>
    </row>
    <row r="7" spans="1:8" ht="15">
      <c r="A7" s="149"/>
      <c r="B7" s="141"/>
      <c r="C7" s="141"/>
      <c r="D7" s="141" t="s">
        <v>40</v>
      </c>
      <c r="E7" s="141"/>
      <c r="F7" s="141"/>
      <c r="G7" s="141"/>
      <c r="H7" s="141"/>
    </row>
    <row r="8" spans="1:8" ht="15">
      <c r="A8" s="149"/>
      <c r="B8" s="141"/>
      <c r="C8" s="141"/>
      <c r="D8" s="68">
        <v>2020</v>
      </c>
      <c r="E8" s="106">
        <v>2021</v>
      </c>
      <c r="F8" s="103">
        <v>2022</v>
      </c>
      <c r="G8" s="103">
        <v>2023</v>
      </c>
      <c r="H8" s="103">
        <v>2024</v>
      </c>
    </row>
    <row r="9" spans="1:8" ht="15">
      <c r="A9" s="21">
        <v>1</v>
      </c>
      <c r="B9" s="20">
        <v>2</v>
      </c>
      <c r="C9" s="20">
        <v>3</v>
      </c>
      <c r="D9" s="69">
        <v>4</v>
      </c>
      <c r="E9" s="113">
        <v>5</v>
      </c>
      <c r="F9" s="20">
        <v>6</v>
      </c>
      <c r="G9" s="20">
        <v>7</v>
      </c>
      <c r="H9" s="20">
        <v>8</v>
      </c>
    </row>
    <row r="10" spans="1:8" ht="15">
      <c r="A10" s="144"/>
      <c r="B10" s="145" t="s">
        <v>41</v>
      </c>
      <c r="C10" s="19" t="s">
        <v>42</v>
      </c>
      <c r="D10" s="70">
        <f aca="true" t="shared" si="0" ref="D10:H14">D15+D79+D89</f>
        <v>72221.88153999999</v>
      </c>
      <c r="E10" s="70">
        <f t="shared" si="0"/>
        <v>189594.13999999998</v>
      </c>
      <c r="F10" s="23">
        <f t="shared" si="0"/>
        <v>2575</v>
      </c>
      <c r="G10" s="23">
        <f t="shared" si="0"/>
        <v>8674.6</v>
      </c>
      <c r="H10" s="23">
        <f t="shared" si="0"/>
        <v>8874.6</v>
      </c>
    </row>
    <row r="11" spans="1:8" ht="15">
      <c r="A11" s="144"/>
      <c r="B11" s="145"/>
      <c r="C11" s="103" t="s">
        <v>43</v>
      </c>
      <c r="D11" s="71">
        <f t="shared" si="0"/>
        <v>0</v>
      </c>
      <c r="E11" s="72">
        <f t="shared" si="0"/>
        <v>0</v>
      </c>
      <c r="F11" s="48">
        <f t="shared" si="0"/>
        <v>0</v>
      </c>
      <c r="G11" s="48">
        <f t="shared" si="0"/>
        <v>0</v>
      </c>
      <c r="H11" s="48">
        <f t="shared" si="0"/>
        <v>0</v>
      </c>
    </row>
    <row r="12" spans="1:8" ht="15">
      <c r="A12" s="144"/>
      <c r="B12" s="145"/>
      <c r="C12" s="103" t="s">
        <v>44</v>
      </c>
      <c r="D12" s="71">
        <f t="shared" si="0"/>
        <v>39034.59254</v>
      </c>
      <c r="E12" s="71">
        <f>E17+E81+E91</f>
        <v>162338.13999999998</v>
      </c>
      <c r="F12" s="48">
        <f t="shared" si="0"/>
        <v>0</v>
      </c>
      <c r="G12" s="48">
        <f t="shared" si="0"/>
        <v>0</v>
      </c>
      <c r="H12" s="48">
        <f t="shared" si="0"/>
        <v>0</v>
      </c>
    </row>
    <row r="13" spans="1:8" ht="15">
      <c r="A13" s="144"/>
      <c r="B13" s="145"/>
      <c r="C13" s="103" t="s">
        <v>45</v>
      </c>
      <c r="D13" s="71">
        <f t="shared" si="0"/>
        <v>33187.289000000004</v>
      </c>
      <c r="E13" s="71">
        <f>E18+E82+E92</f>
        <v>27256</v>
      </c>
      <c r="F13" s="48">
        <f t="shared" si="0"/>
        <v>2575</v>
      </c>
      <c r="G13" s="48">
        <f t="shared" si="0"/>
        <v>8674.6</v>
      </c>
      <c r="H13" s="48">
        <f t="shared" si="0"/>
        <v>8874.6</v>
      </c>
    </row>
    <row r="14" spans="1:8" ht="26.25" customHeight="1">
      <c r="A14" s="144"/>
      <c r="B14" s="145"/>
      <c r="C14" s="103" t="s">
        <v>46</v>
      </c>
      <c r="D14" s="71">
        <f>D19+D83+D93</f>
        <v>0</v>
      </c>
      <c r="E14" s="72">
        <v>0</v>
      </c>
      <c r="F14" s="48">
        <f t="shared" si="0"/>
        <v>0</v>
      </c>
      <c r="G14" s="48">
        <f t="shared" si="0"/>
        <v>0</v>
      </c>
      <c r="H14" s="48">
        <f t="shared" si="0"/>
        <v>0</v>
      </c>
    </row>
    <row r="15" spans="1:8" ht="18.75" customHeight="1">
      <c r="A15" s="150" t="s">
        <v>56</v>
      </c>
      <c r="B15" s="126" t="s">
        <v>57</v>
      </c>
      <c r="C15" s="75" t="s">
        <v>42</v>
      </c>
      <c r="D15" s="70">
        <f>D20+D25+D49+D54+D59+D69+D64+D31</f>
        <v>36597.265</v>
      </c>
      <c r="E15" s="70">
        <f>E16+E17+E18+E19</f>
        <v>33050.058</v>
      </c>
      <c r="F15" s="74">
        <f>F20+F25+F49+F54+F59+F69+F64</f>
        <v>2175</v>
      </c>
      <c r="G15" s="74">
        <f>G20+G25+G49+G54+G59+G69+G64</f>
        <v>8224.6</v>
      </c>
      <c r="H15" s="74">
        <f>H20+H25+H49+H54+H59+H69+H64</f>
        <v>8224.6</v>
      </c>
    </row>
    <row r="16" spans="1:8" ht="24" customHeight="1">
      <c r="A16" s="150"/>
      <c r="B16" s="126"/>
      <c r="C16" s="106" t="s">
        <v>43</v>
      </c>
      <c r="D16" s="71">
        <f>D21+D26+D50+D55+D60+D70</f>
        <v>0</v>
      </c>
      <c r="E16" s="72">
        <f>E21+E26+E50+E55+E60+E70</f>
        <v>0</v>
      </c>
      <c r="F16" s="72">
        <f>F21+F26+F50+F55+F60+F70</f>
        <v>0</v>
      </c>
      <c r="G16" s="72">
        <f>G21+G26+G50+G55+G60+G70</f>
        <v>0</v>
      </c>
      <c r="H16" s="72">
        <f>H21+H26+H50+H55+H60+H70</f>
        <v>0</v>
      </c>
    </row>
    <row r="17" spans="1:8" ht="19.5" customHeight="1">
      <c r="A17" s="150"/>
      <c r="B17" s="126"/>
      <c r="C17" s="106" t="s">
        <v>47</v>
      </c>
      <c r="D17" s="71">
        <f>D66</f>
        <v>6100.000999999999</v>
      </c>
      <c r="E17" s="71">
        <f>E22+E27+E33+E45+E39++E51+E56+E61+E66+E71+E76</f>
        <v>6344.058</v>
      </c>
      <c r="F17" s="72">
        <f>F66</f>
        <v>0</v>
      </c>
      <c r="G17" s="72">
        <f>G66</f>
        <v>0</v>
      </c>
      <c r="H17" s="72">
        <f>H66</f>
        <v>0</v>
      </c>
    </row>
    <row r="18" spans="1:8" ht="18" customHeight="1">
      <c r="A18" s="150"/>
      <c r="B18" s="126"/>
      <c r="C18" s="106" t="s">
        <v>45</v>
      </c>
      <c r="D18" s="71">
        <f>D23+D28+D52+D57+D62+D72+D67+D34</f>
        <v>30497.264000000003</v>
      </c>
      <c r="E18" s="71">
        <f>E23+E28+E52+E57+E62+E67+E72+E77+E34</f>
        <v>26706</v>
      </c>
      <c r="F18" s="72">
        <f>F23+F28+F52+F57+F62+F72+F67+F34</f>
        <v>2175</v>
      </c>
      <c r="G18" s="72">
        <f>G23+G28+G52+G57+G62+G72+G67+G34</f>
        <v>8224.6</v>
      </c>
      <c r="H18" s="72">
        <f>H23+H28+H52+H57+H62+H72+H67+H34</f>
        <v>8224.6</v>
      </c>
    </row>
    <row r="19" spans="1:8" ht="24" customHeight="1">
      <c r="A19" s="150"/>
      <c r="B19" s="126"/>
      <c r="C19" s="106" t="s">
        <v>46</v>
      </c>
      <c r="D19" s="71">
        <f>D24+D29+D53+D58+D63+D73</f>
        <v>0</v>
      </c>
      <c r="E19" s="72">
        <f>E24+E29+E53+E58+E63+E73</f>
        <v>0</v>
      </c>
      <c r="F19" s="72">
        <f>F24+F29+F53+F58+F63+F73</f>
        <v>0</v>
      </c>
      <c r="G19" s="72">
        <f>G24+G29+G53+G58+G63+G73</f>
        <v>0</v>
      </c>
      <c r="H19" s="72">
        <f>H24+H29+H53+H58+H63+H73</f>
        <v>0</v>
      </c>
    </row>
    <row r="20" spans="1:8" ht="15">
      <c r="A20" s="149" t="s">
        <v>13</v>
      </c>
      <c r="B20" s="129" t="s">
        <v>14</v>
      </c>
      <c r="C20" s="19" t="s">
        <v>42</v>
      </c>
      <c r="D20" s="70">
        <f>D21+D22+D23+D24</f>
        <v>4729.507</v>
      </c>
      <c r="E20" s="74">
        <f>E23</f>
        <v>2035.15</v>
      </c>
      <c r="F20" s="23">
        <f>F21+F22+F23+F24</f>
        <v>455</v>
      </c>
      <c r="G20" s="23">
        <f>G21+G22+G23+G24</f>
        <v>0</v>
      </c>
      <c r="H20" s="23">
        <f>H21+H22+H23+H24</f>
        <v>0</v>
      </c>
    </row>
    <row r="21" spans="1:8" ht="21" customHeight="1">
      <c r="A21" s="149"/>
      <c r="B21" s="129"/>
      <c r="C21" s="103" t="s">
        <v>43</v>
      </c>
      <c r="D21" s="71">
        <v>0</v>
      </c>
      <c r="E21" s="72">
        <v>0</v>
      </c>
      <c r="F21" s="48">
        <v>0</v>
      </c>
      <c r="G21" s="48">
        <v>0</v>
      </c>
      <c r="H21" s="48">
        <v>0</v>
      </c>
    </row>
    <row r="22" spans="1:8" ht="15.75" customHeight="1">
      <c r="A22" s="149"/>
      <c r="B22" s="129"/>
      <c r="C22" s="103" t="s">
        <v>47</v>
      </c>
      <c r="D22" s="71">
        <v>0</v>
      </c>
      <c r="E22" s="72">
        <v>0</v>
      </c>
      <c r="F22" s="48">
        <v>0</v>
      </c>
      <c r="G22" s="48">
        <v>0</v>
      </c>
      <c r="H22" s="48">
        <v>0</v>
      </c>
    </row>
    <row r="23" spans="1:8" ht="21" customHeight="1">
      <c r="A23" s="149"/>
      <c r="B23" s="129"/>
      <c r="C23" s="103" t="s">
        <v>45</v>
      </c>
      <c r="D23" s="71">
        <f>4529.507+200</f>
        <v>4729.507</v>
      </c>
      <c r="E23" s="71">
        <f>1000+588+447.15</f>
        <v>2035.15</v>
      </c>
      <c r="F23" s="48">
        <v>455</v>
      </c>
      <c r="G23" s="48">
        <v>0</v>
      </c>
      <c r="H23" s="48">
        <v>0</v>
      </c>
    </row>
    <row r="24" spans="1:8" ht="23.25" customHeight="1">
      <c r="A24" s="149"/>
      <c r="B24" s="129"/>
      <c r="C24" s="103" t="s">
        <v>46</v>
      </c>
      <c r="D24" s="71">
        <v>0</v>
      </c>
      <c r="E24" s="72">
        <v>0</v>
      </c>
      <c r="F24" s="48">
        <v>0</v>
      </c>
      <c r="G24" s="48">
        <v>0</v>
      </c>
      <c r="H24" s="48">
        <v>0</v>
      </c>
    </row>
    <row r="25" spans="1:8" ht="21" customHeight="1">
      <c r="A25" s="149" t="s">
        <v>17</v>
      </c>
      <c r="B25" s="129" t="s">
        <v>18</v>
      </c>
      <c r="C25" s="19" t="s">
        <v>42</v>
      </c>
      <c r="D25" s="70">
        <f>D26+D27+D28+D29</f>
        <v>0</v>
      </c>
      <c r="E25" s="74">
        <f>E26+E27+E28+E29</f>
        <v>0</v>
      </c>
      <c r="F25" s="23">
        <f>F26+F27+F28+F29</f>
        <v>150</v>
      </c>
      <c r="G25" s="23">
        <f>G26+G27+G28+G29</f>
        <v>1000</v>
      </c>
      <c r="H25" s="23">
        <f>H26+H27+H28+H29</f>
        <v>1000</v>
      </c>
    </row>
    <row r="26" spans="1:8" ht="24" customHeight="1">
      <c r="A26" s="149"/>
      <c r="B26" s="129"/>
      <c r="C26" s="103" t="s">
        <v>43</v>
      </c>
      <c r="D26" s="71">
        <v>0</v>
      </c>
      <c r="E26" s="72">
        <v>0</v>
      </c>
      <c r="F26" s="48">
        <v>0</v>
      </c>
      <c r="G26" s="48">
        <v>0</v>
      </c>
      <c r="H26" s="48">
        <v>0</v>
      </c>
    </row>
    <row r="27" spans="1:8" ht="20.25" customHeight="1">
      <c r="A27" s="149"/>
      <c r="B27" s="129"/>
      <c r="C27" s="103" t="s">
        <v>47</v>
      </c>
      <c r="D27" s="71">
        <v>0</v>
      </c>
      <c r="E27" s="72">
        <v>0</v>
      </c>
      <c r="F27" s="48">
        <v>0</v>
      </c>
      <c r="G27" s="48">
        <v>0</v>
      </c>
      <c r="H27" s="48">
        <v>0</v>
      </c>
    </row>
    <row r="28" spans="1:8" ht="17.25" customHeight="1">
      <c r="A28" s="149"/>
      <c r="B28" s="129"/>
      <c r="C28" s="103" t="s">
        <v>45</v>
      </c>
      <c r="D28" s="71">
        <v>0</v>
      </c>
      <c r="E28" s="71">
        <v>0</v>
      </c>
      <c r="F28" s="48">
        <v>150</v>
      </c>
      <c r="G28" s="48">
        <v>1000</v>
      </c>
      <c r="H28" s="48">
        <v>1000</v>
      </c>
    </row>
    <row r="29" spans="1:8" ht="18.75" customHeight="1">
      <c r="A29" s="149"/>
      <c r="B29" s="129"/>
      <c r="C29" s="141" t="s">
        <v>46</v>
      </c>
      <c r="D29" s="137">
        <v>0</v>
      </c>
      <c r="E29" s="151">
        <v>0</v>
      </c>
      <c r="F29" s="135">
        <v>0</v>
      </c>
      <c r="G29" s="135">
        <v>0</v>
      </c>
      <c r="H29" s="135">
        <v>0</v>
      </c>
    </row>
    <row r="30" spans="1:8" ht="5.25" customHeight="1">
      <c r="A30" s="149"/>
      <c r="B30" s="129"/>
      <c r="C30" s="141"/>
      <c r="D30" s="138"/>
      <c r="E30" s="152"/>
      <c r="F30" s="136"/>
      <c r="G30" s="136"/>
      <c r="H30" s="136"/>
    </row>
    <row r="31" spans="1:8" ht="15">
      <c r="A31" s="149" t="s">
        <v>66</v>
      </c>
      <c r="B31" s="129" t="s">
        <v>18</v>
      </c>
      <c r="C31" s="19" t="s">
        <v>42</v>
      </c>
      <c r="D31" s="70">
        <f>D32+D33+D34+D35</f>
        <v>3910</v>
      </c>
      <c r="E31" s="74">
        <f>E32+E33+E34+E35</f>
        <v>1027.85</v>
      </c>
      <c r="F31" s="23">
        <f>F32+F33+F34+F35</f>
        <v>0</v>
      </c>
      <c r="G31" s="23">
        <f>G32+G33+G34+G35</f>
        <v>0</v>
      </c>
      <c r="H31" s="23">
        <f>H32+H33+H34+H35</f>
        <v>0</v>
      </c>
    </row>
    <row r="32" spans="1:8" ht="18" customHeight="1">
      <c r="A32" s="149"/>
      <c r="B32" s="129"/>
      <c r="C32" s="103" t="s">
        <v>43</v>
      </c>
      <c r="D32" s="71">
        <v>0</v>
      </c>
      <c r="E32" s="72">
        <v>0</v>
      </c>
      <c r="F32" s="48">
        <v>0</v>
      </c>
      <c r="G32" s="48">
        <v>0</v>
      </c>
      <c r="H32" s="48">
        <v>0</v>
      </c>
    </row>
    <row r="33" spans="1:8" ht="20.25" customHeight="1">
      <c r="A33" s="149"/>
      <c r="B33" s="129"/>
      <c r="C33" s="103" t="s">
        <v>47</v>
      </c>
      <c r="D33" s="71">
        <v>0</v>
      </c>
      <c r="E33" s="72">
        <v>0</v>
      </c>
      <c r="F33" s="48">
        <v>0</v>
      </c>
      <c r="G33" s="48">
        <v>0</v>
      </c>
      <c r="H33" s="48">
        <v>0</v>
      </c>
    </row>
    <row r="34" spans="1:8" ht="20.25" customHeight="1">
      <c r="A34" s="149"/>
      <c r="B34" s="129"/>
      <c r="C34" s="103" t="s">
        <v>45</v>
      </c>
      <c r="D34" s="71">
        <f>3410+500</f>
        <v>3910</v>
      </c>
      <c r="E34" s="71">
        <f>752.85+275</f>
        <v>1027.85</v>
      </c>
      <c r="F34" s="48">
        <v>0</v>
      </c>
      <c r="G34" s="48">
        <v>0</v>
      </c>
      <c r="H34" s="48">
        <v>0</v>
      </c>
    </row>
    <row r="35" spans="1:8" ht="21" customHeight="1">
      <c r="A35" s="149"/>
      <c r="B35" s="129"/>
      <c r="C35" s="141" t="s">
        <v>46</v>
      </c>
      <c r="D35" s="137">
        <v>0</v>
      </c>
      <c r="E35" s="151">
        <v>0</v>
      </c>
      <c r="F35" s="135">
        <v>0</v>
      </c>
      <c r="G35" s="135">
        <v>0</v>
      </c>
      <c r="H35" s="135">
        <v>0</v>
      </c>
    </row>
    <row r="36" spans="1:8" ht="15" hidden="1">
      <c r="A36" s="149"/>
      <c r="B36" s="129"/>
      <c r="C36" s="141"/>
      <c r="D36" s="138"/>
      <c r="E36" s="152"/>
      <c r="F36" s="136"/>
      <c r="G36" s="136"/>
      <c r="H36" s="136"/>
    </row>
    <row r="37" spans="1:8" ht="17.25" customHeight="1">
      <c r="A37" s="153" t="s">
        <v>67</v>
      </c>
      <c r="B37" s="133" t="s">
        <v>69</v>
      </c>
      <c r="C37" s="108" t="s">
        <v>42</v>
      </c>
      <c r="D37" s="70">
        <f>D38+D39+D40+D41</f>
        <v>0</v>
      </c>
      <c r="E37" s="70">
        <f>E38+E39+E40+E41</f>
        <v>0</v>
      </c>
      <c r="F37" s="107">
        <f>F38+F39+F40+F41</f>
        <v>0</v>
      </c>
      <c r="G37" s="107">
        <f>G38+G39+G40+G41</f>
        <v>0</v>
      </c>
      <c r="H37" s="107">
        <f>H38+H39+H40+H41</f>
        <v>0</v>
      </c>
    </row>
    <row r="38" spans="1:8" ht="19.5" customHeight="1">
      <c r="A38" s="153"/>
      <c r="B38" s="133"/>
      <c r="C38" s="62" t="s">
        <v>43</v>
      </c>
      <c r="D38" s="71">
        <v>0</v>
      </c>
      <c r="E38" s="71">
        <v>0</v>
      </c>
      <c r="F38" s="25">
        <v>0</v>
      </c>
      <c r="G38" s="25">
        <v>0</v>
      </c>
      <c r="H38" s="25">
        <v>0</v>
      </c>
    </row>
    <row r="39" spans="1:8" ht="20.25" customHeight="1">
      <c r="A39" s="153"/>
      <c r="B39" s="133"/>
      <c r="C39" s="62" t="s">
        <v>47</v>
      </c>
      <c r="D39" s="71">
        <v>0</v>
      </c>
      <c r="E39" s="71">
        <v>0</v>
      </c>
      <c r="F39" s="25">
        <v>0</v>
      </c>
      <c r="G39" s="25">
        <v>0</v>
      </c>
      <c r="H39" s="25">
        <v>0</v>
      </c>
    </row>
    <row r="40" spans="1:8" ht="15" customHeight="1">
      <c r="A40" s="153"/>
      <c r="B40" s="133"/>
      <c r="C40" s="62" t="s">
        <v>45</v>
      </c>
      <c r="D40" s="71">
        <v>0</v>
      </c>
      <c r="E40" s="71">
        <v>0</v>
      </c>
      <c r="F40" s="25">
        <v>0</v>
      </c>
      <c r="G40" s="25">
        <v>0</v>
      </c>
      <c r="H40" s="25">
        <v>0</v>
      </c>
    </row>
    <row r="41" spans="1:8" ht="20.25" customHeight="1">
      <c r="A41" s="153"/>
      <c r="B41" s="133"/>
      <c r="C41" s="134" t="s">
        <v>46</v>
      </c>
      <c r="D41" s="137">
        <v>0</v>
      </c>
      <c r="E41" s="137">
        <v>0</v>
      </c>
      <c r="F41" s="130">
        <v>0</v>
      </c>
      <c r="G41" s="130">
        <v>0</v>
      </c>
      <c r="H41" s="130">
        <v>0</v>
      </c>
    </row>
    <row r="42" spans="1:8" ht="2.25" customHeight="1">
      <c r="A42" s="153"/>
      <c r="B42" s="133"/>
      <c r="C42" s="134"/>
      <c r="D42" s="138"/>
      <c r="E42" s="138"/>
      <c r="F42" s="131"/>
      <c r="G42" s="131"/>
      <c r="H42" s="131"/>
    </row>
    <row r="43" spans="1:8" ht="21" customHeight="1">
      <c r="A43" s="153" t="s">
        <v>68</v>
      </c>
      <c r="B43" s="133" t="s">
        <v>70</v>
      </c>
      <c r="C43" s="108" t="s">
        <v>42</v>
      </c>
      <c r="D43" s="70">
        <f>D44+D45+D46+D47</f>
        <v>0</v>
      </c>
      <c r="E43" s="70">
        <f>E44+E45+E46+E47</f>
        <v>0</v>
      </c>
      <c r="F43" s="107">
        <f>F44+F45+F46+F47</f>
        <v>0</v>
      </c>
      <c r="G43" s="107">
        <f>G44+G45+G46+G47</f>
        <v>0</v>
      </c>
      <c r="H43" s="107">
        <f>H44+H45+H46+H47</f>
        <v>0</v>
      </c>
    </row>
    <row r="44" spans="1:8" ht="13.5" customHeight="1">
      <c r="A44" s="153"/>
      <c r="B44" s="133"/>
      <c r="C44" s="62" t="s">
        <v>43</v>
      </c>
      <c r="D44" s="71">
        <v>0</v>
      </c>
      <c r="E44" s="71">
        <v>0</v>
      </c>
      <c r="F44" s="25">
        <v>0</v>
      </c>
      <c r="G44" s="25">
        <v>0</v>
      </c>
      <c r="H44" s="25">
        <v>0</v>
      </c>
    </row>
    <row r="45" spans="1:8" ht="15" customHeight="1">
      <c r="A45" s="153"/>
      <c r="B45" s="133"/>
      <c r="C45" s="62" t="s">
        <v>47</v>
      </c>
      <c r="D45" s="71">
        <v>0</v>
      </c>
      <c r="E45" s="71">
        <v>0</v>
      </c>
      <c r="F45" s="25">
        <v>0</v>
      </c>
      <c r="G45" s="25">
        <v>0</v>
      </c>
      <c r="H45" s="25">
        <v>0</v>
      </c>
    </row>
    <row r="46" spans="1:8" ht="16.5" customHeight="1">
      <c r="A46" s="153"/>
      <c r="B46" s="133"/>
      <c r="C46" s="62" t="s">
        <v>45</v>
      </c>
      <c r="D46" s="71">
        <v>0</v>
      </c>
      <c r="E46" s="71">
        <v>0</v>
      </c>
      <c r="F46" s="25">
        <v>0</v>
      </c>
      <c r="G46" s="25">
        <v>0</v>
      </c>
      <c r="H46" s="25">
        <v>0</v>
      </c>
    </row>
    <row r="47" spans="1:8" ht="18" customHeight="1">
      <c r="A47" s="153"/>
      <c r="B47" s="133"/>
      <c r="C47" s="134" t="s">
        <v>46</v>
      </c>
      <c r="D47" s="137">
        <v>0</v>
      </c>
      <c r="E47" s="137">
        <v>0</v>
      </c>
      <c r="F47" s="130">
        <v>0</v>
      </c>
      <c r="G47" s="130">
        <v>0</v>
      </c>
      <c r="H47" s="130">
        <v>0</v>
      </c>
    </row>
    <row r="48" spans="1:8" ht="0.75" customHeight="1" hidden="1">
      <c r="A48" s="153"/>
      <c r="B48" s="133"/>
      <c r="C48" s="134"/>
      <c r="D48" s="138"/>
      <c r="E48" s="138"/>
      <c r="F48" s="131"/>
      <c r="G48" s="131"/>
      <c r="H48" s="131"/>
    </row>
    <row r="49" spans="1:8" ht="17.25" customHeight="1">
      <c r="A49" s="149" t="s">
        <v>20</v>
      </c>
      <c r="B49" s="129" t="s">
        <v>21</v>
      </c>
      <c r="C49" s="19" t="s">
        <v>42</v>
      </c>
      <c r="D49" s="70">
        <f>D50+D51+D52+D53</f>
        <v>0</v>
      </c>
      <c r="E49" s="74">
        <f>E50+E51+E52+E53</f>
        <v>0</v>
      </c>
      <c r="F49" s="23">
        <f>F50+F51+F52+F53</f>
        <v>270</v>
      </c>
      <c r="G49" s="23">
        <f>G50+G51+G52+G53</f>
        <v>2000</v>
      </c>
      <c r="H49" s="23">
        <f>H50+H51+H52+H53</f>
        <v>2000</v>
      </c>
    </row>
    <row r="50" spans="1:8" ht="18.75" customHeight="1">
      <c r="A50" s="149"/>
      <c r="B50" s="129"/>
      <c r="C50" s="103" t="s">
        <v>43</v>
      </c>
      <c r="D50" s="71">
        <v>0</v>
      </c>
      <c r="E50" s="72">
        <v>0</v>
      </c>
      <c r="F50" s="48">
        <v>0</v>
      </c>
      <c r="G50" s="48">
        <v>0</v>
      </c>
      <c r="H50" s="48">
        <v>0</v>
      </c>
    </row>
    <row r="51" spans="1:8" ht="18.75" customHeight="1">
      <c r="A51" s="149"/>
      <c r="B51" s="129"/>
      <c r="C51" s="103" t="s">
        <v>47</v>
      </c>
      <c r="D51" s="71">
        <v>0</v>
      </c>
      <c r="E51" s="72">
        <v>0</v>
      </c>
      <c r="F51" s="48">
        <v>0</v>
      </c>
      <c r="G51" s="48">
        <v>0</v>
      </c>
      <c r="H51" s="48">
        <v>0</v>
      </c>
    </row>
    <row r="52" spans="1:8" ht="15" customHeight="1">
      <c r="A52" s="149"/>
      <c r="B52" s="129"/>
      <c r="C52" s="103" t="s">
        <v>45</v>
      </c>
      <c r="D52" s="71">
        <v>0</v>
      </c>
      <c r="E52" s="72">
        <v>0</v>
      </c>
      <c r="F52" s="48">
        <v>270</v>
      </c>
      <c r="G52" s="48">
        <v>2000</v>
      </c>
      <c r="H52" s="48">
        <v>2000</v>
      </c>
    </row>
    <row r="53" spans="1:8" ht="24" customHeight="1">
      <c r="A53" s="149"/>
      <c r="B53" s="129"/>
      <c r="C53" s="103" t="s">
        <v>46</v>
      </c>
      <c r="D53" s="71">
        <v>0</v>
      </c>
      <c r="E53" s="72">
        <v>0</v>
      </c>
      <c r="F53" s="48">
        <v>0</v>
      </c>
      <c r="G53" s="48">
        <v>0</v>
      </c>
      <c r="H53" s="48">
        <v>0</v>
      </c>
    </row>
    <row r="54" spans="1:8" ht="15.75" customHeight="1">
      <c r="A54" s="149" t="s">
        <v>23</v>
      </c>
      <c r="B54" s="129" t="s">
        <v>24</v>
      </c>
      <c r="C54" s="19" t="s">
        <v>42</v>
      </c>
      <c r="D54" s="70">
        <f>D55+D56+D57+D58</f>
        <v>4810.009</v>
      </c>
      <c r="E54" s="74">
        <f>E55+E56+E57+E58</f>
        <v>500</v>
      </c>
      <c r="F54" s="23">
        <f>F55+F56+F57+F58</f>
        <v>500</v>
      </c>
      <c r="G54" s="23">
        <f>G55+G56+G57+G58</f>
        <v>4000.67</v>
      </c>
      <c r="H54" s="23">
        <f>H55+H56+H57+H58</f>
        <v>4000.67</v>
      </c>
    </row>
    <row r="55" spans="1:8" ht="15.75" customHeight="1">
      <c r="A55" s="149"/>
      <c r="B55" s="129"/>
      <c r="C55" s="103" t="s">
        <v>43</v>
      </c>
      <c r="D55" s="71">
        <v>0</v>
      </c>
      <c r="E55" s="72">
        <v>0</v>
      </c>
      <c r="F55" s="48">
        <v>0</v>
      </c>
      <c r="G55" s="48">
        <v>0</v>
      </c>
      <c r="H55" s="48">
        <v>0</v>
      </c>
    </row>
    <row r="56" spans="1:8" ht="16.5" customHeight="1">
      <c r="A56" s="149"/>
      <c r="B56" s="129"/>
      <c r="C56" s="103" t="s">
        <v>47</v>
      </c>
      <c r="D56" s="71">
        <v>0</v>
      </c>
      <c r="E56" s="72">
        <v>0</v>
      </c>
      <c r="F56" s="48">
        <v>0</v>
      </c>
      <c r="G56" s="48">
        <v>0</v>
      </c>
      <c r="H56" s="48">
        <v>0</v>
      </c>
    </row>
    <row r="57" spans="1:8" ht="16.5" customHeight="1">
      <c r="A57" s="149"/>
      <c r="B57" s="129"/>
      <c r="C57" s="103" t="s">
        <v>45</v>
      </c>
      <c r="D57" s="71">
        <f>500+890.009+520+2900</f>
        <v>4810.009</v>
      </c>
      <c r="E57" s="72">
        <v>500</v>
      </c>
      <c r="F57" s="48">
        <v>500</v>
      </c>
      <c r="G57" s="48">
        <v>4000.67</v>
      </c>
      <c r="H57" s="48">
        <v>4000.67</v>
      </c>
    </row>
    <row r="58" spans="1:8" ht="21.75" customHeight="1">
      <c r="A58" s="149"/>
      <c r="B58" s="129"/>
      <c r="C58" s="103" t="s">
        <v>46</v>
      </c>
      <c r="D58" s="71">
        <v>0</v>
      </c>
      <c r="E58" s="72">
        <v>0</v>
      </c>
      <c r="F58" s="48">
        <v>0</v>
      </c>
      <c r="G58" s="48">
        <v>0</v>
      </c>
      <c r="H58" s="48">
        <v>0</v>
      </c>
    </row>
    <row r="59" spans="1:8" ht="15">
      <c r="A59" s="149" t="s">
        <v>26</v>
      </c>
      <c r="B59" s="129" t="s">
        <v>27</v>
      </c>
      <c r="C59" s="19" t="s">
        <v>42</v>
      </c>
      <c r="D59" s="74">
        <f>D60+D61+D62+D63</f>
        <v>11858.645</v>
      </c>
      <c r="E59" s="74">
        <f>E60+E61+E62+E63</f>
        <v>11000</v>
      </c>
      <c r="F59" s="23">
        <v>500</v>
      </c>
      <c r="G59" s="23">
        <f>G60+G61+G62+G63</f>
        <v>1000</v>
      </c>
      <c r="H59" s="23">
        <f>H60+H61+H62+H63</f>
        <v>1000</v>
      </c>
    </row>
    <row r="60" spans="1:8" ht="18" customHeight="1">
      <c r="A60" s="149"/>
      <c r="B60" s="129"/>
      <c r="C60" s="103" t="s">
        <v>43</v>
      </c>
      <c r="D60" s="71">
        <v>0</v>
      </c>
      <c r="E60" s="72">
        <v>0</v>
      </c>
      <c r="F60" s="48">
        <v>0</v>
      </c>
      <c r="G60" s="48">
        <v>0</v>
      </c>
      <c r="H60" s="48">
        <v>0</v>
      </c>
    </row>
    <row r="61" spans="1:8" ht="18.75" customHeight="1">
      <c r="A61" s="149"/>
      <c r="B61" s="129"/>
      <c r="C61" s="103" t="s">
        <v>47</v>
      </c>
      <c r="D61" s="71">
        <v>0</v>
      </c>
      <c r="E61" s="72">
        <v>0</v>
      </c>
      <c r="F61" s="48">
        <v>0</v>
      </c>
      <c r="G61" s="48">
        <v>0</v>
      </c>
      <c r="H61" s="48">
        <v>0</v>
      </c>
    </row>
    <row r="62" spans="1:8" ht="17.25" customHeight="1">
      <c r="A62" s="149"/>
      <c r="B62" s="129"/>
      <c r="C62" s="103" t="s">
        <v>45</v>
      </c>
      <c r="D62" s="72">
        <f>9043.047+1215.598+1600</f>
        <v>11858.645</v>
      </c>
      <c r="E62" s="72">
        <f>500+10500</f>
        <v>11000</v>
      </c>
      <c r="F62" s="48">
        <v>500</v>
      </c>
      <c r="G62" s="48">
        <v>1000</v>
      </c>
      <c r="H62" s="48">
        <v>1000</v>
      </c>
    </row>
    <row r="63" spans="1:8" ht="26.25" customHeight="1">
      <c r="A63" s="149"/>
      <c r="B63" s="129"/>
      <c r="C63" s="103" t="s">
        <v>46</v>
      </c>
      <c r="D63" s="71">
        <v>0</v>
      </c>
      <c r="E63" s="72">
        <v>0</v>
      </c>
      <c r="F63" s="48">
        <v>0</v>
      </c>
      <c r="G63" s="48">
        <v>0</v>
      </c>
      <c r="H63" s="48">
        <v>0</v>
      </c>
    </row>
    <row r="64" spans="1:8" ht="15">
      <c r="A64" s="149" t="s">
        <v>29</v>
      </c>
      <c r="B64" s="129" t="s">
        <v>30</v>
      </c>
      <c r="C64" s="19" t="s">
        <v>42</v>
      </c>
      <c r="D64" s="70">
        <f>D65+D66+D67+D68</f>
        <v>6161.616999999999</v>
      </c>
      <c r="E64" s="70">
        <f>E65+E66+E67+E68</f>
        <v>494.058</v>
      </c>
      <c r="F64" s="107">
        <v>300</v>
      </c>
      <c r="G64" s="107">
        <f>G65+G66+G67+G68</f>
        <v>223.93</v>
      </c>
      <c r="H64" s="107">
        <f>H65+H66+H67+H68</f>
        <v>223.93</v>
      </c>
    </row>
    <row r="65" spans="1:8" ht="15.75" customHeight="1">
      <c r="A65" s="149"/>
      <c r="B65" s="129"/>
      <c r="C65" s="103" t="s">
        <v>43</v>
      </c>
      <c r="D65" s="71">
        <v>0</v>
      </c>
      <c r="E65" s="72">
        <v>0</v>
      </c>
      <c r="F65" s="48">
        <v>0</v>
      </c>
      <c r="G65" s="48">
        <v>0</v>
      </c>
      <c r="H65" s="48">
        <v>0</v>
      </c>
    </row>
    <row r="66" spans="1:8" ht="15.75" customHeight="1">
      <c r="A66" s="149"/>
      <c r="B66" s="129"/>
      <c r="C66" s="103" t="s">
        <v>47</v>
      </c>
      <c r="D66" s="71">
        <f>12890.621-3326.643-3463.977</f>
        <v>6100.000999999999</v>
      </c>
      <c r="E66" s="72">
        <v>344.058</v>
      </c>
      <c r="F66" s="48">
        <v>0</v>
      </c>
      <c r="G66" s="48">
        <v>0</v>
      </c>
      <c r="H66" s="48">
        <v>0</v>
      </c>
    </row>
    <row r="67" spans="1:8" ht="18.75" customHeight="1">
      <c r="A67" s="149"/>
      <c r="B67" s="129"/>
      <c r="C67" s="103" t="s">
        <v>45</v>
      </c>
      <c r="D67" s="71">
        <f>130.208-68.592</f>
        <v>61.616</v>
      </c>
      <c r="E67" s="72">
        <v>150</v>
      </c>
      <c r="F67" s="48">
        <v>300</v>
      </c>
      <c r="G67" s="48">
        <v>223.93</v>
      </c>
      <c r="H67" s="48">
        <v>223.93</v>
      </c>
    </row>
    <row r="68" spans="1:8" ht="16.5" customHeight="1">
      <c r="A68" s="149"/>
      <c r="B68" s="129"/>
      <c r="C68" s="103" t="s">
        <v>46</v>
      </c>
      <c r="D68" s="71">
        <v>0</v>
      </c>
      <c r="E68" s="72">
        <v>0</v>
      </c>
      <c r="F68" s="48">
        <v>0</v>
      </c>
      <c r="G68" s="48">
        <v>0</v>
      </c>
      <c r="H68" s="48">
        <v>0</v>
      </c>
    </row>
    <row r="69" spans="1:8" ht="15">
      <c r="A69" s="149" t="s">
        <v>32</v>
      </c>
      <c r="B69" s="129" t="s">
        <v>59</v>
      </c>
      <c r="C69" s="19" t="s">
        <v>42</v>
      </c>
      <c r="D69" s="70">
        <f>D70+D71+D72+D73</f>
        <v>5127.487</v>
      </c>
      <c r="E69" s="70">
        <f>E70+E71+E72+E73</f>
        <v>11931</v>
      </c>
      <c r="F69" s="107">
        <v>0</v>
      </c>
      <c r="G69" s="107">
        <f>G70+G71+G72+G73</f>
        <v>0</v>
      </c>
      <c r="H69" s="107">
        <f>H70+H71+H72+H73</f>
        <v>0</v>
      </c>
    </row>
    <row r="70" spans="1:8" ht="17.25" customHeight="1">
      <c r="A70" s="149"/>
      <c r="B70" s="129"/>
      <c r="C70" s="103" t="s">
        <v>43</v>
      </c>
      <c r="D70" s="71">
        <v>0</v>
      </c>
      <c r="E70" s="72">
        <v>0</v>
      </c>
      <c r="F70" s="48">
        <v>0</v>
      </c>
      <c r="G70" s="48">
        <v>0</v>
      </c>
      <c r="H70" s="48">
        <v>0</v>
      </c>
    </row>
    <row r="71" spans="1:8" ht="15" customHeight="1">
      <c r="A71" s="149"/>
      <c r="B71" s="129"/>
      <c r="C71" s="103" t="s">
        <v>47</v>
      </c>
      <c r="D71" s="71">
        <v>0</v>
      </c>
      <c r="E71" s="72">
        <v>0</v>
      </c>
      <c r="F71" s="48">
        <v>0</v>
      </c>
      <c r="G71" s="48">
        <v>0</v>
      </c>
      <c r="H71" s="48">
        <v>0</v>
      </c>
    </row>
    <row r="72" spans="1:8" ht="15" customHeight="1">
      <c r="A72" s="149"/>
      <c r="B72" s="129"/>
      <c r="C72" s="103" t="s">
        <v>45</v>
      </c>
      <c r="D72" s="71">
        <v>5127.487</v>
      </c>
      <c r="E72" s="72">
        <v>11931</v>
      </c>
      <c r="F72" s="48">
        <v>0</v>
      </c>
      <c r="G72" s="48">
        <v>0</v>
      </c>
      <c r="H72" s="48">
        <v>0</v>
      </c>
    </row>
    <row r="73" spans="1:8" ht="17.25" customHeight="1">
      <c r="A73" s="149"/>
      <c r="B73" s="129"/>
      <c r="C73" s="103" t="s">
        <v>46</v>
      </c>
      <c r="D73" s="71">
        <v>0</v>
      </c>
      <c r="E73" s="72">
        <v>0</v>
      </c>
      <c r="F73" s="48">
        <v>0</v>
      </c>
      <c r="G73" s="48">
        <v>0</v>
      </c>
      <c r="H73" s="48">
        <v>0</v>
      </c>
    </row>
    <row r="74" spans="1:8" ht="15">
      <c r="A74" s="149" t="s">
        <v>73</v>
      </c>
      <c r="B74" s="129" t="s">
        <v>83</v>
      </c>
      <c r="C74" s="19" t="s">
        <v>42</v>
      </c>
      <c r="D74" s="70">
        <f>D75+D76+D77+D78</f>
        <v>0</v>
      </c>
      <c r="E74" s="70">
        <f>E76+E77</f>
        <v>6062</v>
      </c>
      <c r="F74" s="107">
        <v>0</v>
      </c>
      <c r="G74" s="107">
        <f>G75+G76+G77+G78</f>
        <v>0</v>
      </c>
      <c r="H74" s="107">
        <f>H75+H76+H77+H78</f>
        <v>0</v>
      </c>
    </row>
    <row r="75" spans="1:8" ht="14.25" customHeight="1">
      <c r="A75" s="149"/>
      <c r="B75" s="129"/>
      <c r="C75" s="103" t="s">
        <v>43</v>
      </c>
      <c r="D75" s="71">
        <v>0</v>
      </c>
      <c r="E75" s="72">
        <v>0</v>
      </c>
      <c r="F75" s="48">
        <v>0</v>
      </c>
      <c r="G75" s="48">
        <v>0</v>
      </c>
      <c r="H75" s="48">
        <v>0</v>
      </c>
    </row>
    <row r="76" spans="1:8" ht="12.75" customHeight="1">
      <c r="A76" s="149"/>
      <c r="B76" s="129"/>
      <c r="C76" s="103" t="s">
        <v>47</v>
      </c>
      <c r="D76" s="71">
        <v>0</v>
      </c>
      <c r="E76" s="72">
        <v>6000</v>
      </c>
      <c r="F76" s="48">
        <v>0</v>
      </c>
      <c r="G76" s="48">
        <v>0</v>
      </c>
      <c r="H76" s="48">
        <v>0</v>
      </c>
    </row>
    <row r="77" spans="1:8" ht="15.75" customHeight="1">
      <c r="A77" s="149"/>
      <c r="B77" s="129"/>
      <c r="C77" s="103" t="s">
        <v>45</v>
      </c>
      <c r="D77" s="71">
        <v>0</v>
      </c>
      <c r="E77" s="72">
        <v>62</v>
      </c>
      <c r="F77" s="48">
        <v>0</v>
      </c>
      <c r="G77" s="48">
        <v>0</v>
      </c>
      <c r="H77" s="48">
        <v>0</v>
      </c>
    </row>
    <row r="78" spans="1:8" ht="22.5" customHeight="1">
      <c r="A78" s="149"/>
      <c r="B78" s="129"/>
      <c r="C78" s="103" t="s">
        <v>46</v>
      </c>
      <c r="D78" s="71">
        <v>0</v>
      </c>
      <c r="E78" s="72">
        <v>0</v>
      </c>
      <c r="F78" s="48">
        <v>0</v>
      </c>
      <c r="G78" s="48">
        <v>0</v>
      </c>
      <c r="H78" s="48">
        <v>0</v>
      </c>
    </row>
    <row r="79" spans="1:8" ht="15">
      <c r="A79" s="150" t="s">
        <v>53</v>
      </c>
      <c r="B79" s="126" t="s">
        <v>84</v>
      </c>
      <c r="C79" s="75" t="s">
        <v>42</v>
      </c>
      <c r="D79" s="70">
        <f>D80+D81+D82+D83</f>
        <v>32661.326540000002</v>
      </c>
      <c r="E79" s="70">
        <f>E80+E81+E82+E83</f>
        <v>155994.082</v>
      </c>
      <c r="F79" s="70">
        <f>F80+F81+F82+F83</f>
        <v>0</v>
      </c>
      <c r="G79" s="70">
        <f>G80+G81+G82+G83</f>
        <v>0</v>
      </c>
      <c r="H79" s="70">
        <f>H80+H81+H82+H83</f>
        <v>0</v>
      </c>
    </row>
    <row r="80" spans="1:8" ht="15">
      <c r="A80" s="150"/>
      <c r="B80" s="126"/>
      <c r="C80" s="106" t="s">
        <v>43</v>
      </c>
      <c r="D80" s="71">
        <v>0</v>
      </c>
      <c r="E80" s="72">
        <v>0</v>
      </c>
      <c r="F80" s="72">
        <v>0</v>
      </c>
      <c r="G80" s="72">
        <v>0</v>
      </c>
      <c r="H80" s="72">
        <v>0</v>
      </c>
    </row>
    <row r="81" spans="1:8" ht="15">
      <c r="A81" s="150"/>
      <c r="B81" s="126"/>
      <c r="C81" s="106" t="s">
        <v>47</v>
      </c>
      <c r="D81" s="71">
        <f>D86</f>
        <v>32661.326540000002</v>
      </c>
      <c r="E81" s="72">
        <f>E86</f>
        <v>155994.082</v>
      </c>
      <c r="F81" s="72">
        <v>0</v>
      </c>
      <c r="G81" s="72">
        <v>0</v>
      </c>
      <c r="H81" s="72">
        <v>0</v>
      </c>
    </row>
    <row r="82" spans="1:8" ht="10.5" customHeight="1">
      <c r="A82" s="150"/>
      <c r="B82" s="126"/>
      <c r="C82" s="106" t="s">
        <v>45</v>
      </c>
      <c r="D82" s="71">
        <v>0</v>
      </c>
      <c r="E82" s="72">
        <v>0</v>
      </c>
      <c r="F82" s="72">
        <v>0</v>
      </c>
      <c r="G82" s="72">
        <v>0</v>
      </c>
      <c r="H82" s="72">
        <v>0</v>
      </c>
    </row>
    <row r="83" spans="1:8" ht="19.5" customHeight="1">
      <c r="A83" s="150"/>
      <c r="B83" s="126"/>
      <c r="C83" s="106" t="s">
        <v>46</v>
      </c>
      <c r="D83" s="71">
        <v>0</v>
      </c>
      <c r="E83" s="72">
        <v>0</v>
      </c>
      <c r="F83" s="72">
        <v>0</v>
      </c>
      <c r="G83" s="72">
        <v>0</v>
      </c>
      <c r="H83" s="72">
        <v>0</v>
      </c>
    </row>
    <row r="84" spans="1:8" ht="15">
      <c r="A84" s="149" t="s">
        <v>36</v>
      </c>
      <c r="B84" s="129" t="s">
        <v>49</v>
      </c>
      <c r="C84" s="103" t="s">
        <v>42</v>
      </c>
      <c r="D84" s="71">
        <f>D85+D86+D87+D88</f>
        <v>32661.326540000002</v>
      </c>
      <c r="E84" s="71">
        <f>E85+E86+E87+E88</f>
        <v>155994.082</v>
      </c>
      <c r="F84" s="25">
        <f>F85+F86+F87+F88</f>
        <v>0</v>
      </c>
      <c r="G84" s="25">
        <f>G85+G86+G87+G88</f>
        <v>0</v>
      </c>
      <c r="H84" s="25">
        <f>H85+H86+H87+H88</f>
        <v>0</v>
      </c>
    </row>
    <row r="85" spans="1:8" ht="15" customHeight="1">
      <c r="A85" s="149"/>
      <c r="B85" s="129"/>
      <c r="C85" s="103" t="s">
        <v>43</v>
      </c>
      <c r="D85" s="71">
        <v>0</v>
      </c>
      <c r="E85" s="72">
        <v>0</v>
      </c>
      <c r="F85" s="48">
        <v>0</v>
      </c>
      <c r="G85" s="48">
        <v>0</v>
      </c>
      <c r="H85" s="48">
        <v>0</v>
      </c>
    </row>
    <row r="86" spans="1:8" ht="13.5" customHeight="1">
      <c r="A86" s="149"/>
      <c r="B86" s="129"/>
      <c r="C86" s="103" t="s">
        <v>47</v>
      </c>
      <c r="D86" s="71">
        <f>32661.327-0.00046</f>
        <v>32661.326540000002</v>
      </c>
      <c r="E86" s="72">
        <v>155994.082</v>
      </c>
      <c r="F86" s="48">
        <v>0</v>
      </c>
      <c r="G86" s="48">
        <v>0</v>
      </c>
      <c r="H86" s="48">
        <v>0</v>
      </c>
    </row>
    <row r="87" spans="1:8" ht="16.5" customHeight="1">
      <c r="A87" s="149"/>
      <c r="B87" s="129"/>
      <c r="C87" s="103" t="s">
        <v>45</v>
      </c>
      <c r="D87" s="71">
        <v>0</v>
      </c>
      <c r="E87" s="72">
        <v>0</v>
      </c>
      <c r="F87" s="48">
        <v>0</v>
      </c>
      <c r="G87" s="48">
        <v>0</v>
      </c>
      <c r="H87" s="48">
        <v>0</v>
      </c>
    </row>
    <row r="88" spans="1:8" ht="18.75" customHeight="1">
      <c r="A88" s="149"/>
      <c r="B88" s="129"/>
      <c r="C88" s="103" t="s">
        <v>46</v>
      </c>
      <c r="D88" s="71">
        <v>0</v>
      </c>
      <c r="E88" s="72">
        <v>0</v>
      </c>
      <c r="F88" s="48">
        <v>0</v>
      </c>
      <c r="G88" s="48">
        <v>0</v>
      </c>
      <c r="H88" s="48">
        <v>0</v>
      </c>
    </row>
    <row r="89" spans="1:8" ht="15">
      <c r="A89" s="150" t="s">
        <v>51</v>
      </c>
      <c r="B89" s="126" t="s">
        <v>34</v>
      </c>
      <c r="C89" s="75" t="s">
        <v>42</v>
      </c>
      <c r="D89" s="70">
        <f>D104+D99+D94</f>
        <v>2963.29</v>
      </c>
      <c r="E89" s="74">
        <f>E92</f>
        <v>550</v>
      </c>
      <c r="F89" s="74">
        <f>F90+F91+F92+F93</f>
        <v>400</v>
      </c>
      <c r="G89" s="74">
        <f>G90+G91+G92+G93</f>
        <v>450</v>
      </c>
      <c r="H89" s="74">
        <f>H90+H91+H92+H93</f>
        <v>650</v>
      </c>
    </row>
    <row r="90" spans="1:8" ht="15" customHeight="1">
      <c r="A90" s="150"/>
      <c r="B90" s="126"/>
      <c r="C90" s="106" t="s">
        <v>43</v>
      </c>
      <c r="D90" s="71">
        <f>D105+D100+D95</f>
        <v>0</v>
      </c>
      <c r="E90" s="72">
        <v>0</v>
      </c>
      <c r="F90" s="72">
        <v>0</v>
      </c>
      <c r="G90" s="72">
        <v>0</v>
      </c>
      <c r="H90" s="72">
        <v>0</v>
      </c>
    </row>
    <row r="91" spans="1:8" ht="15" customHeight="1">
      <c r="A91" s="150"/>
      <c r="B91" s="126"/>
      <c r="C91" s="106" t="s">
        <v>47</v>
      </c>
      <c r="D91" s="71">
        <f>D106+D101+D96</f>
        <v>273.265</v>
      </c>
      <c r="E91" s="72">
        <v>0</v>
      </c>
      <c r="F91" s="72">
        <v>0</v>
      </c>
      <c r="G91" s="72">
        <v>0</v>
      </c>
      <c r="H91" s="72">
        <v>0</v>
      </c>
    </row>
    <row r="92" spans="1:8" ht="15.75" customHeight="1">
      <c r="A92" s="150"/>
      <c r="B92" s="126"/>
      <c r="C92" s="106" t="s">
        <v>45</v>
      </c>
      <c r="D92" s="71">
        <f>D107+D102+D97</f>
        <v>2690.025</v>
      </c>
      <c r="E92" s="72">
        <f>E97+E102</f>
        <v>550</v>
      </c>
      <c r="F92" s="72">
        <f>F97+F102</f>
        <v>400</v>
      </c>
      <c r="G92" s="72">
        <f>G97+G102</f>
        <v>450</v>
      </c>
      <c r="H92" s="72">
        <f>H97+H102</f>
        <v>650</v>
      </c>
    </row>
    <row r="93" spans="1:8" ht="22.5" customHeight="1">
      <c r="A93" s="150"/>
      <c r="B93" s="126"/>
      <c r="C93" s="106" t="s">
        <v>46</v>
      </c>
      <c r="D93" s="71">
        <f>D108+D103+D98</f>
        <v>0</v>
      </c>
      <c r="E93" s="72" t="s">
        <v>48</v>
      </c>
      <c r="F93" s="72">
        <v>0</v>
      </c>
      <c r="G93" s="72">
        <v>0</v>
      </c>
      <c r="H93" s="72">
        <v>0</v>
      </c>
    </row>
    <row r="94" spans="1:8" ht="15">
      <c r="A94" s="149" t="s">
        <v>52</v>
      </c>
      <c r="B94" s="129" t="s">
        <v>37</v>
      </c>
      <c r="C94" s="19" t="s">
        <v>42</v>
      </c>
      <c r="D94" s="70">
        <f>D95+D96+D97+D98</f>
        <v>231</v>
      </c>
      <c r="E94" s="74">
        <f>E95+E96+E97+E98</f>
        <v>350</v>
      </c>
      <c r="F94" s="23">
        <v>200</v>
      </c>
      <c r="G94" s="23">
        <f>G95+G96+G97+G98</f>
        <v>250</v>
      </c>
      <c r="H94" s="23">
        <f>H95+H96+H97+H98</f>
        <v>250</v>
      </c>
    </row>
    <row r="95" spans="1:8" ht="15" customHeight="1">
      <c r="A95" s="149"/>
      <c r="B95" s="129"/>
      <c r="C95" s="103" t="s">
        <v>43</v>
      </c>
      <c r="D95" s="71">
        <v>0</v>
      </c>
      <c r="E95" s="72">
        <v>0</v>
      </c>
      <c r="F95" s="48">
        <v>0</v>
      </c>
      <c r="G95" s="48">
        <v>0</v>
      </c>
      <c r="H95" s="48">
        <v>0</v>
      </c>
    </row>
    <row r="96" spans="1:8" ht="18.75" customHeight="1">
      <c r="A96" s="149"/>
      <c r="B96" s="129"/>
      <c r="C96" s="103" t="s">
        <v>47</v>
      </c>
      <c r="D96" s="71">
        <v>0</v>
      </c>
      <c r="E96" s="72">
        <v>0</v>
      </c>
      <c r="F96" s="48">
        <v>0</v>
      </c>
      <c r="G96" s="48">
        <v>0</v>
      </c>
      <c r="H96" s="48">
        <v>0</v>
      </c>
    </row>
    <row r="97" spans="1:8" ht="17.25" customHeight="1">
      <c r="A97" s="149"/>
      <c r="B97" s="129"/>
      <c r="C97" s="103" t="s">
        <v>45</v>
      </c>
      <c r="D97" s="71">
        <v>231</v>
      </c>
      <c r="E97" s="66">
        <v>350</v>
      </c>
      <c r="F97" s="15">
        <v>200</v>
      </c>
      <c r="G97" s="15">
        <v>250</v>
      </c>
      <c r="H97" s="15">
        <v>250</v>
      </c>
    </row>
    <row r="98" spans="1:8" ht="21" customHeight="1">
      <c r="A98" s="149"/>
      <c r="B98" s="129"/>
      <c r="C98" s="103" t="s">
        <v>46</v>
      </c>
      <c r="D98" s="71">
        <v>0</v>
      </c>
      <c r="E98" s="72">
        <v>0</v>
      </c>
      <c r="F98" s="48">
        <v>0</v>
      </c>
      <c r="G98" s="48">
        <v>0</v>
      </c>
      <c r="H98" s="48">
        <v>0</v>
      </c>
    </row>
    <row r="99" spans="1:8" ht="15">
      <c r="A99" s="149" t="s">
        <v>63</v>
      </c>
      <c r="B99" s="129" t="s">
        <v>62</v>
      </c>
      <c r="C99" s="19" t="s">
        <v>42</v>
      </c>
      <c r="D99" s="70">
        <f>D100+D101+D102+D103</f>
        <v>2439.025</v>
      </c>
      <c r="E99" s="74">
        <f>E100+E101+E102+E103</f>
        <v>200</v>
      </c>
      <c r="F99" s="23">
        <f>F100+F101+F102+F103</f>
        <v>200</v>
      </c>
      <c r="G99" s="23">
        <f>G100+G101+G102+G103</f>
        <v>200</v>
      </c>
      <c r="H99" s="23">
        <f>H100+H101+H102+H103</f>
        <v>400</v>
      </c>
    </row>
    <row r="100" spans="1:8" ht="18.75" customHeight="1">
      <c r="A100" s="149"/>
      <c r="B100" s="129"/>
      <c r="C100" s="103" t="s">
        <v>43</v>
      </c>
      <c r="D100" s="71">
        <v>0</v>
      </c>
      <c r="E100" s="72">
        <v>0</v>
      </c>
      <c r="F100" s="48">
        <v>0</v>
      </c>
      <c r="G100" s="48">
        <v>0</v>
      </c>
      <c r="H100" s="48">
        <v>0</v>
      </c>
    </row>
    <row r="101" spans="1:8" ht="21" customHeight="1">
      <c r="A101" s="149"/>
      <c r="B101" s="129"/>
      <c r="C101" s="103" t="s">
        <v>47</v>
      </c>
      <c r="D101" s="71">
        <v>0</v>
      </c>
      <c r="E101" s="72">
        <v>0</v>
      </c>
      <c r="F101" s="48">
        <v>0</v>
      </c>
      <c r="G101" s="48">
        <v>0</v>
      </c>
      <c r="H101" s="48">
        <v>0</v>
      </c>
    </row>
    <row r="102" spans="1:8" ht="15" customHeight="1">
      <c r="A102" s="149"/>
      <c r="B102" s="129"/>
      <c r="C102" s="103" t="s">
        <v>45</v>
      </c>
      <c r="D102" s="71">
        <f>2500-60.975</f>
        <v>2439.025</v>
      </c>
      <c r="E102" s="72">
        <v>200</v>
      </c>
      <c r="F102" s="48">
        <v>200</v>
      </c>
      <c r="G102" s="48">
        <v>200</v>
      </c>
      <c r="H102" s="48">
        <v>400</v>
      </c>
    </row>
    <row r="103" spans="1:8" ht="20.25" customHeight="1">
      <c r="A103" s="149"/>
      <c r="B103" s="129"/>
      <c r="C103" s="103" t="s">
        <v>46</v>
      </c>
      <c r="D103" s="71">
        <v>0</v>
      </c>
      <c r="E103" s="72">
        <v>0</v>
      </c>
      <c r="F103" s="48">
        <v>0</v>
      </c>
      <c r="G103" s="48">
        <v>0</v>
      </c>
      <c r="H103" s="48">
        <v>0</v>
      </c>
    </row>
    <row r="104" spans="1:8" ht="15">
      <c r="A104" s="149" t="s">
        <v>71</v>
      </c>
      <c r="B104" s="129" t="s">
        <v>85</v>
      </c>
      <c r="C104" s="19" t="s">
        <v>42</v>
      </c>
      <c r="D104" s="70">
        <f>D105+D106+D107+D108</f>
        <v>293.265</v>
      </c>
      <c r="E104" s="74">
        <f>E105+E106+E107+E108</f>
        <v>0</v>
      </c>
      <c r="F104" s="23">
        <f>F105+F106+F107+F108</f>
        <v>0</v>
      </c>
      <c r="G104" s="23">
        <f>G105+G106+G107+G108</f>
        <v>0</v>
      </c>
      <c r="H104" s="23">
        <f>H105+H106+H107+H108</f>
        <v>0</v>
      </c>
    </row>
    <row r="105" spans="1:8" ht="17.25" customHeight="1">
      <c r="A105" s="149"/>
      <c r="B105" s="129"/>
      <c r="C105" s="103" t="s">
        <v>43</v>
      </c>
      <c r="D105" s="71">
        <v>0</v>
      </c>
      <c r="E105" s="72">
        <v>0</v>
      </c>
      <c r="F105" s="48">
        <v>0</v>
      </c>
      <c r="G105" s="48">
        <v>0</v>
      </c>
      <c r="H105" s="48">
        <v>0</v>
      </c>
    </row>
    <row r="106" spans="1:8" ht="18.75" customHeight="1">
      <c r="A106" s="149"/>
      <c r="B106" s="129"/>
      <c r="C106" s="103" t="s">
        <v>47</v>
      </c>
      <c r="D106" s="72">
        <v>273.265</v>
      </c>
      <c r="E106" s="72">
        <v>0</v>
      </c>
      <c r="F106" s="48">
        <v>0</v>
      </c>
      <c r="G106" s="48">
        <v>0</v>
      </c>
      <c r="H106" s="48">
        <v>0</v>
      </c>
    </row>
    <row r="107" spans="1:8" ht="18.75" customHeight="1">
      <c r="A107" s="149"/>
      <c r="B107" s="129"/>
      <c r="C107" s="103" t="s">
        <v>45</v>
      </c>
      <c r="D107" s="72">
        <v>20</v>
      </c>
      <c r="E107" s="72">
        <v>0</v>
      </c>
      <c r="F107" s="48">
        <v>0</v>
      </c>
      <c r="G107" s="48">
        <v>0</v>
      </c>
      <c r="H107" s="48">
        <v>0</v>
      </c>
    </row>
    <row r="108" spans="1:8" ht="27.75" customHeight="1">
      <c r="A108" s="149"/>
      <c r="B108" s="129"/>
      <c r="C108" s="103" t="s">
        <v>46</v>
      </c>
      <c r="D108" s="71">
        <v>0</v>
      </c>
      <c r="E108" s="72">
        <v>0</v>
      </c>
      <c r="F108" s="48">
        <v>0</v>
      </c>
      <c r="G108" s="48">
        <v>0</v>
      </c>
      <c r="H108" s="48">
        <v>0</v>
      </c>
    </row>
  </sheetData>
  <sheetProtection/>
  <mergeCells count="71">
    <mergeCell ref="A94:A98"/>
    <mergeCell ref="B94:B98"/>
    <mergeCell ref="A99:A103"/>
    <mergeCell ref="B99:B103"/>
    <mergeCell ref="A104:A108"/>
    <mergeCell ref="B104:B108"/>
    <mergeCell ref="A79:A83"/>
    <mergeCell ref="B79:B83"/>
    <mergeCell ref="A84:A88"/>
    <mergeCell ref="B84:B88"/>
    <mergeCell ref="A89:A93"/>
    <mergeCell ref="B89:B93"/>
    <mergeCell ref="A64:A68"/>
    <mergeCell ref="B64:B68"/>
    <mergeCell ref="A69:A73"/>
    <mergeCell ref="B69:B73"/>
    <mergeCell ref="A74:A78"/>
    <mergeCell ref="B74:B78"/>
    <mergeCell ref="A49:A53"/>
    <mergeCell ref="B49:B53"/>
    <mergeCell ref="A54:A58"/>
    <mergeCell ref="B54:B58"/>
    <mergeCell ref="A59:A63"/>
    <mergeCell ref="B59:B63"/>
    <mergeCell ref="G41:G42"/>
    <mergeCell ref="H41:H42"/>
    <mergeCell ref="A43:A48"/>
    <mergeCell ref="B43:B48"/>
    <mergeCell ref="C47:C48"/>
    <mergeCell ref="D47:D48"/>
    <mergeCell ref="E47:E48"/>
    <mergeCell ref="F47:F48"/>
    <mergeCell ref="G47:G48"/>
    <mergeCell ref="H47:H48"/>
    <mergeCell ref="A37:A42"/>
    <mergeCell ref="B37:B42"/>
    <mergeCell ref="C41:C42"/>
    <mergeCell ref="D41:D42"/>
    <mergeCell ref="E41:E42"/>
    <mergeCell ref="F41:F42"/>
    <mergeCell ref="G29:G30"/>
    <mergeCell ref="H29:H30"/>
    <mergeCell ref="A31:A36"/>
    <mergeCell ref="B31:B36"/>
    <mergeCell ref="C35:C36"/>
    <mergeCell ref="D35:D36"/>
    <mergeCell ref="E35:E36"/>
    <mergeCell ref="F35:F36"/>
    <mergeCell ref="G35:G36"/>
    <mergeCell ref="H35:H36"/>
    <mergeCell ref="A25:A30"/>
    <mergeCell ref="B25:B30"/>
    <mergeCell ref="C29:C30"/>
    <mergeCell ref="D29:D30"/>
    <mergeCell ref="E29:E30"/>
    <mergeCell ref="F29:F30"/>
    <mergeCell ref="A10:A14"/>
    <mergeCell ref="B10:B14"/>
    <mergeCell ref="A15:A19"/>
    <mergeCell ref="B15:B19"/>
    <mergeCell ref="A20:A24"/>
    <mergeCell ref="B20:B24"/>
    <mergeCell ref="D1:H2"/>
    <mergeCell ref="D3:H3"/>
    <mergeCell ref="A4:H4"/>
    <mergeCell ref="A5:H5"/>
    <mergeCell ref="A6:A8"/>
    <mergeCell ref="B6:B8"/>
    <mergeCell ref="C6:C8"/>
    <mergeCell ref="D6:H6"/>
    <mergeCell ref="D7:H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 Александр Александрович</dc:creator>
  <cp:keywords/>
  <dc:description/>
  <cp:lastModifiedBy>Шпачкова Марина Семеновна</cp:lastModifiedBy>
  <cp:lastPrinted>2021-06-17T00:46:44Z</cp:lastPrinted>
  <dcterms:created xsi:type="dcterms:W3CDTF">2020-02-06T00:35:13Z</dcterms:created>
  <dcterms:modified xsi:type="dcterms:W3CDTF">2021-06-30T00:19:53Z</dcterms:modified>
  <cp:category/>
  <cp:version/>
  <cp:contentType/>
  <cp:contentStatus/>
</cp:coreProperties>
</file>