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0" yWindow="1185" windowWidth="12645" windowHeight="10725" firstSheet="7" activeTab="12"/>
  </bookViews>
  <sheets>
    <sheet name="прил 1" sheetId="3" r:id="rId1"/>
    <sheet name="прил 2" sheetId="12" r:id="rId2"/>
    <sheet name="прил 6" sheetId="20" r:id="rId3"/>
    <sheet name="прил 7 " sheetId="4" r:id="rId4"/>
    <sheet name="прил 8 " sheetId="14" r:id="rId5"/>
    <sheet name="прил 9   " sheetId="10" r:id="rId6"/>
    <sheet name="прил 10 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" sheetId="11" r:id="rId14"/>
    <sheet name="прил 18" sheetId="19" r:id="rId15"/>
  </sheets>
  <definedNames>
    <definedName name="_xlnm.Print_Area" localSheetId="6">'прил 10 '!$A$1:$D$29</definedName>
    <definedName name="_xlnm.Print_Area" localSheetId="7">'прил 11'!$A$1:$F$502</definedName>
    <definedName name="_xlnm.Print_Area" localSheetId="8">'прил 12'!$A$1:$G$468</definedName>
    <definedName name="_xlnm.Print_Area" localSheetId="9">'прил 13'!$A$1:$E$459</definedName>
    <definedName name="_xlnm.Print_Area" localSheetId="10">'прил 14'!$A$1:$F$438</definedName>
    <definedName name="_xlnm.Print_Area" localSheetId="11">'прил 15'!$A$1:$C$60</definedName>
    <definedName name="_xlnm.Print_Area" localSheetId="12">'прил 16'!$A$1:$D$60</definedName>
    <definedName name="_xlnm.Print_Area" localSheetId="13">'прил 17'!$A$1:$F$13</definedName>
    <definedName name="_xlnm.Print_Area" localSheetId="14">'прил 18'!$A$1:$H$13</definedName>
    <definedName name="_xlnm.Print_Area" localSheetId="1">'прил 2'!$A$1:$D$12</definedName>
    <definedName name="_xlnm.Print_Area" localSheetId="3">'прил 7 '!$A$1:$C$47</definedName>
    <definedName name="_xlnm.Print_Area" localSheetId="4">'прил 8 '!$A$1:$D$45</definedName>
    <definedName name="_xlnm.Print_Area" localSheetId="5">'прил 9   '!$A$1:$C$33</definedName>
  </definedNames>
  <calcPr calcId="145621"/>
</workbook>
</file>

<file path=xl/sharedStrings.xml><?xml version="1.0" encoding="utf-8"?>
<sst xmlns="http://schemas.openxmlformats.org/spreadsheetml/2006/main" count="8993" uniqueCount="730">
  <si>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</si>
  <si>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</si>
  <si>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</si>
  <si>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</si>
  <si>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</si>
  <si>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</si>
  <si>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</si>
  <si>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</si>
  <si>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</si>
  <si>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</si>
  <si>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</si>
  <si>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</si>
  <si>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</si>
  <si>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</si>
  <si>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</si>
  <si>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</si>
  <si>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</si>
  <si>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</si>
  <si>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</si>
  <si>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</si>
  <si>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</si>
  <si>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</si>
  <si>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</si>
  <si>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</si>
  <si>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</si>
  <si>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</si>
  <si>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</si>
  <si>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</si>
  <si>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</si>
  <si>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</si>
  <si>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</si>
  <si>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</si>
  <si>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</si>
  <si>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</si>
  <si>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</si>
  <si>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</si>
  <si>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</si>
  <si>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</si>
  <si>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</si>
  <si>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</si>
  <si>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</si>
  <si>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</si>
  <si>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</si>
  <si>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</si>
  <si>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</si>
  <si>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</si>
  <si>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</si>
  <si>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</si>
  <si>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</si>
  <si>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</si>
  <si>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</si>
  <si>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</si>
  <si>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</si>
  <si>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</si>
  <si>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</si>
  <si>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</si>
  <si>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</si>
  <si>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</si>
  <si>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</si>
  <si>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</si>
  <si>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</si>
  <si>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</si>
  <si>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</si>
  <si>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</si>
  <si>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</si>
  <si>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</si>
  <si>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</si>
  <si>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</si>
  <si>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</si>
  <si>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</si>
  <si>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</si>
  <si>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</si>
  <si>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</si>
  <si>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</si>
  <si>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</si>
  <si>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</si>
  <si>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</si>
  <si>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</si>
  <si>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</si>
  <si>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</si>
  <si>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</si>
  <si>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</si>
  <si>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</si>
  <si>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</si>
  <si>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</si>
  <si>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</si>
  <si>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</si>
  <si>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</si>
  <si>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</si>
  <si>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</si>
  <si>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</si>
  <si>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</si>
  <si>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</si>
  <si>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</si>
  <si>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</si>
  <si>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</si>
  <si>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</si>
  <si>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</si>
  <si>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</si>
  <si>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</si>
  <si>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</si>
  <si>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</si>
  <si>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</si>
  <si>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</si>
  <si>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</si>
  <si>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</si>
  <si>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</si>
  <si>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</si>
  <si>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</si>
  <si>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</si>
  <si>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</si>
  <si>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</si>
  <si>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</si>
  <si>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</si>
  <si>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</si>
  <si>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</si>
  <si>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</si>
  <si>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</si>
  <si>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</si>
  <si>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</si>
  <si>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</si>
  <si>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</si>
  <si>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</si>
  <si>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</si>
  <si>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</si>
  <si>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</si>
  <si>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</si>
  <si>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</si>
  <si>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</si>
  <si>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</si>
  <si>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</si>
  <si>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</si>
  <si>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</si>
  <si>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</si>
  <si>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</si>
  <si>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</si>
  <si>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</si>
  <si>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</si>
  <si>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</si>
  <si>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</si>
  <si>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</si>
  <si>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</si>
  <si>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</si>
  <si>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</si>
  <si>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</si>
  <si>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</si>
  <si>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</si>
  <si>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</si>
  <si>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</si>
  <si>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</si>
  <si>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</si>
  <si>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</si>
  <si>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</si>
  <si>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</si>
  <si>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</si>
  <si>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</si>
  <si>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</si>
  <si>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</si>
  <si>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</si>
  <si>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</si>
  <si>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</si>
  <si>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</si>
  <si>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</si>
  <si>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</si>
  <si>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</si>
  <si>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</si>
  <si>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</si>
  <si>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</si>
  <si>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</si>
  <si>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</si>
  <si>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</si>
  <si>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</si>
  <si>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</si>
  <si>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</si>
  <si>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</si>
  <si>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</si>
  <si>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</si>
  <si>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</si>
  <si>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</si>
  <si>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</si>
  <si>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</si>
  <si>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</si>
  <si>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</si>
  <si>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</si>
  <si>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</si>
  <si>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</si>
  <si>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</si>
  <si>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</si>
  <si>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</si>
  <si>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</si>
  <si>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</si>
  <si>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</si>
  <si>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</si>
  <si>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</si>
  <si>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</si>
  <si>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</si>
  <si>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</si>
  <si>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</si>
  <si>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</si>
  <si>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</si>
  <si>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</si>
  <si>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</si>
  <si>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</si>
  <si>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</si>
  <si>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</si>
  <si>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</si>
  <si>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</si>
  <si>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</si>
  <si>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</si>
  <si>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</si>
  <si>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</si>
  <si>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</si>
  <si>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</si>
  <si>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</si>
  <si>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</si>
  <si>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</si>
  <si>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</si>
  <si>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</si>
  <si>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</si>
  <si>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</si>
  <si>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</si>
  <si>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</si>
  <si>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</si>
  <si>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</si>
  <si>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</si>
  <si>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</si>
  <si>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</si>
  <si>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</si>
  <si>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</si>
  <si>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</si>
  <si>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</si>
  <si>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</si>
  <si>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</si>
  <si>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</si>
  <si>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</si>
  <si>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</si>
  <si>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</si>
  <si>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</si>
  <si>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</si>
  <si>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</si>
  <si>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</si>
  <si>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</si>
  <si>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</si>
  <si>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</si>
  <si>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</si>
  <si>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</si>
  <si>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</si>
  <si>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</si>
  <si>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</si>
  <si>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</si>
  <si>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</si>
  <si>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</si>
  <si>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</si>
  <si>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</si>
  <si>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</si>
  <si>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</si>
  <si>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</si>
  <si>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</si>
  <si>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</si>
  <si>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</si>
  <si>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</si>
  <si>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</si>
  <si>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</si>
  <si>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</si>
  <si>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</si>
  <si>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</si>
  <si>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</si>
  <si>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</si>
  <si>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</si>
  <si>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</si>
  <si>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</si>
  <si>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</si>
  <si>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</si>
  <si>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</si>
  <si>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</si>
  <si>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</si>
  <si>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</si>
  <si>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</si>
  <si>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</si>
  <si>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</si>
  <si>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</si>
  <si>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</si>
  <si>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</si>
  <si>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</si>
  <si>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</si>
  <si>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</si>
  <si>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</si>
  <si>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</si>
  <si>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</si>
  <si>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</si>
  <si>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</si>
  <si>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</si>
  <si>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</si>
  <si>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</si>
  <si>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</si>
  <si>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</si>
  <si>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</si>
  <si>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</si>
  <si>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</si>
  <si>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</si>
  <si>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</si>
  <si>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</si>
  <si>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</si>
  <si>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</si>
  <si>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</si>
  <si>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</si>
  <si>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</si>
  <si>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</si>
  <si>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</si>
  <si>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</si>
  <si>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</si>
  <si>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</si>
  <si>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</si>
  <si>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</si>
  <si>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</si>
  <si>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</si>
  <si>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</si>
  <si>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</si>
  <si>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</si>
  <si>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</si>
  <si>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</si>
  <si>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</si>
  <si>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</si>
  <si>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</si>
  <si>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</si>
  <si>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</si>
  <si>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</si>
  <si>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</si>
  <si>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</si>
  <si>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</si>
  <si>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</si>
  <si>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</si>
  <si>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</si>
  <si>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</si>
  <si>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</si>
  <si>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</si>
  <si>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</si>
  <si>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</si>
  <si>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</si>
  <si>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</si>
  <si>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</si>
  <si>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</si>
  <si>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</si>
  <si>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</si>
  <si>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</si>
  <si>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</si>
  <si>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Приложение 2</t>
  </si>
  <si>
    <t>Приложение 9</t>
  </si>
  <si>
    <t>№ п/п</t>
  </si>
  <si>
    <t>Наименование межбюджетных трансфертов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</si>
  <si>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</si>
  <si>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</si>
  <si>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</si>
  <si>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</si>
  <si>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</si>
  <si>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</si>
  <si>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</si>
  <si>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</si>
  <si>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</si>
  <si>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</si>
  <si>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</si>
  <si>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</si>
  <si>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</si>
  <si>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</si>
  <si>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</si>
  <si>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</si>
  <si>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</si>
  <si>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</si>
  <si>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</si>
  <si>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</si>
  <si>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</si>
  <si>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</si>
  <si>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</si>
  <si>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</si>
  <si>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</si>
  <si>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</si>
  <si>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</si>
  <si>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</si>
  <si>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</si>
  <si>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</si>
  <si>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</si>
  <si>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</si>
  <si>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</si>
  <si>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</si>
  <si>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</si>
  <si>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</si>
  <si>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Сумма на 2021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</si>
  <si>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</si>
  <si>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</si>
  <si>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</si>
  <si>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</si>
  <si>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</si>
  <si>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</si>
  <si>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</si>
  <si>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</si>
  <si>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</si>
  <si>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</si>
  <si>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</si>
  <si>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</si>
  <si>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</si>
  <si>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</si>
  <si>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</si>
  <si>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</si>
  <si>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</si>
  <si>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</si>
  <si>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</si>
  <si>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</si>
  <si>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</si>
  <si>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</si>
  <si>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</si>
  <si>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</si>
  <si>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</si>
  <si>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</si>
  <si>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</si>
  <si>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</si>
  <si>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</si>
  <si>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</si>
  <si>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</si>
  <si>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</si>
  <si>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</si>
  <si>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</si>
  <si>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</si>
  <si>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</si>
  <si>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</si>
  <si>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</si>
  <si>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</si>
  <si>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</si>
  <si>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</si>
  <si>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</si>
  <si>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</si>
  <si>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</si>
  <si>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</si>
  <si>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</si>
  <si>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</si>
  <si>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</si>
  <si>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</si>
  <si>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</si>
  <si>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</si>
  <si>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</si>
  <si>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</si>
  <si>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</si>
  <si>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</si>
  <si>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</si>
  <si>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</si>
  <si>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</si>
  <si>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</si>
  <si>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</si>
  <si>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</si>
  <si>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</si>
  <si>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</si>
  <si>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</si>
  <si>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</si>
  <si>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</si>
  <si>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</si>
  <si>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</si>
  <si>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</si>
  <si>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</si>
  <si>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</si>
  <si>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</si>
  <si>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</si>
  <si>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</si>
  <si>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</si>
  <si>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</si>
  <si>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</si>
  <si>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</si>
  <si>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</si>
  <si>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</si>
  <si>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</si>
  <si>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 xml:space="preserve">межбюджетных трансфертов от других бюджетов бюджетной системы на 2020 год  </t>
  </si>
  <si>
    <t>внутреннего финансирования дефицита  бюджета Ханкайского муниципального района на 2020 год</t>
  </si>
  <si>
    <t>внутреннего финансирования дефицита  бюджета Ханкайского муниципального района на 2021 и 2022 годы</t>
  </si>
  <si>
    <t>доходов бюджета Ханкайского муниципального района на 2020 год</t>
  </si>
  <si>
    <t>доходов бюджета Ханкайского муниципального района на 2021 и 2022 годы</t>
  </si>
  <si>
    <t xml:space="preserve">межбюджетных трансфертов от других бюджетов бюджетной системы на 2021 и 2022 годы  </t>
  </si>
  <si>
    <t>Сумма на 2022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</si>
  <si>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</si>
  <si>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Дотация на поддержку мер по обеспечению сбалансированности бюджетов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</si>
  <si>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</si>
  <si>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</si>
  <si>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</si>
  <si>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</si>
  <si>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Субсидии бюджетам муниципальных образований Приморского края на обеспечение граждан твердым топливом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</si>
  <si>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</si>
  <si>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</si>
  <si>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</si>
  <si>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</si>
  <si>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</si>
  <si>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</si>
  <si>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</si>
  <si>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</si>
  <si>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</si>
  <si>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</si>
  <si>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</si>
  <si>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</si>
  <si>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</si>
  <si>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</si>
  <si>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</si>
  <si>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</si>
  <si>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</si>
  <si>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</si>
  <si>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</si>
  <si>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</si>
  <si>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</si>
  <si>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</si>
  <si>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</si>
  <si>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</si>
  <si>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</si>
  <si>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</si>
  <si>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</si>
  <si>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</si>
  <si>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</si>
  <si>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</si>
  <si>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</si>
  <si>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</si>
  <si>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</si>
  <si>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</si>
  <si>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</si>
  <si>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</si>
  <si>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</si>
  <si>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</si>
  <si>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1495314020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</si>
  <si>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</si>
  <si>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</si>
  <si>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</si>
  <si>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</si>
  <si>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</si>
  <si>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</si>
  <si>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</si>
  <si>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</si>
  <si>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Иные бюджетные ассигнования (уставной фонд)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</si>
  <si>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</si>
  <si>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</si>
  <si>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</si>
  <si>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</si>
  <si>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</si>
  <si>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</si>
  <si>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</si>
  <si>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</si>
  <si>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</si>
  <si>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</si>
  <si>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</si>
  <si>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</si>
  <si>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</si>
  <si>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</si>
  <si>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</si>
  <si>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</si>
  <si>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</si>
  <si>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</si>
  <si>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</si>
  <si>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</si>
  <si>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</si>
  <si>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</si>
  <si>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</si>
  <si>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</si>
  <si>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</si>
  <si>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</si>
  <si>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</si>
  <si>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</si>
  <si>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</si>
  <si>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</si>
  <si>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</si>
  <si>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</si>
  <si>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</si>
  <si>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</si>
  <si>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</si>
  <si>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</si>
  <si>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</si>
  <si>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</si>
  <si>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</si>
  <si>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</si>
  <si>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</si>
  <si>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</si>
  <si>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</si>
  <si>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</si>
  <si>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</si>
  <si>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</si>
  <si>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0797240200</t>
  </si>
  <si>
    <t>0797292270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</si>
  <si>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</si>
  <si>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</si>
  <si>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</si>
  <si>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</si>
  <si>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</si>
  <si>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</si>
  <si>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</si>
  <si>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</si>
  <si>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</si>
  <si>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</si>
  <si>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</si>
  <si>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</si>
  <si>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</si>
  <si>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</si>
  <si>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</si>
  <si>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</si>
  <si>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</si>
  <si>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</si>
  <si>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</si>
  <si>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</si>
  <si>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</si>
  <si>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</si>
  <si>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2021 и 2022 годы  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</si>
  <si>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</si>
  <si>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</si>
  <si>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</si>
  <si>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</si>
  <si>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</si>
  <si>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</si>
  <si>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</si>
  <si>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</si>
  <si>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</si>
  <si>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</si>
  <si>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</si>
  <si>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</si>
  <si>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</si>
  <si>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</si>
  <si>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</si>
  <si>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</si>
  <si>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</si>
  <si>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</si>
  <si>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</si>
  <si>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</si>
  <si>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</si>
  <si>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</si>
  <si>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</si>
  <si>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</si>
  <si>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</si>
  <si>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</si>
  <si>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</si>
  <si>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</si>
  <si>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</si>
  <si>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</si>
  <si>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</si>
  <si>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</si>
  <si>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</si>
  <si>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</si>
  <si>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</si>
  <si>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</si>
  <si>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</si>
  <si>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</si>
  <si>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</si>
  <si>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</si>
  <si>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</si>
  <si>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</si>
  <si>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</si>
  <si>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</si>
  <si>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</si>
  <si>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</si>
  <si>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</si>
  <si>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</si>
  <si>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</si>
  <si>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</si>
  <si>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</si>
  <si>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собствен.</t>
  </si>
  <si>
    <t>усл.утв. 2,5%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</si>
  <si>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</si>
  <si>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</si>
  <si>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 xml:space="preserve"> муниципального района на 2021 и 2022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</si>
  <si>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</si>
  <si>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</si>
  <si>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</si>
  <si>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</si>
  <si>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</si>
  <si>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</si>
  <si>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</si>
  <si>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</si>
  <si>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</si>
  <si>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Сумма на 2021 год </t>
  </si>
  <si>
    <t xml:space="preserve">Сумма на 2022 год 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</si>
  <si>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</si>
  <si>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</si>
  <si>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</si>
  <si>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</si>
  <si>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</si>
  <si>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</si>
  <si>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</si>
  <si>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</si>
  <si>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</si>
  <si>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</si>
  <si>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"Профилактика терроризма и экстремизма среди населения" 3.3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</si>
  <si>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</si>
  <si>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</si>
  <si>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</si>
  <si>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</si>
  <si>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</si>
  <si>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</si>
  <si>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</si>
  <si>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Приложение 18</t>
  </si>
  <si>
    <t>состав Ханкайского муниципального района,  на плановый период 2021 и 2022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</si>
  <si>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</si>
  <si>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</si>
  <si>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</si>
  <si>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</si>
  <si>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</si>
  <si>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</si>
  <si>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</si>
  <si>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</si>
  <si>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</si>
  <si>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</si>
  <si>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главно-го админи-стратора</t>
  </si>
  <si>
    <t>обязательства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</si>
  <si>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</si>
  <si>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</si>
  <si>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</si>
  <si>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</si>
  <si>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0590000000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</si>
  <si>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</si>
  <si>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</si>
  <si>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</si>
  <si>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</si>
  <si>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Муниципальная программа "Социальное развитие села  Ханкайского муниципального района"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</si>
  <si>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</si>
  <si>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</si>
  <si>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</si>
  <si>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</si>
  <si>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</si>
  <si>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</si>
  <si>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</si>
  <si>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</si>
  <si>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</si>
  <si>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</si>
  <si>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</si>
  <si>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</si>
  <si>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</si>
  <si>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</si>
  <si>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</si>
  <si>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</si>
  <si>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</si>
  <si>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</si>
  <si>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</si>
  <si>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Иные межбюджетные трансферты на обеспечение сбалансированности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</si>
</sst>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4" fontId="4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4" fillId="0" borderId="2" xfId="0" applyFont="1" applyBorder="1" applyAlignment="1">
      <alignment wrapText="1"/>
    </xf>
    <xf numFmtId="49" fontId="15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0" fontId="7" fillId="0" borderId="0" xfId="0" applyFont="1" applyFill="1" applyAlignment="1">
      <alignment horizontal="right"/>
    </xf>
    <xf numFmtId="0" fontId="7" fillId="2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8" fillId="2" borderId="0" xfId="0" applyFont="1" applyFill="1" applyAlignment="1">
      <alignment vertical="top"/>
    </xf>
    <xf numFmtId="166" fontId="4" fillId="2" borderId="0" xfId="0" applyNumberFormat="1" applyFont="1" applyFill="1"/>
    <xf numFmtId="166" fontId="3" fillId="2" borderId="0" xfId="0" applyNumberFormat="1" applyFont="1" applyFill="1"/>
    <xf numFmtId="166" fontId="18" fillId="2" borderId="0" xfId="0" applyNumberFormat="1" applyFont="1" applyFill="1" applyBorder="1" applyAlignment="1">
      <alignment vertical="top" wrapText="1"/>
    </xf>
    <xf numFmtId="4" fontId="7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/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/>
    <xf numFmtId="0" fontId="9" fillId="2" borderId="2" xfId="0" applyFont="1" applyFill="1" applyBorder="1" applyAlignment="1">
      <alignment vertical="top" wrapText="1"/>
    </xf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165" fontId="7" fillId="0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0" fontId="4" fillId="2" borderId="0" xfId="0" applyNumberFormat="1" applyFont="1" applyFill="1"/>
    <xf numFmtId="0" fontId="7" fillId="0" borderId="0" xfId="0" applyFont="1" applyFill="1" applyAlignment="1">
      <alignment horizontal="right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1" fillId="2" borderId="2" xfId="0" applyFont="1" applyFill="1" applyBorder="1" applyAlignment="1">
      <alignment vertical="center" wrapText="1"/>
    </xf>
    <xf numFmtId="4" fontId="0" fillId="0" borderId="0" xfId="0" applyNumberFormat="1"/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 vertical="top"/>
    </xf>
    <xf numFmtId="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7" fillId="2" borderId="2" xfId="0" applyNumberFormat="1" applyFont="1" applyFill="1" applyBorder="1" applyAlignment="1">
      <alignment horizontal="right" vertical="top" wrapText="1"/>
    </xf>
    <xf numFmtId="4" fontId="16" fillId="2" borderId="2" xfId="0" applyNumberFormat="1" applyFont="1" applyFill="1" applyBorder="1" applyAlignment="1">
      <alignment horizontal="right" vertical="top" shrinkToFit="1"/>
    </xf>
    <xf numFmtId="4" fontId="21" fillId="2" borderId="2" xfId="0" applyNumberFormat="1" applyFont="1" applyFill="1" applyBorder="1" applyAlignment="1">
      <alignment horizontal="right" vertical="top"/>
    </xf>
    <xf numFmtId="4" fontId="11" fillId="2" borderId="2" xfId="0" applyNumberFormat="1" applyFont="1" applyFill="1" applyBorder="1" applyAlignment="1">
      <alignment horizontal="right" vertical="top" shrinkToFit="1"/>
    </xf>
    <xf numFmtId="4" fontId="21" fillId="2" borderId="2" xfId="0" applyNumberFormat="1" applyFont="1" applyFill="1" applyBorder="1" applyAlignment="1">
      <alignment horizontal="right" vertical="top" shrinkToFit="1"/>
    </xf>
    <xf numFmtId="4" fontId="21" fillId="2" borderId="2" xfId="0" applyNumberFormat="1" applyFont="1" applyFill="1" applyBorder="1" applyAlignment="1">
      <alignment vertical="top"/>
    </xf>
    <xf numFmtId="4" fontId="7" fillId="2" borderId="2" xfId="0" applyNumberFormat="1" applyFont="1" applyFill="1" applyBorder="1" applyAlignment="1">
      <alignment vertical="top"/>
    </xf>
    <xf numFmtId="4" fontId="16" fillId="2" borderId="2" xfId="0" applyNumberFormat="1" applyFont="1" applyFill="1" applyBorder="1" applyAlignment="1" quotePrefix="1">
      <alignment horizontal="right" vertical="top" shrinkToFit="1"/>
    </xf>
    <xf numFmtId="4" fontId="11" fillId="2" borderId="0" xfId="0" applyNumberFormat="1" applyFont="1" applyFill="1" applyBorder="1" applyAlignment="1">
      <alignment horizontal="right" vertical="top" shrinkToFit="1"/>
    </xf>
    <xf numFmtId="4" fontId="7" fillId="2" borderId="0" xfId="0" applyNumberFormat="1" applyFont="1" applyFill="1"/>
    <xf numFmtId="4" fontId="4" fillId="2" borderId="0" xfId="0" applyNumberFormat="1" applyFont="1" applyFill="1" applyAlignment="1">
      <alignment vertical="top"/>
    </xf>
    <xf numFmtId="4" fontId="5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/>
    <xf numFmtId="4" fontId="5" fillId="0" borderId="2" xfId="0" applyNumberFormat="1" applyFont="1" applyFill="1" applyBorder="1"/>
    <xf numFmtId="4" fontId="7" fillId="0" borderId="2" xfId="0" applyNumberFormat="1" applyFont="1" applyFill="1" applyBorder="1"/>
    <xf numFmtId="4" fontId="7" fillId="2" borderId="2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4" fontId="5" fillId="2" borderId="0" xfId="0" applyNumberFormat="1" applyFont="1" applyFill="1" applyAlignment="1">
      <alignment vertical="top"/>
    </xf>
    <xf numFmtId="4" fontId="6" fillId="2" borderId="0" xfId="0" applyNumberFormat="1" applyFont="1" applyFill="1"/>
    <xf numFmtId="0" fontId="6" fillId="2" borderId="0" xfId="0" applyFont="1" applyFill="1"/>
    <xf numFmtId="4" fontId="15" fillId="2" borderId="2" xfId="0" applyNumberFormat="1" applyFont="1" applyFill="1" applyBorder="1" applyAlignment="1">
      <alignment horizontal="right" vertical="top" shrinkToFit="1"/>
    </xf>
    <xf numFmtId="4" fontId="9" fillId="2" borderId="2" xfId="0" applyNumberFormat="1" applyFont="1" applyFill="1" applyBorder="1" applyAlignment="1">
      <alignment vertical="top"/>
    </xf>
    <xf numFmtId="4" fontId="19" fillId="2" borderId="0" xfId="0" applyNumberFormat="1" applyFont="1" applyFill="1" applyAlignment="1">
      <alignment vertical="top"/>
    </xf>
    <xf numFmtId="4" fontId="11" fillId="2" borderId="4" xfId="0" applyNumberFormat="1" applyFont="1" applyFill="1" applyBorder="1" applyAlignment="1">
      <alignment horizontal="right" vertical="top" shrinkToFit="1"/>
    </xf>
    <xf numFmtId="4" fontId="17" fillId="2" borderId="0" xfId="0" applyNumberFormat="1" applyFont="1" applyFill="1"/>
    <xf numFmtId="4" fontId="10" fillId="2" borderId="4" xfId="0" applyNumberFormat="1" applyFont="1" applyFill="1" applyBorder="1" applyAlignment="1">
      <alignment horizontal="right" vertical="top" shrinkToFit="1"/>
    </xf>
    <xf numFmtId="0" fontId="10" fillId="2" borderId="0" xfId="0" applyFont="1" applyFill="1" applyAlignment="1">
      <alignment wrapText="1"/>
    </xf>
    <xf numFmtId="4" fontId="10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10" fillId="2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top" shrinkToFit="1"/>
    </xf>
    <xf numFmtId="4" fontId="10" fillId="2" borderId="5" xfId="0" applyNumberFormat="1" applyFont="1" applyFill="1" applyBorder="1" applyAlignment="1">
      <alignment horizontal="right" vertical="top" shrinkToFit="1"/>
    </xf>
    <xf numFmtId="0" fontId="10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center" wrapText="1"/>
    </xf>
    <xf numFmtId="4" fontId="6" fillId="2" borderId="0" xfId="0" applyNumberFormat="1" applyFont="1" applyFill="1" applyAlignment="1">
      <alignment vertical="top"/>
    </xf>
    <xf numFmtId="164" fontId="6" fillId="2" borderId="0" xfId="0" applyNumberFormat="1" applyFont="1" applyFill="1"/>
    <xf numFmtId="49" fontId="11" fillId="2" borderId="2" xfId="0" applyNumberFormat="1" applyFont="1" applyFill="1" applyBorder="1" applyAlignment="1">
      <alignment horizontal="center" shrinkToFit="1"/>
    </xf>
    <xf numFmtId="4" fontId="11" fillId="2" borderId="2" xfId="0" applyNumberFormat="1" applyFont="1" applyFill="1" applyBorder="1" applyAlignment="1">
      <alignment horizontal="right" shrinkToFit="1"/>
    </xf>
    <xf numFmtId="4" fontId="4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22" fillId="3" borderId="2" xfId="0" applyFont="1" applyFill="1" applyBorder="1" applyAlignment="1">
      <alignment vertical="center" wrapText="1"/>
    </xf>
    <xf numFmtId="0" fontId="20" fillId="2" borderId="0" xfId="0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4" fontId="16" fillId="2" borderId="2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4" fontId="5" fillId="0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20" fillId="2" borderId="0" xfId="0" applyNumberFormat="1" applyFont="1" applyFill="1"/>
    <xf numFmtId="4" fontId="16" fillId="2" borderId="5" xfId="0" applyNumberFormat="1" applyFont="1" applyFill="1" applyBorder="1" applyAlignment="1">
      <alignment horizontal="right" vertical="top" shrinkToFit="1"/>
    </xf>
    <xf numFmtId="0" fontId="23" fillId="2" borderId="0" xfId="0" applyFont="1" applyFill="1"/>
    <xf numFmtId="0" fontId="11" fillId="2" borderId="2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right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1</xdr:row>
      <xdr:rowOff>200025</xdr:rowOff>
    </xdr:from>
    <xdr:to>
      <xdr:col>3</xdr:col>
      <xdr:colOff>1362075</xdr:colOff>
      <xdr:row>1</xdr:row>
      <xdr:rowOff>200025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125075" y="4000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238125</xdr:rowOff>
    </xdr:from>
    <xdr:to>
      <xdr:col>2</xdr:col>
      <xdr:colOff>1209675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0585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1</xdr:row>
      <xdr:rowOff>238125</xdr:rowOff>
    </xdr:from>
    <xdr:to>
      <xdr:col>3</xdr:col>
      <xdr:colOff>1085850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1419225</xdr:colOff>
      <xdr:row>1</xdr:row>
      <xdr:rowOff>238125</xdr:rowOff>
    </xdr:from>
    <xdr:to>
      <xdr:col>5</xdr:col>
      <xdr:colOff>1419225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2477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</xdr:row>
      <xdr:rowOff>238125</xdr:rowOff>
    </xdr:from>
    <xdr:to>
      <xdr:col>7</xdr:col>
      <xdr:colOff>1323975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4410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SheetLayoutView="106" workbookViewId="0" topLeftCell="A1">
      <selection activeCell="C14" sqref="C14"/>
    </sheetView>
  </sheetViews>
  <sheetFormatPr defaultColWidth="9.140625" defaultRowHeight="15"/>
  <cols>
    <col min="1" max="1" width="29.140625" style="16" customWidth="1"/>
    <col min="2" max="2" width="45.140625" style="16" customWidth="1"/>
    <col min="3" max="3" width="19.8515625" style="16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31" t="s">
        <v>288</v>
      </c>
    </row>
    <row r="2" ht="15">
      <c r="C2" s="131" t="s">
        <v>463</v>
      </c>
    </row>
    <row r="3" ht="15">
      <c r="C3" s="131" t="s">
        <v>464</v>
      </c>
    </row>
    <row r="4" spans="2:3" ht="15">
      <c r="B4" s="17"/>
      <c r="C4" s="131"/>
    </row>
    <row r="5" spans="1:3" s="8" customFormat="1" ht="15">
      <c r="A5" s="220" t="s">
        <v>188</v>
      </c>
      <c r="B5" s="220"/>
      <c r="C5" s="220"/>
    </row>
    <row r="6" spans="1:3" ht="37.5" customHeight="1">
      <c r="A6" s="219" t="s">
        <v>469</v>
      </c>
      <c r="B6" s="219"/>
      <c r="C6" s="219"/>
    </row>
    <row r="7" spans="1:3" ht="15">
      <c r="A7" s="18"/>
      <c r="B7" s="18"/>
      <c r="C7" s="18"/>
    </row>
    <row r="8" spans="1:3" ht="15">
      <c r="A8" s="17" t="s">
        <v>189</v>
      </c>
      <c r="B8" s="15"/>
      <c r="C8" s="19"/>
    </row>
    <row r="9" spans="1:3" ht="15">
      <c r="A9" s="17"/>
      <c r="C9" s="17" t="s">
        <v>603</v>
      </c>
    </row>
    <row r="10" spans="1:3" ht="56.25">
      <c r="A10" s="20" t="s">
        <v>190</v>
      </c>
      <c r="B10" s="20" t="s">
        <v>191</v>
      </c>
      <c r="C10" s="20" t="s">
        <v>291</v>
      </c>
    </row>
    <row r="11" spans="1:3" ht="37.5">
      <c r="A11" s="21" t="s">
        <v>192</v>
      </c>
      <c r="B11" s="22" t="s">
        <v>193</v>
      </c>
      <c r="C11" s="162">
        <f>C12+C13</f>
        <v>4054934</v>
      </c>
    </row>
    <row r="12" spans="1:3" ht="56.25">
      <c r="A12" s="21" t="s">
        <v>194</v>
      </c>
      <c r="B12" s="22" t="s">
        <v>195</v>
      </c>
      <c r="C12" s="162">
        <v>-686087588.35</v>
      </c>
    </row>
    <row r="13" spans="1:3" ht="56.25">
      <c r="A13" s="21" t="s">
        <v>196</v>
      </c>
      <c r="B13" s="22" t="s">
        <v>197</v>
      </c>
      <c r="C13" s="162">
        <v>690142522.35</v>
      </c>
    </row>
    <row r="14" spans="1:3" ht="15">
      <c r="A14" s="21"/>
      <c r="B14" s="23" t="s">
        <v>198</v>
      </c>
      <c r="C14" s="205">
        <f>C11</f>
        <v>4054934</v>
      </c>
    </row>
    <row r="15" spans="1:3" ht="15">
      <c r="A15" s="24"/>
      <c r="B15" s="24"/>
      <c r="C15" s="24"/>
    </row>
    <row r="16" spans="1:3" ht="15">
      <c r="A16" s="24"/>
      <c r="B16" s="24"/>
      <c r="C16" s="24"/>
    </row>
    <row r="17" spans="1:3" ht="15">
      <c r="A17" s="24"/>
      <c r="B17" s="24"/>
      <c r="C17" s="24"/>
    </row>
    <row r="18" spans="1:3" ht="15">
      <c r="A18" s="24"/>
      <c r="B18" s="24"/>
      <c r="C18" s="24"/>
    </row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4"/>
      <c r="B21" s="24"/>
      <c r="C21" s="24"/>
    </row>
    <row r="22" spans="1:3" ht="15">
      <c r="A22" s="24"/>
      <c r="B22" s="24"/>
      <c r="C22" s="24"/>
    </row>
    <row r="23" spans="1:3" ht="15">
      <c r="A23" s="24"/>
      <c r="B23" s="24"/>
      <c r="C23" s="24"/>
    </row>
    <row r="24" spans="1:3" ht="15">
      <c r="A24" s="24"/>
      <c r="B24" s="24"/>
      <c r="C24" s="24"/>
    </row>
    <row r="25" spans="1:3" ht="15">
      <c r="A25" s="24"/>
      <c r="B25" s="24"/>
      <c r="C25" s="24"/>
    </row>
    <row r="26" spans="1:3" ht="15">
      <c r="A26" s="24"/>
      <c r="B26" s="24"/>
      <c r="C26" s="24"/>
    </row>
    <row r="27" spans="1:3" ht="15">
      <c r="A27" s="24"/>
      <c r="B27" s="24"/>
      <c r="C27" s="24"/>
    </row>
    <row r="28" spans="1:3" ht="15">
      <c r="A28" s="24"/>
      <c r="B28" s="24"/>
      <c r="C28" s="24"/>
    </row>
    <row r="29" spans="1:3" ht="15">
      <c r="A29" s="24"/>
      <c r="B29" s="24"/>
      <c r="C29" s="24"/>
    </row>
    <row r="30" spans="1:3" ht="15">
      <c r="A30" s="24"/>
      <c r="B30" s="24"/>
      <c r="C30" s="24"/>
    </row>
    <row r="31" spans="1:3" ht="15">
      <c r="A31" s="24"/>
      <c r="B31" s="24"/>
      <c r="C31" s="24"/>
    </row>
    <row r="32" spans="1:3" ht="15">
      <c r="A32" s="24"/>
      <c r="B32" s="24"/>
      <c r="C32" s="24"/>
    </row>
    <row r="33" spans="1:3" ht="15">
      <c r="A33" s="24"/>
      <c r="B33" s="24"/>
      <c r="C33" s="24"/>
    </row>
    <row r="34" spans="1:3" ht="15">
      <c r="A34" s="24"/>
      <c r="B34" s="24"/>
      <c r="C34" s="24"/>
    </row>
    <row r="35" spans="1:3" ht="15">
      <c r="A35" s="24"/>
      <c r="B35" s="24"/>
      <c r="C35" s="24"/>
    </row>
    <row r="36" spans="1:3" ht="15">
      <c r="A36" s="24"/>
      <c r="B36" s="24"/>
      <c r="C36" s="24"/>
    </row>
    <row r="37" spans="1:3" ht="15">
      <c r="A37" s="24"/>
      <c r="B37" s="24"/>
      <c r="C37" s="24"/>
    </row>
    <row r="38" spans="1:3" ht="15">
      <c r="A38" s="24"/>
      <c r="B38" s="24"/>
      <c r="C38" s="24"/>
    </row>
    <row r="39" spans="1:3" ht="15">
      <c r="A39" s="24"/>
      <c r="B39" s="24"/>
      <c r="C39" s="24"/>
    </row>
    <row r="40" spans="1:3" ht="15">
      <c r="A40" s="24"/>
      <c r="B40" s="24"/>
      <c r="C40" s="24"/>
    </row>
    <row r="41" spans="1:3" ht="15">
      <c r="A41" s="24"/>
      <c r="B41" s="24"/>
      <c r="C41" s="24"/>
    </row>
    <row r="42" spans="1:3" ht="15">
      <c r="A42" s="24"/>
      <c r="B42" s="24"/>
      <c r="C42" s="24"/>
    </row>
    <row r="43" spans="1:3" ht="15">
      <c r="A43" s="24"/>
      <c r="B43" s="24"/>
      <c r="C43" s="24"/>
    </row>
    <row r="44" spans="1:3" ht="15">
      <c r="A44" s="24"/>
      <c r="B44" s="24"/>
      <c r="C44" s="24"/>
    </row>
    <row r="45" spans="1:3" ht="15">
      <c r="A45" s="24"/>
      <c r="B45" s="24"/>
      <c r="C45" s="24"/>
    </row>
    <row r="46" spans="1:3" ht="15">
      <c r="A46" s="24"/>
      <c r="B46" s="24"/>
      <c r="C46" s="24"/>
    </row>
    <row r="47" spans="1:3" ht="15">
      <c r="A47" s="24"/>
      <c r="B47" s="24"/>
      <c r="C47" s="24"/>
    </row>
    <row r="48" spans="1:3" ht="15">
      <c r="A48" s="24"/>
      <c r="B48" s="24"/>
      <c r="C48" s="24"/>
    </row>
    <row r="49" spans="1:3" ht="15">
      <c r="A49" s="24"/>
      <c r="B49" s="24"/>
      <c r="C49" s="24"/>
    </row>
    <row r="50" spans="1:3" ht="15">
      <c r="A50" s="24"/>
      <c r="B50" s="24"/>
      <c r="C50" s="24"/>
    </row>
    <row r="51" spans="1:3" ht="15">
      <c r="A51" s="24"/>
      <c r="B51" s="24"/>
      <c r="C51" s="24"/>
    </row>
    <row r="52" spans="1:3" ht="15">
      <c r="A52" s="24"/>
      <c r="B52" s="24"/>
      <c r="C52" s="24"/>
    </row>
    <row r="53" spans="1:3" ht="15">
      <c r="A53" s="24"/>
      <c r="B53" s="24"/>
      <c r="C53" s="24"/>
    </row>
    <row r="54" spans="1:3" ht="15">
      <c r="A54" s="24"/>
      <c r="B54" s="24"/>
      <c r="C54" s="24"/>
    </row>
    <row r="55" spans="1:3" ht="15">
      <c r="A55" s="24"/>
      <c r="B55" s="24"/>
      <c r="C55" s="24"/>
    </row>
    <row r="56" spans="1:3" ht="15">
      <c r="A56" s="24"/>
      <c r="B56" s="24"/>
      <c r="C56" s="24"/>
    </row>
    <row r="57" spans="1:3" ht="15">
      <c r="A57" s="24"/>
      <c r="B57" s="24"/>
      <c r="C57" s="24"/>
    </row>
    <row r="58" spans="1:3" ht="15">
      <c r="A58" s="24"/>
      <c r="B58" s="24"/>
      <c r="C58" s="24"/>
    </row>
    <row r="59" spans="1:3" ht="15">
      <c r="A59" s="24"/>
      <c r="B59" s="24"/>
      <c r="C59" s="24"/>
    </row>
    <row r="60" spans="1:3" ht="15">
      <c r="A60" s="24"/>
      <c r="B60" s="24"/>
      <c r="C60" s="24"/>
    </row>
    <row r="61" spans="1:3" ht="15">
      <c r="A61" s="24"/>
      <c r="B61" s="24"/>
      <c r="C61" s="24"/>
    </row>
    <row r="62" spans="1:3" ht="15">
      <c r="A62" s="24"/>
      <c r="B62" s="24"/>
      <c r="C62" s="24"/>
    </row>
    <row r="63" spans="1:3" ht="15">
      <c r="A63" s="24"/>
      <c r="B63" s="24"/>
      <c r="C63" s="24"/>
    </row>
    <row r="64" spans="1:3" ht="15">
      <c r="A64" s="24"/>
      <c r="B64" s="24"/>
      <c r="C64" s="24"/>
    </row>
    <row r="65" spans="1:3" ht="15">
      <c r="A65" s="24"/>
      <c r="B65" s="24"/>
      <c r="C65" s="24"/>
    </row>
    <row r="66" spans="1:3" ht="15">
      <c r="A66" s="24"/>
      <c r="B66" s="24"/>
      <c r="C66" s="24"/>
    </row>
    <row r="67" spans="1:3" ht="15">
      <c r="A67" s="24"/>
      <c r="B67" s="24"/>
      <c r="C67" s="24"/>
    </row>
    <row r="68" spans="1:3" ht="15">
      <c r="A68" s="24"/>
      <c r="B68" s="24"/>
      <c r="C68" s="24"/>
    </row>
    <row r="69" spans="1:3" ht="15">
      <c r="A69" s="24"/>
      <c r="B69" s="24"/>
      <c r="C69" s="24"/>
    </row>
    <row r="70" spans="1:3" ht="15">
      <c r="A70" s="24"/>
      <c r="B70" s="24"/>
      <c r="C70" s="24"/>
    </row>
    <row r="71" spans="1:3" ht="15">
      <c r="A71" s="24"/>
      <c r="B71" s="24"/>
      <c r="C71" s="24"/>
    </row>
    <row r="72" spans="1:3" ht="15">
      <c r="A72" s="24"/>
      <c r="B72" s="24"/>
      <c r="C72" s="24"/>
    </row>
    <row r="73" spans="1:3" ht="15">
      <c r="A73" s="24"/>
      <c r="B73" s="24"/>
      <c r="C73" s="24"/>
    </row>
    <row r="74" spans="1:3" ht="15">
      <c r="A74" s="24"/>
      <c r="B74" s="24"/>
      <c r="C74" s="24"/>
    </row>
    <row r="75" spans="1:3" ht="15">
      <c r="A75" s="24"/>
      <c r="B75" s="24"/>
      <c r="C75" s="24"/>
    </row>
    <row r="76" spans="1:3" ht="15">
      <c r="A76" s="24"/>
      <c r="B76" s="24"/>
      <c r="C76" s="24"/>
    </row>
    <row r="77" spans="1:3" ht="15">
      <c r="A77" s="24"/>
      <c r="B77" s="24"/>
      <c r="C77" s="24"/>
    </row>
    <row r="78" spans="1:3" ht="15">
      <c r="A78" s="24"/>
      <c r="B78" s="24"/>
      <c r="C78" s="24"/>
    </row>
    <row r="79" spans="1:3" ht="15">
      <c r="A79" s="24"/>
      <c r="B79" s="24"/>
      <c r="C79" s="24"/>
    </row>
    <row r="80" spans="1:3" ht="15">
      <c r="A80" s="24"/>
      <c r="B80" s="24"/>
      <c r="C80" s="24"/>
    </row>
    <row r="81" spans="1:3" ht="15">
      <c r="A81" s="24"/>
      <c r="B81" s="24"/>
      <c r="C81" s="24"/>
    </row>
    <row r="82" spans="1:3" ht="15">
      <c r="A82" s="24"/>
      <c r="B82" s="24"/>
      <c r="C82" s="24"/>
    </row>
    <row r="83" spans="1:3" ht="15">
      <c r="A83" s="24"/>
      <c r="B83" s="24"/>
      <c r="C83" s="24"/>
    </row>
    <row r="84" spans="1:3" ht="15">
      <c r="A84" s="24"/>
      <c r="B84" s="24"/>
      <c r="C84" s="24"/>
    </row>
    <row r="85" spans="1:3" ht="15">
      <c r="A85" s="24"/>
      <c r="B85" s="24"/>
      <c r="C85" s="24"/>
    </row>
    <row r="86" spans="1:3" ht="15">
      <c r="A86" s="24"/>
      <c r="B86" s="24"/>
      <c r="C86" s="24"/>
    </row>
    <row r="87" spans="1:3" ht="15">
      <c r="A87" s="24"/>
      <c r="B87" s="24"/>
      <c r="C87" s="24"/>
    </row>
    <row r="88" spans="1:3" ht="15">
      <c r="A88" s="24"/>
      <c r="B88" s="24"/>
      <c r="C88" s="24"/>
    </row>
    <row r="89" spans="1:3" ht="15">
      <c r="A89" s="24"/>
      <c r="B89" s="24"/>
      <c r="C89" s="24"/>
    </row>
    <row r="90" spans="1:3" ht="15">
      <c r="A90" s="24"/>
      <c r="B90" s="24"/>
      <c r="C90" s="24"/>
    </row>
    <row r="91" spans="1:3" ht="15">
      <c r="A91" s="24"/>
      <c r="B91" s="24"/>
      <c r="C91" s="24"/>
    </row>
    <row r="92" spans="1:3" ht="15">
      <c r="A92" s="24"/>
      <c r="B92" s="24"/>
      <c r="C92" s="24"/>
    </row>
    <row r="93" spans="1:3" ht="15">
      <c r="A93" s="24"/>
      <c r="B93" s="24"/>
      <c r="C93" s="24"/>
    </row>
    <row r="94" spans="1:3" ht="15">
      <c r="A94" s="24"/>
      <c r="B94" s="24"/>
      <c r="C94" s="24"/>
    </row>
    <row r="95" spans="1:3" ht="15">
      <c r="A95" s="24"/>
      <c r="B95" s="24"/>
      <c r="C95" s="24"/>
    </row>
    <row r="96" spans="1:3" ht="15">
      <c r="A96" s="24"/>
      <c r="B96" s="24"/>
      <c r="C96" s="24"/>
    </row>
    <row r="97" spans="1:3" ht="15">
      <c r="A97" s="24"/>
      <c r="B97" s="24"/>
      <c r="C97" s="24"/>
    </row>
    <row r="98" spans="1:3" ht="15">
      <c r="A98" s="24"/>
      <c r="B98" s="24"/>
      <c r="C98" s="24"/>
    </row>
    <row r="99" spans="1:3" ht="15">
      <c r="A99" s="24"/>
      <c r="B99" s="24"/>
      <c r="C99" s="24"/>
    </row>
    <row r="100" spans="1:3" ht="15">
      <c r="A100" s="24"/>
      <c r="B100" s="24"/>
      <c r="C100" s="24"/>
    </row>
    <row r="101" spans="1:3" ht="15">
      <c r="A101" s="24"/>
      <c r="B101" s="24"/>
      <c r="C101" s="24"/>
    </row>
    <row r="102" spans="1:3" ht="15">
      <c r="A102" s="24"/>
      <c r="B102" s="24"/>
      <c r="C102" s="24"/>
    </row>
    <row r="103" spans="1:3" ht="15">
      <c r="A103" s="24"/>
      <c r="B103" s="24"/>
      <c r="C103" s="24"/>
    </row>
    <row r="104" spans="1:3" ht="15">
      <c r="A104" s="24"/>
      <c r="B104" s="24"/>
      <c r="C104" s="24"/>
    </row>
    <row r="105" spans="1:3" ht="15">
      <c r="A105" s="24"/>
      <c r="B105" s="24"/>
      <c r="C105" s="24"/>
    </row>
    <row r="106" spans="1:3" ht="15">
      <c r="A106" s="24"/>
      <c r="B106" s="24"/>
      <c r="C106" s="24"/>
    </row>
    <row r="107" spans="1:3" ht="15">
      <c r="A107" s="24"/>
      <c r="B107" s="24"/>
      <c r="C107" s="24"/>
    </row>
    <row r="108" spans="1:3" ht="15">
      <c r="A108" s="24"/>
      <c r="B108" s="24"/>
      <c r="C108" s="24"/>
    </row>
    <row r="109" spans="1:3" ht="15">
      <c r="A109" s="24"/>
      <c r="B109" s="24"/>
      <c r="C109" s="24"/>
    </row>
    <row r="110" spans="1:3" ht="15">
      <c r="A110" s="24"/>
      <c r="B110" s="24"/>
      <c r="C110" s="24"/>
    </row>
    <row r="111" spans="1:3" ht="15">
      <c r="A111" s="24"/>
      <c r="B111" s="24"/>
      <c r="C111" s="24"/>
    </row>
    <row r="112" spans="1:3" ht="15">
      <c r="A112" s="24"/>
      <c r="B112" s="24"/>
      <c r="C112" s="24"/>
    </row>
    <row r="113" spans="1:3" ht="15">
      <c r="A113" s="24"/>
      <c r="B113" s="24"/>
      <c r="C113" s="24"/>
    </row>
    <row r="114" spans="1:3" ht="15">
      <c r="A114" s="24"/>
      <c r="B114" s="24"/>
      <c r="C114" s="24"/>
    </row>
    <row r="115" spans="1:3" ht="15">
      <c r="A115" s="24"/>
      <c r="B115" s="24"/>
      <c r="C115" s="24"/>
    </row>
    <row r="116" spans="1:3" ht="15">
      <c r="A116" s="24"/>
      <c r="B116" s="24"/>
      <c r="C116" s="24"/>
    </row>
    <row r="117" spans="1:3" ht="15">
      <c r="A117" s="24"/>
      <c r="B117" s="24"/>
      <c r="C117" s="24"/>
    </row>
    <row r="118" spans="1:3" ht="15">
      <c r="A118" s="24"/>
      <c r="B118" s="24"/>
      <c r="C118" s="24"/>
    </row>
    <row r="119" spans="1:3" ht="15">
      <c r="A119" s="24"/>
      <c r="B119" s="24"/>
      <c r="C119" s="24"/>
    </row>
    <row r="120" spans="1:3" ht="15">
      <c r="A120" s="24"/>
      <c r="B120" s="24"/>
      <c r="C120" s="24"/>
    </row>
    <row r="121" spans="1:3" ht="15">
      <c r="A121" s="24"/>
      <c r="B121" s="24"/>
      <c r="C121" s="24"/>
    </row>
    <row r="122" spans="1:3" ht="15">
      <c r="A122" s="24"/>
      <c r="B122" s="24"/>
      <c r="C122" s="24"/>
    </row>
    <row r="123" spans="1:3" ht="15">
      <c r="A123" s="24"/>
      <c r="B123" s="24"/>
      <c r="C123" s="24"/>
    </row>
    <row r="124" spans="1:3" ht="15">
      <c r="A124" s="24"/>
      <c r="B124" s="24"/>
      <c r="C124" s="24"/>
    </row>
    <row r="125" spans="1:3" ht="15">
      <c r="A125" s="24"/>
      <c r="B125" s="24"/>
      <c r="C125" s="24"/>
    </row>
    <row r="126" spans="1:3" ht="15">
      <c r="A126" s="24"/>
      <c r="B126" s="24"/>
      <c r="C126" s="24"/>
    </row>
    <row r="127" spans="1:3" ht="15">
      <c r="A127" s="24"/>
      <c r="B127" s="24"/>
      <c r="C127" s="24"/>
    </row>
    <row r="128" spans="1:3" ht="15">
      <c r="A128" s="24"/>
      <c r="B128" s="24"/>
      <c r="C128" s="24"/>
    </row>
    <row r="129" spans="1:3" ht="15">
      <c r="A129" s="24"/>
      <c r="B129" s="24"/>
      <c r="C129" s="24"/>
    </row>
    <row r="130" spans="1:3" ht="15">
      <c r="A130" s="24"/>
      <c r="B130" s="24"/>
      <c r="C130" s="24"/>
    </row>
    <row r="131" spans="1:3" ht="15">
      <c r="A131" s="24"/>
      <c r="B131" s="24"/>
      <c r="C131" s="24"/>
    </row>
    <row r="132" spans="1:3" ht="15">
      <c r="A132" s="24"/>
      <c r="B132" s="24"/>
      <c r="C132" s="24"/>
    </row>
    <row r="133" spans="1:3" ht="15">
      <c r="A133" s="24"/>
      <c r="B133" s="24"/>
      <c r="C133" s="24"/>
    </row>
    <row r="134" spans="1:3" ht="15">
      <c r="A134" s="24"/>
      <c r="B134" s="24"/>
      <c r="C134" s="24"/>
    </row>
    <row r="135" spans="1:3" ht="15">
      <c r="A135" s="24"/>
      <c r="B135" s="24"/>
      <c r="C135" s="24"/>
    </row>
    <row r="136" spans="1:3" ht="15">
      <c r="A136" s="24"/>
      <c r="B136" s="24"/>
      <c r="C136" s="24"/>
    </row>
    <row r="137" spans="1:3" ht="15">
      <c r="A137" s="24"/>
      <c r="B137" s="24"/>
      <c r="C137" s="24"/>
    </row>
    <row r="138" spans="1:3" ht="15">
      <c r="A138" s="24"/>
      <c r="B138" s="24"/>
      <c r="C138" s="24"/>
    </row>
    <row r="139" spans="1:3" ht="15">
      <c r="A139" s="24"/>
      <c r="B139" s="24"/>
      <c r="C139" s="24"/>
    </row>
    <row r="140" spans="1:3" ht="15">
      <c r="A140" s="24"/>
      <c r="B140" s="24"/>
      <c r="C140" s="24"/>
    </row>
    <row r="141" spans="1:3" ht="15">
      <c r="A141" s="24"/>
      <c r="B141" s="24"/>
      <c r="C141" s="24"/>
    </row>
    <row r="142" spans="1:3" ht="15">
      <c r="A142" s="24"/>
      <c r="B142" s="24"/>
      <c r="C142" s="24"/>
    </row>
    <row r="143" spans="1:3" ht="15">
      <c r="A143" s="24"/>
      <c r="B143" s="24"/>
      <c r="C143" s="24"/>
    </row>
    <row r="144" spans="1:3" ht="15">
      <c r="A144" s="24"/>
      <c r="B144" s="24"/>
      <c r="C144" s="24"/>
    </row>
    <row r="145" spans="1:3" ht="15">
      <c r="A145" s="24"/>
      <c r="B145" s="24"/>
      <c r="C145" s="24"/>
    </row>
    <row r="146" spans="1:3" ht="15">
      <c r="A146" s="24"/>
      <c r="B146" s="24"/>
      <c r="C146" s="24"/>
    </row>
    <row r="147" spans="1:3" ht="15">
      <c r="A147" s="24"/>
      <c r="B147" s="24"/>
      <c r="C147" s="24"/>
    </row>
    <row r="148" spans="1:3" ht="15">
      <c r="A148" s="24"/>
      <c r="B148" s="24"/>
      <c r="C148" s="24"/>
    </row>
    <row r="149" spans="1:3" ht="15">
      <c r="A149" s="24"/>
      <c r="B149" s="24"/>
      <c r="C149" s="24"/>
    </row>
    <row r="150" spans="1:3" ht="15">
      <c r="A150" s="24"/>
      <c r="B150" s="24"/>
      <c r="C150" s="24"/>
    </row>
    <row r="151" spans="1:3" ht="15">
      <c r="A151" s="24"/>
      <c r="B151" s="24"/>
      <c r="C151" s="24"/>
    </row>
    <row r="152" spans="1:3" ht="15">
      <c r="A152" s="24"/>
      <c r="B152" s="24"/>
      <c r="C152" s="24"/>
    </row>
    <row r="153" spans="1:3" ht="15">
      <c r="A153" s="24"/>
      <c r="B153" s="24"/>
      <c r="C153" s="24"/>
    </row>
    <row r="154" spans="1:3" ht="15">
      <c r="A154" s="24"/>
      <c r="B154" s="24"/>
      <c r="C154" s="24"/>
    </row>
    <row r="155" spans="1:3" ht="15">
      <c r="A155" s="24"/>
      <c r="B155" s="24"/>
      <c r="C155" s="24"/>
    </row>
    <row r="156" spans="1:3" ht="15">
      <c r="A156" s="24"/>
      <c r="B156" s="24"/>
      <c r="C156" s="24"/>
    </row>
    <row r="157" spans="1:3" ht="15">
      <c r="A157" s="24"/>
      <c r="B157" s="24"/>
      <c r="C157" s="24"/>
    </row>
    <row r="158" spans="1:3" ht="15">
      <c r="A158" s="24"/>
      <c r="B158" s="24"/>
      <c r="C158" s="24"/>
    </row>
    <row r="159" spans="1:3" ht="15">
      <c r="A159" s="24"/>
      <c r="B159" s="24"/>
      <c r="C159" s="24"/>
    </row>
    <row r="160" spans="1:3" ht="15">
      <c r="A160" s="24"/>
      <c r="B160" s="24"/>
      <c r="C160" s="24"/>
    </row>
    <row r="161" spans="1:3" ht="15">
      <c r="A161" s="24"/>
      <c r="B161" s="24"/>
      <c r="C161" s="24"/>
    </row>
    <row r="162" spans="1:3" ht="15">
      <c r="A162" s="24"/>
      <c r="B162" s="24"/>
      <c r="C162" s="24"/>
    </row>
    <row r="163" spans="1:3" ht="15">
      <c r="A163" s="24"/>
      <c r="B163" s="24"/>
      <c r="C163" s="24"/>
    </row>
    <row r="164" spans="1:3" ht="15">
      <c r="A164" s="24"/>
      <c r="B164" s="24"/>
      <c r="C164" s="24"/>
    </row>
    <row r="165" spans="1:3" ht="15">
      <c r="A165" s="24"/>
      <c r="B165" s="24"/>
      <c r="C165" s="24"/>
    </row>
    <row r="166" spans="1:3" ht="15">
      <c r="A166" s="24"/>
      <c r="B166" s="24"/>
      <c r="C166" s="24"/>
    </row>
    <row r="167" spans="1:3" ht="15">
      <c r="A167" s="24"/>
      <c r="B167" s="24"/>
      <c r="C167" s="24"/>
    </row>
    <row r="168" spans="1:3" ht="15">
      <c r="A168" s="24"/>
      <c r="B168" s="24"/>
      <c r="C168" s="24"/>
    </row>
    <row r="169" spans="1:3" ht="15">
      <c r="A169" s="24"/>
      <c r="B169" s="24"/>
      <c r="C169" s="24"/>
    </row>
    <row r="170" spans="1:3" ht="15">
      <c r="A170" s="24"/>
      <c r="B170" s="24"/>
      <c r="C170" s="24"/>
    </row>
    <row r="171" spans="1:3" ht="15">
      <c r="A171" s="24"/>
      <c r="B171" s="24"/>
      <c r="C171" s="24"/>
    </row>
    <row r="172" spans="1:3" ht="15">
      <c r="A172" s="24"/>
      <c r="B172" s="24"/>
      <c r="C172" s="24"/>
    </row>
    <row r="173" spans="1:3" ht="15">
      <c r="A173" s="24"/>
      <c r="B173" s="24"/>
      <c r="C173" s="24"/>
    </row>
    <row r="174" spans="1:3" ht="15">
      <c r="A174" s="24"/>
      <c r="B174" s="24"/>
      <c r="C174" s="24"/>
    </row>
    <row r="175" spans="1:3" ht="15">
      <c r="A175" s="24"/>
      <c r="B175" s="24"/>
      <c r="C175" s="24"/>
    </row>
    <row r="176" spans="1:3" ht="15">
      <c r="A176" s="24"/>
      <c r="B176" s="24"/>
      <c r="C176" s="24"/>
    </row>
    <row r="177" spans="1:3" ht="15">
      <c r="A177" s="24"/>
      <c r="B177" s="24"/>
      <c r="C177" s="24"/>
    </row>
    <row r="178" spans="1:3" ht="15">
      <c r="A178" s="24"/>
      <c r="B178" s="24"/>
      <c r="C178" s="24"/>
    </row>
    <row r="179" spans="1:3" ht="15">
      <c r="A179" s="24"/>
      <c r="B179" s="24"/>
      <c r="C179" s="24"/>
    </row>
    <row r="180" spans="1:3" ht="15">
      <c r="A180" s="24"/>
      <c r="B180" s="24"/>
      <c r="C180" s="24"/>
    </row>
    <row r="181" spans="1:3" ht="15">
      <c r="A181" s="24"/>
      <c r="B181" s="24"/>
      <c r="C181" s="24"/>
    </row>
    <row r="182" spans="1:3" ht="15">
      <c r="A182" s="24"/>
      <c r="B182" s="24"/>
      <c r="C182" s="24"/>
    </row>
    <row r="183" spans="1:3" ht="15">
      <c r="A183" s="24"/>
      <c r="B183" s="24"/>
      <c r="C183" s="24"/>
    </row>
    <row r="184" spans="1:3" ht="15">
      <c r="A184" s="24"/>
      <c r="B184" s="24"/>
      <c r="C184" s="24"/>
    </row>
    <row r="185" spans="1:3" ht="15">
      <c r="A185" s="24"/>
      <c r="B185" s="24"/>
      <c r="C185" s="24"/>
    </row>
    <row r="186" spans="1:3" ht="15">
      <c r="A186" s="24"/>
      <c r="B186" s="24"/>
      <c r="C186" s="24"/>
    </row>
    <row r="187" spans="1:3" ht="15">
      <c r="A187" s="24"/>
      <c r="B187" s="24"/>
      <c r="C187" s="24"/>
    </row>
    <row r="188" spans="1:3" ht="15">
      <c r="A188" s="24"/>
      <c r="B188" s="24"/>
      <c r="C188" s="24"/>
    </row>
    <row r="189" spans="1:3" ht="15">
      <c r="A189" s="24"/>
      <c r="B189" s="24"/>
      <c r="C189" s="24"/>
    </row>
    <row r="190" spans="1:3" ht="15">
      <c r="A190" s="24"/>
      <c r="B190" s="24"/>
      <c r="C190" s="24"/>
    </row>
    <row r="191" spans="1:3" ht="15">
      <c r="A191" s="24"/>
      <c r="B191" s="24"/>
      <c r="C191" s="24"/>
    </row>
    <row r="192" spans="1:3" ht="15">
      <c r="A192" s="24"/>
      <c r="B192" s="24"/>
      <c r="C192" s="24"/>
    </row>
    <row r="193" spans="1:3" ht="15">
      <c r="A193" s="24"/>
      <c r="B193" s="24"/>
      <c r="C193" s="24"/>
    </row>
    <row r="194" spans="1:3" ht="15">
      <c r="A194" s="24"/>
      <c r="B194" s="24"/>
      <c r="C194" s="24"/>
    </row>
    <row r="195" spans="1:3" ht="15">
      <c r="A195" s="24"/>
      <c r="B195" s="24"/>
      <c r="C195" s="24"/>
    </row>
    <row r="196" spans="1:3" ht="15">
      <c r="A196" s="24"/>
      <c r="B196" s="24"/>
      <c r="C196" s="24"/>
    </row>
    <row r="197" spans="1:3" ht="15">
      <c r="A197" s="24"/>
      <c r="B197" s="24"/>
      <c r="C197" s="24"/>
    </row>
    <row r="198" spans="1:3" ht="15">
      <c r="A198" s="24"/>
      <c r="B198" s="24"/>
      <c r="C198" s="24"/>
    </row>
    <row r="199" spans="1:3" ht="15">
      <c r="A199" s="24"/>
      <c r="B199" s="24"/>
      <c r="C199" s="24"/>
    </row>
    <row r="200" spans="1:3" ht="15">
      <c r="A200" s="24"/>
      <c r="B200" s="24"/>
      <c r="C200" s="24"/>
    </row>
    <row r="201" spans="1:3" ht="15">
      <c r="A201" s="24"/>
      <c r="B201" s="24"/>
      <c r="C201" s="24"/>
    </row>
    <row r="202" spans="1:3" ht="15">
      <c r="A202" s="24"/>
      <c r="B202" s="24"/>
      <c r="C202" s="24"/>
    </row>
    <row r="203" spans="1:3" ht="15">
      <c r="A203" s="24"/>
      <c r="B203" s="24"/>
      <c r="C203" s="24"/>
    </row>
    <row r="204" spans="1:3" ht="15">
      <c r="A204" s="24"/>
      <c r="B204" s="24"/>
      <c r="C204" s="24"/>
    </row>
    <row r="205" spans="1:3" ht="15">
      <c r="A205" s="24"/>
      <c r="B205" s="24"/>
      <c r="C205" s="24"/>
    </row>
    <row r="206" spans="1:3" ht="15">
      <c r="A206" s="24"/>
      <c r="B206" s="24"/>
      <c r="C206" s="24"/>
    </row>
    <row r="207" spans="1:3" ht="15">
      <c r="A207" s="24"/>
      <c r="B207" s="24"/>
      <c r="C207" s="24"/>
    </row>
    <row r="208" spans="1:3" ht="15">
      <c r="A208" s="24"/>
      <c r="B208" s="24"/>
      <c r="C208" s="24"/>
    </row>
    <row r="209" spans="1:3" ht="15">
      <c r="A209" s="24"/>
      <c r="B209" s="24"/>
      <c r="C209" s="24"/>
    </row>
    <row r="210" spans="1:3" ht="15">
      <c r="A210" s="24"/>
      <c r="B210" s="24"/>
      <c r="C210" s="24"/>
    </row>
    <row r="211" spans="1:3" ht="15">
      <c r="A211" s="24"/>
      <c r="B211" s="24"/>
      <c r="C211" s="24"/>
    </row>
    <row r="212" spans="1:3" ht="15">
      <c r="A212" s="24"/>
      <c r="B212" s="24"/>
      <c r="C212" s="24"/>
    </row>
    <row r="213" spans="1:3" ht="15">
      <c r="A213" s="24"/>
      <c r="B213" s="24"/>
      <c r="C213" s="24"/>
    </row>
    <row r="214" spans="1:3" ht="15">
      <c r="A214" s="24"/>
      <c r="B214" s="24"/>
      <c r="C214" s="24"/>
    </row>
    <row r="215" spans="1:3" ht="15">
      <c r="A215" s="24"/>
      <c r="B215" s="24"/>
      <c r="C215" s="24"/>
    </row>
    <row r="216" spans="1:3" ht="15">
      <c r="A216" s="24"/>
      <c r="B216" s="24"/>
      <c r="C216" s="24"/>
    </row>
    <row r="217" spans="1:3" ht="15">
      <c r="A217" s="24"/>
      <c r="B217" s="24"/>
      <c r="C217" s="24"/>
    </row>
    <row r="218" spans="1:3" ht="15">
      <c r="A218" s="24"/>
      <c r="B218" s="24"/>
      <c r="C218" s="24"/>
    </row>
    <row r="219" spans="1:3" ht="15">
      <c r="A219" s="24"/>
      <c r="B219" s="24"/>
      <c r="C219" s="24"/>
    </row>
    <row r="220" spans="1:3" ht="15">
      <c r="A220" s="24"/>
      <c r="B220" s="24"/>
      <c r="C220" s="24"/>
    </row>
    <row r="221" spans="1:3" ht="15">
      <c r="A221" s="24"/>
      <c r="B221" s="24"/>
      <c r="C221" s="24"/>
    </row>
    <row r="222" spans="1:3" ht="15">
      <c r="A222" s="24"/>
      <c r="B222" s="24"/>
      <c r="C222" s="24"/>
    </row>
    <row r="223" spans="1:3" ht="15">
      <c r="A223" s="24"/>
      <c r="B223" s="24"/>
      <c r="C223" s="24"/>
    </row>
    <row r="224" spans="1:3" ht="15">
      <c r="A224" s="24"/>
      <c r="B224" s="24"/>
      <c r="C224" s="24"/>
    </row>
    <row r="225" spans="1:3" ht="15">
      <c r="A225" s="24"/>
      <c r="B225" s="24"/>
      <c r="C225" s="24"/>
    </row>
    <row r="226" spans="1:3" ht="15">
      <c r="A226" s="24"/>
      <c r="B226" s="24"/>
      <c r="C226" s="24"/>
    </row>
    <row r="227" spans="1:3" ht="15">
      <c r="A227" s="24"/>
      <c r="B227" s="24"/>
      <c r="C227" s="24"/>
    </row>
    <row r="228" spans="1:3" ht="15">
      <c r="A228" s="24"/>
      <c r="B228" s="24"/>
      <c r="C228" s="24"/>
    </row>
    <row r="229" spans="1:3" ht="15">
      <c r="A229" s="24"/>
      <c r="B229" s="24"/>
      <c r="C229" s="24"/>
    </row>
    <row r="230" spans="1:3" ht="15">
      <c r="A230" s="24"/>
      <c r="B230" s="24"/>
      <c r="C230" s="24"/>
    </row>
    <row r="231" spans="1:3" ht="15">
      <c r="A231" s="24"/>
      <c r="B231" s="24"/>
      <c r="C231" s="24"/>
    </row>
    <row r="232" spans="1:3" ht="15">
      <c r="A232" s="24"/>
      <c r="B232" s="24"/>
      <c r="C232" s="24"/>
    </row>
    <row r="233" spans="1:3" ht="15">
      <c r="A233" s="24"/>
      <c r="B233" s="24"/>
      <c r="C233" s="24"/>
    </row>
    <row r="234" spans="1:3" ht="15">
      <c r="A234" s="24"/>
      <c r="B234" s="24"/>
      <c r="C234" s="24"/>
    </row>
    <row r="235" spans="1:3" ht="15">
      <c r="A235" s="24"/>
      <c r="B235" s="24"/>
      <c r="C235" s="24"/>
    </row>
    <row r="236" spans="1:3" ht="15">
      <c r="A236" s="24"/>
      <c r="B236" s="24"/>
      <c r="C236" s="24"/>
    </row>
    <row r="237" spans="1:3" ht="15">
      <c r="A237" s="24"/>
      <c r="B237" s="24"/>
      <c r="C237" s="24"/>
    </row>
    <row r="238" spans="1:3" ht="15">
      <c r="A238" s="24"/>
      <c r="B238" s="24"/>
      <c r="C238" s="24"/>
    </row>
    <row r="239" spans="1:3" ht="15">
      <c r="A239" s="24"/>
      <c r="B239" s="24"/>
      <c r="C239" s="24"/>
    </row>
    <row r="240" spans="1:3" ht="15">
      <c r="A240" s="24"/>
      <c r="B240" s="24"/>
      <c r="C240" s="24"/>
    </row>
    <row r="241" spans="1:3" ht="15">
      <c r="A241" s="24"/>
      <c r="B241" s="24"/>
      <c r="C241" s="24"/>
    </row>
    <row r="242" spans="1:3" ht="15">
      <c r="A242" s="24"/>
      <c r="B242" s="24"/>
      <c r="C242" s="24"/>
    </row>
    <row r="243" spans="1:3" ht="15">
      <c r="A243" s="24"/>
      <c r="B243" s="24"/>
      <c r="C243" s="24"/>
    </row>
    <row r="244" spans="1:3" ht="15">
      <c r="A244" s="24"/>
      <c r="B244" s="24"/>
      <c r="C244" s="24"/>
    </row>
    <row r="245" spans="1:3" ht="15">
      <c r="A245" s="24"/>
      <c r="B245" s="24"/>
      <c r="C245" s="24"/>
    </row>
    <row r="246" spans="1:3" ht="15">
      <c r="A246" s="24"/>
      <c r="B246" s="24"/>
      <c r="C246" s="24"/>
    </row>
    <row r="247" spans="1:3" ht="15">
      <c r="A247" s="24"/>
      <c r="B247" s="24"/>
      <c r="C247" s="24"/>
    </row>
    <row r="248" spans="1:3" ht="15">
      <c r="A248" s="24"/>
      <c r="B248" s="24"/>
      <c r="C248" s="24"/>
    </row>
    <row r="249" spans="1:3" ht="15">
      <c r="A249" s="24"/>
      <c r="B249" s="24"/>
      <c r="C249" s="24"/>
    </row>
    <row r="250" spans="1:3" ht="15">
      <c r="A250" s="24"/>
      <c r="B250" s="24"/>
      <c r="C250" s="24"/>
    </row>
    <row r="251" spans="1:3" ht="15">
      <c r="A251" s="24"/>
      <c r="B251" s="24"/>
      <c r="C251" s="24"/>
    </row>
    <row r="252" spans="1:3" ht="15">
      <c r="A252" s="24"/>
      <c r="B252" s="24"/>
      <c r="C252" s="24"/>
    </row>
    <row r="253" spans="1:3" ht="15">
      <c r="A253" s="24"/>
      <c r="B253" s="24"/>
      <c r="C253" s="24"/>
    </row>
    <row r="254" spans="1:3" ht="15">
      <c r="A254" s="24"/>
      <c r="B254" s="24"/>
      <c r="C254" s="24"/>
    </row>
    <row r="255" spans="1:3" ht="15">
      <c r="A255" s="24"/>
      <c r="B255" s="24"/>
      <c r="C255" s="24"/>
    </row>
    <row r="256" spans="1:3" ht="15">
      <c r="A256" s="24"/>
      <c r="B256" s="24"/>
      <c r="C256" s="24"/>
    </row>
    <row r="257" spans="1:3" ht="15">
      <c r="A257" s="24"/>
      <c r="B257" s="24"/>
      <c r="C257" s="24"/>
    </row>
    <row r="258" spans="1:3" ht="15">
      <c r="A258" s="24"/>
      <c r="B258" s="24"/>
      <c r="C258" s="24"/>
    </row>
    <row r="259" spans="1:3" ht="15">
      <c r="A259" s="24"/>
      <c r="B259" s="24"/>
      <c r="C259" s="24"/>
    </row>
    <row r="260" spans="1:3" ht="15">
      <c r="A260" s="24"/>
      <c r="B260" s="24"/>
      <c r="C260" s="24"/>
    </row>
    <row r="261" spans="1:3" ht="15">
      <c r="A261" s="24"/>
      <c r="B261" s="24"/>
      <c r="C261" s="24"/>
    </row>
    <row r="262" spans="1:3" ht="15">
      <c r="A262" s="24"/>
      <c r="B262" s="24"/>
      <c r="C262" s="24"/>
    </row>
    <row r="263" spans="1:3" ht="15">
      <c r="A263" s="24"/>
      <c r="B263" s="24"/>
      <c r="C263" s="24"/>
    </row>
    <row r="264" spans="1:3" ht="15">
      <c r="A264" s="24"/>
      <c r="B264" s="24"/>
      <c r="C264" s="24"/>
    </row>
    <row r="265" spans="1:3" ht="15">
      <c r="A265" s="24"/>
      <c r="B265" s="24"/>
      <c r="C265" s="24"/>
    </row>
    <row r="266" spans="1:3" ht="15">
      <c r="A266" s="24"/>
      <c r="B266" s="24"/>
      <c r="C266" s="24"/>
    </row>
    <row r="267" spans="1:3" ht="15">
      <c r="A267" s="24"/>
      <c r="B267" s="24"/>
      <c r="C267" s="24"/>
    </row>
    <row r="268" spans="1:3" ht="15">
      <c r="A268" s="24"/>
      <c r="B268" s="24"/>
      <c r="C268" s="24"/>
    </row>
    <row r="269" spans="1:3" ht="15">
      <c r="A269" s="24"/>
      <c r="B269" s="24"/>
      <c r="C269" s="24"/>
    </row>
    <row r="270" spans="1:3" ht="15">
      <c r="A270" s="24"/>
      <c r="B270" s="24"/>
      <c r="C270" s="24"/>
    </row>
    <row r="271" spans="1:3" ht="15">
      <c r="A271" s="24"/>
      <c r="B271" s="24"/>
      <c r="C271" s="24"/>
    </row>
    <row r="272" spans="1:3" ht="15">
      <c r="A272" s="24"/>
      <c r="B272" s="24"/>
      <c r="C272" s="24"/>
    </row>
    <row r="273" spans="1:3" ht="15">
      <c r="A273" s="24"/>
      <c r="B273" s="24"/>
      <c r="C273" s="24"/>
    </row>
    <row r="274" spans="1:3" ht="15">
      <c r="A274" s="24"/>
      <c r="B274" s="24"/>
      <c r="C274" s="24"/>
    </row>
    <row r="275" spans="1:3" ht="15">
      <c r="A275" s="24"/>
      <c r="B275" s="24"/>
      <c r="C275" s="24"/>
    </row>
    <row r="276" spans="1:3" ht="15">
      <c r="A276" s="24"/>
      <c r="B276" s="24"/>
      <c r="C276" s="24"/>
    </row>
    <row r="277" spans="1:3" ht="15">
      <c r="A277" s="24"/>
      <c r="B277" s="24"/>
      <c r="C277" s="24"/>
    </row>
    <row r="278" spans="1:3" ht="15">
      <c r="A278" s="24"/>
      <c r="B278" s="24"/>
      <c r="C278" s="24"/>
    </row>
    <row r="279" spans="1:3" ht="15">
      <c r="A279" s="24"/>
      <c r="B279" s="24"/>
      <c r="C279" s="24"/>
    </row>
    <row r="280" spans="1:3" ht="15">
      <c r="A280" s="24"/>
      <c r="B280" s="24"/>
      <c r="C280" s="24"/>
    </row>
    <row r="281" spans="1:3" ht="15">
      <c r="A281" s="24"/>
      <c r="B281" s="24"/>
      <c r="C281" s="24"/>
    </row>
    <row r="282" spans="1:3" ht="15">
      <c r="A282" s="24"/>
      <c r="B282" s="24"/>
      <c r="C282" s="24"/>
    </row>
    <row r="283" spans="1:3" ht="15">
      <c r="A283" s="24"/>
      <c r="B283" s="24"/>
      <c r="C283" s="24"/>
    </row>
    <row r="284" spans="1:3" ht="15">
      <c r="A284" s="24"/>
      <c r="B284" s="24"/>
      <c r="C284" s="24"/>
    </row>
    <row r="285" spans="1:3" ht="15">
      <c r="A285" s="24"/>
      <c r="B285" s="24"/>
      <c r="C285" s="24"/>
    </row>
    <row r="286" spans="1:3" ht="15">
      <c r="A286" s="24"/>
      <c r="B286" s="24"/>
      <c r="C286" s="24"/>
    </row>
    <row r="287" spans="1:3" ht="15">
      <c r="A287" s="24"/>
      <c r="B287" s="24"/>
      <c r="C287" s="24"/>
    </row>
    <row r="288" spans="1:3" ht="15">
      <c r="A288" s="24"/>
      <c r="B288" s="24"/>
      <c r="C288" s="24"/>
    </row>
    <row r="289" spans="1:3" ht="15">
      <c r="A289" s="24"/>
      <c r="B289" s="24"/>
      <c r="C289" s="24"/>
    </row>
    <row r="290" spans="1:3" ht="15">
      <c r="A290" s="24"/>
      <c r="B290" s="24"/>
      <c r="C290" s="24"/>
    </row>
    <row r="291" spans="1:3" ht="15">
      <c r="A291" s="24"/>
      <c r="B291" s="24"/>
      <c r="C291" s="24"/>
    </row>
    <row r="292" spans="1:3" ht="15">
      <c r="A292" s="24"/>
      <c r="B292" s="24"/>
      <c r="C292" s="24"/>
    </row>
    <row r="293" spans="1:3" ht="15">
      <c r="A293" s="24"/>
      <c r="B293" s="24"/>
      <c r="C293" s="24"/>
    </row>
    <row r="294" spans="1:3" ht="15">
      <c r="A294" s="24"/>
      <c r="B294" s="24"/>
      <c r="C294" s="24"/>
    </row>
    <row r="295" spans="1:3" ht="15">
      <c r="A295" s="24"/>
      <c r="B295" s="24"/>
      <c r="C295" s="24"/>
    </row>
    <row r="296" spans="1:3" ht="15">
      <c r="A296" s="24"/>
      <c r="B296" s="24"/>
      <c r="C296" s="24"/>
    </row>
    <row r="297" spans="1:3" ht="15">
      <c r="A297" s="24"/>
      <c r="B297" s="24"/>
      <c r="C297" s="24"/>
    </row>
    <row r="298" spans="1:3" ht="15">
      <c r="A298" s="24"/>
      <c r="B298" s="24"/>
      <c r="C298" s="24"/>
    </row>
    <row r="299" spans="1:3" ht="15">
      <c r="A299" s="24"/>
      <c r="B299" s="24"/>
      <c r="C299" s="24"/>
    </row>
    <row r="300" spans="1:3" ht="15">
      <c r="A300" s="24"/>
      <c r="B300" s="24"/>
      <c r="C300" s="24"/>
    </row>
    <row r="301" spans="1:3" ht="15">
      <c r="A301" s="24"/>
      <c r="B301" s="24"/>
      <c r="C301" s="24"/>
    </row>
    <row r="302" spans="1:3" ht="15">
      <c r="A302" s="24"/>
      <c r="B302" s="24"/>
      <c r="C302" s="24"/>
    </row>
    <row r="303" spans="1:3" ht="15">
      <c r="A303" s="24"/>
      <c r="B303" s="24"/>
      <c r="C303" s="24"/>
    </row>
    <row r="304" spans="1:3" ht="15">
      <c r="A304" s="24"/>
      <c r="B304" s="24"/>
      <c r="C304" s="24"/>
    </row>
    <row r="305" spans="1:3" ht="15">
      <c r="A305" s="24"/>
      <c r="B305" s="24"/>
      <c r="C305" s="24"/>
    </row>
    <row r="306" spans="1:3" ht="15">
      <c r="A306" s="24"/>
      <c r="B306" s="24"/>
      <c r="C306" s="24"/>
    </row>
    <row r="307" spans="1:3" ht="15">
      <c r="A307" s="24"/>
      <c r="B307" s="24"/>
      <c r="C307" s="24"/>
    </row>
    <row r="308" spans="1:3" ht="15">
      <c r="A308" s="24"/>
      <c r="B308" s="24"/>
      <c r="C308" s="24"/>
    </row>
    <row r="309" spans="1:3" ht="15">
      <c r="A309" s="24"/>
      <c r="B309" s="24"/>
      <c r="C309" s="24"/>
    </row>
    <row r="310" spans="1:3" ht="15">
      <c r="A310" s="24"/>
      <c r="B310" s="24"/>
      <c r="C310" s="24"/>
    </row>
    <row r="311" spans="1:3" ht="15">
      <c r="A311" s="24"/>
      <c r="B311" s="24"/>
      <c r="C311" s="24"/>
    </row>
    <row r="312" spans="1:3" ht="15">
      <c r="A312" s="24"/>
      <c r="B312" s="24"/>
      <c r="C312" s="24"/>
    </row>
    <row r="313" spans="1:3" ht="15">
      <c r="A313" s="24"/>
      <c r="B313" s="24"/>
      <c r="C313" s="24"/>
    </row>
    <row r="314" spans="1:3" ht="15">
      <c r="A314" s="24"/>
      <c r="B314" s="24"/>
      <c r="C314" s="24"/>
    </row>
    <row r="315" spans="1:3" ht="15">
      <c r="A315" s="24"/>
      <c r="B315" s="24"/>
      <c r="C315" s="24"/>
    </row>
    <row r="316" spans="1:3" ht="15">
      <c r="A316" s="24"/>
      <c r="B316" s="24"/>
      <c r="C316" s="24"/>
    </row>
    <row r="317" spans="1:3" ht="15">
      <c r="A317" s="24"/>
      <c r="B317" s="24"/>
      <c r="C317" s="24"/>
    </row>
    <row r="318" spans="1:3" ht="15">
      <c r="A318" s="24"/>
      <c r="B318" s="24"/>
      <c r="C318" s="24"/>
    </row>
    <row r="319" spans="1:3" ht="15">
      <c r="A319" s="24"/>
      <c r="B319" s="24"/>
      <c r="C319" s="24"/>
    </row>
    <row r="320" spans="1:3" ht="15">
      <c r="A320" s="24"/>
      <c r="B320" s="24"/>
      <c r="C320" s="24"/>
    </row>
    <row r="321" spans="1:3" ht="15">
      <c r="A321" s="24"/>
      <c r="B321" s="24"/>
      <c r="C321" s="24"/>
    </row>
    <row r="322" spans="1:3" ht="15">
      <c r="A322" s="24"/>
      <c r="B322" s="24"/>
      <c r="C322" s="24"/>
    </row>
    <row r="323" spans="1:3" ht="15">
      <c r="A323" s="24"/>
      <c r="B323" s="24"/>
      <c r="C323" s="24"/>
    </row>
    <row r="324" spans="1:3" ht="15">
      <c r="A324" s="24"/>
      <c r="B324" s="24"/>
      <c r="C324" s="24"/>
    </row>
    <row r="325" spans="1:3" ht="15">
      <c r="A325" s="24"/>
      <c r="B325" s="24"/>
      <c r="C325" s="24"/>
    </row>
    <row r="326" spans="1:3" ht="15">
      <c r="A326" s="24"/>
      <c r="B326" s="24"/>
      <c r="C326" s="24"/>
    </row>
    <row r="327" spans="1:3" ht="15">
      <c r="A327" s="24"/>
      <c r="B327" s="24"/>
      <c r="C327" s="24"/>
    </row>
    <row r="328" spans="1:3" ht="15">
      <c r="A328" s="24"/>
      <c r="B328" s="24"/>
      <c r="C328" s="24"/>
    </row>
    <row r="329" spans="1:3" ht="15">
      <c r="A329" s="24"/>
      <c r="B329" s="24"/>
      <c r="C329" s="24"/>
    </row>
    <row r="330" spans="1:3" ht="15">
      <c r="A330" s="24"/>
      <c r="B330" s="24"/>
      <c r="C330" s="24"/>
    </row>
    <row r="331" spans="1:3" ht="15">
      <c r="A331" s="24"/>
      <c r="B331" s="24"/>
      <c r="C331" s="24"/>
    </row>
    <row r="332" spans="1:3" ht="15">
      <c r="A332" s="24"/>
      <c r="B332" s="24"/>
      <c r="C332" s="24"/>
    </row>
    <row r="333" spans="1:3" ht="15">
      <c r="A333" s="24"/>
      <c r="B333" s="24"/>
      <c r="C333" s="24"/>
    </row>
    <row r="334" spans="1:3" ht="15">
      <c r="A334" s="24"/>
      <c r="B334" s="24"/>
      <c r="C334" s="24"/>
    </row>
    <row r="335" spans="1:3" ht="15">
      <c r="A335" s="24"/>
      <c r="B335" s="24"/>
      <c r="C335" s="24"/>
    </row>
    <row r="336" spans="1:3" ht="15">
      <c r="A336" s="24"/>
      <c r="B336" s="24"/>
      <c r="C336" s="24"/>
    </row>
    <row r="337" spans="1:3" ht="15">
      <c r="A337" s="24"/>
      <c r="B337" s="24"/>
      <c r="C337" s="24"/>
    </row>
    <row r="338" spans="1:3" ht="15">
      <c r="A338" s="24"/>
      <c r="B338" s="24"/>
      <c r="C338" s="24"/>
    </row>
    <row r="339" spans="1:3" ht="15">
      <c r="A339" s="24"/>
      <c r="B339" s="24"/>
      <c r="C339" s="24"/>
    </row>
    <row r="340" spans="1:3" ht="15">
      <c r="A340" s="24"/>
      <c r="B340" s="24"/>
      <c r="C340" s="24"/>
    </row>
    <row r="341" spans="1:3" ht="15">
      <c r="A341" s="24"/>
      <c r="B341" s="24"/>
      <c r="C341" s="24"/>
    </row>
    <row r="342" spans="1:3" ht="15">
      <c r="A342" s="24"/>
      <c r="B342" s="24"/>
      <c r="C342" s="24"/>
    </row>
    <row r="343" spans="1:3" ht="15">
      <c r="A343" s="24"/>
      <c r="B343" s="24"/>
      <c r="C343" s="24"/>
    </row>
    <row r="344" spans="1:3" ht="15">
      <c r="A344" s="24"/>
      <c r="B344" s="24"/>
      <c r="C344" s="24"/>
    </row>
    <row r="345" spans="1:3" ht="15">
      <c r="A345" s="24"/>
      <c r="B345" s="24"/>
      <c r="C345" s="24"/>
    </row>
    <row r="346" spans="1:3" ht="15">
      <c r="A346" s="24"/>
      <c r="B346" s="24"/>
      <c r="C346" s="24"/>
    </row>
    <row r="347" spans="1:3" ht="15">
      <c r="A347" s="24"/>
      <c r="B347" s="24"/>
      <c r="C347" s="24"/>
    </row>
    <row r="348" spans="1:3" ht="15">
      <c r="A348" s="24"/>
      <c r="B348" s="24"/>
      <c r="C348" s="24"/>
    </row>
    <row r="349" spans="1:3" ht="15">
      <c r="A349" s="24"/>
      <c r="B349" s="24"/>
      <c r="C349" s="24"/>
    </row>
    <row r="350" spans="1:3" ht="15">
      <c r="A350" s="24"/>
      <c r="B350" s="24"/>
      <c r="C350" s="24"/>
    </row>
    <row r="351" spans="1:3" ht="15">
      <c r="A351" s="24"/>
      <c r="B351" s="24"/>
      <c r="C351" s="24"/>
    </row>
    <row r="352" spans="1:3" ht="15">
      <c r="A352" s="24"/>
      <c r="B352" s="24"/>
      <c r="C352" s="24"/>
    </row>
    <row r="353" spans="1:3" ht="15">
      <c r="A353" s="24"/>
      <c r="B353" s="24"/>
      <c r="C353" s="24"/>
    </row>
    <row r="354" spans="1:3" ht="15">
      <c r="A354" s="24"/>
      <c r="B354" s="24"/>
      <c r="C354" s="24"/>
    </row>
    <row r="355" spans="1:3" ht="15">
      <c r="A355" s="24"/>
      <c r="B355" s="24"/>
      <c r="C355" s="24"/>
    </row>
    <row r="356" spans="1:3" ht="15">
      <c r="A356" s="24"/>
      <c r="B356" s="24"/>
      <c r="C356" s="24"/>
    </row>
    <row r="357" spans="1:3" ht="15">
      <c r="A357" s="24"/>
      <c r="B357" s="24"/>
      <c r="C357" s="24"/>
    </row>
    <row r="358" spans="1:3" ht="15">
      <c r="A358" s="24"/>
      <c r="B358" s="24"/>
      <c r="C358" s="24"/>
    </row>
    <row r="359" spans="1:3" ht="15">
      <c r="A359" s="24"/>
      <c r="B359" s="24"/>
      <c r="C359" s="24"/>
    </row>
    <row r="360" spans="1:3" ht="15">
      <c r="A360" s="24"/>
      <c r="B360" s="24"/>
      <c r="C360" s="24"/>
    </row>
    <row r="361" spans="1:3" ht="15">
      <c r="A361" s="24"/>
      <c r="B361" s="24"/>
      <c r="C361" s="24"/>
    </row>
    <row r="362" spans="1:3" ht="15">
      <c r="A362" s="24"/>
      <c r="B362" s="24"/>
      <c r="C362" s="24"/>
    </row>
    <row r="363" spans="1:3" ht="15">
      <c r="A363" s="24"/>
      <c r="B363" s="24"/>
      <c r="C363" s="24"/>
    </row>
    <row r="364" spans="1:3" ht="15">
      <c r="A364" s="24"/>
      <c r="B364" s="24"/>
      <c r="C364" s="24"/>
    </row>
    <row r="365" spans="1:3" ht="15">
      <c r="A365" s="24"/>
      <c r="B365" s="24"/>
      <c r="C365" s="24"/>
    </row>
    <row r="366" spans="1:3" ht="15">
      <c r="A366" s="24"/>
      <c r="B366" s="24"/>
      <c r="C366" s="24"/>
    </row>
    <row r="367" spans="1:3" ht="15">
      <c r="A367" s="24"/>
      <c r="B367" s="24"/>
      <c r="C367" s="24"/>
    </row>
    <row r="368" spans="1:3" ht="15">
      <c r="A368" s="24"/>
      <c r="B368" s="24"/>
      <c r="C368" s="24"/>
    </row>
    <row r="369" spans="1:3" ht="15">
      <c r="A369" s="24"/>
      <c r="B369" s="24"/>
      <c r="C369" s="24"/>
    </row>
    <row r="370" spans="1:3" ht="15">
      <c r="A370" s="24"/>
      <c r="B370" s="24"/>
      <c r="C370" s="24"/>
    </row>
    <row r="371" spans="1:3" ht="15">
      <c r="A371" s="24"/>
      <c r="B371" s="24"/>
      <c r="C371" s="24"/>
    </row>
    <row r="372" spans="1:3" ht="15">
      <c r="A372" s="24"/>
      <c r="B372" s="24"/>
      <c r="C372" s="24"/>
    </row>
    <row r="373" spans="1:3" ht="15">
      <c r="A373" s="24"/>
      <c r="B373" s="24"/>
      <c r="C373" s="24"/>
    </row>
    <row r="374" spans="1:3" ht="15">
      <c r="A374" s="24"/>
      <c r="B374" s="24"/>
      <c r="C374" s="24"/>
    </row>
    <row r="375" spans="1:3" ht="15">
      <c r="A375" s="24"/>
      <c r="B375" s="24"/>
      <c r="C375" s="24"/>
    </row>
    <row r="376" spans="1:3" ht="15">
      <c r="A376" s="24"/>
      <c r="B376" s="24"/>
      <c r="C376" s="24"/>
    </row>
    <row r="377" spans="1:3" ht="15">
      <c r="A377" s="24"/>
      <c r="B377" s="24"/>
      <c r="C377" s="24"/>
    </row>
    <row r="378" spans="1:3" ht="15">
      <c r="A378" s="24"/>
      <c r="B378" s="24"/>
      <c r="C378" s="24"/>
    </row>
    <row r="379" spans="1:3" ht="15">
      <c r="A379" s="24"/>
      <c r="B379" s="24"/>
      <c r="C379" s="24"/>
    </row>
    <row r="380" spans="1:3" ht="15">
      <c r="A380" s="24"/>
      <c r="B380" s="24"/>
      <c r="C380" s="24"/>
    </row>
    <row r="381" spans="1:3" ht="15">
      <c r="A381" s="24"/>
      <c r="B381" s="24"/>
      <c r="C381" s="24"/>
    </row>
    <row r="382" spans="1:3" ht="15">
      <c r="A382" s="24"/>
      <c r="B382" s="24"/>
      <c r="C382" s="24"/>
    </row>
    <row r="383" spans="1:3" ht="15">
      <c r="A383" s="24"/>
      <c r="B383" s="24"/>
      <c r="C383" s="24"/>
    </row>
    <row r="384" spans="1:3" ht="15">
      <c r="A384" s="24"/>
      <c r="B384" s="24"/>
      <c r="C384" s="24"/>
    </row>
    <row r="385" spans="1:3" ht="15">
      <c r="A385" s="24"/>
      <c r="B385" s="24"/>
      <c r="C385" s="24"/>
    </row>
    <row r="386" spans="1:3" ht="15">
      <c r="A386" s="24"/>
      <c r="B386" s="24"/>
      <c r="C386" s="24"/>
    </row>
    <row r="387" spans="1:3" ht="15">
      <c r="A387" s="24"/>
      <c r="B387" s="24"/>
      <c r="C387" s="24"/>
    </row>
    <row r="388" spans="1:3" ht="15">
      <c r="A388" s="24"/>
      <c r="B388" s="24"/>
      <c r="C388" s="24"/>
    </row>
    <row r="389" spans="1:3" ht="15">
      <c r="A389" s="24"/>
      <c r="B389" s="24"/>
      <c r="C389" s="24"/>
    </row>
    <row r="390" spans="1:3" ht="15">
      <c r="A390" s="24"/>
      <c r="B390" s="24"/>
      <c r="C390" s="24"/>
    </row>
    <row r="391" spans="1:3" ht="15">
      <c r="A391" s="24"/>
      <c r="B391" s="24"/>
      <c r="C391" s="24"/>
    </row>
    <row r="392" spans="1:3" ht="15">
      <c r="A392" s="24"/>
      <c r="B392" s="24"/>
      <c r="C392" s="24"/>
    </row>
    <row r="393" spans="1:3" ht="15">
      <c r="A393" s="24"/>
      <c r="B393" s="24"/>
      <c r="C393" s="24"/>
    </row>
    <row r="394" spans="1:3" ht="15">
      <c r="A394" s="24"/>
      <c r="B394" s="24"/>
      <c r="C394" s="24"/>
    </row>
    <row r="395" spans="1:3" ht="15">
      <c r="A395" s="24"/>
      <c r="B395" s="24"/>
      <c r="C395" s="24"/>
    </row>
    <row r="396" spans="1:3" ht="15">
      <c r="A396" s="24"/>
      <c r="B396" s="24"/>
      <c r="C396" s="24"/>
    </row>
    <row r="397" spans="1:3" ht="15">
      <c r="A397" s="24"/>
      <c r="B397" s="24"/>
      <c r="C397" s="24"/>
    </row>
    <row r="398" spans="1:3" ht="15">
      <c r="A398" s="24"/>
      <c r="B398" s="24"/>
      <c r="C398" s="24"/>
    </row>
    <row r="399" spans="1:3" ht="15">
      <c r="A399" s="24"/>
      <c r="B399" s="24"/>
      <c r="C399" s="24"/>
    </row>
    <row r="400" spans="1:3" ht="15">
      <c r="A400" s="24"/>
      <c r="B400" s="24"/>
      <c r="C400" s="24"/>
    </row>
    <row r="401" spans="1:3" ht="15">
      <c r="A401" s="24"/>
      <c r="B401" s="24"/>
      <c r="C401" s="24"/>
    </row>
    <row r="402" spans="1:3" ht="15">
      <c r="A402" s="24"/>
      <c r="B402" s="24"/>
      <c r="C402" s="24"/>
    </row>
    <row r="403" spans="1:3" ht="15">
      <c r="A403" s="24"/>
      <c r="B403" s="24"/>
      <c r="C403" s="24"/>
    </row>
    <row r="404" spans="1:3" ht="15">
      <c r="A404" s="24"/>
      <c r="B404" s="24"/>
      <c r="C404" s="24"/>
    </row>
    <row r="405" spans="1:3" ht="15">
      <c r="A405" s="24"/>
      <c r="B405" s="24"/>
      <c r="C405" s="24"/>
    </row>
    <row r="406" spans="1:3" ht="15">
      <c r="A406" s="24"/>
      <c r="B406" s="24"/>
      <c r="C406" s="24"/>
    </row>
    <row r="407" spans="1:3" ht="15">
      <c r="A407" s="24"/>
      <c r="B407" s="24"/>
      <c r="C407" s="24"/>
    </row>
    <row r="408" spans="1:3" ht="15">
      <c r="A408" s="24"/>
      <c r="B408" s="24"/>
      <c r="C408" s="24"/>
    </row>
    <row r="409" spans="1:3" ht="15">
      <c r="A409" s="24"/>
      <c r="B409" s="24"/>
      <c r="C409" s="24"/>
    </row>
    <row r="410" spans="1:3" ht="15">
      <c r="A410" s="24"/>
      <c r="B410" s="24"/>
      <c r="C410" s="24"/>
    </row>
    <row r="411" spans="1:3" ht="15">
      <c r="A411" s="24"/>
      <c r="B411" s="24"/>
      <c r="C411" s="24"/>
    </row>
    <row r="412" spans="1:3" ht="15">
      <c r="A412" s="24"/>
      <c r="B412" s="24"/>
      <c r="C412" s="24"/>
    </row>
    <row r="413" spans="1:3" ht="15">
      <c r="A413" s="24"/>
      <c r="B413" s="24"/>
      <c r="C413" s="24"/>
    </row>
    <row r="414" spans="1:3" ht="15">
      <c r="A414" s="24"/>
      <c r="B414" s="24"/>
      <c r="C414" s="24"/>
    </row>
    <row r="415" spans="1:3" ht="15">
      <c r="A415" s="24"/>
      <c r="B415" s="24"/>
      <c r="C415" s="24"/>
    </row>
    <row r="416" spans="1:3" ht="15">
      <c r="A416" s="24"/>
      <c r="B416" s="24"/>
      <c r="C416" s="24"/>
    </row>
    <row r="417" spans="1:3" ht="15">
      <c r="A417" s="24"/>
      <c r="B417" s="24"/>
      <c r="C417" s="24"/>
    </row>
    <row r="418" spans="1:3" ht="15">
      <c r="A418" s="24"/>
      <c r="B418" s="24"/>
      <c r="C418" s="24"/>
    </row>
    <row r="419" spans="1:3" ht="15">
      <c r="A419" s="24"/>
      <c r="B419" s="24"/>
      <c r="C419" s="24"/>
    </row>
    <row r="420" spans="1:3" ht="15">
      <c r="A420" s="24"/>
      <c r="B420" s="24"/>
      <c r="C420" s="24"/>
    </row>
    <row r="421" spans="1:3" ht="15">
      <c r="A421" s="24"/>
      <c r="B421" s="24"/>
      <c r="C421" s="24"/>
    </row>
    <row r="422" spans="1:3" ht="15">
      <c r="A422" s="24"/>
      <c r="B422" s="24"/>
      <c r="C422" s="24"/>
    </row>
    <row r="423" spans="1:3" ht="15">
      <c r="A423" s="24"/>
      <c r="B423" s="24"/>
      <c r="C423" s="24"/>
    </row>
    <row r="424" spans="1:3" ht="15">
      <c r="A424" s="24"/>
      <c r="B424" s="24"/>
      <c r="C424" s="24"/>
    </row>
    <row r="425" spans="1:3" ht="15">
      <c r="A425" s="24"/>
      <c r="B425" s="24"/>
      <c r="C425" s="24"/>
    </row>
    <row r="426" spans="1:3" ht="15">
      <c r="A426" s="24"/>
      <c r="B426" s="24"/>
      <c r="C426" s="24"/>
    </row>
    <row r="427" spans="1:3" ht="15">
      <c r="A427" s="24"/>
      <c r="B427" s="24"/>
      <c r="C427" s="24"/>
    </row>
    <row r="428" spans="1:3" ht="15">
      <c r="A428" s="24"/>
      <c r="B428" s="24"/>
      <c r="C428" s="24"/>
    </row>
    <row r="429" spans="1:3" ht="15">
      <c r="A429" s="24"/>
      <c r="B429" s="24"/>
      <c r="C429" s="24"/>
    </row>
    <row r="430" spans="1:3" ht="15">
      <c r="A430" s="24"/>
      <c r="B430" s="24"/>
      <c r="C430" s="24"/>
    </row>
    <row r="431" spans="1:3" ht="15">
      <c r="A431" s="24"/>
      <c r="B431" s="24"/>
      <c r="C431" s="24"/>
    </row>
    <row r="432" spans="1:3" ht="15">
      <c r="A432" s="24"/>
      <c r="B432" s="24"/>
      <c r="C432" s="24"/>
    </row>
    <row r="433" spans="1:3" ht="15">
      <c r="A433" s="24"/>
      <c r="B433" s="24"/>
      <c r="C433" s="24"/>
    </row>
    <row r="434" spans="1:3" ht="15">
      <c r="A434" s="24"/>
      <c r="B434" s="24"/>
      <c r="C434" s="24"/>
    </row>
    <row r="435" spans="1:3" ht="15">
      <c r="A435" s="24"/>
      <c r="B435" s="24"/>
      <c r="C435" s="24"/>
    </row>
    <row r="436" spans="1:3" ht="15">
      <c r="A436" s="24"/>
      <c r="B436" s="24"/>
      <c r="C436" s="24"/>
    </row>
    <row r="437" spans="1:3" ht="15">
      <c r="A437" s="24"/>
      <c r="B437" s="24"/>
      <c r="C437" s="24"/>
    </row>
    <row r="438" spans="1:3" ht="15">
      <c r="A438" s="24"/>
      <c r="B438" s="24"/>
      <c r="C438" s="24"/>
    </row>
    <row r="439" spans="1:3" ht="15">
      <c r="A439" s="24"/>
      <c r="B439" s="24"/>
      <c r="C439" s="24"/>
    </row>
    <row r="440" spans="1:3" ht="15">
      <c r="A440" s="24"/>
      <c r="B440" s="24"/>
      <c r="C440" s="24"/>
    </row>
    <row r="441" spans="1:3" ht="15">
      <c r="A441" s="24"/>
      <c r="B441" s="24"/>
      <c r="C441" s="24"/>
    </row>
    <row r="442" spans="1:3" ht="15">
      <c r="A442" s="24"/>
      <c r="B442" s="24"/>
      <c r="C442" s="24"/>
    </row>
    <row r="443" spans="1:3" ht="15">
      <c r="A443" s="24"/>
      <c r="B443" s="24"/>
      <c r="C443" s="24"/>
    </row>
    <row r="444" spans="1:3" ht="15">
      <c r="A444" s="24"/>
      <c r="B444" s="24"/>
      <c r="C444" s="24"/>
    </row>
    <row r="445" spans="1:3" ht="15">
      <c r="A445" s="24"/>
      <c r="B445" s="24"/>
      <c r="C445" s="24"/>
    </row>
    <row r="446" spans="1:3" ht="15">
      <c r="A446" s="24"/>
      <c r="B446" s="24"/>
      <c r="C446" s="24"/>
    </row>
    <row r="447" spans="1:3" ht="15">
      <c r="A447" s="24"/>
      <c r="B447" s="24"/>
      <c r="C447" s="24"/>
    </row>
    <row r="448" spans="1:3" ht="15">
      <c r="A448" s="24"/>
      <c r="B448" s="24"/>
      <c r="C448" s="24"/>
    </row>
    <row r="449" spans="1:3" ht="15">
      <c r="A449" s="24"/>
      <c r="B449" s="24"/>
      <c r="C449" s="24"/>
    </row>
    <row r="450" spans="1:3" ht="15">
      <c r="A450" s="24"/>
      <c r="B450" s="24"/>
      <c r="C450" s="24"/>
    </row>
    <row r="451" spans="1:3" ht="15">
      <c r="A451" s="24"/>
      <c r="B451" s="24"/>
      <c r="C451" s="24"/>
    </row>
    <row r="452" spans="1:3" ht="15">
      <c r="A452" s="24"/>
      <c r="B452" s="24"/>
      <c r="C452" s="24"/>
    </row>
    <row r="453" spans="1:3" ht="15">
      <c r="A453" s="24"/>
      <c r="B453" s="24"/>
      <c r="C453" s="24"/>
    </row>
    <row r="454" spans="1:3" ht="15">
      <c r="A454" s="24"/>
      <c r="B454" s="24"/>
      <c r="C454" s="24"/>
    </row>
    <row r="455" spans="1:3" ht="15">
      <c r="A455" s="24"/>
      <c r="B455" s="24"/>
      <c r="C455" s="24"/>
    </row>
    <row r="456" spans="1:3" ht="15">
      <c r="A456" s="24"/>
      <c r="B456" s="24"/>
      <c r="C456" s="24"/>
    </row>
    <row r="457" spans="1:3" ht="15">
      <c r="A457" s="24"/>
      <c r="B457" s="24"/>
      <c r="C457" s="24"/>
    </row>
    <row r="458" spans="1:3" ht="15">
      <c r="A458" s="24"/>
      <c r="B458" s="24"/>
      <c r="C458" s="24"/>
    </row>
    <row r="459" spans="1:3" ht="15">
      <c r="A459" s="24"/>
      <c r="B459" s="24"/>
      <c r="C459" s="24"/>
    </row>
    <row r="460" spans="1:3" ht="15">
      <c r="A460" s="24"/>
      <c r="B460" s="24"/>
      <c r="C460" s="24"/>
    </row>
    <row r="461" spans="1:3" ht="15">
      <c r="A461" s="24"/>
      <c r="B461" s="24"/>
      <c r="C461" s="24"/>
    </row>
    <row r="462" spans="1:3" ht="15">
      <c r="A462" s="24"/>
      <c r="B462" s="24"/>
      <c r="C462" s="24"/>
    </row>
    <row r="463" spans="1:3" ht="15">
      <c r="A463" s="24"/>
      <c r="B463" s="24"/>
      <c r="C463" s="24"/>
    </row>
    <row r="464" spans="1:3" ht="15">
      <c r="A464" s="24"/>
      <c r="B464" s="24"/>
      <c r="C464" s="24"/>
    </row>
    <row r="465" spans="1:3" ht="15">
      <c r="A465" s="24"/>
      <c r="B465" s="24"/>
      <c r="C465" s="24"/>
    </row>
    <row r="466" spans="1:3" ht="15">
      <c r="A466" s="24"/>
      <c r="B466" s="24"/>
      <c r="C466" s="24"/>
    </row>
    <row r="467" spans="1:3" ht="15">
      <c r="A467" s="24"/>
      <c r="B467" s="24"/>
      <c r="C467" s="24"/>
    </row>
    <row r="468" spans="1:3" ht="15">
      <c r="A468" s="24"/>
      <c r="B468" s="24"/>
      <c r="C468" s="24"/>
    </row>
    <row r="469" spans="1:3" ht="15">
      <c r="A469" s="24"/>
      <c r="B469" s="24"/>
      <c r="C469" s="24"/>
    </row>
    <row r="470" spans="1:3" ht="15">
      <c r="A470" s="24"/>
      <c r="B470" s="24"/>
      <c r="C470" s="24"/>
    </row>
    <row r="471" spans="1:3" ht="15">
      <c r="A471" s="24"/>
      <c r="B471" s="24"/>
      <c r="C471" s="24"/>
    </row>
    <row r="472" spans="1:3" ht="15">
      <c r="A472" s="24"/>
      <c r="B472" s="24"/>
      <c r="C472" s="24"/>
    </row>
    <row r="473" spans="1:3" ht="15">
      <c r="A473" s="24"/>
      <c r="B473" s="24"/>
      <c r="C473" s="24"/>
    </row>
    <row r="474" spans="1:3" ht="15">
      <c r="A474" s="24"/>
      <c r="B474" s="24"/>
      <c r="C474" s="24"/>
    </row>
    <row r="475" spans="1:3" ht="15">
      <c r="A475" s="24"/>
      <c r="B475" s="24"/>
      <c r="C475" s="24"/>
    </row>
    <row r="476" spans="1:3" ht="15">
      <c r="A476" s="24"/>
      <c r="B476" s="24"/>
      <c r="C476" s="24"/>
    </row>
    <row r="477" spans="1:3" ht="15">
      <c r="A477" s="24"/>
      <c r="B477" s="24"/>
      <c r="C477" s="24"/>
    </row>
    <row r="478" spans="1:3" ht="15">
      <c r="A478" s="24"/>
      <c r="B478" s="24"/>
      <c r="C478" s="24"/>
    </row>
    <row r="479" spans="1:3" ht="15">
      <c r="A479" s="24"/>
      <c r="B479" s="24"/>
      <c r="C479" s="24"/>
    </row>
    <row r="480" spans="1:3" ht="15">
      <c r="A480" s="24"/>
      <c r="B480" s="24"/>
      <c r="C480" s="24"/>
    </row>
    <row r="481" spans="1:3" ht="15">
      <c r="A481" s="24"/>
      <c r="B481" s="24"/>
      <c r="C481" s="24"/>
    </row>
    <row r="482" spans="1:3" ht="15">
      <c r="A482" s="24"/>
      <c r="B482" s="24"/>
      <c r="C482" s="24"/>
    </row>
    <row r="483" spans="1:3" ht="15">
      <c r="A483" s="24"/>
      <c r="B483" s="24"/>
      <c r="C483" s="24"/>
    </row>
    <row r="484" spans="1:3" ht="15">
      <c r="A484" s="24"/>
      <c r="B484" s="24"/>
      <c r="C484" s="24"/>
    </row>
    <row r="485" spans="1:3" ht="15">
      <c r="A485" s="24"/>
      <c r="B485" s="24"/>
      <c r="C485" s="24"/>
    </row>
    <row r="486" spans="1:3" ht="15">
      <c r="A486" s="24"/>
      <c r="B486" s="24"/>
      <c r="C486" s="24"/>
    </row>
    <row r="487" spans="1:3" ht="15">
      <c r="A487" s="24"/>
      <c r="B487" s="24"/>
      <c r="C487" s="24"/>
    </row>
    <row r="488" spans="1:3" ht="15">
      <c r="A488" s="24"/>
      <c r="B488" s="24"/>
      <c r="C488" s="24"/>
    </row>
    <row r="489" spans="1:3" ht="15">
      <c r="A489" s="24"/>
      <c r="B489" s="24"/>
      <c r="C489" s="24"/>
    </row>
    <row r="490" spans="1:3" ht="15">
      <c r="A490" s="24"/>
      <c r="B490" s="24"/>
      <c r="C490" s="24"/>
    </row>
    <row r="491" spans="1:3" ht="15">
      <c r="A491" s="24"/>
      <c r="B491" s="24"/>
      <c r="C491" s="24"/>
    </row>
    <row r="492" spans="1:3" ht="15">
      <c r="A492" s="24"/>
      <c r="B492" s="24"/>
      <c r="C492" s="24"/>
    </row>
    <row r="493" spans="1:3" ht="15">
      <c r="A493" s="24"/>
      <c r="B493" s="24"/>
      <c r="C493" s="24"/>
    </row>
    <row r="494" spans="1:3" ht="15">
      <c r="A494" s="24"/>
      <c r="B494" s="24"/>
      <c r="C494" s="24"/>
    </row>
    <row r="495" spans="1:3" ht="15">
      <c r="A495" s="24"/>
      <c r="B495" s="24"/>
      <c r="C495" s="24"/>
    </row>
    <row r="496" spans="1:3" ht="15">
      <c r="A496" s="24"/>
      <c r="B496" s="24"/>
      <c r="C496" s="24"/>
    </row>
    <row r="497" spans="1:3" ht="15">
      <c r="A497" s="24"/>
      <c r="B497" s="24"/>
      <c r="C497" s="24"/>
    </row>
    <row r="498" spans="1:3" ht="15">
      <c r="A498" s="24"/>
      <c r="B498" s="24"/>
      <c r="C498" s="24"/>
    </row>
    <row r="499" spans="1:3" ht="15">
      <c r="A499" s="24"/>
      <c r="B499" s="24"/>
      <c r="C499" s="24"/>
    </row>
    <row r="500" spans="1:3" ht="15">
      <c r="A500" s="24"/>
      <c r="B500" s="24"/>
      <c r="C500" s="24"/>
    </row>
    <row r="501" spans="1:3" ht="15">
      <c r="A501" s="24"/>
      <c r="B501" s="24"/>
      <c r="C501" s="24"/>
    </row>
    <row r="502" spans="1:3" ht="15">
      <c r="A502" s="24"/>
      <c r="B502" s="24"/>
      <c r="C502" s="24"/>
    </row>
    <row r="503" spans="1:3" ht="15">
      <c r="A503" s="24"/>
      <c r="B503" s="24"/>
      <c r="C503" s="24"/>
    </row>
    <row r="504" spans="1:3" ht="15">
      <c r="A504" s="24"/>
      <c r="B504" s="24"/>
      <c r="C504" s="24"/>
    </row>
    <row r="505" spans="1:3" ht="15">
      <c r="A505" s="24"/>
      <c r="B505" s="24"/>
      <c r="C505" s="24"/>
    </row>
    <row r="506" spans="1:3" ht="15">
      <c r="A506" s="24"/>
      <c r="B506" s="24"/>
      <c r="C506" s="24"/>
    </row>
    <row r="507" spans="1:3" ht="15">
      <c r="A507" s="24"/>
      <c r="B507" s="24"/>
      <c r="C507" s="24"/>
    </row>
    <row r="508" spans="1:3" ht="15">
      <c r="A508" s="24"/>
      <c r="B508" s="24"/>
      <c r="C508" s="24"/>
    </row>
    <row r="509" spans="1:3" ht="15">
      <c r="A509" s="24"/>
      <c r="B509" s="24"/>
      <c r="C509" s="24"/>
    </row>
    <row r="510" spans="1:3" ht="15">
      <c r="A510" s="24"/>
      <c r="B510" s="24"/>
      <c r="C510" s="24"/>
    </row>
    <row r="511" spans="1:3" ht="15">
      <c r="A511" s="24"/>
      <c r="B511" s="24"/>
      <c r="C511" s="24"/>
    </row>
    <row r="512" spans="1:3" ht="15">
      <c r="A512" s="24"/>
      <c r="B512" s="24"/>
      <c r="C512" s="24"/>
    </row>
    <row r="513" spans="1:3" ht="15">
      <c r="A513" s="24"/>
      <c r="B513" s="24"/>
      <c r="C513" s="24"/>
    </row>
    <row r="514" spans="1:3" ht="15">
      <c r="A514" s="24"/>
      <c r="B514" s="24"/>
      <c r="C514" s="24"/>
    </row>
    <row r="515" spans="1:3" ht="15">
      <c r="A515" s="24"/>
      <c r="B515" s="24"/>
      <c r="C515" s="24"/>
    </row>
    <row r="516" spans="1:3" ht="15">
      <c r="A516" s="24"/>
      <c r="B516" s="24"/>
      <c r="C516" s="24"/>
    </row>
    <row r="517" spans="1:3" ht="15">
      <c r="A517" s="24"/>
      <c r="B517" s="24"/>
      <c r="C517" s="24"/>
    </row>
    <row r="518" spans="1:3" ht="15">
      <c r="A518" s="24"/>
      <c r="B518" s="24"/>
      <c r="C518" s="24"/>
    </row>
    <row r="519" spans="1:3" ht="15">
      <c r="A519" s="24"/>
      <c r="B519" s="24"/>
      <c r="C519" s="24"/>
    </row>
    <row r="520" spans="1:3" ht="15">
      <c r="A520" s="24"/>
      <c r="B520" s="24"/>
      <c r="C520" s="24"/>
    </row>
    <row r="521" spans="1:3" ht="15">
      <c r="A521" s="24"/>
      <c r="B521" s="24"/>
      <c r="C521" s="24"/>
    </row>
    <row r="522" spans="1:3" ht="15">
      <c r="A522" s="24"/>
      <c r="B522" s="24"/>
      <c r="C522" s="24"/>
    </row>
    <row r="523" spans="1:3" ht="15">
      <c r="A523" s="24"/>
      <c r="B523" s="24"/>
      <c r="C523" s="24"/>
    </row>
    <row r="524" spans="1:3" ht="15">
      <c r="A524" s="24"/>
      <c r="B524" s="24"/>
      <c r="C524" s="24"/>
    </row>
    <row r="525" spans="1:3" ht="15">
      <c r="A525" s="24"/>
      <c r="B525" s="24"/>
      <c r="C525" s="24"/>
    </row>
    <row r="526" spans="1:3" ht="15">
      <c r="A526" s="24"/>
      <c r="B526" s="24"/>
      <c r="C526" s="24"/>
    </row>
    <row r="527" spans="1:3" ht="15">
      <c r="A527" s="24"/>
      <c r="B527" s="24"/>
      <c r="C527" s="24"/>
    </row>
    <row r="528" spans="1:3" ht="15">
      <c r="A528" s="24"/>
      <c r="B528" s="24"/>
      <c r="C528" s="24"/>
    </row>
    <row r="529" spans="1:3" ht="15">
      <c r="A529" s="24"/>
      <c r="B529" s="24"/>
      <c r="C529" s="24"/>
    </row>
    <row r="530" spans="1:3" ht="15">
      <c r="A530" s="24"/>
      <c r="B530" s="24"/>
      <c r="C530" s="24"/>
    </row>
    <row r="531" spans="1:3" ht="15">
      <c r="A531" s="24"/>
      <c r="B531" s="24"/>
      <c r="C531" s="24"/>
    </row>
    <row r="532" spans="1:3" ht="15">
      <c r="A532" s="24"/>
      <c r="B532" s="24"/>
      <c r="C532" s="24"/>
    </row>
    <row r="533" spans="1:3" ht="15">
      <c r="A533" s="24"/>
      <c r="B533" s="24"/>
      <c r="C533" s="24"/>
    </row>
    <row r="534" spans="1:3" ht="15">
      <c r="A534" s="24"/>
      <c r="B534" s="24"/>
      <c r="C534" s="24"/>
    </row>
    <row r="535" spans="1:3" ht="15">
      <c r="A535" s="24"/>
      <c r="B535" s="24"/>
      <c r="C535" s="24"/>
    </row>
    <row r="536" spans="1:3" ht="15">
      <c r="A536" s="24"/>
      <c r="B536" s="24"/>
      <c r="C536" s="24"/>
    </row>
    <row r="537" spans="1:3" ht="15">
      <c r="A537" s="24"/>
      <c r="B537" s="24"/>
      <c r="C537" s="24"/>
    </row>
    <row r="538" spans="1:3" ht="15">
      <c r="A538" s="24"/>
      <c r="B538" s="24"/>
      <c r="C538" s="24"/>
    </row>
    <row r="539" spans="1:3" ht="15">
      <c r="A539" s="24"/>
      <c r="B539" s="24"/>
      <c r="C539" s="24"/>
    </row>
    <row r="540" spans="1:3" ht="15">
      <c r="A540" s="24"/>
      <c r="B540" s="24"/>
      <c r="C540" s="24"/>
    </row>
    <row r="541" spans="1:3" ht="15">
      <c r="A541" s="24"/>
      <c r="B541" s="24"/>
      <c r="C541" s="24"/>
    </row>
    <row r="542" spans="1:3" ht="15">
      <c r="A542" s="24"/>
      <c r="B542" s="24"/>
      <c r="C542" s="24"/>
    </row>
    <row r="543" spans="1:3" ht="15">
      <c r="A543" s="24"/>
      <c r="B543" s="24"/>
      <c r="C543" s="24"/>
    </row>
    <row r="544" spans="1:3" ht="15">
      <c r="A544" s="24"/>
      <c r="B544" s="24"/>
      <c r="C544" s="24"/>
    </row>
    <row r="545" spans="1:3" ht="15">
      <c r="A545" s="24"/>
      <c r="B545" s="24"/>
      <c r="C545" s="24"/>
    </row>
    <row r="546" spans="1:3" ht="15">
      <c r="A546" s="24"/>
      <c r="B546" s="24"/>
      <c r="C546" s="24"/>
    </row>
    <row r="547" spans="1:3" ht="15">
      <c r="A547" s="24"/>
      <c r="B547" s="24"/>
      <c r="C547" s="24"/>
    </row>
    <row r="548" spans="1:3" ht="15">
      <c r="A548" s="24"/>
      <c r="B548" s="24"/>
      <c r="C548" s="24"/>
    </row>
    <row r="549" spans="1:3" ht="15">
      <c r="A549" s="24"/>
      <c r="B549" s="24"/>
      <c r="C549" s="24"/>
    </row>
    <row r="550" spans="1:3" ht="15">
      <c r="A550" s="24"/>
      <c r="B550" s="24"/>
      <c r="C550" s="24"/>
    </row>
    <row r="551" spans="1:3" ht="15">
      <c r="A551" s="24"/>
      <c r="B551" s="24"/>
      <c r="C551" s="24"/>
    </row>
    <row r="552" spans="1:3" ht="15">
      <c r="A552" s="24"/>
      <c r="B552" s="24"/>
      <c r="C552" s="24"/>
    </row>
    <row r="553" spans="1:3" ht="15">
      <c r="A553" s="24"/>
      <c r="B553" s="24"/>
      <c r="C553" s="24"/>
    </row>
    <row r="554" spans="1:3" ht="15">
      <c r="A554" s="24"/>
      <c r="B554" s="24"/>
      <c r="C554" s="24"/>
    </row>
    <row r="555" spans="1:3" ht="15">
      <c r="A555" s="24"/>
      <c r="B555" s="24"/>
      <c r="C555" s="24"/>
    </row>
    <row r="556" spans="1:3" ht="15">
      <c r="A556" s="24"/>
      <c r="B556" s="24"/>
      <c r="C556" s="24"/>
    </row>
    <row r="557" spans="1:3" ht="15">
      <c r="A557" s="24"/>
      <c r="B557" s="24"/>
      <c r="C557" s="24"/>
    </row>
    <row r="558" spans="1:3" ht="15">
      <c r="A558" s="24"/>
      <c r="B558" s="24"/>
      <c r="C558" s="24"/>
    </row>
    <row r="559" spans="1:3" ht="15">
      <c r="A559" s="24"/>
      <c r="B559" s="24"/>
      <c r="C559" s="24"/>
    </row>
    <row r="560" spans="1:3" ht="15">
      <c r="A560" s="24"/>
      <c r="B560" s="24"/>
      <c r="C560" s="24"/>
    </row>
    <row r="561" spans="1:3" ht="15">
      <c r="A561" s="24"/>
      <c r="B561" s="24"/>
      <c r="C561" s="24"/>
    </row>
    <row r="562" spans="1:3" ht="15">
      <c r="A562" s="24"/>
      <c r="B562" s="24"/>
      <c r="C562" s="24"/>
    </row>
    <row r="563" spans="1:3" ht="15">
      <c r="A563" s="24"/>
      <c r="B563" s="24"/>
      <c r="C563" s="24"/>
    </row>
    <row r="564" spans="1:3" ht="15">
      <c r="A564" s="24"/>
      <c r="B564" s="24"/>
      <c r="C564" s="24"/>
    </row>
    <row r="565" spans="1:3" ht="15">
      <c r="A565" s="24"/>
      <c r="B565" s="24"/>
      <c r="C565" s="24"/>
    </row>
    <row r="566" spans="1:3" ht="15">
      <c r="A566" s="24"/>
      <c r="B566" s="24"/>
      <c r="C566" s="24"/>
    </row>
    <row r="567" spans="1:3" ht="15">
      <c r="A567" s="24"/>
      <c r="B567" s="24"/>
      <c r="C567" s="24"/>
    </row>
    <row r="568" spans="1:3" ht="15">
      <c r="A568" s="24"/>
      <c r="B568" s="24"/>
      <c r="C568" s="24"/>
    </row>
    <row r="569" spans="1:3" ht="15">
      <c r="A569" s="24"/>
      <c r="B569" s="24"/>
      <c r="C569" s="24"/>
    </row>
    <row r="570" spans="1:3" ht="15">
      <c r="A570" s="24"/>
      <c r="B570" s="24"/>
      <c r="C570" s="24"/>
    </row>
    <row r="571" spans="1:3" ht="15">
      <c r="A571" s="24"/>
      <c r="B571" s="24"/>
      <c r="C571" s="24"/>
    </row>
    <row r="572" spans="1:3" ht="15">
      <c r="A572" s="24"/>
      <c r="B572" s="24"/>
      <c r="C572" s="24"/>
    </row>
    <row r="573" spans="1:3" ht="15">
      <c r="A573" s="24"/>
      <c r="B573" s="24"/>
      <c r="C573" s="24"/>
    </row>
    <row r="574" spans="1:3" ht="15">
      <c r="A574" s="24"/>
      <c r="B574" s="24"/>
      <c r="C574" s="24"/>
    </row>
    <row r="575" spans="1:3" ht="15">
      <c r="A575" s="24"/>
      <c r="B575" s="24"/>
      <c r="C575" s="24"/>
    </row>
    <row r="576" spans="1:3" ht="15">
      <c r="A576" s="24"/>
      <c r="B576" s="24"/>
      <c r="C576" s="24"/>
    </row>
    <row r="577" spans="1:3" ht="15">
      <c r="A577" s="24"/>
      <c r="B577" s="24"/>
      <c r="C577" s="24"/>
    </row>
    <row r="578" spans="1:3" ht="15">
      <c r="A578" s="24"/>
      <c r="B578" s="24"/>
      <c r="C578" s="24"/>
    </row>
    <row r="579" spans="1:3" ht="15">
      <c r="A579" s="24"/>
      <c r="B579" s="24"/>
      <c r="C579" s="24"/>
    </row>
    <row r="580" spans="1:3" ht="15">
      <c r="A580" s="24"/>
      <c r="B580" s="24"/>
      <c r="C580" s="24"/>
    </row>
    <row r="581" spans="1:3" ht="15">
      <c r="A581" s="24"/>
      <c r="B581" s="24"/>
      <c r="C581" s="24"/>
    </row>
    <row r="582" spans="1:3" ht="15">
      <c r="A582" s="24"/>
      <c r="B582" s="24"/>
      <c r="C582" s="24"/>
    </row>
    <row r="583" spans="1:3" ht="15">
      <c r="A583" s="24"/>
      <c r="B583" s="24"/>
      <c r="C583" s="24"/>
    </row>
    <row r="584" spans="1:3" ht="15">
      <c r="A584" s="24"/>
      <c r="B584" s="24"/>
      <c r="C584" s="24"/>
    </row>
    <row r="585" spans="1:3" ht="15">
      <c r="A585" s="24"/>
      <c r="B585" s="24"/>
      <c r="C585" s="24"/>
    </row>
    <row r="586" spans="1:3" ht="15">
      <c r="A586" s="24"/>
      <c r="B586" s="24"/>
      <c r="C586" s="24"/>
    </row>
    <row r="587" spans="1:3" ht="15">
      <c r="A587" s="24"/>
      <c r="B587" s="24"/>
      <c r="C587" s="24"/>
    </row>
    <row r="588" spans="1:3" ht="15">
      <c r="A588" s="24"/>
      <c r="B588" s="24"/>
      <c r="C588" s="24"/>
    </row>
    <row r="589" spans="1:3" ht="15">
      <c r="A589" s="24"/>
      <c r="B589" s="24"/>
      <c r="C589" s="24"/>
    </row>
    <row r="590" spans="1:3" ht="15">
      <c r="A590" s="24"/>
      <c r="B590" s="24"/>
      <c r="C590" s="24"/>
    </row>
    <row r="591" spans="1:3" ht="15">
      <c r="A591" s="24"/>
      <c r="B591" s="24"/>
      <c r="C591" s="24"/>
    </row>
    <row r="592" spans="1:3" ht="15">
      <c r="A592" s="24"/>
      <c r="B592" s="24"/>
      <c r="C592" s="24"/>
    </row>
    <row r="593" spans="1:3" ht="15">
      <c r="A593" s="24"/>
      <c r="B593" s="24"/>
      <c r="C593" s="24"/>
    </row>
    <row r="594" spans="1:3" ht="15">
      <c r="A594" s="24"/>
      <c r="B594" s="24"/>
      <c r="C594" s="24"/>
    </row>
    <row r="595" spans="1:3" ht="15">
      <c r="A595" s="24"/>
      <c r="B595" s="24"/>
      <c r="C595" s="24"/>
    </row>
    <row r="596" spans="1:3" ht="15">
      <c r="A596" s="24"/>
      <c r="B596" s="24"/>
      <c r="C596" s="24"/>
    </row>
    <row r="597" spans="1:3" ht="15">
      <c r="A597" s="24"/>
      <c r="B597" s="24"/>
      <c r="C597" s="24"/>
    </row>
    <row r="598" spans="1:3" ht="15">
      <c r="A598" s="24"/>
      <c r="B598" s="24"/>
      <c r="C598" s="24"/>
    </row>
    <row r="599" spans="1:3" ht="15">
      <c r="A599" s="24"/>
      <c r="B599" s="24"/>
      <c r="C599" s="24"/>
    </row>
    <row r="600" spans="1:3" ht="15">
      <c r="A600" s="24"/>
      <c r="B600" s="24"/>
      <c r="C600" s="24"/>
    </row>
    <row r="601" spans="1:3" ht="15">
      <c r="A601" s="24"/>
      <c r="B601" s="24"/>
      <c r="C601" s="24"/>
    </row>
    <row r="602" spans="1:3" ht="15">
      <c r="A602" s="24"/>
      <c r="B602" s="24"/>
      <c r="C602" s="24"/>
    </row>
    <row r="603" spans="1:3" ht="15">
      <c r="A603" s="24"/>
      <c r="B603" s="24"/>
      <c r="C603" s="24"/>
    </row>
    <row r="604" spans="1:3" ht="15">
      <c r="A604" s="24"/>
      <c r="B604" s="24"/>
      <c r="C604" s="24"/>
    </row>
    <row r="605" spans="1:3" ht="15">
      <c r="A605" s="24"/>
      <c r="B605" s="24"/>
      <c r="C605" s="24"/>
    </row>
    <row r="606" spans="1:3" ht="15">
      <c r="A606" s="24"/>
      <c r="B606" s="24"/>
      <c r="C606" s="24"/>
    </row>
    <row r="607" spans="1:3" ht="15">
      <c r="A607" s="24"/>
      <c r="B607" s="24"/>
      <c r="C607" s="24"/>
    </row>
    <row r="608" spans="1:3" ht="15">
      <c r="A608" s="24"/>
      <c r="B608" s="24"/>
      <c r="C608" s="24"/>
    </row>
    <row r="609" spans="1:3" ht="15">
      <c r="A609" s="24"/>
      <c r="B609" s="24"/>
      <c r="C609" s="24"/>
    </row>
    <row r="610" spans="1:3" ht="15">
      <c r="A610" s="24"/>
      <c r="B610" s="24"/>
      <c r="C610" s="24"/>
    </row>
    <row r="611" spans="1:3" ht="15">
      <c r="A611" s="24"/>
      <c r="B611" s="24"/>
      <c r="C611" s="24"/>
    </row>
    <row r="612" spans="1:3" ht="15">
      <c r="A612" s="24"/>
      <c r="B612" s="24"/>
      <c r="C612" s="24"/>
    </row>
    <row r="613" spans="1:3" ht="15">
      <c r="A613" s="24"/>
      <c r="B613" s="24"/>
      <c r="C613" s="24"/>
    </row>
    <row r="614" spans="1:3" ht="15">
      <c r="A614" s="24"/>
      <c r="B614" s="24"/>
      <c r="C614" s="24"/>
    </row>
    <row r="615" spans="1:3" ht="15">
      <c r="A615" s="24"/>
      <c r="B615" s="24"/>
      <c r="C615" s="24"/>
    </row>
    <row r="616" spans="1:3" ht="15">
      <c r="A616" s="24"/>
      <c r="B616" s="24"/>
      <c r="C616" s="24"/>
    </row>
    <row r="617" spans="1:3" ht="15">
      <c r="A617" s="24"/>
      <c r="B617" s="24"/>
      <c r="C617" s="24"/>
    </row>
    <row r="618" spans="1:3" ht="15">
      <c r="A618" s="24"/>
      <c r="B618" s="24"/>
      <c r="C618" s="24"/>
    </row>
    <row r="619" spans="1:3" ht="15">
      <c r="A619" s="24"/>
      <c r="B619" s="24"/>
      <c r="C619" s="24"/>
    </row>
    <row r="620" spans="1:3" ht="15">
      <c r="A620" s="24"/>
      <c r="B620" s="24"/>
      <c r="C620" s="24"/>
    </row>
    <row r="621" spans="1:3" ht="15">
      <c r="A621" s="24"/>
      <c r="B621" s="24"/>
      <c r="C621" s="24"/>
    </row>
    <row r="622" spans="1:3" ht="15">
      <c r="A622" s="24"/>
      <c r="B622" s="24"/>
      <c r="C622" s="24"/>
    </row>
    <row r="623" spans="1:3" ht="15">
      <c r="A623" s="24"/>
      <c r="B623" s="24"/>
      <c r="C623" s="24"/>
    </row>
    <row r="624" spans="1:3" ht="15">
      <c r="A624" s="24"/>
      <c r="B624" s="24"/>
      <c r="C624" s="24"/>
    </row>
    <row r="625" spans="1:3" ht="15">
      <c r="A625" s="24"/>
      <c r="B625" s="24"/>
      <c r="C625" s="24"/>
    </row>
    <row r="626" spans="1:3" ht="15">
      <c r="A626" s="24"/>
      <c r="B626" s="24"/>
      <c r="C626" s="24"/>
    </row>
    <row r="627" spans="1:3" ht="15">
      <c r="A627" s="24"/>
      <c r="B627" s="24"/>
      <c r="C627" s="24"/>
    </row>
    <row r="628" spans="1:3" ht="15">
      <c r="A628" s="24"/>
      <c r="B628" s="24"/>
      <c r="C628" s="24"/>
    </row>
    <row r="629" spans="1:3" ht="15">
      <c r="A629" s="24"/>
      <c r="B629" s="24"/>
      <c r="C629" s="24"/>
    </row>
    <row r="630" spans="1:3" ht="15">
      <c r="A630" s="24"/>
      <c r="B630" s="24"/>
      <c r="C630" s="24"/>
    </row>
    <row r="631" spans="1:3" ht="15">
      <c r="A631" s="24"/>
      <c r="B631" s="24"/>
      <c r="C631" s="24"/>
    </row>
    <row r="632" spans="1:3" ht="15">
      <c r="A632" s="24"/>
      <c r="B632" s="24"/>
      <c r="C632" s="24"/>
    </row>
    <row r="633" spans="1:3" ht="15">
      <c r="A633" s="24"/>
      <c r="B633" s="24"/>
      <c r="C633" s="24"/>
    </row>
    <row r="634" spans="1:3" ht="15">
      <c r="A634" s="24"/>
      <c r="B634" s="24"/>
      <c r="C634" s="24"/>
    </row>
    <row r="635" spans="1:3" ht="15">
      <c r="A635" s="24"/>
      <c r="B635" s="24"/>
      <c r="C635" s="24"/>
    </row>
    <row r="636" spans="1:3" ht="15">
      <c r="A636" s="24"/>
      <c r="B636" s="24"/>
      <c r="C636" s="24"/>
    </row>
    <row r="637" spans="1:3" ht="15">
      <c r="A637" s="24"/>
      <c r="B637" s="24"/>
      <c r="C637" s="24"/>
    </row>
    <row r="638" spans="1:3" ht="15">
      <c r="A638" s="24"/>
      <c r="B638" s="24"/>
      <c r="C638" s="24"/>
    </row>
    <row r="639" spans="1:3" ht="15">
      <c r="A639" s="24"/>
      <c r="B639" s="24"/>
      <c r="C639" s="24"/>
    </row>
    <row r="640" spans="1:3" ht="15">
      <c r="A640" s="24"/>
      <c r="B640" s="24"/>
      <c r="C640" s="24"/>
    </row>
    <row r="641" spans="1:3" ht="15">
      <c r="A641" s="24"/>
      <c r="B641" s="24"/>
      <c r="C641" s="24"/>
    </row>
    <row r="642" spans="1:3" ht="15">
      <c r="A642" s="24"/>
      <c r="B642" s="24"/>
      <c r="C642" s="24"/>
    </row>
    <row r="643" spans="1:3" ht="15">
      <c r="A643" s="24"/>
      <c r="B643" s="24"/>
      <c r="C643" s="24"/>
    </row>
    <row r="644" spans="1:3" ht="15">
      <c r="A644" s="24"/>
      <c r="B644" s="24"/>
      <c r="C644" s="24"/>
    </row>
    <row r="645" spans="1:3" ht="15">
      <c r="A645" s="24"/>
      <c r="B645" s="24"/>
      <c r="C645" s="24"/>
    </row>
    <row r="646" spans="1:3" ht="15">
      <c r="A646" s="24"/>
      <c r="B646" s="24"/>
      <c r="C646" s="24"/>
    </row>
    <row r="647" spans="1:3" ht="15">
      <c r="A647" s="24"/>
      <c r="B647" s="24"/>
      <c r="C647" s="24"/>
    </row>
    <row r="648" spans="1:3" ht="15">
      <c r="A648" s="24"/>
      <c r="B648" s="24"/>
      <c r="C648" s="24"/>
    </row>
    <row r="649" spans="1:3" ht="15">
      <c r="A649" s="24"/>
      <c r="B649" s="24"/>
      <c r="C649" s="24"/>
    </row>
    <row r="650" spans="1:3" ht="15">
      <c r="A650" s="24"/>
      <c r="B650" s="24"/>
      <c r="C650" s="24"/>
    </row>
    <row r="651" spans="1:3" ht="15">
      <c r="A651" s="24"/>
      <c r="B651" s="24"/>
      <c r="C651" s="24"/>
    </row>
    <row r="652" spans="1:3" ht="15">
      <c r="A652" s="24"/>
      <c r="B652" s="24"/>
      <c r="C652" s="24"/>
    </row>
    <row r="653" spans="1:3" ht="15">
      <c r="A653" s="24"/>
      <c r="B653" s="24"/>
      <c r="C653" s="24"/>
    </row>
    <row r="654" spans="1:3" ht="15">
      <c r="A654" s="24"/>
      <c r="B654" s="24"/>
      <c r="C654" s="24"/>
    </row>
    <row r="655" spans="1:3" ht="15">
      <c r="A655" s="24"/>
      <c r="B655" s="24"/>
      <c r="C655" s="24"/>
    </row>
    <row r="656" spans="1:3" ht="15">
      <c r="A656" s="24"/>
      <c r="B656" s="24"/>
      <c r="C656" s="24"/>
    </row>
    <row r="657" spans="1:3" ht="15">
      <c r="A657" s="24"/>
      <c r="B657" s="24"/>
      <c r="C657" s="24"/>
    </row>
    <row r="658" spans="1:3" ht="15">
      <c r="A658" s="24"/>
      <c r="B658" s="24"/>
      <c r="C658" s="24"/>
    </row>
    <row r="659" spans="1:3" ht="15">
      <c r="A659" s="24"/>
      <c r="B659" s="24"/>
      <c r="C659" s="24"/>
    </row>
    <row r="660" spans="1:3" ht="15">
      <c r="A660" s="24"/>
      <c r="B660" s="24"/>
      <c r="C660" s="24"/>
    </row>
    <row r="661" spans="1:3" ht="15">
      <c r="A661" s="24"/>
      <c r="B661" s="24"/>
      <c r="C661" s="24"/>
    </row>
    <row r="662" spans="1:3" ht="15">
      <c r="A662" s="24"/>
      <c r="B662" s="24"/>
      <c r="C662" s="24"/>
    </row>
    <row r="663" spans="1:3" ht="15">
      <c r="A663" s="24"/>
      <c r="B663" s="24"/>
      <c r="C663" s="24"/>
    </row>
    <row r="664" spans="1:3" ht="15">
      <c r="A664" s="24"/>
      <c r="B664" s="24"/>
      <c r="C664" s="24"/>
    </row>
    <row r="665" spans="1:3" ht="15">
      <c r="A665" s="24"/>
      <c r="B665" s="24"/>
      <c r="C665" s="24"/>
    </row>
    <row r="666" spans="1:3" ht="15">
      <c r="A666" s="24"/>
      <c r="B666" s="24"/>
      <c r="C666" s="24"/>
    </row>
    <row r="667" spans="1:3" ht="15">
      <c r="A667" s="24"/>
      <c r="B667" s="24"/>
      <c r="C667" s="24"/>
    </row>
    <row r="668" spans="1:3" ht="15">
      <c r="A668" s="24"/>
      <c r="B668" s="24"/>
      <c r="C668" s="24"/>
    </row>
    <row r="669" spans="1:3" ht="15">
      <c r="A669" s="24"/>
      <c r="B669" s="24"/>
      <c r="C669" s="24"/>
    </row>
    <row r="670" spans="1:3" ht="15">
      <c r="A670" s="24"/>
      <c r="B670" s="24"/>
      <c r="C670" s="24"/>
    </row>
    <row r="671" spans="1:3" ht="15">
      <c r="A671" s="24"/>
      <c r="B671" s="24"/>
      <c r="C671" s="24"/>
    </row>
    <row r="672" spans="1:3" ht="15">
      <c r="A672" s="24"/>
      <c r="B672" s="24"/>
      <c r="C672" s="24"/>
    </row>
    <row r="673" spans="1:3" ht="15">
      <c r="A673" s="24"/>
      <c r="B673" s="24"/>
      <c r="C673" s="24"/>
    </row>
    <row r="674" spans="1:3" ht="15">
      <c r="A674" s="24"/>
      <c r="B674" s="24"/>
      <c r="C674" s="24"/>
    </row>
    <row r="675" spans="1:3" ht="15">
      <c r="A675" s="24"/>
      <c r="B675" s="24"/>
      <c r="C675" s="24"/>
    </row>
    <row r="676" spans="1:3" ht="15">
      <c r="A676" s="24"/>
      <c r="B676" s="24"/>
      <c r="C676" s="24"/>
    </row>
    <row r="677" spans="1:3" ht="15">
      <c r="A677" s="24"/>
      <c r="B677" s="24"/>
      <c r="C677" s="24"/>
    </row>
    <row r="678" spans="1:3" ht="15">
      <c r="A678" s="24"/>
      <c r="B678" s="24"/>
      <c r="C678" s="24"/>
    </row>
    <row r="679" spans="1:3" ht="15">
      <c r="A679" s="24"/>
      <c r="B679" s="24"/>
      <c r="C679" s="24"/>
    </row>
    <row r="680" spans="1:3" ht="15">
      <c r="A680" s="24"/>
      <c r="B680" s="24"/>
      <c r="C680" s="24"/>
    </row>
    <row r="681" spans="1:3" ht="15">
      <c r="A681" s="24"/>
      <c r="B681" s="24"/>
      <c r="C681" s="24"/>
    </row>
    <row r="682" spans="1:3" ht="15">
      <c r="A682" s="24"/>
      <c r="B682" s="24"/>
      <c r="C682" s="24"/>
    </row>
    <row r="683" spans="1:3" ht="15">
      <c r="A683" s="24"/>
      <c r="B683" s="24"/>
      <c r="C683" s="24"/>
    </row>
    <row r="684" spans="1:3" ht="15">
      <c r="A684" s="24"/>
      <c r="B684" s="24"/>
      <c r="C684" s="24"/>
    </row>
    <row r="685" spans="1:3" ht="15">
      <c r="A685" s="24"/>
      <c r="B685" s="24"/>
      <c r="C685" s="24"/>
    </row>
    <row r="686" spans="1:3" ht="15">
      <c r="A686" s="24"/>
      <c r="B686" s="24"/>
      <c r="C686" s="24"/>
    </row>
    <row r="687" spans="1:3" ht="15">
      <c r="A687" s="24"/>
      <c r="B687" s="24"/>
      <c r="C687" s="24"/>
    </row>
    <row r="688" spans="1:3" ht="15">
      <c r="A688" s="24"/>
      <c r="B688" s="24"/>
      <c r="C688" s="24"/>
    </row>
    <row r="689" spans="1:3" ht="15">
      <c r="A689" s="24"/>
      <c r="B689" s="24"/>
      <c r="C689" s="24"/>
    </row>
    <row r="690" spans="1:3" ht="15">
      <c r="A690" s="24"/>
      <c r="B690" s="24"/>
      <c r="C690" s="24"/>
    </row>
    <row r="691" spans="1:3" ht="15">
      <c r="A691" s="24"/>
      <c r="B691" s="24"/>
      <c r="C691" s="24"/>
    </row>
    <row r="692" spans="1:3" ht="15">
      <c r="A692" s="24"/>
      <c r="B692" s="24"/>
      <c r="C692" s="24"/>
    </row>
    <row r="693" spans="1:3" ht="15">
      <c r="A693" s="24"/>
      <c r="B693" s="24"/>
      <c r="C693" s="24"/>
    </row>
    <row r="694" spans="1:3" ht="15">
      <c r="A694" s="24"/>
      <c r="B694" s="24"/>
      <c r="C694" s="24"/>
    </row>
    <row r="695" spans="1:3" ht="15">
      <c r="A695" s="24"/>
      <c r="B695" s="24"/>
      <c r="C695" s="24"/>
    </row>
    <row r="696" spans="1:3" ht="15">
      <c r="A696" s="24"/>
      <c r="B696" s="24"/>
      <c r="C696" s="24"/>
    </row>
    <row r="697" spans="1:3" ht="15">
      <c r="A697" s="24"/>
      <c r="B697" s="24"/>
      <c r="C697" s="24"/>
    </row>
    <row r="698" spans="1:3" ht="15">
      <c r="A698" s="24"/>
      <c r="B698" s="24"/>
      <c r="C698" s="24"/>
    </row>
    <row r="699" spans="1:3" ht="15">
      <c r="A699" s="24"/>
      <c r="B699" s="24"/>
      <c r="C699" s="24"/>
    </row>
    <row r="700" spans="1:3" ht="15">
      <c r="A700" s="24"/>
      <c r="B700" s="24"/>
      <c r="C700" s="24"/>
    </row>
    <row r="701" spans="1:3" ht="15">
      <c r="A701" s="24"/>
      <c r="B701" s="24"/>
      <c r="C701" s="24"/>
    </row>
    <row r="702" spans="1:3" ht="15">
      <c r="A702" s="24"/>
      <c r="B702" s="24"/>
      <c r="C702" s="24"/>
    </row>
    <row r="703" spans="1:3" ht="15">
      <c r="A703" s="24"/>
      <c r="B703" s="24"/>
      <c r="C703" s="24"/>
    </row>
    <row r="704" spans="1:3" ht="15">
      <c r="A704" s="24"/>
      <c r="B704" s="24"/>
      <c r="C704" s="24"/>
    </row>
    <row r="705" spans="1:3" ht="15">
      <c r="A705" s="24"/>
      <c r="B705" s="24"/>
      <c r="C705" s="24"/>
    </row>
    <row r="706" spans="1:3" ht="15">
      <c r="A706" s="24"/>
      <c r="B706" s="24"/>
      <c r="C706" s="24"/>
    </row>
    <row r="707" spans="1:3" ht="15">
      <c r="A707" s="24"/>
      <c r="B707" s="24"/>
      <c r="C707" s="24"/>
    </row>
    <row r="708" spans="1:3" ht="15">
      <c r="A708" s="24"/>
      <c r="B708" s="24"/>
      <c r="C708" s="24"/>
    </row>
    <row r="709" spans="1:3" ht="15">
      <c r="A709" s="24"/>
      <c r="B709" s="24"/>
      <c r="C709" s="24"/>
    </row>
    <row r="710" spans="1:3" ht="15">
      <c r="A710" s="24"/>
      <c r="B710" s="24"/>
      <c r="C710" s="24"/>
    </row>
    <row r="711" spans="1:3" ht="15">
      <c r="A711" s="24"/>
      <c r="B711" s="24"/>
      <c r="C711" s="24"/>
    </row>
    <row r="712" spans="1:3" ht="15">
      <c r="A712" s="24"/>
      <c r="B712" s="24"/>
      <c r="C712" s="24"/>
    </row>
    <row r="713" spans="1:3" ht="15">
      <c r="A713" s="24"/>
      <c r="B713" s="24"/>
      <c r="C713" s="24"/>
    </row>
    <row r="714" spans="1:3" ht="15">
      <c r="A714" s="24"/>
      <c r="B714" s="24"/>
      <c r="C714" s="24"/>
    </row>
    <row r="715" spans="1:3" ht="15">
      <c r="A715" s="24"/>
      <c r="B715" s="24"/>
      <c r="C715" s="24"/>
    </row>
    <row r="716" spans="1:3" ht="15">
      <c r="A716" s="24"/>
      <c r="B716" s="24"/>
      <c r="C716" s="24"/>
    </row>
    <row r="717" spans="1:3" ht="15">
      <c r="A717" s="24"/>
      <c r="B717" s="24"/>
      <c r="C717" s="24"/>
    </row>
    <row r="718" spans="1:3" ht="15">
      <c r="A718" s="24"/>
      <c r="B718" s="24"/>
      <c r="C718" s="24"/>
    </row>
    <row r="719" spans="1:3" ht="15">
      <c r="A719" s="24"/>
      <c r="B719" s="24"/>
      <c r="C719" s="24"/>
    </row>
    <row r="720" spans="1:3" ht="15">
      <c r="A720" s="24"/>
      <c r="B720" s="24"/>
      <c r="C720" s="24"/>
    </row>
    <row r="721" spans="1:3" ht="15">
      <c r="A721" s="24"/>
      <c r="B721" s="24"/>
      <c r="C721" s="24"/>
    </row>
    <row r="722" spans="1:3" ht="15">
      <c r="A722" s="24"/>
      <c r="B722" s="24"/>
      <c r="C722" s="24"/>
    </row>
    <row r="723" spans="1:3" ht="15">
      <c r="A723" s="24"/>
      <c r="B723" s="24"/>
      <c r="C723" s="24"/>
    </row>
    <row r="724" spans="1:3" ht="15">
      <c r="A724" s="24"/>
      <c r="B724" s="24"/>
      <c r="C724" s="24"/>
    </row>
    <row r="725" spans="1:3" ht="15">
      <c r="A725" s="24"/>
      <c r="B725" s="24"/>
      <c r="C725" s="24"/>
    </row>
    <row r="726" spans="1:3" ht="15">
      <c r="A726" s="24"/>
      <c r="B726" s="24"/>
      <c r="C726" s="24"/>
    </row>
    <row r="727" spans="1:3" ht="15">
      <c r="A727" s="24"/>
      <c r="B727" s="24"/>
      <c r="C727" s="24"/>
    </row>
    <row r="728" spans="1:3" ht="15">
      <c r="A728" s="24"/>
      <c r="B728" s="24"/>
      <c r="C728" s="24"/>
    </row>
    <row r="729" spans="1:3" ht="15">
      <c r="A729" s="24"/>
      <c r="B729" s="24"/>
      <c r="C729" s="24"/>
    </row>
    <row r="730" spans="1:3" ht="15">
      <c r="A730" s="24"/>
      <c r="B730" s="24"/>
      <c r="C730" s="24"/>
    </row>
    <row r="731" spans="1:3" ht="15">
      <c r="A731" s="24"/>
      <c r="B731" s="24"/>
      <c r="C731" s="24"/>
    </row>
    <row r="732" spans="1:3" ht="15">
      <c r="A732" s="24"/>
      <c r="B732" s="24"/>
      <c r="C732" s="24"/>
    </row>
    <row r="733" spans="1:3" ht="15">
      <c r="A733" s="24"/>
      <c r="B733" s="24"/>
      <c r="C733" s="24"/>
    </row>
    <row r="734" spans="1:3" ht="15">
      <c r="A734" s="24"/>
      <c r="B734" s="24"/>
      <c r="C734" s="24"/>
    </row>
    <row r="735" spans="1:3" ht="15">
      <c r="A735" s="24"/>
      <c r="B735" s="24"/>
      <c r="C735" s="24"/>
    </row>
    <row r="736" spans="1:3" ht="15">
      <c r="A736" s="24"/>
      <c r="B736" s="24"/>
      <c r="C736" s="24"/>
    </row>
    <row r="737" spans="1:3" ht="15">
      <c r="A737" s="24"/>
      <c r="B737" s="24"/>
      <c r="C737" s="24"/>
    </row>
    <row r="738" spans="1:3" ht="15">
      <c r="A738" s="24"/>
      <c r="B738" s="24"/>
      <c r="C738" s="24"/>
    </row>
    <row r="739" spans="1:3" ht="15">
      <c r="A739" s="24"/>
      <c r="B739" s="24"/>
      <c r="C739" s="24"/>
    </row>
    <row r="740" spans="1:3" ht="15">
      <c r="A740" s="24"/>
      <c r="B740" s="24"/>
      <c r="C740" s="24"/>
    </row>
    <row r="741" spans="1:3" ht="15">
      <c r="A741" s="24"/>
      <c r="B741" s="24"/>
      <c r="C741" s="24"/>
    </row>
    <row r="742" spans="1:3" ht="15">
      <c r="A742" s="24"/>
      <c r="B742" s="24"/>
      <c r="C742" s="24"/>
    </row>
    <row r="743" spans="1:3" ht="15">
      <c r="A743" s="24"/>
      <c r="B743" s="24"/>
      <c r="C743" s="24"/>
    </row>
    <row r="744" spans="1:3" ht="15">
      <c r="A744" s="24"/>
      <c r="B744" s="24"/>
      <c r="C744" s="24"/>
    </row>
    <row r="745" spans="1:3" ht="15">
      <c r="A745" s="24"/>
      <c r="B745" s="24"/>
      <c r="C745" s="24"/>
    </row>
    <row r="746" spans="1:3" ht="15">
      <c r="A746" s="24"/>
      <c r="B746" s="24"/>
      <c r="C746" s="24"/>
    </row>
    <row r="747" spans="1:3" ht="15">
      <c r="A747" s="24"/>
      <c r="B747" s="24"/>
      <c r="C747" s="24"/>
    </row>
    <row r="748" spans="1:3" ht="15">
      <c r="A748" s="24"/>
      <c r="B748" s="24"/>
      <c r="C748" s="24"/>
    </row>
    <row r="749" spans="1:3" ht="15">
      <c r="A749" s="24"/>
      <c r="B749" s="24"/>
      <c r="C749" s="24"/>
    </row>
    <row r="750" spans="1:3" ht="15">
      <c r="A750" s="24"/>
      <c r="B750" s="24"/>
      <c r="C750" s="24"/>
    </row>
    <row r="751" spans="1:3" ht="15">
      <c r="A751" s="24"/>
      <c r="B751" s="24"/>
      <c r="C751" s="24"/>
    </row>
    <row r="752" spans="1:3" ht="15">
      <c r="A752" s="24"/>
      <c r="B752" s="24"/>
      <c r="C752" s="24"/>
    </row>
    <row r="753" spans="1:3" ht="15">
      <c r="A753" s="24"/>
      <c r="B753" s="24"/>
      <c r="C753" s="24"/>
    </row>
    <row r="754" spans="1:3" ht="15">
      <c r="A754" s="24"/>
      <c r="B754" s="24"/>
      <c r="C754" s="24"/>
    </row>
    <row r="755" spans="1:3" ht="15">
      <c r="A755" s="24"/>
      <c r="B755" s="24"/>
      <c r="C755" s="24"/>
    </row>
    <row r="756" spans="1:3" ht="15">
      <c r="A756" s="24"/>
      <c r="B756" s="24"/>
      <c r="C756" s="24"/>
    </row>
    <row r="757" spans="1:3" ht="15">
      <c r="A757" s="24"/>
      <c r="B757" s="24"/>
      <c r="C757" s="24"/>
    </row>
    <row r="758" spans="1:3" ht="15">
      <c r="A758" s="24"/>
      <c r="B758" s="24"/>
      <c r="C758" s="24"/>
    </row>
    <row r="759" spans="1:3" ht="15">
      <c r="A759" s="24"/>
      <c r="B759" s="24"/>
      <c r="C759" s="24"/>
    </row>
    <row r="760" spans="1:3" ht="15">
      <c r="A760" s="24"/>
      <c r="B760" s="24"/>
      <c r="C760" s="24"/>
    </row>
    <row r="761" spans="1:3" ht="15">
      <c r="A761" s="24"/>
      <c r="B761" s="24"/>
      <c r="C761" s="24"/>
    </row>
    <row r="762" spans="1:3" ht="15">
      <c r="A762" s="24"/>
      <c r="B762" s="24"/>
      <c r="C762" s="24"/>
    </row>
    <row r="763" spans="1:3" ht="15">
      <c r="A763" s="24"/>
      <c r="B763" s="24"/>
      <c r="C763" s="24"/>
    </row>
    <row r="764" spans="1:3" ht="15">
      <c r="A764" s="24"/>
      <c r="B764" s="24"/>
      <c r="C764" s="24"/>
    </row>
    <row r="765" spans="1:3" ht="15">
      <c r="A765" s="24"/>
      <c r="B765" s="24"/>
      <c r="C765" s="24"/>
    </row>
    <row r="766" spans="1:3" ht="15">
      <c r="A766" s="24"/>
      <c r="B766" s="24"/>
      <c r="C766" s="24"/>
    </row>
    <row r="767" spans="1:3" ht="15">
      <c r="A767" s="24"/>
      <c r="B767" s="24"/>
      <c r="C767" s="24"/>
    </row>
    <row r="768" spans="1:3" ht="15">
      <c r="A768" s="24"/>
      <c r="B768" s="24"/>
      <c r="C768" s="24"/>
    </row>
    <row r="769" spans="1:3" ht="15">
      <c r="A769" s="24"/>
      <c r="B769" s="24"/>
      <c r="C769" s="24"/>
    </row>
    <row r="770" spans="1:3" ht="15">
      <c r="A770" s="24"/>
      <c r="B770" s="24"/>
      <c r="C770" s="24"/>
    </row>
    <row r="771" spans="1:3" ht="15">
      <c r="A771" s="24"/>
      <c r="B771" s="24"/>
      <c r="C771" s="24"/>
    </row>
    <row r="772" spans="1:3" ht="15">
      <c r="A772" s="24"/>
      <c r="B772" s="24"/>
      <c r="C772" s="24"/>
    </row>
    <row r="773" spans="1:3" ht="15">
      <c r="A773" s="24"/>
      <c r="B773" s="24"/>
      <c r="C773" s="24"/>
    </row>
    <row r="774" spans="1:3" ht="15">
      <c r="A774" s="24"/>
      <c r="B774" s="24"/>
      <c r="C774" s="24"/>
    </row>
    <row r="775" spans="1:3" ht="15">
      <c r="A775" s="24"/>
      <c r="B775" s="24"/>
      <c r="C775" s="24"/>
    </row>
    <row r="776" spans="1:3" ht="15">
      <c r="A776" s="24"/>
      <c r="B776" s="24"/>
      <c r="C776" s="24"/>
    </row>
    <row r="777" spans="1:3" ht="15">
      <c r="A777" s="24"/>
      <c r="B777" s="24"/>
      <c r="C777" s="24"/>
    </row>
    <row r="778" spans="1:3" ht="15">
      <c r="A778" s="24"/>
      <c r="B778" s="24"/>
      <c r="C778" s="24"/>
    </row>
    <row r="779" spans="1:3" ht="15">
      <c r="A779" s="24"/>
      <c r="B779" s="24"/>
      <c r="C779" s="24"/>
    </row>
    <row r="780" spans="1:3" ht="15">
      <c r="A780" s="24"/>
      <c r="B780" s="24"/>
      <c r="C780" s="24"/>
    </row>
    <row r="781" spans="1:3" ht="15">
      <c r="A781" s="24"/>
      <c r="B781" s="24"/>
      <c r="C781" s="24"/>
    </row>
    <row r="782" spans="1:3" ht="15">
      <c r="A782" s="24"/>
      <c r="B782" s="24"/>
      <c r="C782" s="24"/>
    </row>
    <row r="783" spans="1:3" ht="15">
      <c r="A783" s="24"/>
      <c r="B783" s="24"/>
      <c r="C783" s="24"/>
    </row>
    <row r="784" spans="1:3" ht="15">
      <c r="A784" s="24"/>
      <c r="B784" s="24"/>
      <c r="C784" s="24"/>
    </row>
    <row r="785" spans="1:3" ht="15">
      <c r="A785" s="24"/>
      <c r="B785" s="24"/>
      <c r="C785" s="24"/>
    </row>
    <row r="786" spans="1:3" ht="15">
      <c r="A786" s="24"/>
      <c r="B786" s="24"/>
      <c r="C786" s="24"/>
    </row>
    <row r="787" spans="1:3" ht="15">
      <c r="A787" s="24"/>
      <c r="B787" s="24"/>
      <c r="C787" s="24"/>
    </row>
    <row r="788" spans="1:3" ht="15">
      <c r="A788" s="24"/>
      <c r="B788" s="24"/>
      <c r="C788" s="24"/>
    </row>
    <row r="789" spans="1:3" ht="15">
      <c r="A789" s="24"/>
      <c r="B789" s="24"/>
      <c r="C789" s="24"/>
    </row>
    <row r="790" spans="1:3" ht="15">
      <c r="A790" s="24"/>
      <c r="B790" s="24"/>
      <c r="C790" s="24"/>
    </row>
    <row r="791" spans="1:3" ht="15">
      <c r="A791" s="24"/>
      <c r="B791" s="24"/>
      <c r="C791" s="24"/>
    </row>
    <row r="792" spans="1:3" ht="15">
      <c r="A792" s="24"/>
      <c r="B792" s="24"/>
      <c r="C792" s="24"/>
    </row>
    <row r="793" spans="1:3" ht="15">
      <c r="A793" s="24"/>
      <c r="B793" s="24"/>
      <c r="C793" s="24"/>
    </row>
    <row r="794" spans="1:3" ht="15">
      <c r="A794" s="24"/>
      <c r="B794" s="24"/>
      <c r="C794" s="24"/>
    </row>
    <row r="795" spans="1:3" ht="15">
      <c r="A795" s="24"/>
      <c r="B795" s="24"/>
      <c r="C795" s="24"/>
    </row>
    <row r="796" spans="1:3" ht="15">
      <c r="A796" s="24"/>
      <c r="B796" s="24"/>
      <c r="C796" s="24"/>
    </row>
    <row r="797" spans="1:3" ht="15">
      <c r="A797" s="24"/>
      <c r="B797" s="24"/>
      <c r="C797" s="24"/>
    </row>
    <row r="798" spans="1:3" ht="15">
      <c r="A798" s="24"/>
      <c r="B798" s="24"/>
      <c r="C798" s="24"/>
    </row>
    <row r="799" spans="1:3" ht="15">
      <c r="A799" s="24"/>
      <c r="B799" s="24"/>
      <c r="C799" s="24"/>
    </row>
    <row r="800" spans="1:3" ht="15">
      <c r="A800" s="24"/>
      <c r="B800" s="24"/>
      <c r="C800" s="24"/>
    </row>
    <row r="801" spans="1:3" ht="15">
      <c r="A801" s="24"/>
      <c r="B801" s="24"/>
      <c r="C801" s="24"/>
    </row>
    <row r="802" spans="1:3" ht="15">
      <c r="A802" s="24"/>
      <c r="B802" s="24"/>
      <c r="C802" s="24"/>
    </row>
    <row r="803" spans="1:3" ht="15">
      <c r="A803" s="24"/>
      <c r="B803" s="24"/>
      <c r="C803" s="24"/>
    </row>
    <row r="804" spans="1:3" ht="15">
      <c r="A804" s="24"/>
      <c r="B804" s="24"/>
      <c r="C804" s="24"/>
    </row>
    <row r="805" spans="1:3" ht="15">
      <c r="A805" s="24"/>
      <c r="B805" s="24"/>
      <c r="C805" s="24"/>
    </row>
    <row r="806" spans="1:3" ht="15">
      <c r="A806" s="24"/>
      <c r="B806" s="24"/>
      <c r="C806" s="24"/>
    </row>
    <row r="807" spans="1:3" ht="15">
      <c r="A807" s="24"/>
      <c r="B807" s="24"/>
      <c r="C807" s="24"/>
    </row>
    <row r="808" spans="1:3" ht="15">
      <c r="A808" s="24"/>
      <c r="B808" s="24"/>
      <c r="C808" s="24"/>
    </row>
    <row r="809" spans="1:3" ht="15">
      <c r="A809" s="24"/>
      <c r="B809" s="24"/>
      <c r="C809" s="24"/>
    </row>
    <row r="810" spans="1:3" ht="15">
      <c r="A810" s="24"/>
      <c r="B810" s="24"/>
      <c r="C810" s="24"/>
    </row>
    <row r="811" spans="1:3" ht="15">
      <c r="A811" s="24"/>
      <c r="B811" s="24"/>
      <c r="C811" s="24"/>
    </row>
    <row r="812" spans="1:3" ht="15">
      <c r="A812" s="24"/>
      <c r="B812" s="24"/>
      <c r="C812" s="24"/>
    </row>
    <row r="813" spans="1:3" ht="15">
      <c r="A813" s="24"/>
      <c r="B813" s="24"/>
      <c r="C813" s="24"/>
    </row>
    <row r="814" spans="1:3" ht="15">
      <c r="A814" s="24"/>
      <c r="B814" s="24"/>
      <c r="C814" s="24"/>
    </row>
    <row r="815" spans="1:3" ht="15">
      <c r="A815" s="24"/>
      <c r="B815" s="24"/>
      <c r="C815" s="24"/>
    </row>
    <row r="816" spans="1:3" ht="15">
      <c r="A816" s="24"/>
      <c r="B816" s="24"/>
      <c r="C816" s="24"/>
    </row>
    <row r="817" spans="1:3" ht="15">
      <c r="A817" s="24"/>
      <c r="B817" s="24"/>
      <c r="C817" s="24"/>
    </row>
    <row r="818" spans="1:3" ht="15">
      <c r="A818" s="24"/>
      <c r="B818" s="24"/>
      <c r="C818" s="24"/>
    </row>
    <row r="819" spans="1:3" ht="15">
      <c r="A819" s="24"/>
      <c r="B819" s="24"/>
      <c r="C819" s="24"/>
    </row>
    <row r="820" spans="1:3" ht="15">
      <c r="A820" s="24"/>
      <c r="B820" s="24"/>
      <c r="C820" s="24"/>
    </row>
    <row r="821" spans="1:3" ht="15">
      <c r="A821" s="24"/>
      <c r="B821" s="24"/>
      <c r="C821" s="24"/>
    </row>
    <row r="822" spans="1:3" ht="15">
      <c r="A822" s="24"/>
      <c r="B822" s="24"/>
      <c r="C822" s="24"/>
    </row>
    <row r="823" spans="1:3" ht="15">
      <c r="A823" s="24"/>
      <c r="B823" s="24"/>
      <c r="C823" s="24"/>
    </row>
    <row r="824" spans="1:3" ht="15">
      <c r="A824" s="24"/>
      <c r="B824" s="24"/>
      <c r="C824" s="24"/>
    </row>
    <row r="825" spans="1:3" ht="15">
      <c r="A825" s="24"/>
      <c r="B825" s="24"/>
      <c r="C825" s="24"/>
    </row>
    <row r="826" spans="1:3" ht="15">
      <c r="A826" s="24"/>
      <c r="B826" s="24"/>
      <c r="C826" s="24"/>
    </row>
    <row r="827" spans="1:3" ht="15">
      <c r="A827" s="24"/>
      <c r="B827" s="24"/>
      <c r="C827" s="24"/>
    </row>
    <row r="828" spans="1:3" ht="15">
      <c r="A828" s="24"/>
      <c r="B828" s="24"/>
      <c r="C828" s="24"/>
    </row>
    <row r="829" spans="1:3" ht="15">
      <c r="A829" s="24"/>
      <c r="B829" s="24"/>
      <c r="C829" s="24"/>
    </row>
    <row r="830" spans="1:3" ht="15">
      <c r="A830" s="24"/>
      <c r="B830" s="24"/>
      <c r="C830" s="24"/>
    </row>
    <row r="831" spans="1:3" ht="15">
      <c r="A831" s="24"/>
      <c r="B831" s="24"/>
      <c r="C831" s="24"/>
    </row>
    <row r="832" spans="1:3" ht="15">
      <c r="A832" s="24"/>
      <c r="B832" s="24"/>
      <c r="C832" s="24"/>
    </row>
    <row r="833" spans="1:3" ht="15">
      <c r="A833" s="24"/>
      <c r="B833" s="24"/>
      <c r="C833" s="24"/>
    </row>
    <row r="834" spans="1:3" ht="15">
      <c r="A834" s="24"/>
      <c r="B834" s="24"/>
      <c r="C834" s="24"/>
    </row>
    <row r="835" spans="1:3" ht="15">
      <c r="A835" s="24"/>
      <c r="B835" s="24"/>
      <c r="C835" s="24"/>
    </row>
    <row r="836" spans="1:3" ht="15">
      <c r="A836" s="24"/>
      <c r="B836" s="24"/>
      <c r="C836" s="24"/>
    </row>
    <row r="837" spans="1:3" ht="15">
      <c r="A837" s="24"/>
      <c r="B837" s="24"/>
      <c r="C837" s="24"/>
    </row>
    <row r="838" spans="1:3" ht="15">
      <c r="A838" s="24"/>
      <c r="B838" s="24"/>
      <c r="C838" s="24"/>
    </row>
    <row r="839" spans="1:3" ht="15">
      <c r="A839" s="24"/>
      <c r="B839" s="24"/>
      <c r="C839" s="24"/>
    </row>
    <row r="840" spans="1:3" ht="15">
      <c r="A840" s="24"/>
      <c r="B840" s="24"/>
      <c r="C840" s="24"/>
    </row>
    <row r="841" spans="1:3" ht="15">
      <c r="A841" s="24"/>
      <c r="B841" s="24"/>
      <c r="C841" s="24"/>
    </row>
    <row r="842" spans="1:3" ht="15">
      <c r="A842" s="24"/>
      <c r="B842" s="24"/>
      <c r="C842" s="24"/>
    </row>
    <row r="843" spans="1:3" ht="15">
      <c r="A843" s="24"/>
      <c r="B843" s="24"/>
      <c r="C843" s="24"/>
    </row>
    <row r="844" spans="1:3" ht="15">
      <c r="A844" s="24"/>
      <c r="B844" s="24"/>
      <c r="C844" s="24"/>
    </row>
    <row r="845" spans="1:3" ht="15">
      <c r="A845" s="24"/>
      <c r="B845" s="24"/>
      <c r="C845" s="24"/>
    </row>
    <row r="846" spans="1:3" ht="15">
      <c r="A846" s="24"/>
      <c r="B846" s="24"/>
      <c r="C846" s="24"/>
    </row>
    <row r="847" spans="1:3" ht="15">
      <c r="A847" s="24"/>
      <c r="B847" s="24"/>
      <c r="C847" s="24"/>
    </row>
    <row r="848" spans="1:3" ht="15">
      <c r="A848" s="24"/>
      <c r="B848" s="24"/>
      <c r="C848" s="24"/>
    </row>
    <row r="849" spans="1:3" ht="15">
      <c r="A849" s="24"/>
      <c r="B849" s="24"/>
      <c r="C849" s="24"/>
    </row>
    <row r="850" spans="1:3" ht="15">
      <c r="A850" s="24"/>
      <c r="B850" s="24"/>
      <c r="C850" s="24"/>
    </row>
    <row r="851" spans="1:3" ht="15">
      <c r="A851" s="24"/>
      <c r="B851" s="24"/>
      <c r="C851" s="24"/>
    </row>
    <row r="852" spans="1:3" ht="15">
      <c r="A852" s="24"/>
      <c r="B852" s="24"/>
      <c r="C852" s="24"/>
    </row>
    <row r="853" spans="1:3" ht="15">
      <c r="A853" s="24"/>
      <c r="B853" s="24"/>
      <c r="C853" s="24"/>
    </row>
    <row r="854" spans="1:3" ht="15">
      <c r="A854" s="24"/>
      <c r="B854" s="24"/>
      <c r="C854" s="24"/>
    </row>
    <row r="855" spans="1:3" ht="15">
      <c r="A855" s="24"/>
      <c r="B855" s="24"/>
      <c r="C855" s="24"/>
    </row>
    <row r="856" spans="1:3" ht="15">
      <c r="A856" s="24"/>
      <c r="B856" s="24"/>
      <c r="C856" s="24"/>
    </row>
    <row r="857" spans="1:3" ht="15">
      <c r="A857" s="24"/>
      <c r="B857" s="24"/>
      <c r="C857" s="24"/>
    </row>
    <row r="858" spans="1:3" ht="15">
      <c r="A858" s="24"/>
      <c r="B858" s="24"/>
      <c r="C858" s="24"/>
    </row>
    <row r="859" spans="1:3" ht="15">
      <c r="A859" s="24"/>
      <c r="B859" s="24"/>
      <c r="C859" s="24"/>
    </row>
    <row r="860" spans="1:3" ht="15">
      <c r="A860" s="24"/>
      <c r="B860" s="24"/>
      <c r="C860" s="24"/>
    </row>
    <row r="861" spans="1:3" ht="15">
      <c r="A861" s="24"/>
      <c r="B861" s="24"/>
      <c r="C861" s="24"/>
    </row>
    <row r="862" spans="1:3" ht="15">
      <c r="A862" s="24"/>
      <c r="B862" s="24"/>
      <c r="C862" s="24"/>
    </row>
    <row r="863" spans="1:3" ht="15">
      <c r="A863" s="24"/>
      <c r="B863" s="24"/>
      <c r="C863" s="24"/>
    </row>
    <row r="864" spans="1:3" ht="15">
      <c r="A864" s="24"/>
      <c r="B864" s="24"/>
      <c r="C864" s="24"/>
    </row>
    <row r="865" spans="1:3" ht="15">
      <c r="A865" s="24"/>
      <c r="B865" s="24"/>
      <c r="C865" s="24"/>
    </row>
    <row r="866" spans="1:3" ht="15">
      <c r="A866" s="24"/>
      <c r="B866" s="24"/>
      <c r="C866" s="24"/>
    </row>
    <row r="867" spans="1:3" ht="15">
      <c r="A867" s="24"/>
      <c r="B867" s="24"/>
      <c r="C867" s="24"/>
    </row>
    <row r="868" spans="1:3" ht="15">
      <c r="A868" s="24"/>
      <c r="B868" s="24"/>
      <c r="C868" s="24"/>
    </row>
    <row r="869" spans="1:3" ht="15">
      <c r="A869" s="24"/>
      <c r="B869" s="24"/>
      <c r="C869" s="24"/>
    </row>
    <row r="870" spans="1:3" ht="15">
      <c r="A870" s="24"/>
      <c r="B870" s="24"/>
      <c r="C870" s="24"/>
    </row>
    <row r="871" spans="1:3" ht="15">
      <c r="A871" s="24"/>
      <c r="B871" s="24"/>
      <c r="C871" s="24"/>
    </row>
    <row r="872" spans="1:3" ht="15">
      <c r="A872" s="24"/>
      <c r="B872" s="24"/>
      <c r="C872" s="24"/>
    </row>
    <row r="873" spans="1:3" ht="15">
      <c r="A873" s="24"/>
      <c r="B873" s="24"/>
      <c r="C873" s="24"/>
    </row>
    <row r="874" spans="1:3" ht="15">
      <c r="A874" s="24"/>
      <c r="B874" s="24"/>
      <c r="C874" s="24"/>
    </row>
    <row r="875" spans="1:3" ht="15">
      <c r="A875" s="24"/>
      <c r="B875" s="24"/>
      <c r="C875" s="24"/>
    </row>
    <row r="876" spans="1:3" ht="15">
      <c r="A876" s="24"/>
      <c r="B876" s="24"/>
      <c r="C876" s="24"/>
    </row>
    <row r="877" spans="1:3" ht="15">
      <c r="A877" s="24"/>
      <c r="B877" s="24"/>
      <c r="C877" s="24"/>
    </row>
    <row r="878" spans="1:3" ht="15">
      <c r="A878" s="24"/>
      <c r="B878" s="24"/>
      <c r="C878" s="24"/>
    </row>
    <row r="879" spans="1:3" ht="15">
      <c r="A879" s="24"/>
      <c r="B879" s="24"/>
      <c r="C879" s="24"/>
    </row>
    <row r="880" spans="1:3" ht="15">
      <c r="A880" s="24"/>
      <c r="B880" s="24"/>
      <c r="C880" s="24"/>
    </row>
    <row r="881" spans="1:3" ht="15">
      <c r="A881" s="24"/>
      <c r="B881" s="24"/>
      <c r="C881" s="24"/>
    </row>
    <row r="882" spans="1:3" ht="15">
      <c r="A882" s="24"/>
      <c r="B882" s="24"/>
      <c r="C882" s="24"/>
    </row>
    <row r="883" spans="1:3" ht="15">
      <c r="A883" s="24"/>
      <c r="B883" s="24"/>
      <c r="C883" s="24"/>
    </row>
    <row r="884" spans="1:3" ht="15">
      <c r="A884" s="24"/>
      <c r="B884" s="24"/>
      <c r="C884" s="24"/>
    </row>
    <row r="885" spans="1:3" ht="15">
      <c r="A885" s="24"/>
      <c r="B885" s="24"/>
      <c r="C885" s="24"/>
    </row>
    <row r="886" spans="1:3" ht="15">
      <c r="A886" s="24"/>
      <c r="B886" s="24"/>
      <c r="C886" s="24"/>
    </row>
    <row r="887" spans="1:3" ht="15">
      <c r="A887" s="24"/>
      <c r="B887" s="24"/>
      <c r="C887" s="24"/>
    </row>
    <row r="888" spans="1:3" ht="15">
      <c r="A888" s="24"/>
      <c r="B888" s="24"/>
      <c r="C888" s="24"/>
    </row>
    <row r="889" spans="1:3" ht="15">
      <c r="A889" s="24"/>
      <c r="B889" s="24"/>
      <c r="C889" s="24"/>
    </row>
    <row r="890" spans="1:3" ht="15">
      <c r="A890" s="24"/>
      <c r="B890" s="24"/>
      <c r="C890" s="24"/>
    </row>
    <row r="891" spans="1:3" ht="15">
      <c r="A891" s="24"/>
      <c r="B891" s="24"/>
      <c r="C891" s="24"/>
    </row>
    <row r="892" spans="1:3" ht="15">
      <c r="A892" s="24"/>
      <c r="B892" s="24"/>
      <c r="C892" s="24"/>
    </row>
    <row r="893" spans="1:3" ht="15">
      <c r="A893" s="24"/>
      <c r="B893" s="24"/>
      <c r="C893" s="24"/>
    </row>
    <row r="894" spans="1:3" ht="15">
      <c r="A894" s="24"/>
      <c r="B894" s="24"/>
      <c r="C894" s="24"/>
    </row>
    <row r="895" spans="1:3" ht="15">
      <c r="A895" s="24"/>
      <c r="B895" s="24"/>
      <c r="C895" s="24"/>
    </row>
    <row r="896" spans="1:3" ht="15">
      <c r="A896" s="24"/>
      <c r="B896" s="24"/>
      <c r="C896" s="24"/>
    </row>
    <row r="897" spans="1:3" ht="15">
      <c r="A897" s="24"/>
      <c r="B897" s="24"/>
      <c r="C897" s="24"/>
    </row>
    <row r="898" spans="1:3" ht="15">
      <c r="A898" s="24"/>
      <c r="B898" s="24"/>
      <c r="C898" s="24"/>
    </row>
    <row r="899" spans="1:3" ht="15">
      <c r="A899" s="24"/>
      <c r="B899" s="24"/>
      <c r="C899" s="24"/>
    </row>
    <row r="900" spans="1:3" ht="15">
      <c r="A900" s="24"/>
      <c r="B900" s="24"/>
      <c r="C900" s="24"/>
    </row>
    <row r="901" spans="1:3" ht="15">
      <c r="A901" s="24"/>
      <c r="B901" s="24"/>
      <c r="C901" s="24"/>
    </row>
    <row r="902" spans="1:3" ht="15">
      <c r="A902" s="24"/>
      <c r="B902" s="24"/>
      <c r="C902" s="24"/>
    </row>
    <row r="903" spans="1:3" ht="15">
      <c r="A903" s="24"/>
      <c r="B903" s="24"/>
      <c r="C903" s="24"/>
    </row>
    <row r="904" spans="1:3" ht="15">
      <c r="A904" s="24"/>
      <c r="B904" s="24"/>
      <c r="C904" s="24"/>
    </row>
    <row r="905" spans="1:3" ht="15">
      <c r="A905" s="24"/>
      <c r="B905" s="24"/>
      <c r="C905" s="24"/>
    </row>
    <row r="906" spans="1:3" ht="15">
      <c r="A906" s="24"/>
      <c r="B906" s="24"/>
      <c r="C906" s="24"/>
    </row>
    <row r="907" spans="1:3" ht="15">
      <c r="A907" s="24"/>
      <c r="B907" s="24"/>
      <c r="C907" s="24"/>
    </row>
  </sheetData>
  <mergeCells count="2">
    <mergeCell ref="A6:C6"/>
    <mergeCell ref="A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view="pageBreakPreview" zoomScale="95" zoomScaleSheetLayoutView="95" workbookViewId="0" topLeftCell="A453">
      <selection activeCell="E236" sqref="E236"/>
    </sheetView>
  </sheetViews>
  <sheetFormatPr defaultColWidth="9.140625" defaultRowHeight="15" outlineLevelRow="6"/>
  <cols>
    <col min="1" max="1" width="94.57421875" style="64" customWidth="1"/>
    <col min="2" max="2" width="8.421875" style="64" customWidth="1"/>
    <col min="3" max="3" width="16.7109375" style="64" customWidth="1"/>
    <col min="4" max="4" width="7.140625" style="64" customWidth="1"/>
    <col min="5" max="5" width="20.8515625" style="64" customWidth="1"/>
    <col min="6" max="6" width="16.8515625" style="1" customWidth="1"/>
    <col min="7" max="7" width="19.00390625" style="182" customWidth="1"/>
    <col min="8" max="8" width="9.140625" style="182" customWidth="1"/>
    <col min="9" max="9" width="15.28125" style="182" customWidth="1"/>
    <col min="10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31" t="s">
        <v>310</v>
      </c>
    </row>
    <row r="2" ht="15">
      <c r="E2" s="131" t="s">
        <v>463</v>
      </c>
    </row>
    <row r="3" ht="15">
      <c r="E3" s="131" t="s">
        <v>464</v>
      </c>
    </row>
    <row r="4" ht="15">
      <c r="E4" s="131"/>
    </row>
    <row r="5" spans="1:5" ht="15">
      <c r="A5" s="231" t="s">
        <v>246</v>
      </c>
      <c r="B5" s="232"/>
      <c r="C5" s="232"/>
      <c r="D5" s="232"/>
      <c r="E5" s="232"/>
    </row>
    <row r="6" spans="1:5" ht="15">
      <c r="A6" s="228" t="s">
        <v>654</v>
      </c>
      <c r="B6" s="233"/>
      <c r="C6" s="233"/>
      <c r="D6" s="233"/>
      <c r="E6" s="233"/>
    </row>
    <row r="7" spans="1:5" ht="15">
      <c r="A7" s="228" t="s">
        <v>313</v>
      </c>
      <c r="B7" s="228"/>
      <c r="C7" s="228"/>
      <c r="D7" s="228"/>
      <c r="E7" s="228"/>
    </row>
    <row r="8" spans="1:5" ht="15">
      <c r="A8" s="228" t="s">
        <v>314</v>
      </c>
      <c r="B8" s="228"/>
      <c r="C8" s="228"/>
      <c r="D8" s="228"/>
      <c r="E8" s="228"/>
    </row>
    <row r="9" spans="1:5" ht="15">
      <c r="A9" s="228" t="s">
        <v>315</v>
      </c>
      <c r="B9" s="228"/>
      <c r="C9" s="228"/>
      <c r="D9" s="228"/>
      <c r="E9" s="228"/>
    </row>
    <row r="10" spans="1:5" ht="15">
      <c r="A10" s="45"/>
      <c r="B10" s="65"/>
      <c r="C10" s="65"/>
      <c r="D10" s="65"/>
      <c r="E10" s="79" t="s">
        <v>603</v>
      </c>
    </row>
    <row r="11" spans="1:5" ht="37.5">
      <c r="A11" s="48" t="s">
        <v>0</v>
      </c>
      <c r="B11" s="48" t="s">
        <v>2</v>
      </c>
      <c r="C11" s="48" t="s">
        <v>3</v>
      </c>
      <c r="D11" s="48" t="s">
        <v>4</v>
      </c>
      <c r="E11" s="48" t="s">
        <v>247</v>
      </c>
    </row>
    <row r="12" spans="1:9" s="3" customFormat="1" ht="15">
      <c r="A12" s="50" t="s">
        <v>9</v>
      </c>
      <c r="B12" s="51" t="s">
        <v>10</v>
      </c>
      <c r="C12" s="51" t="s">
        <v>151</v>
      </c>
      <c r="D12" s="51" t="s">
        <v>8</v>
      </c>
      <c r="E12" s="153">
        <f>E13+E18+E40+E33+E46+E61+E66</f>
        <v>75756271.13</v>
      </c>
      <c r="F12" s="128"/>
      <c r="G12" s="9"/>
      <c r="H12" s="183"/>
      <c r="I12" s="9"/>
    </row>
    <row r="13" spans="1:5" ht="37.5" outlineLevel="1">
      <c r="A13" s="52" t="s">
        <v>40</v>
      </c>
      <c r="B13" s="53" t="s">
        <v>41</v>
      </c>
      <c r="C13" s="53" t="s">
        <v>151</v>
      </c>
      <c r="D13" s="53" t="s">
        <v>8</v>
      </c>
      <c r="E13" s="149">
        <f>E14</f>
        <v>2449211</v>
      </c>
    </row>
    <row r="14" spans="1:5" ht="15" outlineLevel="2">
      <c r="A14" s="52" t="s">
        <v>248</v>
      </c>
      <c r="B14" s="53" t="s">
        <v>41</v>
      </c>
      <c r="C14" s="53" t="s">
        <v>152</v>
      </c>
      <c r="D14" s="53" t="s">
        <v>8</v>
      </c>
      <c r="E14" s="149">
        <f>E15</f>
        <v>2449211</v>
      </c>
    </row>
    <row r="15" spans="1:5" ht="15" outlineLevel="4">
      <c r="A15" s="52" t="s">
        <v>42</v>
      </c>
      <c r="B15" s="53" t="s">
        <v>41</v>
      </c>
      <c r="C15" s="53" t="s">
        <v>156</v>
      </c>
      <c r="D15" s="53" t="s">
        <v>8</v>
      </c>
      <c r="E15" s="149">
        <f>E16</f>
        <v>2449211</v>
      </c>
    </row>
    <row r="16" spans="1:5" ht="56.25" outlineLevel="5">
      <c r="A16" s="52" t="s">
        <v>14</v>
      </c>
      <c r="B16" s="53" t="s">
        <v>41</v>
      </c>
      <c r="C16" s="53" t="s">
        <v>156</v>
      </c>
      <c r="D16" s="53" t="s">
        <v>15</v>
      </c>
      <c r="E16" s="149">
        <f>E17</f>
        <v>2449211</v>
      </c>
    </row>
    <row r="17" spans="1:5" ht="15" outlineLevel="6">
      <c r="A17" s="52" t="s">
        <v>16</v>
      </c>
      <c r="B17" s="53" t="s">
        <v>41</v>
      </c>
      <c r="C17" s="53" t="s">
        <v>156</v>
      </c>
      <c r="D17" s="53" t="s">
        <v>17</v>
      </c>
      <c r="E17" s="149">
        <v>2449211</v>
      </c>
    </row>
    <row r="18" spans="1:5" ht="56.25" outlineLevel="1">
      <c r="A18" s="52" t="s">
        <v>124</v>
      </c>
      <c r="B18" s="53" t="s">
        <v>125</v>
      </c>
      <c r="C18" s="53" t="s">
        <v>151</v>
      </c>
      <c r="D18" s="53" t="s">
        <v>8</v>
      </c>
      <c r="E18" s="149">
        <f>E19</f>
        <v>4693092</v>
      </c>
    </row>
    <row r="19" spans="1:5" ht="15" outlineLevel="3">
      <c r="A19" s="52" t="s">
        <v>248</v>
      </c>
      <c r="B19" s="53" t="s">
        <v>125</v>
      </c>
      <c r="C19" s="53" t="s">
        <v>152</v>
      </c>
      <c r="D19" s="53" t="s">
        <v>8</v>
      </c>
      <c r="E19" s="149">
        <f>E20+E23+E30</f>
        <v>4693092</v>
      </c>
    </row>
    <row r="20" spans="1:5" ht="15" outlineLevel="4">
      <c r="A20" s="52" t="s">
        <v>126</v>
      </c>
      <c r="B20" s="53" t="s">
        <v>125</v>
      </c>
      <c r="C20" s="53" t="s">
        <v>171</v>
      </c>
      <c r="D20" s="53" t="s">
        <v>8</v>
      </c>
      <c r="E20" s="149">
        <f>E21</f>
        <v>2121202</v>
      </c>
    </row>
    <row r="21" spans="1:5" ht="56.25" outlineLevel="5">
      <c r="A21" s="52" t="s">
        <v>14</v>
      </c>
      <c r="B21" s="53" t="s">
        <v>125</v>
      </c>
      <c r="C21" s="53" t="s">
        <v>171</v>
      </c>
      <c r="D21" s="53" t="s">
        <v>15</v>
      </c>
      <c r="E21" s="149">
        <f>E22</f>
        <v>2121202</v>
      </c>
    </row>
    <row r="22" spans="1:5" ht="15" outlineLevel="6">
      <c r="A22" s="52" t="s">
        <v>16</v>
      </c>
      <c r="B22" s="53" t="s">
        <v>125</v>
      </c>
      <c r="C22" s="53" t="s">
        <v>171</v>
      </c>
      <c r="D22" s="53" t="s">
        <v>17</v>
      </c>
      <c r="E22" s="149">
        <v>2121202</v>
      </c>
    </row>
    <row r="23" spans="1:5" ht="37.5" outlineLevel="4">
      <c r="A23" s="52" t="s">
        <v>13</v>
      </c>
      <c r="B23" s="53" t="s">
        <v>125</v>
      </c>
      <c r="C23" s="53" t="s">
        <v>153</v>
      </c>
      <c r="D23" s="53" t="s">
        <v>8</v>
      </c>
      <c r="E23" s="149">
        <f>E24+E26+E28</f>
        <v>2391890</v>
      </c>
    </row>
    <row r="24" spans="1:5" ht="56.25" outlineLevel="5">
      <c r="A24" s="52" t="s">
        <v>14</v>
      </c>
      <c r="B24" s="53" t="s">
        <v>125</v>
      </c>
      <c r="C24" s="53" t="s">
        <v>153</v>
      </c>
      <c r="D24" s="53" t="s">
        <v>15</v>
      </c>
      <c r="E24" s="149">
        <f>E25</f>
        <v>2243390</v>
      </c>
    </row>
    <row r="25" spans="1:5" ht="15" outlineLevel="6">
      <c r="A25" s="52" t="s">
        <v>16</v>
      </c>
      <c r="B25" s="53" t="s">
        <v>125</v>
      </c>
      <c r="C25" s="53" t="s">
        <v>153</v>
      </c>
      <c r="D25" s="53" t="s">
        <v>17</v>
      </c>
      <c r="E25" s="149">
        <v>2243390</v>
      </c>
    </row>
    <row r="26" spans="1:5" ht="15" outlineLevel="5">
      <c r="A26" s="52" t="s">
        <v>18</v>
      </c>
      <c r="B26" s="53" t="s">
        <v>125</v>
      </c>
      <c r="C26" s="53" t="s">
        <v>153</v>
      </c>
      <c r="D26" s="53" t="s">
        <v>19</v>
      </c>
      <c r="E26" s="149">
        <f>E27</f>
        <v>143000</v>
      </c>
    </row>
    <row r="27" spans="1:5" ht="37.5" outlineLevel="6">
      <c r="A27" s="52" t="s">
        <v>20</v>
      </c>
      <c r="B27" s="53" t="s">
        <v>125</v>
      </c>
      <c r="C27" s="53" t="s">
        <v>153</v>
      </c>
      <c r="D27" s="53" t="s">
        <v>21</v>
      </c>
      <c r="E27" s="149">
        <v>143000</v>
      </c>
    </row>
    <row r="28" spans="1:5" ht="15" outlineLevel="5">
      <c r="A28" s="52" t="s">
        <v>22</v>
      </c>
      <c r="B28" s="53" t="s">
        <v>125</v>
      </c>
      <c r="C28" s="53" t="s">
        <v>153</v>
      </c>
      <c r="D28" s="53" t="s">
        <v>23</v>
      </c>
      <c r="E28" s="149">
        <f>E29</f>
        <v>5500</v>
      </c>
    </row>
    <row r="29" spans="1:5" ht="15" outlineLevel="6">
      <c r="A29" s="52" t="s">
        <v>24</v>
      </c>
      <c r="B29" s="53" t="s">
        <v>125</v>
      </c>
      <c r="C29" s="53" t="s">
        <v>153</v>
      </c>
      <c r="D29" s="53" t="s">
        <v>25</v>
      </c>
      <c r="E29" s="149">
        <v>5500</v>
      </c>
    </row>
    <row r="30" spans="1:5" ht="15" outlineLevel="4">
      <c r="A30" s="52" t="s">
        <v>127</v>
      </c>
      <c r="B30" s="53" t="s">
        <v>125</v>
      </c>
      <c r="C30" s="53" t="s">
        <v>172</v>
      </c>
      <c r="D30" s="53" t="s">
        <v>8</v>
      </c>
      <c r="E30" s="149">
        <f>E31</f>
        <v>180000</v>
      </c>
    </row>
    <row r="31" spans="1:5" ht="56.25" outlineLevel="5">
      <c r="A31" s="52" t="s">
        <v>14</v>
      </c>
      <c r="B31" s="53" t="s">
        <v>125</v>
      </c>
      <c r="C31" s="53" t="s">
        <v>172</v>
      </c>
      <c r="D31" s="53" t="s">
        <v>15</v>
      </c>
      <c r="E31" s="149">
        <f>E32</f>
        <v>180000</v>
      </c>
    </row>
    <row r="32" spans="1:5" ht="15" outlineLevel="6">
      <c r="A32" s="52" t="s">
        <v>16</v>
      </c>
      <c r="B32" s="53" t="s">
        <v>125</v>
      </c>
      <c r="C32" s="53" t="s">
        <v>172</v>
      </c>
      <c r="D32" s="53" t="s">
        <v>17</v>
      </c>
      <c r="E32" s="149">
        <v>180000</v>
      </c>
    </row>
    <row r="33" spans="1:5" ht="56.25" outlineLevel="1">
      <c r="A33" s="52" t="s">
        <v>43</v>
      </c>
      <c r="B33" s="53" t="s">
        <v>44</v>
      </c>
      <c r="C33" s="53" t="s">
        <v>151</v>
      </c>
      <c r="D33" s="53" t="s">
        <v>8</v>
      </c>
      <c r="E33" s="149">
        <f>E34</f>
        <v>14575600</v>
      </c>
    </row>
    <row r="34" spans="1:5" ht="15" outlineLevel="3">
      <c r="A34" s="52" t="s">
        <v>248</v>
      </c>
      <c r="B34" s="53" t="s">
        <v>44</v>
      </c>
      <c r="C34" s="53" t="s">
        <v>152</v>
      </c>
      <c r="D34" s="53" t="s">
        <v>8</v>
      </c>
      <c r="E34" s="149">
        <f>E35</f>
        <v>14575600</v>
      </c>
    </row>
    <row r="35" spans="1:5" ht="37.5" outlineLevel="4">
      <c r="A35" s="52" t="s">
        <v>13</v>
      </c>
      <c r="B35" s="53" t="s">
        <v>44</v>
      </c>
      <c r="C35" s="53" t="s">
        <v>153</v>
      </c>
      <c r="D35" s="53" t="s">
        <v>8</v>
      </c>
      <c r="E35" s="149">
        <f>E36+E38</f>
        <v>14575600</v>
      </c>
    </row>
    <row r="36" spans="1:5" ht="56.25" outlineLevel="5">
      <c r="A36" s="52" t="s">
        <v>14</v>
      </c>
      <c r="B36" s="53" t="s">
        <v>44</v>
      </c>
      <c r="C36" s="53" t="s">
        <v>153</v>
      </c>
      <c r="D36" s="53" t="s">
        <v>15</v>
      </c>
      <c r="E36" s="149">
        <f>E37</f>
        <v>14484600</v>
      </c>
    </row>
    <row r="37" spans="1:5" ht="15" outlineLevel="6">
      <c r="A37" s="52" t="s">
        <v>16</v>
      </c>
      <c r="B37" s="53" t="s">
        <v>44</v>
      </c>
      <c r="C37" s="53" t="s">
        <v>153</v>
      </c>
      <c r="D37" s="53" t="s">
        <v>17</v>
      </c>
      <c r="E37" s="149">
        <v>14484600</v>
      </c>
    </row>
    <row r="38" spans="1:5" ht="15" outlineLevel="5">
      <c r="A38" s="52" t="s">
        <v>18</v>
      </c>
      <c r="B38" s="53" t="s">
        <v>44</v>
      </c>
      <c r="C38" s="53" t="s">
        <v>153</v>
      </c>
      <c r="D38" s="53" t="s">
        <v>19</v>
      </c>
      <c r="E38" s="149">
        <f>E39</f>
        <v>91000</v>
      </c>
    </row>
    <row r="39" spans="1:5" ht="37.5" outlineLevel="6">
      <c r="A39" s="52" t="s">
        <v>20</v>
      </c>
      <c r="B39" s="53" t="s">
        <v>44</v>
      </c>
      <c r="C39" s="53" t="s">
        <v>153</v>
      </c>
      <c r="D39" s="53" t="s">
        <v>21</v>
      </c>
      <c r="E39" s="149">
        <v>91000</v>
      </c>
    </row>
    <row r="40" spans="1:5" ht="15" outlineLevel="6">
      <c r="A40" s="52" t="s">
        <v>324</v>
      </c>
      <c r="B40" s="53" t="s">
        <v>325</v>
      </c>
      <c r="C40" s="53" t="s">
        <v>151</v>
      </c>
      <c r="D40" s="53" t="s">
        <v>8</v>
      </c>
      <c r="E40" s="149">
        <f>E41</f>
        <v>21463</v>
      </c>
    </row>
    <row r="41" spans="1:5" ht="22.5" customHeight="1" outlineLevel="6">
      <c r="A41" s="52" t="s">
        <v>160</v>
      </c>
      <c r="B41" s="53" t="s">
        <v>325</v>
      </c>
      <c r="C41" s="53" t="s">
        <v>152</v>
      </c>
      <c r="D41" s="53" t="s">
        <v>8</v>
      </c>
      <c r="E41" s="149">
        <f>E42</f>
        <v>21463</v>
      </c>
    </row>
    <row r="42" spans="1:5" ht="15" outlineLevel="6">
      <c r="A42" s="52" t="s">
        <v>388</v>
      </c>
      <c r="B42" s="53" t="s">
        <v>325</v>
      </c>
      <c r="C42" s="53" t="s">
        <v>387</v>
      </c>
      <c r="D42" s="53" t="s">
        <v>8</v>
      </c>
      <c r="E42" s="149">
        <f>E43</f>
        <v>21463</v>
      </c>
    </row>
    <row r="43" spans="1:5" ht="75" outlineLevel="6">
      <c r="A43" s="52" t="s">
        <v>657</v>
      </c>
      <c r="B43" s="53" t="s">
        <v>325</v>
      </c>
      <c r="C43" s="53" t="s">
        <v>399</v>
      </c>
      <c r="D43" s="53" t="s">
        <v>8</v>
      </c>
      <c r="E43" s="149">
        <f>E44</f>
        <v>21463</v>
      </c>
    </row>
    <row r="44" spans="1:5" ht="15" outlineLevel="6">
      <c r="A44" s="52" t="s">
        <v>18</v>
      </c>
      <c r="B44" s="53" t="s">
        <v>325</v>
      </c>
      <c r="C44" s="53" t="s">
        <v>399</v>
      </c>
      <c r="D44" s="53" t="s">
        <v>19</v>
      </c>
      <c r="E44" s="149">
        <f>E45</f>
        <v>21463</v>
      </c>
    </row>
    <row r="45" spans="1:5" ht="37.5" outlineLevel="6">
      <c r="A45" s="52" t="s">
        <v>20</v>
      </c>
      <c r="B45" s="53" t="s">
        <v>325</v>
      </c>
      <c r="C45" s="53" t="s">
        <v>399</v>
      </c>
      <c r="D45" s="53" t="s">
        <v>21</v>
      </c>
      <c r="E45" s="149">
        <v>21463</v>
      </c>
    </row>
    <row r="46" spans="1:5" ht="37.5" outlineLevel="1">
      <c r="A46" s="52" t="s">
        <v>11</v>
      </c>
      <c r="B46" s="53" t="s">
        <v>12</v>
      </c>
      <c r="C46" s="53" t="s">
        <v>151</v>
      </c>
      <c r="D46" s="53" t="s">
        <v>8</v>
      </c>
      <c r="E46" s="149">
        <f>E47</f>
        <v>8404007</v>
      </c>
    </row>
    <row r="47" spans="1:5" ht="15" outlineLevel="3">
      <c r="A47" s="52" t="s">
        <v>248</v>
      </c>
      <c r="B47" s="53" t="s">
        <v>12</v>
      </c>
      <c r="C47" s="53" t="s">
        <v>152</v>
      </c>
      <c r="D47" s="53" t="s">
        <v>8</v>
      </c>
      <c r="E47" s="149">
        <f>E48+E55+E58</f>
        <v>8404007</v>
      </c>
    </row>
    <row r="48" spans="1:5" ht="37.5" outlineLevel="4">
      <c r="A48" s="52" t="s">
        <v>13</v>
      </c>
      <c r="B48" s="53" t="s">
        <v>12</v>
      </c>
      <c r="C48" s="53" t="s">
        <v>153</v>
      </c>
      <c r="D48" s="53" t="s">
        <v>8</v>
      </c>
      <c r="E48" s="149">
        <f>E49+E51+E53</f>
        <v>6529609</v>
      </c>
    </row>
    <row r="49" spans="1:5" ht="56.25" outlineLevel="5">
      <c r="A49" s="52" t="s">
        <v>14</v>
      </c>
      <c r="B49" s="53" t="s">
        <v>12</v>
      </c>
      <c r="C49" s="53" t="s">
        <v>153</v>
      </c>
      <c r="D49" s="53" t="s">
        <v>15</v>
      </c>
      <c r="E49" s="149">
        <f>E50</f>
        <v>6358209</v>
      </c>
    </row>
    <row r="50" spans="1:5" ht="15" outlineLevel="6">
      <c r="A50" s="52" t="s">
        <v>16</v>
      </c>
      <c r="B50" s="53" t="s">
        <v>12</v>
      </c>
      <c r="C50" s="53" t="s">
        <v>153</v>
      </c>
      <c r="D50" s="53" t="s">
        <v>17</v>
      </c>
      <c r="E50" s="149">
        <v>6358209</v>
      </c>
    </row>
    <row r="51" spans="1:5" ht="15" outlineLevel="5">
      <c r="A51" s="52" t="s">
        <v>18</v>
      </c>
      <c r="B51" s="53" t="s">
        <v>12</v>
      </c>
      <c r="C51" s="53" t="s">
        <v>153</v>
      </c>
      <c r="D51" s="53" t="s">
        <v>19</v>
      </c>
      <c r="E51" s="149">
        <f>E52</f>
        <v>170400</v>
      </c>
    </row>
    <row r="52" spans="1:5" ht="37.5" outlineLevel="6">
      <c r="A52" s="52" t="s">
        <v>20</v>
      </c>
      <c r="B52" s="53" t="s">
        <v>12</v>
      </c>
      <c r="C52" s="53" t="s">
        <v>153</v>
      </c>
      <c r="D52" s="53" t="s">
        <v>21</v>
      </c>
      <c r="E52" s="149">
        <v>170400</v>
      </c>
    </row>
    <row r="53" spans="1:5" ht="15" outlineLevel="5">
      <c r="A53" s="52" t="s">
        <v>22</v>
      </c>
      <c r="B53" s="53" t="s">
        <v>12</v>
      </c>
      <c r="C53" s="53" t="s">
        <v>153</v>
      </c>
      <c r="D53" s="53" t="s">
        <v>23</v>
      </c>
      <c r="E53" s="149">
        <f>E54</f>
        <v>1000</v>
      </c>
    </row>
    <row r="54" spans="1:5" ht="15" outlineLevel="6">
      <c r="A54" s="52" t="s">
        <v>24</v>
      </c>
      <c r="B54" s="53" t="s">
        <v>12</v>
      </c>
      <c r="C54" s="53" t="s">
        <v>153</v>
      </c>
      <c r="D54" s="53" t="s">
        <v>25</v>
      </c>
      <c r="E54" s="149">
        <v>1000</v>
      </c>
    </row>
    <row r="55" spans="1:5" ht="15" outlineLevel="4">
      <c r="A55" s="52" t="s">
        <v>249</v>
      </c>
      <c r="B55" s="53" t="s">
        <v>12</v>
      </c>
      <c r="C55" s="53" t="s">
        <v>173</v>
      </c>
      <c r="D55" s="53" t="s">
        <v>8</v>
      </c>
      <c r="E55" s="149">
        <f>E56</f>
        <v>1194679</v>
      </c>
    </row>
    <row r="56" spans="1:5" ht="56.25" outlineLevel="5">
      <c r="A56" s="52" t="s">
        <v>14</v>
      </c>
      <c r="B56" s="53" t="s">
        <v>12</v>
      </c>
      <c r="C56" s="53" t="s">
        <v>173</v>
      </c>
      <c r="D56" s="53" t="s">
        <v>15</v>
      </c>
      <c r="E56" s="149">
        <f>E57</f>
        <v>1194679</v>
      </c>
    </row>
    <row r="57" spans="1:5" ht="15" outlineLevel="6">
      <c r="A57" s="52" t="s">
        <v>16</v>
      </c>
      <c r="B57" s="53" t="s">
        <v>12</v>
      </c>
      <c r="C57" s="53" t="s">
        <v>173</v>
      </c>
      <c r="D57" s="53" t="s">
        <v>17</v>
      </c>
      <c r="E57" s="149">
        <v>1194679</v>
      </c>
    </row>
    <row r="58" spans="1:5" ht="15" outlineLevel="4">
      <c r="A58" s="52" t="s">
        <v>45</v>
      </c>
      <c r="B58" s="53" t="s">
        <v>12</v>
      </c>
      <c r="C58" s="53" t="s">
        <v>157</v>
      </c>
      <c r="D58" s="53" t="s">
        <v>8</v>
      </c>
      <c r="E58" s="149">
        <f>E59</f>
        <v>679719</v>
      </c>
    </row>
    <row r="59" spans="1:5" ht="56.25" outlineLevel="5">
      <c r="A59" s="52" t="s">
        <v>14</v>
      </c>
      <c r="B59" s="53" t="s">
        <v>12</v>
      </c>
      <c r="C59" s="53" t="s">
        <v>157</v>
      </c>
      <c r="D59" s="53" t="s">
        <v>15</v>
      </c>
      <c r="E59" s="149">
        <f>E60</f>
        <v>679719</v>
      </c>
    </row>
    <row r="60" spans="1:5" ht="15" outlineLevel="6">
      <c r="A60" s="52" t="s">
        <v>16</v>
      </c>
      <c r="B60" s="53" t="s">
        <v>12</v>
      </c>
      <c r="C60" s="53" t="s">
        <v>157</v>
      </c>
      <c r="D60" s="53" t="s">
        <v>17</v>
      </c>
      <c r="E60" s="149">
        <v>679719</v>
      </c>
    </row>
    <row r="61" spans="1:5" ht="15" outlineLevel="6">
      <c r="A61" s="52" t="s">
        <v>445</v>
      </c>
      <c r="B61" s="53" t="s">
        <v>446</v>
      </c>
      <c r="C61" s="53" t="s">
        <v>151</v>
      </c>
      <c r="D61" s="53" t="s">
        <v>8</v>
      </c>
      <c r="E61" s="149">
        <f>E62</f>
        <v>2377842</v>
      </c>
    </row>
    <row r="62" spans="1:5" ht="23.25" customHeight="1" outlineLevel="6">
      <c r="A62" s="52" t="s">
        <v>160</v>
      </c>
      <c r="B62" s="53" t="s">
        <v>446</v>
      </c>
      <c r="C62" s="53" t="s">
        <v>152</v>
      </c>
      <c r="D62" s="53" t="s">
        <v>8</v>
      </c>
      <c r="E62" s="149">
        <f>E63</f>
        <v>2377842</v>
      </c>
    </row>
    <row r="63" spans="1:5" ht="37.5" outlineLevel="6">
      <c r="A63" s="52" t="s">
        <v>447</v>
      </c>
      <c r="B63" s="53" t="s">
        <v>446</v>
      </c>
      <c r="C63" s="53" t="s">
        <v>448</v>
      </c>
      <c r="D63" s="53" t="s">
        <v>8</v>
      </c>
      <c r="E63" s="149">
        <f>E64</f>
        <v>2377842</v>
      </c>
    </row>
    <row r="64" spans="1:5" ht="15" outlineLevel="6">
      <c r="A64" s="52" t="s">
        <v>22</v>
      </c>
      <c r="B64" s="53" t="s">
        <v>446</v>
      </c>
      <c r="C64" s="53" t="s">
        <v>448</v>
      </c>
      <c r="D64" s="53" t="s">
        <v>23</v>
      </c>
      <c r="E64" s="149">
        <f>E65</f>
        <v>2377842</v>
      </c>
    </row>
    <row r="65" spans="1:5" ht="15" outlineLevel="6">
      <c r="A65" s="52" t="s">
        <v>339</v>
      </c>
      <c r="B65" s="53" t="s">
        <v>446</v>
      </c>
      <c r="C65" s="53" t="s">
        <v>448</v>
      </c>
      <c r="D65" s="53" t="s">
        <v>340</v>
      </c>
      <c r="E65" s="149">
        <v>2377842</v>
      </c>
    </row>
    <row r="66" spans="1:5" ht="15" outlineLevel="1">
      <c r="A66" s="52" t="s">
        <v>26</v>
      </c>
      <c r="B66" s="53" t="s">
        <v>27</v>
      </c>
      <c r="C66" s="53" t="s">
        <v>151</v>
      </c>
      <c r="D66" s="53" t="s">
        <v>8</v>
      </c>
      <c r="E66" s="149">
        <f>E67+E83+E88+E96+E103</f>
        <v>43235056.129999995</v>
      </c>
    </row>
    <row r="67" spans="1:5" ht="37.5" outlineLevel="2">
      <c r="A67" s="137" t="s">
        <v>562</v>
      </c>
      <c r="B67" s="74" t="s">
        <v>27</v>
      </c>
      <c r="C67" s="74" t="s">
        <v>154</v>
      </c>
      <c r="D67" s="74" t="s">
        <v>8</v>
      </c>
      <c r="E67" s="149">
        <f>E68+E75</f>
        <v>14431062</v>
      </c>
    </row>
    <row r="68" spans="1:5" ht="37.5" outlineLevel="3">
      <c r="A68" s="52" t="s">
        <v>265</v>
      </c>
      <c r="B68" s="53" t="s">
        <v>27</v>
      </c>
      <c r="C68" s="53" t="s">
        <v>483</v>
      </c>
      <c r="D68" s="53" t="s">
        <v>8</v>
      </c>
      <c r="E68" s="149">
        <f>E69+E72</f>
        <v>311385</v>
      </c>
    </row>
    <row r="69" spans="1:5" ht="15" outlineLevel="4">
      <c r="A69" s="52" t="s">
        <v>496</v>
      </c>
      <c r="B69" s="53" t="s">
        <v>27</v>
      </c>
      <c r="C69" s="53" t="s">
        <v>484</v>
      </c>
      <c r="D69" s="53" t="s">
        <v>8</v>
      </c>
      <c r="E69" s="149">
        <f>E70</f>
        <v>261385</v>
      </c>
    </row>
    <row r="70" spans="1:5" ht="15" outlineLevel="5">
      <c r="A70" s="52" t="s">
        <v>18</v>
      </c>
      <c r="B70" s="53" t="s">
        <v>27</v>
      </c>
      <c r="C70" s="53" t="s">
        <v>484</v>
      </c>
      <c r="D70" s="53" t="s">
        <v>19</v>
      </c>
      <c r="E70" s="149">
        <f>E71</f>
        <v>261385</v>
      </c>
    </row>
    <row r="71" spans="1:5" ht="37.5" outlineLevel="6">
      <c r="A71" s="52" t="s">
        <v>20</v>
      </c>
      <c r="B71" s="53" t="s">
        <v>27</v>
      </c>
      <c r="C71" s="53" t="s">
        <v>484</v>
      </c>
      <c r="D71" s="53" t="s">
        <v>21</v>
      </c>
      <c r="E71" s="149">
        <f>212385+19000+30000</f>
        <v>261385</v>
      </c>
    </row>
    <row r="72" spans="1:5" ht="15" outlineLevel="4">
      <c r="A72" s="52" t="s">
        <v>497</v>
      </c>
      <c r="B72" s="53" t="s">
        <v>27</v>
      </c>
      <c r="C72" s="53" t="s">
        <v>498</v>
      </c>
      <c r="D72" s="53" t="s">
        <v>8</v>
      </c>
      <c r="E72" s="149">
        <f>E73</f>
        <v>50000</v>
      </c>
    </row>
    <row r="73" spans="1:5" ht="15" outlineLevel="5">
      <c r="A73" s="52" t="s">
        <v>18</v>
      </c>
      <c r="B73" s="53" t="s">
        <v>27</v>
      </c>
      <c r="C73" s="53" t="s">
        <v>498</v>
      </c>
      <c r="D73" s="53" t="s">
        <v>19</v>
      </c>
      <c r="E73" s="149">
        <f>E74</f>
        <v>50000</v>
      </c>
    </row>
    <row r="74" spans="1:5" ht="37.5" outlineLevel="6">
      <c r="A74" s="52" t="s">
        <v>20</v>
      </c>
      <c r="B74" s="53" t="s">
        <v>27</v>
      </c>
      <c r="C74" s="53" t="s">
        <v>498</v>
      </c>
      <c r="D74" s="53" t="s">
        <v>21</v>
      </c>
      <c r="E74" s="149">
        <v>50000</v>
      </c>
    </row>
    <row r="75" spans="1:5" ht="37.5" outlineLevel="6">
      <c r="A75" s="52" t="s">
        <v>267</v>
      </c>
      <c r="B75" s="53" t="s">
        <v>27</v>
      </c>
      <c r="C75" s="53" t="s">
        <v>283</v>
      </c>
      <c r="D75" s="53" t="s">
        <v>8</v>
      </c>
      <c r="E75" s="149">
        <f>E76</f>
        <v>14119677</v>
      </c>
    </row>
    <row r="76" spans="1:5" ht="37.5" outlineLevel="4">
      <c r="A76" s="52" t="s">
        <v>47</v>
      </c>
      <c r="B76" s="53" t="s">
        <v>27</v>
      </c>
      <c r="C76" s="53" t="s">
        <v>158</v>
      </c>
      <c r="D76" s="53" t="s">
        <v>8</v>
      </c>
      <c r="E76" s="149">
        <f>E77+E79+E81</f>
        <v>14119677</v>
      </c>
    </row>
    <row r="77" spans="1:5" ht="56.25" outlineLevel="5">
      <c r="A77" s="52" t="s">
        <v>14</v>
      </c>
      <c r="B77" s="53" t="s">
        <v>27</v>
      </c>
      <c r="C77" s="53" t="s">
        <v>158</v>
      </c>
      <c r="D77" s="53" t="s">
        <v>15</v>
      </c>
      <c r="E77" s="149">
        <f>E78</f>
        <v>7219287</v>
      </c>
    </row>
    <row r="78" spans="1:5" ht="15" outlineLevel="6">
      <c r="A78" s="52" t="s">
        <v>48</v>
      </c>
      <c r="B78" s="53" t="s">
        <v>27</v>
      </c>
      <c r="C78" s="53" t="s">
        <v>158</v>
      </c>
      <c r="D78" s="53" t="s">
        <v>49</v>
      </c>
      <c r="E78" s="149">
        <v>7219287</v>
      </c>
    </row>
    <row r="79" spans="1:5" ht="15" outlineLevel="5">
      <c r="A79" s="52" t="s">
        <v>18</v>
      </c>
      <c r="B79" s="53" t="s">
        <v>27</v>
      </c>
      <c r="C79" s="53" t="s">
        <v>158</v>
      </c>
      <c r="D79" s="53" t="s">
        <v>19</v>
      </c>
      <c r="E79" s="149">
        <f>E80</f>
        <v>6174220</v>
      </c>
    </row>
    <row r="80" spans="1:5" ht="37.5" outlineLevel="6">
      <c r="A80" s="52" t="s">
        <v>20</v>
      </c>
      <c r="B80" s="53" t="s">
        <v>27</v>
      </c>
      <c r="C80" s="53" t="s">
        <v>158</v>
      </c>
      <c r="D80" s="53" t="s">
        <v>21</v>
      </c>
      <c r="E80" s="149">
        <f>6997690-823470</f>
        <v>6174220</v>
      </c>
    </row>
    <row r="81" spans="1:5" ht="15" outlineLevel="5">
      <c r="A81" s="52" t="s">
        <v>22</v>
      </c>
      <c r="B81" s="53" t="s">
        <v>27</v>
      </c>
      <c r="C81" s="53" t="s">
        <v>158</v>
      </c>
      <c r="D81" s="53" t="s">
        <v>23</v>
      </c>
      <c r="E81" s="149">
        <f>E82</f>
        <v>726170</v>
      </c>
    </row>
    <row r="82" spans="1:5" ht="15" outlineLevel="6">
      <c r="A82" s="52" t="s">
        <v>24</v>
      </c>
      <c r="B82" s="53" t="s">
        <v>27</v>
      </c>
      <c r="C82" s="53" t="s">
        <v>158</v>
      </c>
      <c r="D82" s="53" t="s">
        <v>25</v>
      </c>
      <c r="E82" s="149">
        <v>726170</v>
      </c>
    </row>
    <row r="83" spans="1:5" ht="37.5" outlineLevel="6">
      <c r="A83" s="137" t="s">
        <v>706</v>
      </c>
      <c r="B83" s="74" t="s">
        <v>27</v>
      </c>
      <c r="C83" s="74" t="s">
        <v>159</v>
      </c>
      <c r="D83" s="74" t="s">
        <v>8</v>
      </c>
      <c r="E83" s="149">
        <f>E84</f>
        <v>50000</v>
      </c>
    </row>
    <row r="84" spans="1:5" ht="15" outlineLevel="6">
      <c r="A84" s="52" t="s">
        <v>499</v>
      </c>
      <c r="B84" s="53" t="s">
        <v>27</v>
      </c>
      <c r="C84" s="53" t="s">
        <v>285</v>
      </c>
      <c r="D84" s="53" t="s">
        <v>8</v>
      </c>
      <c r="E84" s="149">
        <f>E85</f>
        <v>50000</v>
      </c>
    </row>
    <row r="85" spans="1:5" ht="15" outlineLevel="6">
      <c r="A85" s="52" t="s">
        <v>500</v>
      </c>
      <c r="B85" s="53" t="s">
        <v>27</v>
      </c>
      <c r="C85" s="53" t="s">
        <v>501</v>
      </c>
      <c r="D85" s="53" t="s">
        <v>8</v>
      </c>
      <c r="E85" s="149">
        <f>E86</f>
        <v>50000</v>
      </c>
    </row>
    <row r="86" spans="1:5" ht="15" outlineLevel="6">
      <c r="A86" s="52" t="s">
        <v>18</v>
      </c>
      <c r="B86" s="53" t="s">
        <v>27</v>
      </c>
      <c r="C86" s="53" t="s">
        <v>501</v>
      </c>
      <c r="D86" s="53" t="s">
        <v>19</v>
      </c>
      <c r="E86" s="149">
        <f>E87</f>
        <v>50000</v>
      </c>
    </row>
    <row r="87" spans="1:5" ht="37.5" outlineLevel="6">
      <c r="A87" s="52" t="s">
        <v>20</v>
      </c>
      <c r="B87" s="53" t="s">
        <v>27</v>
      </c>
      <c r="C87" s="53" t="s">
        <v>501</v>
      </c>
      <c r="D87" s="53" t="s">
        <v>21</v>
      </c>
      <c r="E87" s="149">
        <v>50000</v>
      </c>
    </row>
    <row r="88" spans="1:5" ht="37.5" outlineLevel="6">
      <c r="A88" s="137" t="s">
        <v>707</v>
      </c>
      <c r="B88" s="74" t="s">
        <v>27</v>
      </c>
      <c r="C88" s="74" t="s">
        <v>485</v>
      </c>
      <c r="D88" s="74" t="s">
        <v>8</v>
      </c>
      <c r="E88" s="149">
        <f>E89</f>
        <v>1621222</v>
      </c>
    </row>
    <row r="89" spans="1:5" ht="37.5" outlineLevel="6">
      <c r="A89" s="56" t="s">
        <v>502</v>
      </c>
      <c r="B89" s="53" t="s">
        <v>27</v>
      </c>
      <c r="C89" s="53" t="s">
        <v>487</v>
      </c>
      <c r="D89" s="53" t="s">
        <v>8</v>
      </c>
      <c r="E89" s="149">
        <f>E90+E93</f>
        <v>1621222</v>
      </c>
    </row>
    <row r="90" spans="1:5" ht="37.5" outlineLevel="6">
      <c r="A90" s="56" t="s">
        <v>503</v>
      </c>
      <c r="B90" s="53" t="s">
        <v>27</v>
      </c>
      <c r="C90" s="53" t="s">
        <v>504</v>
      </c>
      <c r="D90" s="53" t="s">
        <v>8</v>
      </c>
      <c r="E90" s="149">
        <f>E91</f>
        <v>1578722</v>
      </c>
    </row>
    <row r="91" spans="1:5" ht="15" outlineLevel="6">
      <c r="A91" s="52" t="s">
        <v>18</v>
      </c>
      <c r="B91" s="53" t="s">
        <v>27</v>
      </c>
      <c r="C91" s="53" t="s">
        <v>504</v>
      </c>
      <c r="D91" s="53" t="s">
        <v>19</v>
      </c>
      <c r="E91" s="149">
        <f>E92</f>
        <v>1578722</v>
      </c>
    </row>
    <row r="92" spans="1:5" ht="37.5" outlineLevel="6">
      <c r="A92" s="52" t="s">
        <v>20</v>
      </c>
      <c r="B92" s="53" t="s">
        <v>27</v>
      </c>
      <c r="C92" s="53" t="s">
        <v>504</v>
      </c>
      <c r="D92" s="53" t="s">
        <v>21</v>
      </c>
      <c r="E92" s="149">
        <f>240000+515252+823470</f>
        <v>1578722</v>
      </c>
    </row>
    <row r="93" spans="1:5" ht="21" customHeight="1" outlineLevel="6">
      <c r="A93" s="56" t="s">
        <v>505</v>
      </c>
      <c r="B93" s="53" t="s">
        <v>27</v>
      </c>
      <c r="C93" s="53" t="s">
        <v>488</v>
      </c>
      <c r="D93" s="53" t="s">
        <v>8</v>
      </c>
      <c r="E93" s="149">
        <f>E94</f>
        <v>42500</v>
      </c>
    </row>
    <row r="94" spans="1:5" ht="21" customHeight="1" outlineLevel="6">
      <c r="A94" s="52" t="s">
        <v>18</v>
      </c>
      <c r="B94" s="53" t="s">
        <v>27</v>
      </c>
      <c r="C94" s="53" t="s">
        <v>488</v>
      </c>
      <c r="D94" s="53" t="s">
        <v>19</v>
      </c>
      <c r="E94" s="149">
        <f>E95</f>
        <v>42500</v>
      </c>
    </row>
    <row r="95" spans="1:5" ht="37.5" outlineLevel="6">
      <c r="A95" s="52" t="s">
        <v>20</v>
      </c>
      <c r="B95" s="53" t="s">
        <v>27</v>
      </c>
      <c r="C95" s="53" t="s">
        <v>488</v>
      </c>
      <c r="D95" s="53" t="s">
        <v>21</v>
      </c>
      <c r="E95" s="149">
        <v>42500</v>
      </c>
    </row>
    <row r="96" spans="1:5" ht="37.5" outlineLevel="6">
      <c r="A96" s="137" t="s">
        <v>563</v>
      </c>
      <c r="B96" s="74" t="s">
        <v>27</v>
      </c>
      <c r="C96" s="74" t="s">
        <v>506</v>
      </c>
      <c r="D96" s="74" t="s">
        <v>8</v>
      </c>
      <c r="E96" s="149">
        <f>E97</f>
        <v>676280</v>
      </c>
    </row>
    <row r="97" spans="1:5" ht="37.5" outlineLevel="6">
      <c r="A97" s="52" t="s">
        <v>266</v>
      </c>
      <c r="B97" s="53" t="s">
        <v>27</v>
      </c>
      <c r="C97" s="53" t="s">
        <v>507</v>
      </c>
      <c r="D97" s="53" t="s">
        <v>8</v>
      </c>
      <c r="E97" s="149">
        <f>E98</f>
        <v>676280</v>
      </c>
    </row>
    <row r="98" spans="1:5" ht="56.25" outlineLevel="6">
      <c r="A98" s="52" t="s">
        <v>46</v>
      </c>
      <c r="B98" s="53" t="s">
        <v>27</v>
      </c>
      <c r="C98" s="53" t="s">
        <v>508</v>
      </c>
      <c r="D98" s="53" t="s">
        <v>8</v>
      </c>
      <c r="E98" s="149">
        <f>E99+E101</f>
        <v>676280</v>
      </c>
    </row>
    <row r="99" spans="1:5" ht="15" outlineLevel="6">
      <c r="A99" s="52" t="s">
        <v>18</v>
      </c>
      <c r="B99" s="53" t="s">
        <v>27</v>
      </c>
      <c r="C99" s="53" t="s">
        <v>508</v>
      </c>
      <c r="D99" s="53" t="s">
        <v>19</v>
      </c>
      <c r="E99" s="149">
        <f>E100</f>
        <v>518500</v>
      </c>
    </row>
    <row r="100" spans="1:5" ht="37.5" outlineLevel="6">
      <c r="A100" s="52" t="s">
        <v>20</v>
      </c>
      <c r="B100" s="53" t="s">
        <v>27</v>
      </c>
      <c r="C100" s="53" t="s">
        <v>508</v>
      </c>
      <c r="D100" s="53" t="s">
        <v>21</v>
      </c>
      <c r="E100" s="149">
        <v>518500</v>
      </c>
    </row>
    <row r="101" spans="1:5" ht="15" outlineLevel="6">
      <c r="A101" s="52" t="s">
        <v>22</v>
      </c>
      <c r="B101" s="53" t="s">
        <v>27</v>
      </c>
      <c r="C101" s="53" t="s">
        <v>508</v>
      </c>
      <c r="D101" s="53" t="s">
        <v>23</v>
      </c>
      <c r="E101" s="149">
        <f>E102</f>
        <v>157780</v>
      </c>
    </row>
    <row r="102" spans="1:5" ht="15" outlineLevel="6">
      <c r="A102" s="52" t="s">
        <v>24</v>
      </c>
      <c r="B102" s="53" t="s">
        <v>27</v>
      </c>
      <c r="C102" s="53" t="s">
        <v>508</v>
      </c>
      <c r="D102" s="53" t="s">
        <v>25</v>
      </c>
      <c r="E102" s="149">
        <v>157780</v>
      </c>
    </row>
    <row r="103" spans="1:5" ht="15" outlineLevel="2">
      <c r="A103" s="52" t="s">
        <v>248</v>
      </c>
      <c r="B103" s="53" t="s">
        <v>27</v>
      </c>
      <c r="C103" s="53" t="s">
        <v>152</v>
      </c>
      <c r="D103" s="53" t="s">
        <v>8</v>
      </c>
      <c r="E103" s="149">
        <f>E104+E109+E112+E115</f>
        <v>26456492.13</v>
      </c>
    </row>
    <row r="104" spans="1:5" ht="37.5" outlineLevel="4">
      <c r="A104" s="52" t="s">
        <v>13</v>
      </c>
      <c r="B104" s="53" t="s">
        <v>27</v>
      </c>
      <c r="C104" s="53" t="s">
        <v>153</v>
      </c>
      <c r="D104" s="53" t="s">
        <v>8</v>
      </c>
      <c r="E104" s="149">
        <f>E105+E107</f>
        <v>18868578</v>
      </c>
    </row>
    <row r="105" spans="1:5" ht="56.25" outlineLevel="5">
      <c r="A105" s="52" t="s">
        <v>14</v>
      </c>
      <c r="B105" s="53" t="s">
        <v>27</v>
      </c>
      <c r="C105" s="53" t="s">
        <v>153</v>
      </c>
      <c r="D105" s="53" t="s">
        <v>15</v>
      </c>
      <c r="E105" s="149">
        <f>E106</f>
        <v>18848578</v>
      </c>
    </row>
    <row r="106" spans="1:5" ht="15" outlineLevel="6">
      <c r="A106" s="52" t="s">
        <v>16</v>
      </c>
      <c r="B106" s="53" t="s">
        <v>27</v>
      </c>
      <c r="C106" s="53" t="s">
        <v>153</v>
      </c>
      <c r="D106" s="53" t="s">
        <v>17</v>
      </c>
      <c r="E106" s="149">
        <v>18848578</v>
      </c>
    </row>
    <row r="107" spans="1:5" ht="15" outlineLevel="6">
      <c r="A107" s="52" t="s">
        <v>18</v>
      </c>
      <c r="B107" s="53" t="s">
        <v>27</v>
      </c>
      <c r="C107" s="53" t="s">
        <v>153</v>
      </c>
      <c r="D107" s="53" t="s">
        <v>19</v>
      </c>
      <c r="E107" s="149">
        <f>E108</f>
        <v>20000</v>
      </c>
    </row>
    <row r="108" spans="1:5" ht="37.5" outlineLevel="6">
      <c r="A108" s="52" t="s">
        <v>20</v>
      </c>
      <c r="B108" s="53" t="s">
        <v>27</v>
      </c>
      <c r="C108" s="53" t="s">
        <v>153</v>
      </c>
      <c r="D108" s="53" t="s">
        <v>21</v>
      </c>
      <c r="E108" s="149">
        <v>20000</v>
      </c>
    </row>
    <row r="109" spans="1:5" ht="37.5" outlineLevel="6">
      <c r="A109" s="52" t="s">
        <v>302</v>
      </c>
      <c r="B109" s="53" t="s">
        <v>27</v>
      </c>
      <c r="C109" s="53" t="s">
        <v>303</v>
      </c>
      <c r="D109" s="53" t="s">
        <v>8</v>
      </c>
      <c r="E109" s="149">
        <f>E110</f>
        <v>212000</v>
      </c>
    </row>
    <row r="110" spans="1:5" ht="15" outlineLevel="6">
      <c r="A110" s="52" t="s">
        <v>18</v>
      </c>
      <c r="B110" s="53" t="s">
        <v>27</v>
      </c>
      <c r="C110" s="53" t="s">
        <v>303</v>
      </c>
      <c r="D110" s="53" t="s">
        <v>19</v>
      </c>
      <c r="E110" s="149">
        <f>E111</f>
        <v>212000</v>
      </c>
    </row>
    <row r="111" spans="1:5" ht="37.5" outlineLevel="6">
      <c r="A111" s="52" t="s">
        <v>20</v>
      </c>
      <c r="B111" s="53" t="s">
        <v>27</v>
      </c>
      <c r="C111" s="53" t="s">
        <v>303</v>
      </c>
      <c r="D111" s="53" t="s">
        <v>21</v>
      </c>
      <c r="E111" s="149">
        <v>212000</v>
      </c>
    </row>
    <row r="112" spans="1:5" ht="15" outlineLevel="6">
      <c r="A112" s="52" t="s">
        <v>332</v>
      </c>
      <c r="B112" s="53" t="s">
        <v>27</v>
      </c>
      <c r="C112" s="53" t="s">
        <v>337</v>
      </c>
      <c r="D112" s="53" t="s">
        <v>8</v>
      </c>
      <c r="E112" s="149">
        <f>E113</f>
        <v>100000</v>
      </c>
    </row>
    <row r="113" spans="1:5" ht="15" outlineLevel="6">
      <c r="A113" s="52" t="s">
        <v>18</v>
      </c>
      <c r="B113" s="53" t="s">
        <v>27</v>
      </c>
      <c r="C113" s="53" t="s">
        <v>337</v>
      </c>
      <c r="D113" s="53" t="s">
        <v>19</v>
      </c>
      <c r="E113" s="149">
        <f>E114</f>
        <v>100000</v>
      </c>
    </row>
    <row r="114" spans="1:5" ht="37.5" outlineLevel="6">
      <c r="A114" s="52" t="s">
        <v>20</v>
      </c>
      <c r="B114" s="53" t="s">
        <v>27</v>
      </c>
      <c r="C114" s="53" t="s">
        <v>337</v>
      </c>
      <c r="D114" s="53" t="s">
        <v>21</v>
      </c>
      <c r="E114" s="149">
        <v>100000</v>
      </c>
    </row>
    <row r="115" spans="1:5" ht="15" outlineLevel="6">
      <c r="A115" s="52" t="s">
        <v>388</v>
      </c>
      <c r="B115" s="53" t="s">
        <v>27</v>
      </c>
      <c r="C115" s="53" t="s">
        <v>387</v>
      </c>
      <c r="D115" s="53" t="s">
        <v>8</v>
      </c>
      <c r="E115" s="149">
        <f>E116+E119+E124+E129+E132+E137</f>
        <v>7275914.13</v>
      </c>
    </row>
    <row r="116" spans="1:5" ht="56.25" outlineLevel="6">
      <c r="A116" s="32" t="s">
        <v>564</v>
      </c>
      <c r="B116" s="53" t="s">
        <v>27</v>
      </c>
      <c r="C116" s="53" t="s">
        <v>431</v>
      </c>
      <c r="D116" s="53" t="s">
        <v>8</v>
      </c>
      <c r="E116" s="149">
        <f>E117</f>
        <v>333287.13</v>
      </c>
    </row>
    <row r="117" spans="1:5" ht="56.25" outlineLevel="6">
      <c r="A117" s="52" t="s">
        <v>14</v>
      </c>
      <c r="B117" s="53" t="s">
        <v>27</v>
      </c>
      <c r="C117" s="53" t="s">
        <v>431</v>
      </c>
      <c r="D117" s="53" t="s">
        <v>15</v>
      </c>
      <c r="E117" s="149">
        <f>E118</f>
        <v>333287.13</v>
      </c>
    </row>
    <row r="118" spans="1:5" ht="15" outlineLevel="6">
      <c r="A118" s="52" t="s">
        <v>16</v>
      </c>
      <c r="B118" s="53" t="s">
        <v>27</v>
      </c>
      <c r="C118" s="53" t="s">
        <v>431</v>
      </c>
      <c r="D118" s="53" t="s">
        <v>17</v>
      </c>
      <c r="E118" s="149">
        <v>333287.13</v>
      </c>
    </row>
    <row r="119" spans="1:5" ht="56.25" outlineLevel="4">
      <c r="A119" s="32" t="s">
        <v>659</v>
      </c>
      <c r="B119" s="53" t="s">
        <v>27</v>
      </c>
      <c r="C119" s="53" t="s">
        <v>401</v>
      </c>
      <c r="D119" s="53" t="s">
        <v>8</v>
      </c>
      <c r="E119" s="149">
        <f>E120+E122</f>
        <v>2400990</v>
      </c>
    </row>
    <row r="120" spans="1:5" ht="56.25" outlineLevel="5">
      <c r="A120" s="52" t="s">
        <v>14</v>
      </c>
      <c r="B120" s="53" t="s">
        <v>27</v>
      </c>
      <c r="C120" s="53" t="s">
        <v>401</v>
      </c>
      <c r="D120" s="53" t="s">
        <v>15</v>
      </c>
      <c r="E120" s="149">
        <f>E121</f>
        <v>2321550</v>
      </c>
    </row>
    <row r="121" spans="1:5" ht="15" outlineLevel="6">
      <c r="A121" s="52" t="s">
        <v>16</v>
      </c>
      <c r="B121" s="53" t="s">
        <v>27</v>
      </c>
      <c r="C121" s="53" t="s">
        <v>401</v>
      </c>
      <c r="D121" s="53" t="s">
        <v>17</v>
      </c>
      <c r="E121" s="149">
        <v>2321550</v>
      </c>
    </row>
    <row r="122" spans="1:5" ht="15" outlineLevel="5">
      <c r="A122" s="52" t="s">
        <v>18</v>
      </c>
      <c r="B122" s="53" t="s">
        <v>27</v>
      </c>
      <c r="C122" s="53" t="s">
        <v>401</v>
      </c>
      <c r="D122" s="53" t="s">
        <v>19</v>
      </c>
      <c r="E122" s="149">
        <f>E123</f>
        <v>79440</v>
      </c>
    </row>
    <row r="123" spans="1:5" ht="37.5" outlineLevel="6">
      <c r="A123" s="52" t="s">
        <v>20</v>
      </c>
      <c r="B123" s="53" t="s">
        <v>27</v>
      </c>
      <c r="C123" s="53" t="s">
        <v>401</v>
      </c>
      <c r="D123" s="53" t="s">
        <v>21</v>
      </c>
      <c r="E123" s="149">
        <v>79440</v>
      </c>
    </row>
    <row r="124" spans="1:5" ht="56.25" outlineLevel="4">
      <c r="A124" s="32" t="s">
        <v>567</v>
      </c>
      <c r="B124" s="53" t="s">
        <v>27</v>
      </c>
      <c r="C124" s="53" t="s">
        <v>402</v>
      </c>
      <c r="D124" s="53" t="s">
        <v>8</v>
      </c>
      <c r="E124" s="149">
        <f>E125+E127</f>
        <v>1181384</v>
      </c>
    </row>
    <row r="125" spans="1:5" ht="56.25" outlineLevel="5">
      <c r="A125" s="52" t="s">
        <v>14</v>
      </c>
      <c r="B125" s="53" t="s">
        <v>27</v>
      </c>
      <c r="C125" s="53" t="s">
        <v>402</v>
      </c>
      <c r="D125" s="53" t="s">
        <v>15</v>
      </c>
      <c r="E125" s="149">
        <f>E126</f>
        <v>1166384</v>
      </c>
    </row>
    <row r="126" spans="1:5" ht="15" outlineLevel="6">
      <c r="A126" s="52" t="s">
        <v>16</v>
      </c>
      <c r="B126" s="53" t="s">
        <v>27</v>
      </c>
      <c r="C126" s="53" t="s">
        <v>402</v>
      </c>
      <c r="D126" s="53" t="s">
        <v>17</v>
      </c>
      <c r="E126" s="149">
        <v>1166384</v>
      </c>
    </row>
    <row r="127" spans="1:5" ht="15" outlineLevel="5">
      <c r="A127" s="52" t="s">
        <v>18</v>
      </c>
      <c r="B127" s="53" t="s">
        <v>27</v>
      </c>
      <c r="C127" s="53" t="s">
        <v>402</v>
      </c>
      <c r="D127" s="53" t="s">
        <v>19</v>
      </c>
      <c r="E127" s="149">
        <f>E128</f>
        <v>15000</v>
      </c>
    </row>
    <row r="128" spans="1:5" ht="37.5" outlineLevel="6">
      <c r="A128" s="52" t="s">
        <v>20</v>
      </c>
      <c r="B128" s="53" t="s">
        <v>27</v>
      </c>
      <c r="C128" s="53" t="s">
        <v>402</v>
      </c>
      <c r="D128" s="53" t="s">
        <v>21</v>
      </c>
      <c r="E128" s="149">
        <v>15000</v>
      </c>
    </row>
    <row r="129" spans="1:5" ht="56.25" outlineLevel="4">
      <c r="A129" s="32" t="s">
        <v>566</v>
      </c>
      <c r="B129" s="53" t="s">
        <v>27</v>
      </c>
      <c r="C129" s="53" t="s">
        <v>403</v>
      </c>
      <c r="D129" s="53" t="s">
        <v>8</v>
      </c>
      <c r="E129" s="149">
        <f>E130</f>
        <v>765954</v>
      </c>
    </row>
    <row r="130" spans="1:5" ht="56.25" outlineLevel="5">
      <c r="A130" s="52" t="s">
        <v>14</v>
      </c>
      <c r="B130" s="53" t="s">
        <v>27</v>
      </c>
      <c r="C130" s="53" t="s">
        <v>403</v>
      </c>
      <c r="D130" s="53" t="s">
        <v>15</v>
      </c>
      <c r="E130" s="149">
        <f>E131</f>
        <v>765954</v>
      </c>
    </row>
    <row r="131" spans="1:5" ht="15" outlineLevel="6">
      <c r="A131" s="52" t="s">
        <v>16</v>
      </c>
      <c r="B131" s="53" t="s">
        <v>27</v>
      </c>
      <c r="C131" s="53" t="s">
        <v>403</v>
      </c>
      <c r="D131" s="53" t="s">
        <v>17</v>
      </c>
      <c r="E131" s="149">
        <v>765954</v>
      </c>
    </row>
    <row r="132" spans="1:5" ht="56.25" outlineLevel="4">
      <c r="A132" s="32" t="s">
        <v>565</v>
      </c>
      <c r="B132" s="53" t="s">
        <v>27</v>
      </c>
      <c r="C132" s="53" t="s">
        <v>404</v>
      </c>
      <c r="D132" s="53" t="s">
        <v>8</v>
      </c>
      <c r="E132" s="149">
        <f>E133+E135</f>
        <v>774981</v>
      </c>
    </row>
    <row r="133" spans="1:5" ht="56.25" outlineLevel="5">
      <c r="A133" s="52" t="s">
        <v>14</v>
      </c>
      <c r="B133" s="53" t="s">
        <v>27</v>
      </c>
      <c r="C133" s="53" t="s">
        <v>404</v>
      </c>
      <c r="D133" s="53" t="s">
        <v>15</v>
      </c>
      <c r="E133" s="149">
        <f>E134</f>
        <v>759981</v>
      </c>
    </row>
    <row r="134" spans="1:5" ht="15" outlineLevel="6">
      <c r="A134" s="52" t="s">
        <v>16</v>
      </c>
      <c r="B134" s="53" t="s">
        <v>27</v>
      </c>
      <c r="C134" s="53" t="s">
        <v>404</v>
      </c>
      <c r="D134" s="53" t="s">
        <v>17</v>
      </c>
      <c r="E134" s="149">
        <v>759981</v>
      </c>
    </row>
    <row r="135" spans="1:5" ht="15" outlineLevel="5">
      <c r="A135" s="52" t="s">
        <v>18</v>
      </c>
      <c r="B135" s="53" t="s">
        <v>27</v>
      </c>
      <c r="C135" s="53" t="s">
        <v>404</v>
      </c>
      <c r="D135" s="53" t="s">
        <v>19</v>
      </c>
      <c r="E135" s="149">
        <f>E136</f>
        <v>15000</v>
      </c>
    </row>
    <row r="136" spans="1:5" ht="37.5" outlineLevel="6">
      <c r="A136" s="52" t="s">
        <v>20</v>
      </c>
      <c r="B136" s="53" t="s">
        <v>27</v>
      </c>
      <c r="C136" s="53" t="s">
        <v>404</v>
      </c>
      <c r="D136" s="53" t="s">
        <v>21</v>
      </c>
      <c r="E136" s="149">
        <v>15000</v>
      </c>
    </row>
    <row r="137" spans="1:5" ht="37.5" outlineLevel="6">
      <c r="A137" s="52" t="s">
        <v>601</v>
      </c>
      <c r="B137" s="53" t="s">
        <v>27</v>
      </c>
      <c r="C137" s="53" t="s">
        <v>602</v>
      </c>
      <c r="D137" s="53" t="s">
        <v>8</v>
      </c>
      <c r="E137" s="149">
        <f>E138+E140</f>
        <v>1819318</v>
      </c>
    </row>
    <row r="138" spans="1:5" ht="56.25" outlineLevel="6">
      <c r="A138" s="52" t="s">
        <v>14</v>
      </c>
      <c r="B138" s="53" t="s">
        <v>27</v>
      </c>
      <c r="C138" s="53" t="s">
        <v>602</v>
      </c>
      <c r="D138" s="53" t="s">
        <v>15</v>
      </c>
      <c r="E138" s="149">
        <f>E139</f>
        <v>1661718</v>
      </c>
    </row>
    <row r="139" spans="1:5" ht="15" outlineLevel="6">
      <c r="A139" s="52" t="s">
        <v>16</v>
      </c>
      <c r="B139" s="53" t="s">
        <v>27</v>
      </c>
      <c r="C139" s="53" t="s">
        <v>602</v>
      </c>
      <c r="D139" s="53" t="s">
        <v>17</v>
      </c>
      <c r="E139" s="149">
        <v>1661718</v>
      </c>
    </row>
    <row r="140" spans="1:5" ht="15" outlineLevel="6">
      <c r="A140" s="52" t="s">
        <v>18</v>
      </c>
      <c r="B140" s="53" t="s">
        <v>27</v>
      </c>
      <c r="C140" s="53" t="s">
        <v>602</v>
      </c>
      <c r="D140" s="53" t="s">
        <v>19</v>
      </c>
      <c r="E140" s="149">
        <f>E141</f>
        <v>157600</v>
      </c>
    </row>
    <row r="141" spans="1:5" ht="37.5" outlineLevel="6">
      <c r="A141" s="52" t="s">
        <v>20</v>
      </c>
      <c r="B141" s="53" t="s">
        <v>27</v>
      </c>
      <c r="C141" s="53" t="s">
        <v>602</v>
      </c>
      <c r="D141" s="53" t="s">
        <v>21</v>
      </c>
      <c r="E141" s="149">
        <v>157600</v>
      </c>
    </row>
    <row r="142" spans="1:9" s="3" customFormat="1" ht="15">
      <c r="A142" s="50" t="s">
        <v>145</v>
      </c>
      <c r="B142" s="51" t="s">
        <v>29</v>
      </c>
      <c r="C142" s="51" t="s">
        <v>151</v>
      </c>
      <c r="D142" s="51" t="s">
        <v>8</v>
      </c>
      <c r="E142" s="153">
        <f aca="true" t="shared" si="0" ref="E142:E147">E143</f>
        <v>1263976</v>
      </c>
      <c r="F142" s="128"/>
      <c r="G142" s="183"/>
      <c r="H142" s="183"/>
      <c r="I142" s="183"/>
    </row>
    <row r="143" spans="1:5" ht="15" outlineLevel="1">
      <c r="A143" s="52" t="s">
        <v>146</v>
      </c>
      <c r="B143" s="53" t="s">
        <v>147</v>
      </c>
      <c r="C143" s="53" t="s">
        <v>151</v>
      </c>
      <c r="D143" s="53" t="s">
        <v>8</v>
      </c>
      <c r="E143" s="149">
        <f t="shared" si="0"/>
        <v>1263976</v>
      </c>
    </row>
    <row r="144" spans="1:5" ht="15" outlineLevel="3">
      <c r="A144" s="52" t="s">
        <v>248</v>
      </c>
      <c r="B144" s="53" t="s">
        <v>147</v>
      </c>
      <c r="C144" s="53" t="s">
        <v>152</v>
      </c>
      <c r="D144" s="53" t="s">
        <v>8</v>
      </c>
      <c r="E144" s="149">
        <f t="shared" si="0"/>
        <v>1263976</v>
      </c>
    </row>
    <row r="145" spans="1:5" ht="15" outlineLevel="3">
      <c r="A145" s="52" t="s">
        <v>388</v>
      </c>
      <c r="B145" s="53" t="s">
        <v>147</v>
      </c>
      <c r="C145" s="53" t="s">
        <v>387</v>
      </c>
      <c r="D145" s="53" t="s">
        <v>8</v>
      </c>
      <c r="E145" s="149">
        <f t="shared" si="0"/>
        <v>1263976</v>
      </c>
    </row>
    <row r="146" spans="1:5" ht="56.25" outlineLevel="4">
      <c r="A146" s="32" t="s">
        <v>489</v>
      </c>
      <c r="B146" s="53" t="s">
        <v>147</v>
      </c>
      <c r="C146" s="53" t="s">
        <v>427</v>
      </c>
      <c r="D146" s="53" t="s">
        <v>8</v>
      </c>
      <c r="E146" s="149">
        <f t="shared" si="0"/>
        <v>1263976</v>
      </c>
    </row>
    <row r="147" spans="1:5" ht="15" outlineLevel="5">
      <c r="A147" s="52" t="s">
        <v>30</v>
      </c>
      <c r="B147" s="53" t="s">
        <v>147</v>
      </c>
      <c r="C147" s="53" t="s">
        <v>427</v>
      </c>
      <c r="D147" s="53" t="s">
        <v>31</v>
      </c>
      <c r="E147" s="149">
        <f t="shared" si="0"/>
        <v>1263976</v>
      </c>
    </row>
    <row r="148" spans="1:5" ht="15" outlineLevel="6">
      <c r="A148" s="52" t="s">
        <v>148</v>
      </c>
      <c r="B148" s="53" t="s">
        <v>147</v>
      </c>
      <c r="C148" s="53" t="s">
        <v>427</v>
      </c>
      <c r="D148" s="53" t="s">
        <v>149</v>
      </c>
      <c r="E148" s="149">
        <v>1263976</v>
      </c>
    </row>
    <row r="149" spans="1:9" s="3" customFormat="1" ht="37.5">
      <c r="A149" s="50" t="s">
        <v>55</v>
      </c>
      <c r="B149" s="51" t="s">
        <v>56</v>
      </c>
      <c r="C149" s="51" t="s">
        <v>151</v>
      </c>
      <c r="D149" s="51" t="s">
        <v>8</v>
      </c>
      <c r="E149" s="153">
        <f>E150</f>
        <v>200000</v>
      </c>
      <c r="F149" s="128"/>
      <c r="G149" s="183"/>
      <c r="H149" s="183"/>
      <c r="I149" s="183"/>
    </row>
    <row r="150" spans="1:5" ht="37.5" outlineLevel="1">
      <c r="A150" s="52" t="s">
        <v>57</v>
      </c>
      <c r="B150" s="53" t="s">
        <v>58</v>
      </c>
      <c r="C150" s="53" t="s">
        <v>151</v>
      </c>
      <c r="D150" s="53" t="s">
        <v>8</v>
      </c>
      <c r="E150" s="149">
        <f>E151</f>
        <v>200000</v>
      </c>
    </row>
    <row r="151" spans="1:5" ht="15" outlineLevel="3">
      <c r="A151" s="52" t="s">
        <v>248</v>
      </c>
      <c r="B151" s="53" t="s">
        <v>58</v>
      </c>
      <c r="C151" s="53" t="s">
        <v>152</v>
      </c>
      <c r="D151" s="53" t="s">
        <v>8</v>
      </c>
      <c r="E151" s="149">
        <f>E152</f>
        <v>200000</v>
      </c>
    </row>
    <row r="152" spans="1:5" ht="37.5" outlineLevel="4">
      <c r="A152" s="52" t="s">
        <v>59</v>
      </c>
      <c r="B152" s="53" t="s">
        <v>58</v>
      </c>
      <c r="C152" s="53" t="s">
        <v>161</v>
      </c>
      <c r="D152" s="53" t="s">
        <v>8</v>
      </c>
      <c r="E152" s="149">
        <f>E153</f>
        <v>200000</v>
      </c>
    </row>
    <row r="153" spans="1:5" ht="15" outlineLevel="5">
      <c r="A153" s="52" t="s">
        <v>18</v>
      </c>
      <c r="B153" s="53" t="s">
        <v>58</v>
      </c>
      <c r="C153" s="53" t="s">
        <v>161</v>
      </c>
      <c r="D153" s="53" t="s">
        <v>19</v>
      </c>
      <c r="E153" s="149">
        <f>E154</f>
        <v>200000</v>
      </c>
    </row>
    <row r="154" spans="1:5" ht="37.5" outlineLevel="6">
      <c r="A154" s="52" t="s">
        <v>20</v>
      </c>
      <c r="B154" s="53" t="s">
        <v>58</v>
      </c>
      <c r="C154" s="53" t="s">
        <v>161</v>
      </c>
      <c r="D154" s="53" t="s">
        <v>21</v>
      </c>
      <c r="E154" s="149">
        <v>200000</v>
      </c>
    </row>
    <row r="155" spans="1:9" s="3" customFormat="1" ht="15">
      <c r="A155" s="50" t="s">
        <v>139</v>
      </c>
      <c r="B155" s="51" t="s">
        <v>60</v>
      </c>
      <c r="C155" s="51" t="s">
        <v>151</v>
      </c>
      <c r="D155" s="51" t="s">
        <v>8</v>
      </c>
      <c r="E155" s="153">
        <f>E156+E162+E168+E180</f>
        <v>21211938</v>
      </c>
      <c r="F155" s="128"/>
      <c r="G155" s="183"/>
      <c r="H155" s="183"/>
      <c r="I155" s="183"/>
    </row>
    <row r="156" spans="1:9" s="3" customFormat="1" ht="15">
      <c r="A156" s="52" t="s">
        <v>141</v>
      </c>
      <c r="B156" s="53" t="s">
        <v>142</v>
      </c>
      <c r="C156" s="53" t="s">
        <v>151</v>
      </c>
      <c r="D156" s="53" t="s">
        <v>8</v>
      </c>
      <c r="E156" s="149">
        <f>E157</f>
        <v>374490</v>
      </c>
      <c r="G156" s="183"/>
      <c r="H156" s="183"/>
      <c r="I156" s="183"/>
    </row>
    <row r="157" spans="1:9" s="3" customFormat="1" ht="15">
      <c r="A157" s="52" t="s">
        <v>248</v>
      </c>
      <c r="B157" s="53" t="s">
        <v>142</v>
      </c>
      <c r="C157" s="53" t="s">
        <v>152</v>
      </c>
      <c r="D157" s="53" t="s">
        <v>8</v>
      </c>
      <c r="E157" s="149">
        <f>E158</f>
        <v>374490</v>
      </c>
      <c r="G157" s="183"/>
      <c r="H157" s="183"/>
      <c r="I157" s="183"/>
    </row>
    <row r="158" spans="1:9" s="3" customFormat="1" ht="15">
      <c r="A158" s="52" t="s">
        <v>388</v>
      </c>
      <c r="B158" s="53" t="s">
        <v>142</v>
      </c>
      <c r="C158" s="53" t="s">
        <v>387</v>
      </c>
      <c r="D158" s="53" t="s">
        <v>8</v>
      </c>
      <c r="E158" s="149">
        <f>E159</f>
        <v>374490</v>
      </c>
      <c r="G158" s="183"/>
      <c r="H158" s="183"/>
      <c r="I158" s="183"/>
    </row>
    <row r="159" spans="1:9" s="3" customFormat="1" ht="75">
      <c r="A159" s="56" t="s">
        <v>568</v>
      </c>
      <c r="B159" s="53" t="s">
        <v>142</v>
      </c>
      <c r="C159" s="53" t="s">
        <v>400</v>
      </c>
      <c r="D159" s="53" t="s">
        <v>8</v>
      </c>
      <c r="E159" s="149">
        <f>E160</f>
        <v>374490</v>
      </c>
      <c r="G159" s="183"/>
      <c r="H159" s="183"/>
      <c r="I159" s="183"/>
    </row>
    <row r="160" spans="1:9" s="3" customFormat="1" ht="15">
      <c r="A160" s="52" t="s">
        <v>18</v>
      </c>
      <c r="B160" s="53" t="s">
        <v>142</v>
      </c>
      <c r="C160" s="53" t="s">
        <v>400</v>
      </c>
      <c r="D160" s="53" t="s">
        <v>19</v>
      </c>
      <c r="E160" s="149">
        <f>E161</f>
        <v>374490</v>
      </c>
      <c r="G160" s="183"/>
      <c r="H160" s="183"/>
      <c r="I160" s="183"/>
    </row>
    <row r="161" spans="1:9" s="3" customFormat="1" ht="37.5">
      <c r="A161" s="52" t="s">
        <v>20</v>
      </c>
      <c r="B161" s="53" t="s">
        <v>142</v>
      </c>
      <c r="C161" s="53" t="s">
        <v>400</v>
      </c>
      <c r="D161" s="53" t="s">
        <v>21</v>
      </c>
      <c r="E161" s="149">
        <v>374490</v>
      </c>
      <c r="G161" s="183"/>
      <c r="H161" s="183"/>
      <c r="I161" s="183"/>
    </row>
    <row r="162" spans="1:9" s="3" customFormat="1" ht="15">
      <c r="A162" s="52" t="s">
        <v>419</v>
      </c>
      <c r="B162" s="53" t="s">
        <v>420</v>
      </c>
      <c r="C162" s="53" t="s">
        <v>151</v>
      </c>
      <c r="D162" s="53" t="s">
        <v>8</v>
      </c>
      <c r="E162" s="149">
        <f>E163</f>
        <v>3223</v>
      </c>
      <c r="G162" s="183"/>
      <c r="H162" s="183"/>
      <c r="I162" s="183"/>
    </row>
    <row r="163" spans="1:9" s="3" customFormat="1" ht="21" customHeight="1">
      <c r="A163" s="52" t="s">
        <v>160</v>
      </c>
      <c r="B163" s="53" t="s">
        <v>420</v>
      </c>
      <c r="C163" s="53" t="s">
        <v>152</v>
      </c>
      <c r="D163" s="53" t="s">
        <v>8</v>
      </c>
      <c r="E163" s="149">
        <f>E164</f>
        <v>3223</v>
      </c>
      <c r="G163" s="183"/>
      <c r="H163" s="183"/>
      <c r="I163" s="183"/>
    </row>
    <row r="164" spans="1:9" s="3" customFormat="1" ht="15">
      <c r="A164" s="52" t="s">
        <v>388</v>
      </c>
      <c r="B164" s="53" t="s">
        <v>420</v>
      </c>
      <c r="C164" s="53" t="s">
        <v>387</v>
      </c>
      <c r="D164" s="53" t="s">
        <v>8</v>
      </c>
      <c r="E164" s="149">
        <f>E165</f>
        <v>3223</v>
      </c>
      <c r="G164" s="183"/>
      <c r="H164" s="183"/>
      <c r="I164" s="183"/>
    </row>
    <row r="165" spans="1:9" s="3" customFormat="1" ht="93.75">
      <c r="A165" s="32" t="s">
        <v>570</v>
      </c>
      <c r="B165" s="53" t="s">
        <v>420</v>
      </c>
      <c r="C165" s="53" t="s">
        <v>569</v>
      </c>
      <c r="D165" s="53" t="s">
        <v>8</v>
      </c>
      <c r="E165" s="149">
        <f>E166</f>
        <v>3223</v>
      </c>
      <c r="G165" s="183"/>
      <c r="H165" s="183"/>
      <c r="I165" s="183"/>
    </row>
    <row r="166" spans="1:9" s="3" customFormat="1" ht="15">
      <c r="A166" s="52" t="s">
        <v>18</v>
      </c>
      <c r="B166" s="53" t="s">
        <v>420</v>
      </c>
      <c r="C166" s="53" t="s">
        <v>569</v>
      </c>
      <c r="D166" s="53" t="s">
        <v>19</v>
      </c>
      <c r="E166" s="149">
        <f>E167</f>
        <v>3223</v>
      </c>
      <c r="G166" s="183"/>
      <c r="H166" s="183"/>
      <c r="I166" s="183"/>
    </row>
    <row r="167" spans="1:9" s="3" customFormat="1" ht="37.5">
      <c r="A167" s="52" t="s">
        <v>20</v>
      </c>
      <c r="B167" s="53" t="s">
        <v>420</v>
      </c>
      <c r="C167" s="53" t="s">
        <v>569</v>
      </c>
      <c r="D167" s="53" t="s">
        <v>21</v>
      </c>
      <c r="E167" s="149">
        <v>3223</v>
      </c>
      <c r="G167" s="183"/>
      <c r="H167" s="183"/>
      <c r="I167" s="183"/>
    </row>
    <row r="168" spans="1:5" ht="15" outlineLevel="6">
      <c r="A168" s="52" t="s">
        <v>63</v>
      </c>
      <c r="B168" s="53" t="s">
        <v>64</v>
      </c>
      <c r="C168" s="53" t="s">
        <v>151</v>
      </c>
      <c r="D168" s="53" t="s">
        <v>8</v>
      </c>
      <c r="E168" s="149">
        <f>E169</f>
        <v>20404225</v>
      </c>
    </row>
    <row r="169" spans="1:5" ht="56.25" outlineLevel="6">
      <c r="A169" s="137" t="s">
        <v>509</v>
      </c>
      <c r="B169" s="74" t="s">
        <v>64</v>
      </c>
      <c r="C169" s="74" t="s">
        <v>510</v>
      </c>
      <c r="D169" s="74" t="s">
        <v>8</v>
      </c>
      <c r="E169" s="149">
        <f>E170</f>
        <v>20404225</v>
      </c>
    </row>
    <row r="170" spans="1:5" ht="37.5" outlineLevel="6">
      <c r="A170" s="52" t="s">
        <v>511</v>
      </c>
      <c r="B170" s="53" t="s">
        <v>64</v>
      </c>
      <c r="C170" s="53" t="s">
        <v>512</v>
      </c>
      <c r="D170" s="53" t="s">
        <v>8</v>
      </c>
      <c r="E170" s="149">
        <f>E171+E174+E177</f>
        <v>20404225</v>
      </c>
    </row>
    <row r="171" spans="1:5" ht="56.25" outlineLevel="6">
      <c r="A171" s="140" t="s">
        <v>513</v>
      </c>
      <c r="B171" s="53" t="s">
        <v>64</v>
      </c>
      <c r="C171" s="53" t="s">
        <v>514</v>
      </c>
      <c r="D171" s="53" t="s">
        <v>8</v>
      </c>
      <c r="E171" s="149">
        <f>E172</f>
        <v>10407500</v>
      </c>
    </row>
    <row r="172" spans="1:5" ht="15" outlineLevel="6">
      <c r="A172" s="52" t="s">
        <v>18</v>
      </c>
      <c r="B172" s="53" t="s">
        <v>64</v>
      </c>
      <c r="C172" s="53" t="s">
        <v>514</v>
      </c>
      <c r="D172" s="53" t="s">
        <v>19</v>
      </c>
      <c r="E172" s="149">
        <f>E173</f>
        <v>10407500</v>
      </c>
    </row>
    <row r="173" spans="1:5" ht="37.5" outlineLevel="6">
      <c r="A173" s="52" t="s">
        <v>20</v>
      </c>
      <c r="B173" s="53" t="s">
        <v>64</v>
      </c>
      <c r="C173" s="53" t="s">
        <v>514</v>
      </c>
      <c r="D173" s="53" t="s">
        <v>21</v>
      </c>
      <c r="E173" s="149">
        <v>10407500</v>
      </c>
    </row>
    <row r="174" spans="1:5" ht="37.5" outlineLevel="6">
      <c r="A174" s="52" t="s">
        <v>393</v>
      </c>
      <c r="B174" s="53" t="s">
        <v>64</v>
      </c>
      <c r="C174" s="53" t="s">
        <v>642</v>
      </c>
      <c r="D174" s="53" t="s">
        <v>8</v>
      </c>
      <c r="E174" s="149">
        <f>E175</f>
        <v>100000</v>
      </c>
    </row>
    <row r="175" spans="1:5" ht="15" outlineLevel="6">
      <c r="A175" s="52" t="s">
        <v>18</v>
      </c>
      <c r="B175" s="53" t="s">
        <v>64</v>
      </c>
      <c r="C175" s="53" t="s">
        <v>642</v>
      </c>
      <c r="D175" s="53" t="s">
        <v>19</v>
      </c>
      <c r="E175" s="149">
        <f>E176</f>
        <v>100000</v>
      </c>
    </row>
    <row r="176" spans="1:5" ht="37.5" outlineLevel="6">
      <c r="A176" s="52" t="s">
        <v>20</v>
      </c>
      <c r="B176" s="53" t="s">
        <v>64</v>
      </c>
      <c r="C176" s="53" t="s">
        <v>642</v>
      </c>
      <c r="D176" s="53" t="s">
        <v>21</v>
      </c>
      <c r="E176" s="149">
        <v>100000</v>
      </c>
    </row>
    <row r="177" spans="1:5" ht="56.25" outlineLevel="6">
      <c r="A177" s="32" t="s">
        <v>571</v>
      </c>
      <c r="B177" s="53" t="s">
        <v>64</v>
      </c>
      <c r="C177" s="53" t="s">
        <v>643</v>
      </c>
      <c r="D177" s="53" t="s">
        <v>8</v>
      </c>
      <c r="E177" s="149">
        <f>E178</f>
        <v>9896725</v>
      </c>
    </row>
    <row r="178" spans="1:5" ht="15" outlineLevel="6">
      <c r="A178" s="52" t="s">
        <v>18</v>
      </c>
      <c r="B178" s="53" t="s">
        <v>64</v>
      </c>
      <c r="C178" s="53" t="s">
        <v>643</v>
      </c>
      <c r="D178" s="53" t="s">
        <v>19</v>
      </c>
      <c r="E178" s="149">
        <f>E179</f>
        <v>9896725</v>
      </c>
    </row>
    <row r="179" spans="1:5" ht="37.5" outlineLevel="6">
      <c r="A179" s="52" t="s">
        <v>20</v>
      </c>
      <c r="B179" s="53" t="s">
        <v>64</v>
      </c>
      <c r="C179" s="53" t="s">
        <v>643</v>
      </c>
      <c r="D179" s="53" t="s">
        <v>21</v>
      </c>
      <c r="E179" s="149">
        <v>9896725</v>
      </c>
    </row>
    <row r="180" spans="1:5" ht="15" outlineLevel="1">
      <c r="A180" s="52" t="s">
        <v>66</v>
      </c>
      <c r="B180" s="53" t="s">
        <v>67</v>
      </c>
      <c r="C180" s="53" t="s">
        <v>151</v>
      </c>
      <c r="D180" s="53" t="s">
        <v>8</v>
      </c>
      <c r="E180" s="149">
        <f>E181</f>
        <v>430000</v>
      </c>
    </row>
    <row r="181" spans="1:5" ht="56.25" outlineLevel="1">
      <c r="A181" s="137" t="s">
        <v>575</v>
      </c>
      <c r="B181" s="74" t="s">
        <v>67</v>
      </c>
      <c r="C181" s="74" t="s">
        <v>515</v>
      </c>
      <c r="D181" s="74" t="s">
        <v>8</v>
      </c>
      <c r="E181" s="149">
        <f>E182+E186</f>
        <v>430000</v>
      </c>
    </row>
    <row r="182" spans="1:5" ht="15" outlineLevel="1">
      <c r="A182" s="52" t="s">
        <v>572</v>
      </c>
      <c r="B182" s="53" t="s">
        <v>67</v>
      </c>
      <c r="C182" s="53" t="s">
        <v>516</v>
      </c>
      <c r="D182" s="53" t="s">
        <v>8</v>
      </c>
      <c r="E182" s="149">
        <f>E183</f>
        <v>30000</v>
      </c>
    </row>
    <row r="183" spans="1:5" ht="15" outlineLevel="1">
      <c r="A183" s="52" t="s">
        <v>517</v>
      </c>
      <c r="B183" s="53" t="s">
        <v>67</v>
      </c>
      <c r="C183" s="53" t="s">
        <v>518</v>
      </c>
      <c r="D183" s="53" t="s">
        <v>8</v>
      </c>
      <c r="E183" s="149">
        <f>E184</f>
        <v>30000</v>
      </c>
    </row>
    <row r="184" spans="1:5" ht="15" outlineLevel="1">
      <c r="A184" s="52" t="s">
        <v>18</v>
      </c>
      <c r="B184" s="53" t="s">
        <v>67</v>
      </c>
      <c r="C184" s="53" t="s">
        <v>518</v>
      </c>
      <c r="D184" s="53" t="s">
        <v>19</v>
      </c>
      <c r="E184" s="149">
        <f>E185</f>
        <v>30000</v>
      </c>
    </row>
    <row r="185" spans="1:5" ht="37.5" outlineLevel="1">
      <c r="A185" s="52" t="s">
        <v>20</v>
      </c>
      <c r="B185" s="53" t="s">
        <v>67</v>
      </c>
      <c r="C185" s="53" t="s">
        <v>518</v>
      </c>
      <c r="D185" s="53" t="s">
        <v>21</v>
      </c>
      <c r="E185" s="149">
        <v>30000</v>
      </c>
    </row>
    <row r="186" spans="1:5" ht="37.5" outlineLevel="4">
      <c r="A186" s="56" t="s">
        <v>574</v>
      </c>
      <c r="B186" s="53" t="s">
        <v>67</v>
      </c>
      <c r="C186" s="53" t="s">
        <v>573</v>
      </c>
      <c r="D186" s="53" t="s">
        <v>8</v>
      </c>
      <c r="E186" s="149">
        <f>E187</f>
        <v>400000</v>
      </c>
    </row>
    <row r="187" spans="1:5" ht="15" outlineLevel="5">
      <c r="A187" s="52" t="s">
        <v>519</v>
      </c>
      <c r="B187" s="53" t="s">
        <v>67</v>
      </c>
      <c r="C187" s="53" t="s">
        <v>665</v>
      </c>
      <c r="D187" s="53" t="s">
        <v>8</v>
      </c>
      <c r="E187" s="149">
        <f>E188</f>
        <v>400000</v>
      </c>
    </row>
    <row r="188" spans="1:5" ht="15" outlineLevel="6">
      <c r="A188" s="52" t="s">
        <v>18</v>
      </c>
      <c r="B188" s="53" t="s">
        <v>67</v>
      </c>
      <c r="C188" s="53" t="s">
        <v>665</v>
      </c>
      <c r="D188" s="53" t="s">
        <v>19</v>
      </c>
      <c r="E188" s="149">
        <f>E189</f>
        <v>400000</v>
      </c>
    </row>
    <row r="189" spans="1:5" ht="37.5" outlineLevel="6">
      <c r="A189" s="52" t="s">
        <v>20</v>
      </c>
      <c r="B189" s="53" t="s">
        <v>67</v>
      </c>
      <c r="C189" s="53" t="s">
        <v>665</v>
      </c>
      <c r="D189" s="53" t="s">
        <v>21</v>
      </c>
      <c r="E189" s="149">
        <v>400000</v>
      </c>
    </row>
    <row r="190" spans="1:9" s="3" customFormat="1" ht="15">
      <c r="A190" s="50" t="s">
        <v>68</v>
      </c>
      <c r="B190" s="51" t="s">
        <v>69</v>
      </c>
      <c r="C190" s="51" t="s">
        <v>151</v>
      </c>
      <c r="D190" s="51" t="s">
        <v>8</v>
      </c>
      <c r="E190" s="153">
        <f>E191+E197+E221+E227</f>
        <v>18449168.939999998</v>
      </c>
      <c r="F190" s="128"/>
      <c r="G190" s="183"/>
      <c r="H190" s="183"/>
      <c r="I190" s="183"/>
    </row>
    <row r="191" spans="1:9" s="3" customFormat="1" ht="15">
      <c r="A191" s="52" t="s">
        <v>70</v>
      </c>
      <c r="B191" s="53" t="s">
        <v>71</v>
      </c>
      <c r="C191" s="53" t="s">
        <v>151</v>
      </c>
      <c r="D191" s="53" t="s">
        <v>8</v>
      </c>
      <c r="E191" s="149">
        <f>E192</f>
        <v>1000000</v>
      </c>
      <c r="G191" s="183"/>
      <c r="H191" s="183"/>
      <c r="I191" s="183"/>
    </row>
    <row r="192" spans="1:9" s="3" customFormat="1" ht="37.5">
      <c r="A192" s="137" t="s">
        <v>521</v>
      </c>
      <c r="B192" s="74" t="s">
        <v>71</v>
      </c>
      <c r="C192" s="74" t="s">
        <v>506</v>
      </c>
      <c r="D192" s="74" t="s">
        <v>8</v>
      </c>
      <c r="E192" s="149">
        <f>E193</f>
        <v>1000000</v>
      </c>
      <c r="G192" s="183"/>
      <c r="H192" s="183"/>
      <c r="I192" s="183"/>
    </row>
    <row r="193" spans="1:9" s="3" customFormat="1" ht="37.5">
      <c r="A193" s="52" t="s">
        <v>522</v>
      </c>
      <c r="B193" s="53" t="s">
        <v>71</v>
      </c>
      <c r="C193" s="53" t="s">
        <v>507</v>
      </c>
      <c r="D193" s="53" t="s">
        <v>8</v>
      </c>
      <c r="E193" s="149">
        <f>E194</f>
        <v>1000000</v>
      </c>
      <c r="G193" s="183"/>
      <c r="H193" s="183"/>
      <c r="I193" s="183"/>
    </row>
    <row r="194" spans="1:9" s="3" customFormat="1" ht="15">
      <c r="A194" s="52" t="s">
        <v>523</v>
      </c>
      <c r="B194" s="53" t="s">
        <v>71</v>
      </c>
      <c r="C194" s="53" t="s">
        <v>524</v>
      </c>
      <c r="D194" s="53" t="s">
        <v>8</v>
      </c>
      <c r="E194" s="149">
        <f>E195</f>
        <v>1000000</v>
      </c>
      <c r="G194" s="183"/>
      <c r="H194" s="183"/>
      <c r="I194" s="183"/>
    </row>
    <row r="195" spans="1:9" s="3" customFormat="1" ht="15">
      <c r="A195" s="52" t="s">
        <v>18</v>
      </c>
      <c r="B195" s="53" t="s">
        <v>71</v>
      </c>
      <c r="C195" s="53" t="s">
        <v>524</v>
      </c>
      <c r="D195" s="53" t="s">
        <v>19</v>
      </c>
      <c r="E195" s="149">
        <f>E196</f>
        <v>1000000</v>
      </c>
      <c r="G195" s="183"/>
      <c r="H195" s="183"/>
      <c r="I195" s="183"/>
    </row>
    <row r="196" spans="1:9" s="3" customFormat="1" ht="37.5">
      <c r="A196" s="52" t="s">
        <v>20</v>
      </c>
      <c r="B196" s="53" t="s">
        <v>71</v>
      </c>
      <c r="C196" s="53" t="s">
        <v>524</v>
      </c>
      <c r="D196" s="53" t="s">
        <v>21</v>
      </c>
      <c r="E196" s="149">
        <v>1000000</v>
      </c>
      <c r="G196" s="183"/>
      <c r="H196" s="183"/>
      <c r="I196" s="183"/>
    </row>
    <row r="197" spans="1:9" s="3" customFormat="1" ht="15">
      <c r="A197" s="52" t="s">
        <v>72</v>
      </c>
      <c r="B197" s="53" t="s">
        <v>73</v>
      </c>
      <c r="C197" s="53" t="s">
        <v>151</v>
      </c>
      <c r="D197" s="53" t="s">
        <v>8</v>
      </c>
      <c r="E197" s="149">
        <f>E198</f>
        <v>4256721</v>
      </c>
      <c r="G197" s="183"/>
      <c r="H197" s="183"/>
      <c r="I197" s="183"/>
    </row>
    <row r="198" spans="1:9" s="3" customFormat="1" ht="39" customHeight="1">
      <c r="A198" s="137" t="s">
        <v>525</v>
      </c>
      <c r="B198" s="74" t="s">
        <v>73</v>
      </c>
      <c r="C198" s="74" t="s">
        <v>162</v>
      </c>
      <c r="D198" s="74" t="s">
        <v>8</v>
      </c>
      <c r="E198" s="149">
        <f>E199</f>
        <v>4256721</v>
      </c>
      <c r="G198" s="183"/>
      <c r="H198" s="183"/>
      <c r="I198" s="183"/>
    </row>
    <row r="199" spans="1:9" s="3" customFormat="1" ht="37.5">
      <c r="A199" s="52" t="s">
        <v>526</v>
      </c>
      <c r="B199" s="53" t="s">
        <v>73</v>
      </c>
      <c r="C199" s="53" t="s">
        <v>527</v>
      </c>
      <c r="D199" s="53" t="s">
        <v>8</v>
      </c>
      <c r="E199" s="149">
        <f>E200+E203+E206+E209+E212+E215+E218</f>
        <v>4256721</v>
      </c>
      <c r="G199" s="183"/>
      <c r="H199" s="183"/>
      <c r="I199" s="183"/>
    </row>
    <row r="200" spans="1:9" s="3" customFormat="1" ht="75">
      <c r="A200" s="57" t="s">
        <v>74</v>
      </c>
      <c r="B200" s="53" t="s">
        <v>73</v>
      </c>
      <c r="C200" s="53" t="s">
        <v>528</v>
      </c>
      <c r="D200" s="53" t="s">
        <v>8</v>
      </c>
      <c r="E200" s="149">
        <f>E201</f>
        <v>500000</v>
      </c>
      <c r="G200" s="183"/>
      <c r="H200" s="183"/>
      <c r="I200" s="183"/>
    </row>
    <row r="201" spans="1:9" s="3" customFormat="1" ht="21.75" customHeight="1">
      <c r="A201" s="52" t="s">
        <v>18</v>
      </c>
      <c r="B201" s="53" t="s">
        <v>73</v>
      </c>
      <c r="C201" s="53" t="s">
        <v>528</v>
      </c>
      <c r="D201" s="53" t="s">
        <v>19</v>
      </c>
      <c r="E201" s="149">
        <f>E202</f>
        <v>500000</v>
      </c>
      <c r="G201" s="183"/>
      <c r="H201" s="183"/>
      <c r="I201" s="183"/>
    </row>
    <row r="202" spans="1:9" s="3" customFormat="1" ht="37.5">
      <c r="A202" s="52" t="s">
        <v>20</v>
      </c>
      <c r="B202" s="53" t="s">
        <v>73</v>
      </c>
      <c r="C202" s="53" t="s">
        <v>528</v>
      </c>
      <c r="D202" s="53" t="s">
        <v>21</v>
      </c>
      <c r="E202" s="149">
        <v>500000</v>
      </c>
      <c r="G202" s="183"/>
      <c r="H202" s="183"/>
      <c r="I202" s="183"/>
    </row>
    <row r="203" spans="1:9" s="3" customFormat="1" ht="37.5">
      <c r="A203" s="52" t="s">
        <v>305</v>
      </c>
      <c r="B203" s="53" t="s">
        <v>73</v>
      </c>
      <c r="C203" s="53" t="s">
        <v>530</v>
      </c>
      <c r="D203" s="53" t="s">
        <v>8</v>
      </c>
      <c r="E203" s="149">
        <f>E204</f>
        <v>500000</v>
      </c>
      <c r="G203" s="183"/>
      <c r="H203" s="183"/>
      <c r="I203" s="183"/>
    </row>
    <row r="204" spans="1:9" s="3" customFormat="1" ht="15">
      <c r="A204" s="52" t="s">
        <v>22</v>
      </c>
      <c r="B204" s="53" t="s">
        <v>73</v>
      </c>
      <c r="C204" s="53" t="s">
        <v>530</v>
      </c>
      <c r="D204" s="53" t="s">
        <v>23</v>
      </c>
      <c r="E204" s="149">
        <f>E205</f>
        <v>500000</v>
      </c>
      <c r="G204" s="183"/>
      <c r="H204" s="183"/>
      <c r="I204" s="183"/>
    </row>
    <row r="205" spans="1:9" s="3" customFormat="1" ht="37.5">
      <c r="A205" s="52" t="s">
        <v>61</v>
      </c>
      <c r="B205" s="53" t="s">
        <v>73</v>
      </c>
      <c r="C205" s="53" t="s">
        <v>530</v>
      </c>
      <c r="D205" s="53" t="s">
        <v>62</v>
      </c>
      <c r="E205" s="149">
        <v>500000</v>
      </c>
      <c r="G205" s="183"/>
      <c r="H205" s="183"/>
      <c r="I205" s="183"/>
    </row>
    <row r="206" spans="1:9" s="3" customFormat="1" ht="37.5">
      <c r="A206" s="52" t="s">
        <v>326</v>
      </c>
      <c r="B206" s="53" t="s">
        <v>73</v>
      </c>
      <c r="C206" s="53" t="s">
        <v>531</v>
      </c>
      <c r="D206" s="53" t="s">
        <v>8</v>
      </c>
      <c r="E206" s="149">
        <f>E207</f>
        <v>600000</v>
      </c>
      <c r="G206" s="183"/>
      <c r="H206" s="183"/>
      <c r="I206" s="183"/>
    </row>
    <row r="207" spans="1:9" s="3" customFormat="1" ht="15">
      <c r="A207" s="52" t="s">
        <v>22</v>
      </c>
      <c r="B207" s="53" t="s">
        <v>73</v>
      </c>
      <c r="C207" s="53" t="s">
        <v>531</v>
      </c>
      <c r="D207" s="53" t="s">
        <v>23</v>
      </c>
      <c r="E207" s="149">
        <f>E208</f>
        <v>600000</v>
      </c>
      <c r="G207" s="183"/>
      <c r="H207" s="183"/>
      <c r="I207" s="183"/>
    </row>
    <row r="208" spans="1:9" s="3" customFormat="1" ht="37.5">
      <c r="A208" s="52" t="s">
        <v>61</v>
      </c>
      <c r="B208" s="53" t="s">
        <v>73</v>
      </c>
      <c r="C208" s="53" t="s">
        <v>531</v>
      </c>
      <c r="D208" s="53" t="s">
        <v>62</v>
      </c>
      <c r="E208" s="149">
        <v>600000</v>
      </c>
      <c r="G208" s="183"/>
      <c r="H208" s="183"/>
      <c r="I208" s="183"/>
    </row>
    <row r="209" spans="1:9" s="3" customFormat="1" ht="37.5">
      <c r="A209" s="130" t="s">
        <v>442</v>
      </c>
      <c r="B209" s="53" t="s">
        <v>73</v>
      </c>
      <c r="C209" s="53" t="s">
        <v>577</v>
      </c>
      <c r="D209" s="53" t="s">
        <v>8</v>
      </c>
      <c r="E209" s="149">
        <f>E210</f>
        <v>0</v>
      </c>
      <c r="G209" s="183"/>
      <c r="H209" s="183"/>
      <c r="I209" s="183"/>
    </row>
    <row r="210" spans="1:9" s="3" customFormat="1" ht="15">
      <c r="A210" s="52" t="s">
        <v>18</v>
      </c>
      <c r="B210" s="53" t="s">
        <v>73</v>
      </c>
      <c r="C210" s="53" t="s">
        <v>443</v>
      </c>
      <c r="D210" s="53" t="s">
        <v>19</v>
      </c>
      <c r="E210" s="149">
        <f>E211</f>
        <v>0</v>
      </c>
      <c r="G210" s="183"/>
      <c r="H210" s="183"/>
      <c r="I210" s="183"/>
    </row>
    <row r="211" spans="1:9" s="3" customFormat="1" ht="37.5">
      <c r="A211" s="52" t="s">
        <v>20</v>
      </c>
      <c r="B211" s="53" t="s">
        <v>73</v>
      </c>
      <c r="C211" s="53" t="s">
        <v>443</v>
      </c>
      <c r="D211" s="53" t="s">
        <v>21</v>
      </c>
      <c r="E211" s="149">
        <v>0</v>
      </c>
      <c r="G211" s="183"/>
      <c r="H211" s="183"/>
      <c r="I211" s="183"/>
    </row>
    <row r="212" spans="1:9" s="3" customFormat="1" ht="56.25">
      <c r="A212" s="55" t="s">
        <v>578</v>
      </c>
      <c r="B212" s="53" t="s">
        <v>73</v>
      </c>
      <c r="C212" s="53" t="s">
        <v>579</v>
      </c>
      <c r="D212" s="53" t="s">
        <v>8</v>
      </c>
      <c r="E212" s="149">
        <f>E213</f>
        <v>2531154</v>
      </c>
      <c r="G212" s="183"/>
      <c r="H212" s="183"/>
      <c r="I212" s="183"/>
    </row>
    <row r="213" spans="1:9" s="3" customFormat="1" ht="37.5">
      <c r="A213" s="52" t="s">
        <v>328</v>
      </c>
      <c r="B213" s="53" t="s">
        <v>73</v>
      </c>
      <c r="C213" s="53" t="s">
        <v>579</v>
      </c>
      <c r="D213" s="53" t="s">
        <v>329</v>
      </c>
      <c r="E213" s="149">
        <f>E214</f>
        <v>2531154</v>
      </c>
      <c r="G213" s="183"/>
      <c r="H213" s="183"/>
      <c r="I213" s="183"/>
    </row>
    <row r="214" spans="1:9" s="3" customFormat="1" ht="15">
      <c r="A214" s="52" t="s">
        <v>330</v>
      </c>
      <c r="B214" s="53" t="s">
        <v>73</v>
      </c>
      <c r="C214" s="53" t="s">
        <v>579</v>
      </c>
      <c r="D214" s="53" t="s">
        <v>331</v>
      </c>
      <c r="E214" s="149">
        <v>2531154</v>
      </c>
      <c r="G214" s="183"/>
      <c r="H214" s="183"/>
      <c r="I214" s="183"/>
    </row>
    <row r="215" spans="1:9" s="3" customFormat="1" ht="56.25">
      <c r="A215" s="135" t="s">
        <v>444</v>
      </c>
      <c r="B215" s="53" t="s">
        <v>73</v>
      </c>
      <c r="C215" s="53" t="s">
        <v>580</v>
      </c>
      <c r="D215" s="53" t="s">
        <v>8</v>
      </c>
      <c r="E215" s="149">
        <f>E216</f>
        <v>100000</v>
      </c>
      <c r="G215" s="183"/>
      <c r="H215" s="183"/>
      <c r="I215" s="183"/>
    </row>
    <row r="216" spans="1:9" s="3" customFormat="1" ht="15">
      <c r="A216" s="52" t="s">
        <v>18</v>
      </c>
      <c r="B216" s="53" t="s">
        <v>73</v>
      </c>
      <c r="C216" s="53" t="s">
        <v>580</v>
      </c>
      <c r="D216" s="53" t="s">
        <v>19</v>
      </c>
      <c r="E216" s="149">
        <f>E217</f>
        <v>100000</v>
      </c>
      <c r="G216" s="183"/>
      <c r="H216" s="183"/>
      <c r="I216" s="183"/>
    </row>
    <row r="217" spans="1:9" s="3" customFormat="1" ht="37.5">
      <c r="A217" s="52" t="s">
        <v>20</v>
      </c>
      <c r="B217" s="53" t="s">
        <v>73</v>
      </c>
      <c r="C217" s="53" t="s">
        <v>580</v>
      </c>
      <c r="D217" s="53" t="s">
        <v>21</v>
      </c>
      <c r="E217" s="149">
        <v>100000</v>
      </c>
      <c r="G217" s="183"/>
      <c r="H217" s="183"/>
      <c r="I217" s="183"/>
    </row>
    <row r="218" spans="1:9" s="3" customFormat="1" ht="56.25">
      <c r="A218" s="52" t="s">
        <v>327</v>
      </c>
      <c r="B218" s="53" t="s">
        <v>73</v>
      </c>
      <c r="C218" s="53" t="s">
        <v>581</v>
      </c>
      <c r="D218" s="53" t="s">
        <v>8</v>
      </c>
      <c r="E218" s="149">
        <f>E219</f>
        <v>25567</v>
      </c>
      <c r="G218" s="183"/>
      <c r="H218" s="183"/>
      <c r="I218" s="183"/>
    </row>
    <row r="219" spans="1:9" s="3" customFormat="1" ht="37.5">
      <c r="A219" s="52" t="s">
        <v>328</v>
      </c>
      <c r="B219" s="53" t="s">
        <v>73</v>
      </c>
      <c r="C219" s="53" t="s">
        <v>581</v>
      </c>
      <c r="D219" s="53" t="s">
        <v>329</v>
      </c>
      <c r="E219" s="149">
        <f>E220</f>
        <v>25567</v>
      </c>
      <c r="G219" s="183"/>
      <c r="H219" s="183"/>
      <c r="I219" s="183"/>
    </row>
    <row r="220" spans="1:9" s="3" customFormat="1" ht="15">
      <c r="A220" s="52" t="s">
        <v>330</v>
      </c>
      <c r="B220" s="53" t="s">
        <v>73</v>
      </c>
      <c r="C220" s="53" t="s">
        <v>581</v>
      </c>
      <c r="D220" s="53" t="s">
        <v>331</v>
      </c>
      <c r="E220" s="149">
        <v>25567</v>
      </c>
      <c r="G220" s="183"/>
      <c r="H220" s="183"/>
      <c r="I220" s="183"/>
    </row>
    <row r="221" spans="1:9" s="3" customFormat="1" ht="15">
      <c r="A221" s="52" t="s">
        <v>75</v>
      </c>
      <c r="B221" s="53" t="s">
        <v>76</v>
      </c>
      <c r="C221" s="53" t="s">
        <v>151</v>
      </c>
      <c r="D221" s="53" t="s">
        <v>8</v>
      </c>
      <c r="E221" s="149">
        <f>E222</f>
        <v>250000</v>
      </c>
      <c r="G221" s="183"/>
      <c r="H221" s="183"/>
      <c r="I221" s="183"/>
    </row>
    <row r="222" spans="1:9" s="3" customFormat="1" ht="37.5">
      <c r="A222" s="137" t="s">
        <v>525</v>
      </c>
      <c r="B222" s="74" t="s">
        <v>76</v>
      </c>
      <c r="C222" s="74" t="s">
        <v>162</v>
      </c>
      <c r="D222" s="74" t="s">
        <v>8</v>
      </c>
      <c r="E222" s="149">
        <f>E223</f>
        <v>250000</v>
      </c>
      <c r="G222" s="183"/>
      <c r="H222" s="183"/>
      <c r="I222" s="183"/>
    </row>
    <row r="223" spans="1:9" s="3" customFormat="1" ht="15">
      <c r="A223" s="52" t="s">
        <v>532</v>
      </c>
      <c r="B223" s="53" t="s">
        <v>76</v>
      </c>
      <c r="C223" s="53" t="s">
        <v>284</v>
      </c>
      <c r="D223" s="53" t="s">
        <v>8</v>
      </c>
      <c r="E223" s="149">
        <f>E224</f>
        <v>250000</v>
      </c>
      <c r="G223" s="183"/>
      <c r="H223" s="183"/>
      <c r="I223" s="183"/>
    </row>
    <row r="224" spans="1:9" s="3" customFormat="1" ht="15">
      <c r="A224" s="57" t="s">
        <v>77</v>
      </c>
      <c r="B224" s="53" t="s">
        <v>76</v>
      </c>
      <c r="C224" s="53" t="s">
        <v>533</v>
      </c>
      <c r="D224" s="53" t="s">
        <v>8</v>
      </c>
      <c r="E224" s="149">
        <f>E225</f>
        <v>250000</v>
      </c>
      <c r="G224" s="183"/>
      <c r="H224" s="183"/>
      <c r="I224" s="183"/>
    </row>
    <row r="225" spans="1:9" s="3" customFormat="1" ht="15">
      <c r="A225" s="52" t="s">
        <v>18</v>
      </c>
      <c r="B225" s="53" t="s">
        <v>76</v>
      </c>
      <c r="C225" s="53" t="s">
        <v>533</v>
      </c>
      <c r="D225" s="53" t="s">
        <v>19</v>
      </c>
      <c r="E225" s="149">
        <f>E226</f>
        <v>250000</v>
      </c>
      <c r="G225" s="183"/>
      <c r="H225" s="183"/>
      <c r="I225" s="183"/>
    </row>
    <row r="226" spans="1:9" s="3" customFormat="1" ht="37.5">
      <c r="A226" s="52" t="s">
        <v>20</v>
      </c>
      <c r="B226" s="53" t="s">
        <v>76</v>
      </c>
      <c r="C226" s="53" t="s">
        <v>533</v>
      </c>
      <c r="D226" s="53" t="s">
        <v>21</v>
      </c>
      <c r="E226" s="149">
        <v>250000</v>
      </c>
      <c r="G226" s="183"/>
      <c r="H226" s="183"/>
      <c r="I226" s="183"/>
    </row>
    <row r="227" spans="1:9" s="3" customFormat="1" ht="15">
      <c r="A227" s="52" t="s">
        <v>422</v>
      </c>
      <c r="B227" s="53" t="s">
        <v>423</v>
      </c>
      <c r="C227" s="53" t="s">
        <v>151</v>
      </c>
      <c r="D227" s="53" t="s">
        <v>8</v>
      </c>
      <c r="E227" s="149">
        <f>E228</f>
        <v>12942447.94</v>
      </c>
      <c r="G227" s="183"/>
      <c r="H227" s="183"/>
      <c r="I227" s="183"/>
    </row>
    <row r="228" spans="1:9" s="3" customFormat="1" ht="37.5">
      <c r="A228" s="137" t="s">
        <v>675</v>
      </c>
      <c r="B228" s="74" t="s">
        <v>423</v>
      </c>
      <c r="C228" s="74" t="s">
        <v>162</v>
      </c>
      <c r="D228" s="74" t="s">
        <v>8</v>
      </c>
      <c r="E228" s="149">
        <f>E229</f>
        <v>12942447.94</v>
      </c>
      <c r="G228" s="183"/>
      <c r="H228" s="183"/>
      <c r="I228" s="183"/>
    </row>
    <row r="229" spans="1:9" s="3" customFormat="1" ht="37.5">
      <c r="A229" s="52" t="s">
        <v>534</v>
      </c>
      <c r="B229" s="53" t="s">
        <v>423</v>
      </c>
      <c r="C229" s="53" t="s">
        <v>527</v>
      </c>
      <c r="D229" s="53" t="s">
        <v>8</v>
      </c>
      <c r="E229" s="149">
        <f>E230+E233</f>
        <v>12942447.94</v>
      </c>
      <c r="G229" s="183"/>
      <c r="H229" s="183"/>
      <c r="I229" s="183"/>
    </row>
    <row r="230" spans="1:9" s="3" customFormat="1" ht="37.5">
      <c r="A230" s="52" t="s">
        <v>456</v>
      </c>
      <c r="B230" s="53" t="s">
        <v>423</v>
      </c>
      <c r="C230" s="53" t="s">
        <v>535</v>
      </c>
      <c r="D230" s="53" t="s">
        <v>8</v>
      </c>
      <c r="E230" s="149">
        <f>E231</f>
        <v>51827</v>
      </c>
      <c r="G230" s="183"/>
      <c r="H230" s="183"/>
      <c r="I230" s="183"/>
    </row>
    <row r="231" spans="1:9" s="3" customFormat="1" ht="15">
      <c r="A231" s="52" t="s">
        <v>22</v>
      </c>
      <c r="B231" s="53" t="s">
        <v>423</v>
      </c>
      <c r="C231" s="53" t="s">
        <v>535</v>
      </c>
      <c r="D231" s="53" t="s">
        <v>23</v>
      </c>
      <c r="E231" s="149">
        <f>E232</f>
        <v>51827</v>
      </c>
      <c r="G231" s="183"/>
      <c r="H231" s="183"/>
      <c r="I231" s="183"/>
    </row>
    <row r="232" spans="1:9" s="3" customFormat="1" ht="37.5">
      <c r="A232" s="52" t="s">
        <v>61</v>
      </c>
      <c r="B232" s="53" t="s">
        <v>423</v>
      </c>
      <c r="C232" s="53" t="s">
        <v>535</v>
      </c>
      <c r="D232" s="53" t="s">
        <v>62</v>
      </c>
      <c r="E232" s="149">
        <v>51827</v>
      </c>
      <c r="G232" s="183"/>
      <c r="H232" s="183"/>
      <c r="I232" s="183"/>
    </row>
    <row r="233" spans="1:9" s="3" customFormat="1" ht="37.5">
      <c r="A233" s="32" t="s">
        <v>582</v>
      </c>
      <c r="B233" s="53" t="s">
        <v>423</v>
      </c>
      <c r="C233" s="53" t="s">
        <v>536</v>
      </c>
      <c r="D233" s="53" t="s">
        <v>8</v>
      </c>
      <c r="E233" s="149">
        <f>E234</f>
        <v>12890620.94</v>
      </c>
      <c r="G233" s="183"/>
      <c r="H233" s="183"/>
      <c r="I233" s="183"/>
    </row>
    <row r="234" spans="1:9" s="3" customFormat="1" ht="15">
      <c r="A234" s="52" t="s">
        <v>22</v>
      </c>
      <c r="B234" s="53" t="s">
        <v>423</v>
      </c>
      <c r="C234" s="53" t="s">
        <v>536</v>
      </c>
      <c r="D234" s="53" t="s">
        <v>23</v>
      </c>
      <c r="E234" s="149">
        <f>E235</f>
        <v>12890620.94</v>
      </c>
      <c r="G234" s="183"/>
      <c r="H234" s="183"/>
      <c r="I234" s="183"/>
    </row>
    <row r="235" spans="1:9" s="3" customFormat="1" ht="37.5">
      <c r="A235" s="52" t="s">
        <v>61</v>
      </c>
      <c r="B235" s="53" t="s">
        <v>423</v>
      </c>
      <c r="C235" s="53" t="s">
        <v>536</v>
      </c>
      <c r="D235" s="53" t="s">
        <v>62</v>
      </c>
      <c r="E235" s="149">
        <v>12890620.94</v>
      </c>
      <c r="G235" s="183"/>
      <c r="H235" s="183"/>
      <c r="I235" s="183"/>
    </row>
    <row r="236" spans="1:9" s="3" customFormat="1" ht="15">
      <c r="A236" s="50" t="s">
        <v>78</v>
      </c>
      <c r="B236" s="51" t="s">
        <v>79</v>
      </c>
      <c r="C236" s="51" t="s">
        <v>151</v>
      </c>
      <c r="D236" s="51" t="s">
        <v>8</v>
      </c>
      <c r="E236" s="153">
        <f>E237</f>
        <v>915000</v>
      </c>
      <c r="F236" s="128"/>
      <c r="G236" s="183"/>
      <c r="H236" s="183"/>
      <c r="I236" s="183"/>
    </row>
    <row r="237" spans="1:5" ht="15" outlineLevel="1">
      <c r="A237" s="52" t="s">
        <v>80</v>
      </c>
      <c r="B237" s="53" t="s">
        <v>81</v>
      </c>
      <c r="C237" s="53" t="s">
        <v>151</v>
      </c>
      <c r="D237" s="53" t="s">
        <v>8</v>
      </c>
      <c r="E237" s="149">
        <f>E238+E250</f>
        <v>915000</v>
      </c>
    </row>
    <row r="238" spans="1:5" ht="37.5" outlineLevel="2">
      <c r="A238" s="137" t="s">
        <v>537</v>
      </c>
      <c r="B238" s="74" t="s">
        <v>81</v>
      </c>
      <c r="C238" s="74" t="s">
        <v>163</v>
      </c>
      <c r="D238" s="74" t="s">
        <v>8</v>
      </c>
      <c r="E238" s="149">
        <f>E239+E246</f>
        <v>870000</v>
      </c>
    </row>
    <row r="239" spans="1:5" ht="37.5" outlineLevel="2">
      <c r="A239" s="52" t="s">
        <v>538</v>
      </c>
      <c r="B239" s="53" t="s">
        <v>81</v>
      </c>
      <c r="C239" s="53" t="s">
        <v>583</v>
      </c>
      <c r="D239" s="53" t="s">
        <v>8</v>
      </c>
      <c r="E239" s="149">
        <f>E240+E243</f>
        <v>840000</v>
      </c>
    </row>
    <row r="240" spans="1:5" ht="15" outlineLevel="2">
      <c r="A240" s="52" t="s">
        <v>539</v>
      </c>
      <c r="B240" s="53" t="s">
        <v>81</v>
      </c>
      <c r="C240" s="53" t="s">
        <v>540</v>
      </c>
      <c r="D240" s="53" t="s">
        <v>8</v>
      </c>
      <c r="E240" s="149">
        <f>E241</f>
        <v>400000</v>
      </c>
    </row>
    <row r="241" spans="1:5" ht="15" outlineLevel="2">
      <c r="A241" s="52" t="s">
        <v>18</v>
      </c>
      <c r="B241" s="53" t="s">
        <v>81</v>
      </c>
      <c r="C241" s="53" t="s">
        <v>540</v>
      </c>
      <c r="D241" s="53" t="s">
        <v>19</v>
      </c>
      <c r="E241" s="149">
        <f>E242</f>
        <v>400000</v>
      </c>
    </row>
    <row r="242" spans="1:5" ht="37.5" outlineLevel="2">
      <c r="A242" s="52" t="s">
        <v>20</v>
      </c>
      <c r="B242" s="53" t="s">
        <v>81</v>
      </c>
      <c r="C242" s="53" t="s">
        <v>540</v>
      </c>
      <c r="D242" s="53" t="s">
        <v>21</v>
      </c>
      <c r="E242" s="149">
        <v>400000</v>
      </c>
    </row>
    <row r="243" spans="1:5" ht="15" outlineLevel="4">
      <c r="A243" s="52" t="s">
        <v>296</v>
      </c>
      <c r="B243" s="53" t="s">
        <v>81</v>
      </c>
      <c r="C243" s="53" t="s">
        <v>541</v>
      </c>
      <c r="D243" s="53" t="s">
        <v>8</v>
      </c>
      <c r="E243" s="149">
        <f>E244</f>
        <v>440000</v>
      </c>
    </row>
    <row r="244" spans="1:5" ht="15" outlineLevel="5">
      <c r="A244" s="52" t="s">
        <v>18</v>
      </c>
      <c r="B244" s="53" t="s">
        <v>81</v>
      </c>
      <c r="C244" s="53" t="s">
        <v>541</v>
      </c>
      <c r="D244" s="53" t="s">
        <v>19</v>
      </c>
      <c r="E244" s="149">
        <f>E245</f>
        <v>440000</v>
      </c>
    </row>
    <row r="245" spans="1:5" ht="37.5" outlineLevel="6">
      <c r="A245" s="52" t="s">
        <v>20</v>
      </c>
      <c r="B245" s="53" t="s">
        <v>81</v>
      </c>
      <c r="C245" s="53" t="s">
        <v>541</v>
      </c>
      <c r="D245" s="53" t="s">
        <v>21</v>
      </c>
      <c r="E245" s="149">
        <v>440000</v>
      </c>
    </row>
    <row r="246" spans="1:5" ht="15" outlineLevel="4">
      <c r="A246" s="52" t="s">
        <v>542</v>
      </c>
      <c r="B246" s="53" t="s">
        <v>81</v>
      </c>
      <c r="C246" s="53" t="s">
        <v>298</v>
      </c>
      <c r="D246" s="53" t="s">
        <v>8</v>
      </c>
      <c r="E246" s="149">
        <f>E247</f>
        <v>30000</v>
      </c>
    </row>
    <row r="247" spans="1:5" ht="15" outlineLevel="5">
      <c r="A247" s="52" t="s">
        <v>82</v>
      </c>
      <c r="B247" s="53" t="s">
        <v>81</v>
      </c>
      <c r="C247" s="53" t="s">
        <v>297</v>
      </c>
      <c r="D247" s="53" t="s">
        <v>8</v>
      </c>
      <c r="E247" s="149">
        <f>E248</f>
        <v>30000</v>
      </c>
    </row>
    <row r="248" spans="1:5" ht="15" outlineLevel="6">
      <c r="A248" s="52" t="s">
        <v>18</v>
      </c>
      <c r="B248" s="53" t="s">
        <v>81</v>
      </c>
      <c r="C248" s="53" t="s">
        <v>297</v>
      </c>
      <c r="D248" s="53" t="s">
        <v>19</v>
      </c>
      <c r="E248" s="149">
        <f>E249</f>
        <v>30000</v>
      </c>
    </row>
    <row r="249" spans="1:5" ht="37.5" outlineLevel="6">
      <c r="A249" s="52" t="s">
        <v>20</v>
      </c>
      <c r="B249" s="53" t="s">
        <v>81</v>
      </c>
      <c r="C249" s="53" t="s">
        <v>297</v>
      </c>
      <c r="D249" s="53" t="s">
        <v>21</v>
      </c>
      <c r="E249" s="149">
        <v>30000</v>
      </c>
    </row>
    <row r="250" spans="1:5" ht="56.25" outlineLevel="6">
      <c r="A250" s="137" t="s">
        <v>712</v>
      </c>
      <c r="B250" s="74" t="s">
        <v>81</v>
      </c>
      <c r="C250" s="74" t="s">
        <v>544</v>
      </c>
      <c r="D250" s="74" t="s">
        <v>8</v>
      </c>
      <c r="E250" s="149">
        <f>E251</f>
        <v>45000</v>
      </c>
    </row>
    <row r="251" spans="1:5" ht="37.5" outlineLevel="6">
      <c r="A251" s="52" t="s">
        <v>545</v>
      </c>
      <c r="B251" s="53" t="s">
        <v>81</v>
      </c>
      <c r="C251" s="53" t="s">
        <v>546</v>
      </c>
      <c r="D251" s="53" t="s">
        <v>8</v>
      </c>
      <c r="E251" s="149">
        <f>E252</f>
        <v>45000</v>
      </c>
    </row>
    <row r="252" spans="1:5" ht="15" outlineLevel="6">
      <c r="A252" s="52" t="s">
        <v>547</v>
      </c>
      <c r="B252" s="53" t="s">
        <v>81</v>
      </c>
      <c r="C252" s="53" t="s">
        <v>548</v>
      </c>
      <c r="D252" s="53" t="s">
        <v>8</v>
      </c>
      <c r="E252" s="149">
        <f>E253</f>
        <v>45000</v>
      </c>
    </row>
    <row r="253" spans="1:5" ht="15" outlineLevel="6">
      <c r="A253" s="52" t="s">
        <v>18</v>
      </c>
      <c r="B253" s="53" t="s">
        <v>81</v>
      </c>
      <c r="C253" s="53" t="s">
        <v>548</v>
      </c>
      <c r="D253" s="53" t="s">
        <v>19</v>
      </c>
      <c r="E253" s="149">
        <f>E254</f>
        <v>45000</v>
      </c>
    </row>
    <row r="254" spans="1:5" ht="37.5" outlineLevel="6">
      <c r="A254" s="52" t="s">
        <v>20</v>
      </c>
      <c r="B254" s="53" t="s">
        <v>81</v>
      </c>
      <c r="C254" s="53" t="s">
        <v>548</v>
      </c>
      <c r="D254" s="53" t="s">
        <v>21</v>
      </c>
      <c r="E254" s="149">
        <v>45000</v>
      </c>
    </row>
    <row r="255" spans="1:9" s="3" customFormat="1" ht="15">
      <c r="A255" s="50" t="s">
        <v>83</v>
      </c>
      <c r="B255" s="51" t="s">
        <v>84</v>
      </c>
      <c r="C255" s="51" t="s">
        <v>151</v>
      </c>
      <c r="D255" s="51" t="s">
        <v>8</v>
      </c>
      <c r="E255" s="153">
        <f>E256+E276+E297+E319+E336</f>
        <v>477177739.96</v>
      </c>
      <c r="F255" s="128"/>
      <c r="G255" s="183"/>
      <c r="H255" s="183"/>
      <c r="I255" s="183"/>
    </row>
    <row r="256" spans="1:5" ht="15" outlineLevel="1">
      <c r="A256" s="52" t="s">
        <v>130</v>
      </c>
      <c r="B256" s="53" t="s">
        <v>131</v>
      </c>
      <c r="C256" s="53" t="s">
        <v>151</v>
      </c>
      <c r="D256" s="53" t="s">
        <v>8</v>
      </c>
      <c r="E256" s="149">
        <f>E257</f>
        <v>107079298</v>
      </c>
    </row>
    <row r="257" spans="1:5" ht="37.5" outlineLevel="2">
      <c r="A257" s="137" t="s">
        <v>586</v>
      </c>
      <c r="B257" s="74" t="s">
        <v>131</v>
      </c>
      <c r="C257" s="74" t="s">
        <v>166</v>
      </c>
      <c r="D257" s="74" t="s">
        <v>8</v>
      </c>
      <c r="E257" s="149">
        <f>E258</f>
        <v>107079298</v>
      </c>
    </row>
    <row r="258" spans="1:5" ht="37.5" outlineLevel="3">
      <c r="A258" s="52" t="s">
        <v>587</v>
      </c>
      <c r="B258" s="53" t="s">
        <v>131</v>
      </c>
      <c r="C258" s="53" t="s">
        <v>167</v>
      </c>
      <c r="D258" s="53" t="s">
        <v>8</v>
      </c>
      <c r="E258" s="149">
        <f>E259+E266</f>
        <v>107079298</v>
      </c>
    </row>
    <row r="259" spans="1:5" ht="37.5" outlineLevel="4">
      <c r="A259" s="56" t="s">
        <v>252</v>
      </c>
      <c r="B259" s="53" t="s">
        <v>131</v>
      </c>
      <c r="C259" s="53" t="s">
        <v>271</v>
      </c>
      <c r="D259" s="53" t="s">
        <v>8</v>
      </c>
      <c r="E259" s="149">
        <f>E260+E263</f>
        <v>106436798</v>
      </c>
    </row>
    <row r="260" spans="1:5" ht="37.5" outlineLevel="5">
      <c r="A260" s="52" t="s">
        <v>133</v>
      </c>
      <c r="B260" s="53" t="s">
        <v>131</v>
      </c>
      <c r="C260" s="53" t="s">
        <v>174</v>
      </c>
      <c r="D260" s="53" t="s">
        <v>8</v>
      </c>
      <c r="E260" s="149">
        <f>E261</f>
        <v>39933569</v>
      </c>
    </row>
    <row r="261" spans="1:5" ht="37.5" outlineLevel="6">
      <c r="A261" s="52" t="s">
        <v>51</v>
      </c>
      <c r="B261" s="53" t="s">
        <v>131</v>
      </c>
      <c r="C261" s="53" t="s">
        <v>174</v>
      </c>
      <c r="D261" s="53" t="s">
        <v>52</v>
      </c>
      <c r="E261" s="149">
        <f>E262</f>
        <v>39933569</v>
      </c>
    </row>
    <row r="262" spans="1:5" ht="15" outlineLevel="4">
      <c r="A262" s="52" t="s">
        <v>88</v>
      </c>
      <c r="B262" s="53" t="s">
        <v>131</v>
      </c>
      <c r="C262" s="53" t="s">
        <v>174</v>
      </c>
      <c r="D262" s="53" t="s">
        <v>89</v>
      </c>
      <c r="E262" s="149">
        <v>39933569</v>
      </c>
    </row>
    <row r="263" spans="1:5" ht="75" outlineLevel="5">
      <c r="A263" s="56" t="s">
        <v>588</v>
      </c>
      <c r="B263" s="53" t="s">
        <v>131</v>
      </c>
      <c r="C263" s="53" t="s">
        <v>175</v>
      </c>
      <c r="D263" s="53" t="s">
        <v>8</v>
      </c>
      <c r="E263" s="149">
        <f>E264</f>
        <v>66503229</v>
      </c>
    </row>
    <row r="264" spans="1:5" ht="37.5" outlineLevel="6">
      <c r="A264" s="52" t="s">
        <v>51</v>
      </c>
      <c r="B264" s="53" t="s">
        <v>131</v>
      </c>
      <c r="C264" s="53" t="s">
        <v>175</v>
      </c>
      <c r="D264" s="53" t="s">
        <v>52</v>
      </c>
      <c r="E264" s="149">
        <f>E265</f>
        <v>66503229</v>
      </c>
    </row>
    <row r="265" spans="1:5" ht="15" outlineLevel="3">
      <c r="A265" s="52" t="s">
        <v>88</v>
      </c>
      <c r="B265" s="53" t="s">
        <v>131</v>
      </c>
      <c r="C265" s="53" t="s">
        <v>175</v>
      </c>
      <c r="D265" s="53" t="s">
        <v>89</v>
      </c>
      <c r="E265" s="149">
        <v>66503229</v>
      </c>
    </row>
    <row r="266" spans="1:5" ht="37.5" outlineLevel="3">
      <c r="A266" s="56" t="s">
        <v>253</v>
      </c>
      <c r="B266" s="53" t="s">
        <v>131</v>
      </c>
      <c r="C266" s="53" t="s">
        <v>273</v>
      </c>
      <c r="D266" s="53" t="s">
        <v>8</v>
      </c>
      <c r="E266" s="149">
        <f>E267+E270+E273</f>
        <v>642500</v>
      </c>
    </row>
    <row r="267" spans="1:5" ht="75" outlineLevel="3">
      <c r="A267" s="32" t="s">
        <v>432</v>
      </c>
      <c r="B267" s="53" t="s">
        <v>131</v>
      </c>
      <c r="C267" s="53" t="s">
        <v>433</v>
      </c>
      <c r="D267" s="53" t="s">
        <v>8</v>
      </c>
      <c r="E267" s="149">
        <f>E268</f>
        <v>497500</v>
      </c>
    </row>
    <row r="268" spans="1:5" ht="37.5" outlineLevel="3">
      <c r="A268" s="52" t="s">
        <v>328</v>
      </c>
      <c r="B268" s="53" t="s">
        <v>131</v>
      </c>
      <c r="C268" s="53" t="s">
        <v>433</v>
      </c>
      <c r="D268" s="53" t="s">
        <v>329</v>
      </c>
      <c r="E268" s="149">
        <f>E269</f>
        <v>497500</v>
      </c>
    </row>
    <row r="269" spans="1:5" ht="15" outlineLevel="3">
      <c r="A269" s="52" t="s">
        <v>330</v>
      </c>
      <c r="B269" s="53" t="s">
        <v>131</v>
      </c>
      <c r="C269" s="53" t="s">
        <v>433</v>
      </c>
      <c r="D269" s="53" t="s">
        <v>331</v>
      </c>
      <c r="E269" s="149">
        <v>497500</v>
      </c>
    </row>
    <row r="270" spans="1:5" ht="37.5" outlineLevel="6">
      <c r="A270" s="52" t="s">
        <v>396</v>
      </c>
      <c r="B270" s="53" t="s">
        <v>131</v>
      </c>
      <c r="C270" s="53" t="s">
        <v>397</v>
      </c>
      <c r="D270" s="53" t="s">
        <v>8</v>
      </c>
      <c r="E270" s="149">
        <f>E271</f>
        <v>100000</v>
      </c>
    </row>
    <row r="271" spans="1:5" ht="37.5" outlineLevel="6">
      <c r="A271" s="52" t="s">
        <v>51</v>
      </c>
      <c r="B271" s="53" t="s">
        <v>131</v>
      </c>
      <c r="C271" s="53" t="s">
        <v>397</v>
      </c>
      <c r="D271" s="53" t="s">
        <v>52</v>
      </c>
      <c r="E271" s="149">
        <f>E272</f>
        <v>100000</v>
      </c>
    </row>
    <row r="272" spans="1:5" ht="15" outlineLevel="6">
      <c r="A272" s="52" t="s">
        <v>88</v>
      </c>
      <c r="B272" s="53" t="s">
        <v>131</v>
      </c>
      <c r="C272" s="53" t="s">
        <v>397</v>
      </c>
      <c r="D272" s="53" t="s">
        <v>89</v>
      </c>
      <c r="E272" s="149">
        <v>100000</v>
      </c>
    </row>
    <row r="273" spans="1:5" ht="15" outlineLevel="6">
      <c r="A273" s="52" t="s">
        <v>335</v>
      </c>
      <c r="B273" s="53" t="s">
        <v>131</v>
      </c>
      <c r="C273" s="53" t="s">
        <v>398</v>
      </c>
      <c r="D273" s="53" t="s">
        <v>8</v>
      </c>
      <c r="E273" s="149">
        <f>E274</f>
        <v>45000</v>
      </c>
    </row>
    <row r="274" spans="1:5" ht="37.5" outlineLevel="6">
      <c r="A274" s="52" t="s">
        <v>51</v>
      </c>
      <c r="B274" s="53" t="s">
        <v>131</v>
      </c>
      <c r="C274" s="53" t="s">
        <v>398</v>
      </c>
      <c r="D274" s="53" t="s">
        <v>52</v>
      </c>
      <c r="E274" s="149">
        <f>E275</f>
        <v>45000</v>
      </c>
    </row>
    <row r="275" spans="1:5" ht="15" outlineLevel="6">
      <c r="A275" s="52" t="s">
        <v>88</v>
      </c>
      <c r="B275" s="53" t="s">
        <v>131</v>
      </c>
      <c r="C275" s="53" t="s">
        <v>398</v>
      </c>
      <c r="D275" s="53" t="s">
        <v>89</v>
      </c>
      <c r="E275" s="149">
        <v>45000</v>
      </c>
    </row>
    <row r="276" spans="1:5" ht="15" outlineLevel="1">
      <c r="A276" s="52" t="s">
        <v>85</v>
      </c>
      <c r="B276" s="53" t="s">
        <v>86</v>
      </c>
      <c r="C276" s="53" t="s">
        <v>151</v>
      </c>
      <c r="D276" s="53" t="s">
        <v>8</v>
      </c>
      <c r="E276" s="149">
        <f>E277</f>
        <v>313438650.96</v>
      </c>
    </row>
    <row r="277" spans="1:5" ht="37.5" outlineLevel="2">
      <c r="A277" s="137" t="s">
        <v>586</v>
      </c>
      <c r="B277" s="74" t="s">
        <v>86</v>
      </c>
      <c r="C277" s="74" t="s">
        <v>166</v>
      </c>
      <c r="D277" s="74" t="s">
        <v>8</v>
      </c>
      <c r="E277" s="149">
        <f>E278</f>
        <v>313438650.96</v>
      </c>
    </row>
    <row r="278" spans="1:5" ht="37.5" outlineLevel="3">
      <c r="A278" s="52" t="s">
        <v>590</v>
      </c>
      <c r="B278" s="53" t="s">
        <v>86</v>
      </c>
      <c r="C278" s="53" t="s">
        <v>176</v>
      </c>
      <c r="D278" s="53" t="s">
        <v>8</v>
      </c>
      <c r="E278" s="149">
        <f>E279+E286+E293</f>
        <v>313438650.96</v>
      </c>
    </row>
    <row r="279" spans="1:5" ht="37.5" outlineLevel="4">
      <c r="A279" s="56" t="s">
        <v>255</v>
      </c>
      <c r="B279" s="53" t="s">
        <v>86</v>
      </c>
      <c r="C279" s="53" t="s">
        <v>274</v>
      </c>
      <c r="D279" s="53" t="s">
        <v>8</v>
      </c>
      <c r="E279" s="149">
        <f>E280+E283</f>
        <v>300064107.96</v>
      </c>
    </row>
    <row r="280" spans="1:5" ht="37.5" outlineLevel="5">
      <c r="A280" s="52" t="s">
        <v>134</v>
      </c>
      <c r="B280" s="53" t="s">
        <v>86</v>
      </c>
      <c r="C280" s="53" t="s">
        <v>177</v>
      </c>
      <c r="D280" s="53" t="s">
        <v>8</v>
      </c>
      <c r="E280" s="149">
        <f>E281</f>
        <v>82871335.96</v>
      </c>
    </row>
    <row r="281" spans="1:5" ht="37.5" outlineLevel="6">
      <c r="A281" s="52" t="s">
        <v>51</v>
      </c>
      <c r="B281" s="53" t="s">
        <v>86</v>
      </c>
      <c r="C281" s="53" t="s">
        <v>177</v>
      </c>
      <c r="D281" s="53" t="s">
        <v>52</v>
      </c>
      <c r="E281" s="149">
        <f>E282</f>
        <v>82871335.96</v>
      </c>
    </row>
    <row r="282" spans="1:5" ht="15" outlineLevel="4">
      <c r="A282" s="52" t="s">
        <v>88</v>
      </c>
      <c r="B282" s="53" t="s">
        <v>86</v>
      </c>
      <c r="C282" s="53" t="s">
        <v>177</v>
      </c>
      <c r="D282" s="53" t="s">
        <v>89</v>
      </c>
      <c r="E282" s="149">
        <v>82871335.96</v>
      </c>
    </row>
    <row r="283" spans="1:5" ht="93.75" outlineLevel="5">
      <c r="A283" s="56" t="s">
        <v>591</v>
      </c>
      <c r="B283" s="53" t="s">
        <v>86</v>
      </c>
      <c r="C283" s="53" t="s">
        <v>178</v>
      </c>
      <c r="D283" s="53" t="s">
        <v>8</v>
      </c>
      <c r="E283" s="149">
        <f>E284</f>
        <v>217192772</v>
      </c>
    </row>
    <row r="284" spans="1:5" ht="37.5" outlineLevel="6">
      <c r="A284" s="52" t="s">
        <v>51</v>
      </c>
      <c r="B284" s="53" t="s">
        <v>86</v>
      </c>
      <c r="C284" s="53" t="s">
        <v>178</v>
      </c>
      <c r="D284" s="53" t="s">
        <v>52</v>
      </c>
      <c r="E284" s="149">
        <f>E285</f>
        <v>217192772</v>
      </c>
    </row>
    <row r="285" spans="1:5" ht="15" outlineLevel="6">
      <c r="A285" s="52" t="s">
        <v>88</v>
      </c>
      <c r="B285" s="53" t="s">
        <v>86</v>
      </c>
      <c r="C285" s="53" t="s">
        <v>178</v>
      </c>
      <c r="D285" s="53" t="s">
        <v>89</v>
      </c>
      <c r="E285" s="149">
        <v>217192772</v>
      </c>
    </row>
    <row r="286" spans="1:5" ht="37.5" outlineLevel="6">
      <c r="A286" s="138" t="s">
        <v>256</v>
      </c>
      <c r="B286" s="53" t="s">
        <v>86</v>
      </c>
      <c r="C286" s="53" t="s">
        <v>272</v>
      </c>
      <c r="D286" s="53" t="s">
        <v>8</v>
      </c>
      <c r="E286" s="149">
        <f>E287+E290</f>
        <v>435600</v>
      </c>
    </row>
    <row r="287" spans="1:5" ht="15" outlineLevel="6">
      <c r="A287" s="52" t="s">
        <v>335</v>
      </c>
      <c r="B287" s="53" t="s">
        <v>86</v>
      </c>
      <c r="C287" s="53" t="s">
        <v>336</v>
      </c>
      <c r="D287" s="53" t="s">
        <v>8</v>
      </c>
      <c r="E287" s="149">
        <f>E288</f>
        <v>235600</v>
      </c>
    </row>
    <row r="288" spans="1:5" ht="37.5" outlineLevel="6">
      <c r="A288" s="52" t="s">
        <v>51</v>
      </c>
      <c r="B288" s="53" t="s">
        <v>86</v>
      </c>
      <c r="C288" s="53" t="s">
        <v>336</v>
      </c>
      <c r="D288" s="53" t="s">
        <v>52</v>
      </c>
      <c r="E288" s="149">
        <f>E289</f>
        <v>235600</v>
      </c>
    </row>
    <row r="289" spans="1:5" ht="15" outlineLevel="6">
      <c r="A289" s="52" t="s">
        <v>88</v>
      </c>
      <c r="B289" s="53" t="s">
        <v>86</v>
      </c>
      <c r="C289" s="53" t="s">
        <v>336</v>
      </c>
      <c r="D289" s="53" t="s">
        <v>89</v>
      </c>
      <c r="E289" s="149">
        <v>235600</v>
      </c>
    </row>
    <row r="290" spans="1:5" ht="15" outlineLevel="6">
      <c r="A290" s="136" t="s">
        <v>461</v>
      </c>
      <c r="B290" s="53" t="s">
        <v>86</v>
      </c>
      <c r="C290" s="53" t="s">
        <v>462</v>
      </c>
      <c r="D290" s="53" t="s">
        <v>8</v>
      </c>
      <c r="E290" s="149">
        <f>E291</f>
        <v>200000</v>
      </c>
    </row>
    <row r="291" spans="1:5" ht="37.5" outlineLevel="6">
      <c r="A291" s="52" t="s">
        <v>51</v>
      </c>
      <c r="B291" s="53" t="s">
        <v>86</v>
      </c>
      <c r="C291" s="53" t="s">
        <v>462</v>
      </c>
      <c r="D291" s="53" t="s">
        <v>52</v>
      </c>
      <c r="E291" s="149">
        <f>E292</f>
        <v>200000</v>
      </c>
    </row>
    <row r="292" spans="1:5" ht="15" outlineLevel="6">
      <c r="A292" s="52" t="s">
        <v>88</v>
      </c>
      <c r="B292" s="53" t="s">
        <v>86</v>
      </c>
      <c r="C292" s="53" t="s">
        <v>462</v>
      </c>
      <c r="D292" s="53" t="s">
        <v>89</v>
      </c>
      <c r="E292" s="149">
        <v>200000</v>
      </c>
    </row>
    <row r="293" spans="1:5" ht="37.5" outlineLevel="6">
      <c r="A293" s="138" t="s">
        <v>383</v>
      </c>
      <c r="B293" s="53" t="s">
        <v>86</v>
      </c>
      <c r="C293" s="53" t="s">
        <v>275</v>
      </c>
      <c r="D293" s="53" t="s">
        <v>8</v>
      </c>
      <c r="E293" s="149">
        <f>E294</f>
        <v>12938943</v>
      </c>
    </row>
    <row r="294" spans="1:5" ht="75" outlineLevel="6">
      <c r="A294" s="58" t="s">
        <v>425</v>
      </c>
      <c r="B294" s="53" t="s">
        <v>86</v>
      </c>
      <c r="C294" s="53" t="s">
        <v>426</v>
      </c>
      <c r="D294" s="53" t="s">
        <v>8</v>
      </c>
      <c r="E294" s="149">
        <f>E295</f>
        <v>12938943</v>
      </c>
    </row>
    <row r="295" spans="1:5" ht="37.5" outlineLevel="6">
      <c r="A295" s="52" t="s">
        <v>51</v>
      </c>
      <c r="B295" s="53" t="s">
        <v>86</v>
      </c>
      <c r="C295" s="53" t="s">
        <v>426</v>
      </c>
      <c r="D295" s="53" t="s">
        <v>52</v>
      </c>
      <c r="E295" s="149">
        <f>E296</f>
        <v>12938943</v>
      </c>
    </row>
    <row r="296" spans="1:5" ht="15" outlineLevel="6">
      <c r="A296" s="52" t="s">
        <v>88</v>
      </c>
      <c r="B296" s="53" t="s">
        <v>86</v>
      </c>
      <c r="C296" s="53" t="s">
        <v>426</v>
      </c>
      <c r="D296" s="53" t="s">
        <v>89</v>
      </c>
      <c r="E296" s="149">
        <v>12938943</v>
      </c>
    </row>
    <row r="297" spans="1:5" ht="15" outlineLevel="6">
      <c r="A297" s="52" t="s">
        <v>312</v>
      </c>
      <c r="B297" s="53" t="s">
        <v>311</v>
      </c>
      <c r="C297" s="53" t="s">
        <v>151</v>
      </c>
      <c r="D297" s="53" t="s">
        <v>8</v>
      </c>
      <c r="E297" s="149">
        <f>E298+E314</f>
        <v>34547394</v>
      </c>
    </row>
    <row r="298" spans="1:5" ht="37.5" outlineLevel="6">
      <c r="A298" s="137" t="s">
        <v>586</v>
      </c>
      <c r="B298" s="74" t="s">
        <v>311</v>
      </c>
      <c r="C298" s="74" t="s">
        <v>166</v>
      </c>
      <c r="D298" s="74" t="s">
        <v>8</v>
      </c>
      <c r="E298" s="149">
        <f>E299</f>
        <v>20468495</v>
      </c>
    </row>
    <row r="299" spans="1:5" ht="37.5" outlineLevel="3">
      <c r="A299" s="52" t="s">
        <v>592</v>
      </c>
      <c r="B299" s="53" t="s">
        <v>311</v>
      </c>
      <c r="C299" s="53" t="s">
        <v>179</v>
      </c>
      <c r="D299" s="53" t="s">
        <v>8</v>
      </c>
      <c r="E299" s="149">
        <f>E300+E307</f>
        <v>20468495</v>
      </c>
    </row>
    <row r="300" spans="1:5" ht="37.5" outlineLevel="4">
      <c r="A300" s="139" t="s">
        <v>257</v>
      </c>
      <c r="B300" s="53" t="s">
        <v>311</v>
      </c>
      <c r="C300" s="53" t="s">
        <v>276</v>
      </c>
      <c r="D300" s="53" t="s">
        <v>8</v>
      </c>
      <c r="E300" s="149">
        <f>E301+E304</f>
        <v>20247995</v>
      </c>
    </row>
    <row r="301" spans="1:5" ht="37.5" outlineLevel="5">
      <c r="A301" s="52" t="s">
        <v>135</v>
      </c>
      <c r="B301" s="53" t="s">
        <v>311</v>
      </c>
      <c r="C301" s="53" t="s">
        <v>181</v>
      </c>
      <c r="D301" s="53" t="s">
        <v>8</v>
      </c>
      <c r="E301" s="149">
        <f>E302</f>
        <v>20167995</v>
      </c>
    </row>
    <row r="302" spans="1:5" ht="37.5" outlineLevel="6">
      <c r="A302" s="52" t="s">
        <v>51</v>
      </c>
      <c r="B302" s="53" t="s">
        <v>311</v>
      </c>
      <c r="C302" s="53" t="s">
        <v>181</v>
      </c>
      <c r="D302" s="53" t="s">
        <v>52</v>
      </c>
      <c r="E302" s="149">
        <f>E303</f>
        <v>20167995</v>
      </c>
    </row>
    <row r="303" spans="1:5" ht="15" outlineLevel="6">
      <c r="A303" s="52" t="s">
        <v>88</v>
      </c>
      <c r="B303" s="53" t="s">
        <v>311</v>
      </c>
      <c r="C303" s="53" t="s">
        <v>181</v>
      </c>
      <c r="D303" s="53" t="s">
        <v>89</v>
      </c>
      <c r="E303" s="149">
        <v>20167995</v>
      </c>
    </row>
    <row r="304" spans="1:5" ht="75" outlineLevel="6">
      <c r="A304" s="136" t="s">
        <v>465</v>
      </c>
      <c r="B304" s="53" t="s">
        <v>311</v>
      </c>
      <c r="C304" s="53" t="s">
        <v>466</v>
      </c>
      <c r="D304" s="53" t="s">
        <v>8</v>
      </c>
      <c r="E304" s="149">
        <f>E305</f>
        <v>80000</v>
      </c>
    </row>
    <row r="305" spans="1:5" ht="37.5" outlineLevel="6">
      <c r="A305" s="52" t="s">
        <v>51</v>
      </c>
      <c r="B305" s="53" t="s">
        <v>311</v>
      </c>
      <c r="C305" s="53" t="s">
        <v>466</v>
      </c>
      <c r="D305" s="53" t="s">
        <v>52</v>
      </c>
      <c r="E305" s="149">
        <f>E306</f>
        <v>80000</v>
      </c>
    </row>
    <row r="306" spans="1:5" ht="15" outlineLevel="4">
      <c r="A306" s="52" t="s">
        <v>88</v>
      </c>
      <c r="B306" s="53" t="s">
        <v>311</v>
      </c>
      <c r="C306" s="53" t="s">
        <v>466</v>
      </c>
      <c r="D306" s="53" t="s">
        <v>89</v>
      </c>
      <c r="E306" s="149">
        <f>100000-20000</f>
        <v>80000</v>
      </c>
    </row>
    <row r="307" spans="1:5" ht="37.5" outlineLevel="5">
      <c r="A307" s="56" t="s">
        <v>593</v>
      </c>
      <c r="B307" s="53" t="s">
        <v>311</v>
      </c>
      <c r="C307" s="53" t="s">
        <v>277</v>
      </c>
      <c r="D307" s="53" t="s">
        <v>8</v>
      </c>
      <c r="E307" s="149">
        <f>E308+E311</f>
        <v>220500</v>
      </c>
    </row>
    <row r="308" spans="1:5" ht="15" outlineLevel="6">
      <c r="A308" s="52" t="s">
        <v>335</v>
      </c>
      <c r="B308" s="53" t="s">
        <v>311</v>
      </c>
      <c r="C308" s="53" t="s">
        <v>416</v>
      </c>
      <c r="D308" s="53" t="s">
        <v>8</v>
      </c>
      <c r="E308" s="149">
        <f>E309</f>
        <v>135000</v>
      </c>
    </row>
    <row r="309" spans="1:5" ht="37.5" outlineLevel="6">
      <c r="A309" s="52" t="s">
        <v>51</v>
      </c>
      <c r="B309" s="53" t="s">
        <v>311</v>
      </c>
      <c r="C309" s="53" t="s">
        <v>416</v>
      </c>
      <c r="D309" s="53" t="s">
        <v>52</v>
      </c>
      <c r="E309" s="149">
        <f>E310</f>
        <v>135000</v>
      </c>
    </row>
    <row r="310" spans="1:5" ht="15" outlineLevel="6">
      <c r="A310" s="52" t="s">
        <v>88</v>
      </c>
      <c r="B310" s="53" t="s">
        <v>311</v>
      </c>
      <c r="C310" s="53" t="s">
        <v>416</v>
      </c>
      <c r="D310" s="53" t="s">
        <v>89</v>
      </c>
      <c r="E310" s="149">
        <f>50000+85000</f>
        <v>135000</v>
      </c>
    </row>
    <row r="311" spans="1:5" ht="15" outlineLevel="6">
      <c r="A311" s="52" t="s">
        <v>132</v>
      </c>
      <c r="B311" s="53" t="s">
        <v>311</v>
      </c>
      <c r="C311" s="53" t="s">
        <v>180</v>
      </c>
      <c r="D311" s="53" t="s">
        <v>8</v>
      </c>
      <c r="E311" s="149">
        <f>E312</f>
        <v>85500</v>
      </c>
    </row>
    <row r="312" spans="1:5" ht="37.5" outlineLevel="6">
      <c r="A312" s="52" t="s">
        <v>51</v>
      </c>
      <c r="B312" s="53" t="s">
        <v>311</v>
      </c>
      <c r="C312" s="53" t="s">
        <v>180</v>
      </c>
      <c r="D312" s="53" t="s">
        <v>52</v>
      </c>
      <c r="E312" s="149">
        <f>E313</f>
        <v>85500</v>
      </c>
    </row>
    <row r="313" spans="1:5" ht="15" outlineLevel="6">
      <c r="A313" s="52" t="s">
        <v>88</v>
      </c>
      <c r="B313" s="53" t="s">
        <v>311</v>
      </c>
      <c r="C313" s="53" t="s">
        <v>180</v>
      </c>
      <c r="D313" s="53" t="s">
        <v>89</v>
      </c>
      <c r="E313" s="149">
        <v>85500</v>
      </c>
    </row>
    <row r="314" spans="1:5" ht="37.5" outlineLevel="6">
      <c r="A314" s="52" t="s">
        <v>549</v>
      </c>
      <c r="B314" s="53" t="s">
        <v>311</v>
      </c>
      <c r="C314" s="53" t="s">
        <v>164</v>
      </c>
      <c r="D314" s="53" t="s">
        <v>8</v>
      </c>
      <c r="E314" s="149">
        <f>E315</f>
        <v>14078899</v>
      </c>
    </row>
    <row r="315" spans="1:5" ht="37.5" outlineLevel="6">
      <c r="A315" s="52" t="s">
        <v>550</v>
      </c>
      <c r="B315" s="53" t="s">
        <v>311</v>
      </c>
      <c r="C315" s="53" t="s">
        <v>280</v>
      </c>
      <c r="D315" s="53" t="s">
        <v>8</v>
      </c>
      <c r="E315" s="149">
        <f>E316</f>
        <v>14078899</v>
      </c>
    </row>
    <row r="316" spans="1:5" ht="37.5" outlineLevel="6">
      <c r="A316" s="52" t="s">
        <v>87</v>
      </c>
      <c r="B316" s="53" t="s">
        <v>311</v>
      </c>
      <c r="C316" s="53" t="s">
        <v>165</v>
      </c>
      <c r="D316" s="53" t="s">
        <v>8</v>
      </c>
      <c r="E316" s="149">
        <f>E317</f>
        <v>14078899</v>
      </c>
    </row>
    <row r="317" spans="1:5" ht="37.5" outlineLevel="6">
      <c r="A317" s="52" t="s">
        <v>51</v>
      </c>
      <c r="B317" s="53" t="s">
        <v>311</v>
      </c>
      <c r="C317" s="53" t="s">
        <v>165</v>
      </c>
      <c r="D317" s="53" t="s">
        <v>52</v>
      </c>
      <c r="E317" s="149">
        <f>E318</f>
        <v>14078899</v>
      </c>
    </row>
    <row r="318" spans="1:5" ht="15" outlineLevel="6">
      <c r="A318" s="52" t="s">
        <v>88</v>
      </c>
      <c r="B318" s="53" t="s">
        <v>311</v>
      </c>
      <c r="C318" s="53" t="s">
        <v>165</v>
      </c>
      <c r="D318" s="53" t="s">
        <v>89</v>
      </c>
      <c r="E318" s="149">
        <v>14078899</v>
      </c>
    </row>
    <row r="319" spans="1:5" ht="15" outlineLevel="1">
      <c r="A319" s="52" t="s">
        <v>90</v>
      </c>
      <c r="B319" s="53" t="s">
        <v>91</v>
      </c>
      <c r="C319" s="53" t="s">
        <v>151</v>
      </c>
      <c r="D319" s="53" t="s">
        <v>8</v>
      </c>
      <c r="E319" s="149">
        <f>E320</f>
        <v>3502058</v>
      </c>
    </row>
    <row r="320" spans="1:9" s="123" customFormat="1" ht="37.5" outlineLevel="2">
      <c r="A320" s="137" t="s">
        <v>586</v>
      </c>
      <c r="B320" s="74" t="s">
        <v>91</v>
      </c>
      <c r="C320" s="74" t="s">
        <v>166</v>
      </c>
      <c r="D320" s="74" t="s">
        <v>8</v>
      </c>
      <c r="E320" s="151">
        <f>E321+E332</f>
        <v>3502058</v>
      </c>
      <c r="G320" s="212"/>
      <c r="H320" s="212"/>
      <c r="I320" s="212"/>
    </row>
    <row r="321" spans="1:5" ht="37.5" outlineLevel="3">
      <c r="A321" s="52" t="s">
        <v>589</v>
      </c>
      <c r="B321" s="53" t="s">
        <v>91</v>
      </c>
      <c r="C321" s="53" t="s">
        <v>176</v>
      </c>
      <c r="D321" s="53" t="s">
        <v>8</v>
      </c>
      <c r="E321" s="149">
        <f>E322+E326</f>
        <v>3428058</v>
      </c>
    </row>
    <row r="322" spans="1:5" ht="37.5" outlineLevel="3">
      <c r="A322" s="138" t="s">
        <v>256</v>
      </c>
      <c r="B322" s="53" t="s">
        <v>91</v>
      </c>
      <c r="C322" s="53" t="s">
        <v>272</v>
      </c>
      <c r="D322" s="53" t="s">
        <v>8</v>
      </c>
      <c r="E322" s="149">
        <f>E323</f>
        <v>70000</v>
      </c>
    </row>
    <row r="323" spans="1:5" ht="15" outlineLevel="3">
      <c r="A323" s="52" t="s">
        <v>682</v>
      </c>
      <c r="B323" s="53" t="s">
        <v>91</v>
      </c>
      <c r="C323" s="53" t="s">
        <v>287</v>
      </c>
      <c r="D323" s="53" t="s">
        <v>8</v>
      </c>
      <c r="E323" s="149">
        <f>E324</f>
        <v>70000</v>
      </c>
    </row>
    <row r="324" spans="1:5" ht="15" outlineLevel="3">
      <c r="A324" s="52" t="s">
        <v>18</v>
      </c>
      <c r="B324" s="53" t="s">
        <v>91</v>
      </c>
      <c r="C324" s="53" t="s">
        <v>287</v>
      </c>
      <c r="D324" s="53" t="s">
        <v>19</v>
      </c>
      <c r="E324" s="149">
        <f>E325</f>
        <v>70000</v>
      </c>
    </row>
    <row r="325" spans="1:5" ht="37.5" outlineLevel="4">
      <c r="A325" s="52" t="s">
        <v>20</v>
      </c>
      <c r="B325" s="53" t="s">
        <v>91</v>
      </c>
      <c r="C325" s="53" t="s">
        <v>287</v>
      </c>
      <c r="D325" s="53" t="s">
        <v>21</v>
      </c>
      <c r="E325" s="149">
        <v>70000</v>
      </c>
    </row>
    <row r="326" spans="1:5" ht="37.5" outlineLevel="6">
      <c r="A326" s="138" t="s">
        <v>383</v>
      </c>
      <c r="B326" s="53" t="s">
        <v>91</v>
      </c>
      <c r="C326" s="53" t="s">
        <v>275</v>
      </c>
      <c r="D326" s="53" t="s">
        <v>8</v>
      </c>
      <c r="E326" s="149">
        <f>E327</f>
        <v>3358058</v>
      </c>
    </row>
    <row r="327" spans="1:5" ht="56.25" outlineLevel="6">
      <c r="A327" s="32" t="s">
        <v>594</v>
      </c>
      <c r="B327" s="53" t="s">
        <v>91</v>
      </c>
      <c r="C327" s="53" t="s">
        <v>182</v>
      </c>
      <c r="D327" s="53" t="s">
        <v>8</v>
      </c>
      <c r="E327" s="149">
        <f>E328+E330</f>
        <v>3358058</v>
      </c>
    </row>
    <row r="328" spans="1:5" ht="15" outlineLevel="5">
      <c r="A328" s="52" t="s">
        <v>104</v>
      </c>
      <c r="B328" s="53" t="s">
        <v>91</v>
      </c>
      <c r="C328" s="53" t="s">
        <v>182</v>
      </c>
      <c r="D328" s="53" t="s">
        <v>105</v>
      </c>
      <c r="E328" s="149">
        <f>E329</f>
        <v>358058</v>
      </c>
    </row>
    <row r="329" spans="1:5" ht="37.5" outlineLevel="6">
      <c r="A329" s="52" t="s">
        <v>111</v>
      </c>
      <c r="B329" s="53" t="s">
        <v>91</v>
      </c>
      <c r="C329" s="53" t="s">
        <v>182</v>
      </c>
      <c r="D329" s="53" t="s">
        <v>112</v>
      </c>
      <c r="E329" s="149">
        <v>358058</v>
      </c>
    </row>
    <row r="330" spans="1:5" ht="37.5" outlineLevel="4">
      <c r="A330" s="52" t="s">
        <v>51</v>
      </c>
      <c r="B330" s="53" t="s">
        <v>91</v>
      </c>
      <c r="C330" s="53" t="s">
        <v>182</v>
      </c>
      <c r="D330" s="53" t="s">
        <v>52</v>
      </c>
      <c r="E330" s="149">
        <f>E331</f>
        <v>3000000</v>
      </c>
    </row>
    <row r="331" spans="1:5" ht="15" outlineLevel="5">
      <c r="A331" s="52" t="s">
        <v>88</v>
      </c>
      <c r="B331" s="53" t="s">
        <v>91</v>
      </c>
      <c r="C331" s="53" t="s">
        <v>182</v>
      </c>
      <c r="D331" s="53" t="s">
        <v>89</v>
      </c>
      <c r="E331" s="149">
        <v>3000000</v>
      </c>
    </row>
    <row r="332" spans="1:5" ht="15" outlineLevel="6">
      <c r="A332" s="59" t="s">
        <v>290</v>
      </c>
      <c r="B332" s="53" t="s">
        <v>91</v>
      </c>
      <c r="C332" s="53" t="s">
        <v>289</v>
      </c>
      <c r="D332" s="53" t="s">
        <v>8</v>
      </c>
      <c r="E332" s="149">
        <f>E333</f>
        <v>74000</v>
      </c>
    </row>
    <row r="333" spans="1:5" ht="15" outlineLevel="6">
      <c r="A333" s="52" t="s">
        <v>92</v>
      </c>
      <c r="B333" s="53" t="s">
        <v>91</v>
      </c>
      <c r="C333" s="53" t="s">
        <v>183</v>
      </c>
      <c r="D333" s="53" t="s">
        <v>8</v>
      </c>
      <c r="E333" s="149">
        <f>E334</f>
        <v>74000</v>
      </c>
    </row>
    <row r="334" spans="1:5" ht="15" outlineLevel="6">
      <c r="A334" s="52" t="s">
        <v>18</v>
      </c>
      <c r="B334" s="53" t="s">
        <v>91</v>
      </c>
      <c r="C334" s="53" t="s">
        <v>183</v>
      </c>
      <c r="D334" s="53" t="s">
        <v>19</v>
      </c>
      <c r="E334" s="149">
        <f>E335</f>
        <v>74000</v>
      </c>
    </row>
    <row r="335" spans="1:5" ht="37.5" outlineLevel="6">
      <c r="A335" s="52" t="s">
        <v>20</v>
      </c>
      <c r="B335" s="53" t="s">
        <v>91</v>
      </c>
      <c r="C335" s="53" t="s">
        <v>183</v>
      </c>
      <c r="D335" s="53" t="s">
        <v>21</v>
      </c>
      <c r="E335" s="149">
        <v>74000</v>
      </c>
    </row>
    <row r="336" spans="1:5" ht="15" outlineLevel="1">
      <c r="A336" s="52" t="s">
        <v>136</v>
      </c>
      <c r="B336" s="53" t="s">
        <v>137</v>
      </c>
      <c r="C336" s="53" t="s">
        <v>151</v>
      </c>
      <c r="D336" s="53" t="s">
        <v>8</v>
      </c>
      <c r="E336" s="149">
        <f>E337</f>
        <v>18610339</v>
      </c>
    </row>
    <row r="337" spans="1:5" ht="37.5" outlineLevel="2">
      <c r="A337" s="137" t="s">
        <v>595</v>
      </c>
      <c r="B337" s="74" t="s">
        <v>137</v>
      </c>
      <c r="C337" s="74" t="s">
        <v>166</v>
      </c>
      <c r="D337" s="74" t="s">
        <v>8</v>
      </c>
      <c r="E337" s="149">
        <f>E338</f>
        <v>18610339</v>
      </c>
    </row>
    <row r="338" spans="1:5" ht="37.5" outlineLevel="4">
      <c r="A338" s="56" t="s">
        <v>259</v>
      </c>
      <c r="B338" s="53" t="s">
        <v>137</v>
      </c>
      <c r="C338" s="53" t="s">
        <v>278</v>
      </c>
      <c r="D338" s="53" t="s">
        <v>8</v>
      </c>
      <c r="E338" s="149">
        <f>E339+E346+E353</f>
        <v>18610339</v>
      </c>
    </row>
    <row r="339" spans="1:5" ht="37.5" outlineLevel="5">
      <c r="A339" s="52" t="s">
        <v>13</v>
      </c>
      <c r="B339" s="53" t="s">
        <v>137</v>
      </c>
      <c r="C339" s="53" t="s">
        <v>184</v>
      </c>
      <c r="D339" s="53" t="s">
        <v>8</v>
      </c>
      <c r="E339" s="149">
        <f>E340+E342+E344</f>
        <v>3460900</v>
      </c>
    </row>
    <row r="340" spans="1:5" ht="56.25" outlineLevel="6">
      <c r="A340" s="52" t="s">
        <v>14</v>
      </c>
      <c r="B340" s="53" t="s">
        <v>137</v>
      </c>
      <c r="C340" s="53" t="s">
        <v>184</v>
      </c>
      <c r="D340" s="53" t="s">
        <v>15</v>
      </c>
      <c r="E340" s="149">
        <f>E341</f>
        <v>3230000</v>
      </c>
    </row>
    <row r="341" spans="1:5" ht="15" outlineLevel="5">
      <c r="A341" s="52" t="s">
        <v>16</v>
      </c>
      <c r="B341" s="53" t="s">
        <v>137</v>
      </c>
      <c r="C341" s="53" t="s">
        <v>184</v>
      </c>
      <c r="D341" s="53" t="s">
        <v>17</v>
      </c>
      <c r="E341" s="149">
        <v>3230000</v>
      </c>
    </row>
    <row r="342" spans="1:5" ht="15" outlineLevel="6">
      <c r="A342" s="52" t="s">
        <v>18</v>
      </c>
      <c r="B342" s="53" t="s">
        <v>137</v>
      </c>
      <c r="C342" s="53" t="s">
        <v>184</v>
      </c>
      <c r="D342" s="53" t="s">
        <v>19</v>
      </c>
      <c r="E342" s="149">
        <f>E343</f>
        <v>43400</v>
      </c>
    </row>
    <row r="343" spans="1:5" ht="37.5" outlineLevel="6">
      <c r="A343" s="52" t="s">
        <v>20</v>
      </c>
      <c r="B343" s="53" t="s">
        <v>137</v>
      </c>
      <c r="C343" s="53" t="s">
        <v>184</v>
      </c>
      <c r="D343" s="53" t="s">
        <v>21</v>
      </c>
      <c r="E343" s="149">
        <v>43400</v>
      </c>
    </row>
    <row r="344" spans="1:5" ht="15" outlineLevel="6">
      <c r="A344" s="52" t="s">
        <v>22</v>
      </c>
      <c r="B344" s="53" t="s">
        <v>137</v>
      </c>
      <c r="C344" s="53" t="s">
        <v>184</v>
      </c>
      <c r="D344" s="53" t="s">
        <v>23</v>
      </c>
      <c r="E344" s="149">
        <f>E345</f>
        <v>187500</v>
      </c>
    </row>
    <row r="345" spans="1:5" ht="15" outlineLevel="4">
      <c r="A345" s="52" t="s">
        <v>24</v>
      </c>
      <c r="B345" s="53" t="s">
        <v>137</v>
      </c>
      <c r="C345" s="53" t="s">
        <v>184</v>
      </c>
      <c r="D345" s="53" t="s">
        <v>25</v>
      </c>
      <c r="E345" s="149">
        <v>187500</v>
      </c>
    </row>
    <row r="346" spans="1:5" ht="37.5" outlineLevel="5">
      <c r="A346" s="52" t="s">
        <v>47</v>
      </c>
      <c r="B346" s="53" t="s">
        <v>137</v>
      </c>
      <c r="C346" s="53" t="s">
        <v>185</v>
      </c>
      <c r="D346" s="53" t="s">
        <v>8</v>
      </c>
      <c r="E346" s="149">
        <f>E347+E349+E351</f>
        <v>13387039</v>
      </c>
    </row>
    <row r="347" spans="1:5" ht="56.25" outlineLevel="6">
      <c r="A347" s="52" t="s">
        <v>14</v>
      </c>
      <c r="B347" s="53" t="s">
        <v>137</v>
      </c>
      <c r="C347" s="53" t="s">
        <v>185</v>
      </c>
      <c r="D347" s="53" t="s">
        <v>15</v>
      </c>
      <c r="E347" s="149">
        <f>E348</f>
        <v>10620839</v>
      </c>
    </row>
    <row r="348" spans="1:5" ht="15" outlineLevel="5">
      <c r="A348" s="52" t="s">
        <v>48</v>
      </c>
      <c r="B348" s="53" t="s">
        <v>137</v>
      </c>
      <c r="C348" s="53" t="s">
        <v>185</v>
      </c>
      <c r="D348" s="53" t="s">
        <v>49</v>
      </c>
      <c r="E348" s="149">
        <v>10620839</v>
      </c>
    </row>
    <row r="349" spans="1:5" ht="15" outlineLevel="6">
      <c r="A349" s="52" t="s">
        <v>18</v>
      </c>
      <c r="B349" s="53" t="s">
        <v>137</v>
      </c>
      <c r="C349" s="53" t="s">
        <v>185</v>
      </c>
      <c r="D349" s="53" t="s">
        <v>19</v>
      </c>
      <c r="E349" s="149">
        <f>E350</f>
        <v>2723200</v>
      </c>
    </row>
    <row r="350" spans="1:5" ht="37.5" outlineLevel="6">
      <c r="A350" s="52" t="s">
        <v>20</v>
      </c>
      <c r="B350" s="53" t="s">
        <v>137</v>
      </c>
      <c r="C350" s="53" t="s">
        <v>185</v>
      </c>
      <c r="D350" s="53" t="s">
        <v>21</v>
      </c>
      <c r="E350" s="149">
        <v>2723200</v>
      </c>
    </row>
    <row r="351" spans="1:5" ht="15" outlineLevel="6">
      <c r="A351" s="52" t="s">
        <v>22</v>
      </c>
      <c r="B351" s="53" t="s">
        <v>137</v>
      </c>
      <c r="C351" s="53" t="s">
        <v>185</v>
      </c>
      <c r="D351" s="53" t="s">
        <v>23</v>
      </c>
      <c r="E351" s="149">
        <f>E352</f>
        <v>43000</v>
      </c>
    </row>
    <row r="352" spans="1:5" ht="15" outlineLevel="6">
      <c r="A352" s="52" t="s">
        <v>24</v>
      </c>
      <c r="B352" s="53" t="s">
        <v>137</v>
      </c>
      <c r="C352" s="53" t="s">
        <v>185</v>
      </c>
      <c r="D352" s="53" t="s">
        <v>25</v>
      </c>
      <c r="E352" s="149">
        <v>43000</v>
      </c>
    </row>
    <row r="353" spans="1:5" ht="37.5" outlineLevel="6">
      <c r="A353" s="59" t="s">
        <v>50</v>
      </c>
      <c r="B353" s="53" t="s">
        <v>137</v>
      </c>
      <c r="C353" s="53" t="s">
        <v>186</v>
      </c>
      <c r="D353" s="53" t="s">
        <v>8</v>
      </c>
      <c r="E353" s="149">
        <f>E354</f>
        <v>1762400</v>
      </c>
    </row>
    <row r="354" spans="1:5" ht="37.5" outlineLevel="6">
      <c r="A354" s="52" t="s">
        <v>51</v>
      </c>
      <c r="B354" s="53" t="s">
        <v>137</v>
      </c>
      <c r="C354" s="53" t="s">
        <v>186</v>
      </c>
      <c r="D354" s="53" t="s">
        <v>52</v>
      </c>
      <c r="E354" s="149">
        <f>E355</f>
        <v>1762400</v>
      </c>
    </row>
    <row r="355" spans="1:5" ht="15" outlineLevel="6">
      <c r="A355" s="52" t="s">
        <v>53</v>
      </c>
      <c r="B355" s="53" t="s">
        <v>137</v>
      </c>
      <c r="C355" s="53" t="s">
        <v>186</v>
      </c>
      <c r="D355" s="53" t="s">
        <v>54</v>
      </c>
      <c r="E355" s="149">
        <f>1746721+15679</f>
        <v>1762400</v>
      </c>
    </row>
    <row r="356" spans="1:9" s="3" customFormat="1" ht="15">
      <c r="A356" s="50" t="s">
        <v>93</v>
      </c>
      <c r="B356" s="51" t="s">
        <v>94</v>
      </c>
      <c r="C356" s="51" t="s">
        <v>151</v>
      </c>
      <c r="D356" s="51" t="s">
        <v>8</v>
      </c>
      <c r="E356" s="153">
        <f>E357</f>
        <v>8438777.45</v>
      </c>
      <c r="F356" s="128"/>
      <c r="G356" s="183"/>
      <c r="H356" s="183"/>
      <c r="I356" s="183"/>
    </row>
    <row r="357" spans="1:5" ht="15" outlineLevel="1">
      <c r="A357" s="52" t="s">
        <v>95</v>
      </c>
      <c r="B357" s="53" t="s">
        <v>96</v>
      </c>
      <c r="C357" s="53" t="s">
        <v>151</v>
      </c>
      <c r="D357" s="53" t="s">
        <v>8</v>
      </c>
      <c r="E357" s="149">
        <f>E358</f>
        <v>8438777.45</v>
      </c>
    </row>
    <row r="358" spans="1:5" ht="37.5" outlineLevel="2">
      <c r="A358" s="137" t="s">
        <v>551</v>
      </c>
      <c r="B358" s="74" t="s">
        <v>96</v>
      </c>
      <c r="C358" s="74" t="s">
        <v>164</v>
      </c>
      <c r="D358" s="74" t="s">
        <v>8</v>
      </c>
      <c r="E358" s="149">
        <f>E359+E369</f>
        <v>8438777.45</v>
      </c>
    </row>
    <row r="359" spans="1:5" ht="37.5" outlineLevel="2">
      <c r="A359" s="52" t="s">
        <v>552</v>
      </c>
      <c r="B359" s="53" t="s">
        <v>96</v>
      </c>
      <c r="C359" s="53" t="s">
        <v>279</v>
      </c>
      <c r="D359" s="53" t="s">
        <v>8</v>
      </c>
      <c r="E359" s="149">
        <f>E360+E363+E366</f>
        <v>7767777.45</v>
      </c>
    </row>
    <row r="360" spans="1:5" ht="56.25" outlineLevel="2">
      <c r="A360" s="52" t="s">
        <v>457</v>
      </c>
      <c r="B360" s="53" t="s">
        <v>96</v>
      </c>
      <c r="C360" s="53" t="s">
        <v>458</v>
      </c>
      <c r="D360" s="53" t="s">
        <v>8</v>
      </c>
      <c r="E360" s="149">
        <f>E361</f>
        <v>1530</v>
      </c>
    </row>
    <row r="361" spans="1:5" ht="37.5" outlineLevel="2">
      <c r="A361" s="52" t="s">
        <v>51</v>
      </c>
      <c r="B361" s="53" t="s">
        <v>96</v>
      </c>
      <c r="C361" s="53" t="s">
        <v>458</v>
      </c>
      <c r="D361" s="53" t="s">
        <v>52</v>
      </c>
      <c r="E361" s="149">
        <f>E362</f>
        <v>1530</v>
      </c>
    </row>
    <row r="362" spans="1:5" ht="15" outlineLevel="6">
      <c r="A362" s="52" t="s">
        <v>88</v>
      </c>
      <c r="B362" s="53" t="s">
        <v>96</v>
      </c>
      <c r="C362" s="53" t="s">
        <v>458</v>
      </c>
      <c r="D362" s="53" t="s">
        <v>89</v>
      </c>
      <c r="E362" s="149">
        <v>1530</v>
      </c>
    </row>
    <row r="363" spans="1:5" ht="37.5" outlineLevel="6">
      <c r="A363" s="59" t="s">
        <v>98</v>
      </c>
      <c r="B363" s="53" t="s">
        <v>96</v>
      </c>
      <c r="C363" s="53" t="s">
        <v>169</v>
      </c>
      <c r="D363" s="53" t="s">
        <v>8</v>
      </c>
      <c r="E363" s="149">
        <f>E364</f>
        <v>7617000</v>
      </c>
    </row>
    <row r="364" spans="1:5" ht="37.5" outlineLevel="6">
      <c r="A364" s="52" t="s">
        <v>51</v>
      </c>
      <c r="B364" s="53" t="s">
        <v>96</v>
      </c>
      <c r="C364" s="53" t="s">
        <v>169</v>
      </c>
      <c r="D364" s="53" t="s">
        <v>52</v>
      </c>
      <c r="E364" s="149">
        <f>E365</f>
        <v>7617000</v>
      </c>
    </row>
    <row r="365" spans="1:5" ht="15" outlineLevel="6">
      <c r="A365" s="52" t="s">
        <v>88</v>
      </c>
      <c r="B365" s="53" t="s">
        <v>96</v>
      </c>
      <c r="C365" s="53" t="s">
        <v>169</v>
      </c>
      <c r="D365" s="53" t="s">
        <v>89</v>
      </c>
      <c r="E365" s="149">
        <v>7617000</v>
      </c>
    </row>
    <row r="366" spans="1:5" ht="56.25" outlineLevel="6">
      <c r="A366" s="32" t="s">
        <v>584</v>
      </c>
      <c r="B366" s="53" t="s">
        <v>96</v>
      </c>
      <c r="C366" s="53" t="s">
        <v>424</v>
      </c>
      <c r="D366" s="53" t="s">
        <v>8</v>
      </c>
      <c r="E366" s="149">
        <f>E367</f>
        <v>149247.45</v>
      </c>
    </row>
    <row r="367" spans="1:5" ht="37.5" outlineLevel="6">
      <c r="A367" s="52" t="s">
        <v>51</v>
      </c>
      <c r="B367" s="53" t="s">
        <v>96</v>
      </c>
      <c r="C367" s="53" t="s">
        <v>424</v>
      </c>
      <c r="D367" s="53" t="s">
        <v>52</v>
      </c>
      <c r="E367" s="149">
        <f>E368</f>
        <v>149247.45</v>
      </c>
    </row>
    <row r="368" spans="1:5" ht="15" outlineLevel="4">
      <c r="A368" s="52" t="s">
        <v>88</v>
      </c>
      <c r="B368" s="53" t="s">
        <v>96</v>
      </c>
      <c r="C368" s="53" t="s">
        <v>424</v>
      </c>
      <c r="D368" s="53" t="s">
        <v>89</v>
      </c>
      <c r="E368" s="149">
        <v>149247.45</v>
      </c>
    </row>
    <row r="369" spans="1:5" ht="15" outlineLevel="5">
      <c r="A369" s="52" t="s">
        <v>261</v>
      </c>
      <c r="B369" s="53" t="s">
        <v>96</v>
      </c>
      <c r="C369" s="53" t="s">
        <v>281</v>
      </c>
      <c r="D369" s="53" t="s">
        <v>8</v>
      </c>
      <c r="E369" s="149">
        <f>E370</f>
        <v>671000</v>
      </c>
    </row>
    <row r="370" spans="1:5" ht="15" outlineLevel="6">
      <c r="A370" s="52" t="s">
        <v>97</v>
      </c>
      <c r="B370" s="53" t="s">
        <v>96</v>
      </c>
      <c r="C370" s="53" t="s">
        <v>168</v>
      </c>
      <c r="D370" s="53" t="s">
        <v>8</v>
      </c>
      <c r="E370" s="149">
        <f>E371</f>
        <v>671000</v>
      </c>
    </row>
    <row r="371" spans="1:5" ht="37.5" outlineLevel="6">
      <c r="A371" s="52" t="s">
        <v>51</v>
      </c>
      <c r="B371" s="53" t="s">
        <v>96</v>
      </c>
      <c r="C371" s="53" t="s">
        <v>168</v>
      </c>
      <c r="D371" s="53" t="s">
        <v>52</v>
      </c>
      <c r="E371" s="149">
        <f>E372+E373</f>
        <v>671000</v>
      </c>
    </row>
    <row r="372" spans="1:5" ht="15" outlineLevel="6">
      <c r="A372" s="52" t="s">
        <v>88</v>
      </c>
      <c r="B372" s="53" t="s">
        <v>96</v>
      </c>
      <c r="C372" s="53" t="s">
        <v>168</v>
      </c>
      <c r="D372" s="53" t="s">
        <v>89</v>
      </c>
      <c r="E372" s="149">
        <v>557000</v>
      </c>
    </row>
    <row r="373" spans="1:5" ht="37.5" outlineLevel="6">
      <c r="A373" s="52" t="s">
        <v>553</v>
      </c>
      <c r="B373" s="53" t="s">
        <v>96</v>
      </c>
      <c r="C373" s="53" t="s">
        <v>168</v>
      </c>
      <c r="D373" s="53" t="s">
        <v>307</v>
      </c>
      <c r="E373" s="149">
        <v>114000</v>
      </c>
    </row>
    <row r="374" spans="1:9" s="3" customFormat="1" ht="15">
      <c r="A374" s="50" t="s">
        <v>99</v>
      </c>
      <c r="B374" s="51" t="s">
        <v>100</v>
      </c>
      <c r="C374" s="51" t="s">
        <v>151</v>
      </c>
      <c r="D374" s="51" t="s">
        <v>8</v>
      </c>
      <c r="E374" s="153">
        <f>E375+E400+E380</f>
        <v>43956635.87</v>
      </c>
      <c r="F374" s="128"/>
      <c r="G374" s="183"/>
      <c r="H374" s="183"/>
      <c r="I374" s="183"/>
    </row>
    <row r="375" spans="1:5" ht="15" outlineLevel="1">
      <c r="A375" s="52" t="s">
        <v>101</v>
      </c>
      <c r="B375" s="53" t="s">
        <v>102</v>
      </c>
      <c r="C375" s="53" t="s">
        <v>151</v>
      </c>
      <c r="D375" s="53" t="s">
        <v>8</v>
      </c>
      <c r="E375" s="149">
        <f>E376</f>
        <v>3713124</v>
      </c>
    </row>
    <row r="376" spans="1:5" ht="15" outlineLevel="3">
      <c r="A376" s="52" t="s">
        <v>248</v>
      </c>
      <c r="B376" s="53" t="s">
        <v>102</v>
      </c>
      <c r="C376" s="53" t="s">
        <v>152</v>
      </c>
      <c r="D376" s="53" t="s">
        <v>8</v>
      </c>
      <c r="E376" s="149">
        <f>E377</f>
        <v>3713124</v>
      </c>
    </row>
    <row r="377" spans="1:5" ht="15" outlineLevel="4">
      <c r="A377" s="52" t="s">
        <v>103</v>
      </c>
      <c r="B377" s="53" t="s">
        <v>102</v>
      </c>
      <c r="C377" s="53" t="s">
        <v>170</v>
      </c>
      <c r="D377" s="53" t="s">
        <v>8</v>
      </c>
      <c r="E377" s="149">
        <f>E378</f>
        <v>3713124</v>
      </c>
    </row>
    <row r="378" spans="1:5" ht="15" outlineLevel="5">
      <c r="A378" s="52" t="s">
        <v>104</v>
      </c>
      <c r="B378" s="53" t="s">
        <v>102</v>
      </c>
      <c r="C378" s="53" t="s">
        <v>170</v>
      </c>
      <c r="D378" s="53" t="s">
        <v>105</v>
      </c>
      <c r="E378" s="149">
        <f>E379</f>
        <v>3713124</v>
      </c>
    </row>
    <row r="379" spans="1:5" ht="15" outlineLevel="6">
      <c r="A379" s="52" t="s">
        <v>106</v>
      </c>
      <c r="B379" s="53" t="s">
        <v>102</v>
      </c>
      <c r="C379" s="53" t="s">
        <v>170</v>
      </c>
      <c r="D379" s="53" t="s">
        <v>107</v>
      </c>
      <c r="E379" s="149">
        <v>3713124</v>
      </c>
    </row>
    <row r="380" spans="1:5" ht="15" outlineLevel="6">
      <c r="A380" s="52" t="s">
        <v>108</v>
      </c>
      <c r="B380" s="53" t="s">
        <v>109</v>
      </c>
      <c r="C380" s="53" t="s">
        <v>151</v>
      </c>
      <c r="D380" s="53" t="s">
        <v>8</v>
      </c>
      <c r="E380" s="149">
        <f>E381+E386+E391+E396</f>
        <v>3553660</v>
      </c>
    </row>
    <row r="381" spans="1:5" ht="37.5" outlineLevel="6">
      <c r="A381" s="137" t="s">
        <v>586</v>
      </c>
      <c r="B381" s="74" t="s">
        <v>109</v>
      </c>
      <c r="C381" s="74" t="s">
        <v>166</v>
      </c>
      <c r="D381" s="74" t="s">
        <v>8</v>
      </c>
      <c r="E381" s="149">
        <f>E382</f>
        <v>2840000</v>
      </c>
    </row>
    <row r="382" spans="1:5" ht="37.5" outlineLevel="6">
      <c r="A382" s="55" t="s">
        <v>430</v>
      </c>
      <c r="B382" s="53" t="s">
        <v>109</v>
      </c>
      <c r="C382" s="53" t="s">
        <v>429</v>
      </c>
      <c r="D382" s="53" t="s">
        <v>8</v>
      </c>
      <c r="E382" s="149">
        <f>E383</f>
        <v>2840000</v>
      </c>
    </row>
    <row r="383" spans="1:5" ht="75" outlineLevel="6">
      <c r="A383" s="32" t="s">
        <v>596</v>
      </c>
      <c r="B383" s="53" t="s">
        <v>109</v>
      </c>
      <c r="C383" s="53" t="s">
        <v>428</v>
      </c>
      <c r="D383" s="53" t="s">
        <v>8</v>
      </c>
      <c r="E383" s="149">
        <f>E384</f>
        <v>2840000</v>
      </c>
    </row>
    <row r="384" spans="1:5" ht="15" outlineLevel="6">
      <c r="A384" s="52" t="s">
        <v>104</v>
      </c>
      <c r="B384" s="53" t="s">
        <v>109</v>
      </c>
      <c r="C384" s="53" t="s">
        <v>428</v>
      </c>
      <c r="D384" s="53" t="s">
        <v>105</v>
      </c>
      <c r="E384" s="149">
        <f>E385</f>
        <v>2840000</v>
      </c>
    </row>
    <row r="385" spans="1:5" ht="37.5" outlineLevel="6">
      <c r="A385" s="52" t="s">
        <v>111</v>
      </c>
      <c r="B385" s="53" t="s">
        <v>109</v>
      </c>
      <c r="C385" s="53" t="s">
        <v>428</v>
      </c>
      <c r="D385" s="53" t="s">
        <v>112</v>
      </c>
      <c r="E385" s="149">
        <v>2840000</v>
      </c>
    </row>
    <row r="386" spans="1:5" ht="37.5" outlineLevel="6">
      <c r="A386" s="137" t="s">
        <v>554</v>
      </c>
      <c r="B386" s="74" t="s">
        <v>109</v>
      </c>
      <c r="C386" s="74" t="s">
        <v>155</v>
      </c>
      <c r="D386" s="74" t="s">
        <v>8</v>
      </c>
      <c r="E386" s="149">
        <f>E387</f>
        <v>440160</v>
      </c>
    </row>
    <row r="387" spans="1:5" ht="37.5" outlineLevel="6">
      <c r="A387" s="52" t="s">
        <v>555</v>
      </c>
      <c r="B387" s="53" t="s">
        <v>109</v>
      </c>
      <c r="C387" s="53" t="s">
        <v>661</v>
      </c>
      <c r="D387" s="53" t="s">
        <v>8</v>
      </c>
      <c r="E387" s="149">
        <f>E388</f>
        <v>440160</v>
      </c>
    </row>
    <row r="388" spans="1:5" ht="37.5" outlineLevel="6">
      <c r="A388" s="52" t="s">
        <v>113</v>
      </c>
      <c r="B388" s="53" t="s">
        <v>109</v>
      </c>
      <c r="C388" s="53" t="s">
        <v>664</v>
      </c>
      <c r="D388" s="53" t="s">
        <v>8</v>
      </c>
      <c r="E388" s="149">
        <f>E389</f>
        <v>440160</v>
      </c>
    </row>
    <row r="389" spans="1:5" ht="15" outlineLevel="6">
      <c r="A389" s="52" t="s">
        <v>104</v>
      </c>
      <c r="B389" s="53" t="s">
        <v>109</v>
      </c>
      <c r="C389" s="53" t="s">
        <v>664</v>
      </c>
      <c r="D389" s="53" t="s">
        <v>105</v>
      </c>
      <c r="E389" s="149">
        <f>E390</f>
        <v>440160</v>
      </c>
    </row>
    <row r="390" spans="1:5" ht="37.5" outlineLevel="6">
      <c r="A390" s="52" t="s">
        <v>111</v>
      </c>
      <c r="B390" s="53" t="s">
        <v>109</v>
      </c>
      <c r="C390" s="53" t="s">
        <v>664</v>
      </c>
      <c r="D390" s="53" t="s">
        <v>112</v>
      </c>
      <c r="E390" s="149">
        <v>440160</v>
      </c>
    </row>
    <row r="391" spans="1:5" ht="37.5" outlineLevel="6">
      <c r="A391" s="137" t="s">
        <v>556</v>
      </c>
      <c r="B391" s="74" t="s">
        <v>109</v>
      </c>
      <c r="C391" s="74" t="s">
        <v>557</v>
      </c>
      <c r="D391" s="74" t="s">
        <v>8</v>
      </c>
      <c r="E391" s="149">
        <f>E392</f>
        <v>173500</v>
      </c>
    </row>
    <row r="392" spans="1:5" ht="37.5" outlineLevel="6">
      <c r="A392" s="52" t="s">
        <v>585</v>
      </c>
      <c r="B392" s="53" t="s">
        <v>109</v>
      </c>
      <c r="C392" s="53" t="s">
        <v>558</v>
      </c>
      <c r="D392" s="53" t="s">
        <v>8</v>
      </c>
      <c r="E392" s="149">
        <f>E393</f>
        <v>173500</v>
      </c>
    </row>
    <row r="393" spans="1:5" ht="37.5" outlineLevel="6">
      <c r="A393" s="52" t="s">
        <v>110</v>
      </c>
      <c r="B393" s="53" t="s">
        <v>109</v>
      </c>
      <c r="C393" s="53" t="s">
        <v>559</v>
      </c>
      <c r="D393" s="53" t="s">
        <v>8</v>
      </c>
      <c r="E393" s="149">
        <f>E394</f>
        <v>173500</v>
      </c>
    </row>
    <row r="394" spans="1:5" ht="15" outlineLevel="6">
      <c r="A394" s="52" t="s">
        <v>104</v>
      </c>
      <c r="B394" s="53" t="s">
        <v>109</v>
      </c>
      <c r="C394" s="53" t="s">
        <v>559</v>
      </c>
      <c r="D394" s="53" t="s">
        <v>105</v>
      </c>
      <c r="E394" s="149">
        <f>E395</f>
        <v>173500</v>
      </c>
    </row>
    <row r="395" spans="1:5" ht="37.5" outlineLevel="6">
      <c r="A395" s="52" t="s">
        <v>111</v>
      </c>
      <c r="B395" s="53" t="s">
        <v>109</v>
      </c>
      <c r="C395" s="53" t="s">
        <v>559</v>
      </c>
      <c r="D395" s="53" t="s">
        <v>112</v>
      </c>
      <c r="E395" s="149">
        <v>173500</v>
      </c>
    </row>
    <row r="396" spans="1:5" ht="19.5" customHeight="1" outlineLevel="6">
      <c r="A396" s="52" t="s">
        <v>160</v>
      </c>
      <c r="B396" s="53" t="s">
        <v>109</v>
      </c>
      <c r="C396" s="53" t="s">
        <v>152</v>
      </c>
      <c r="D396" s="53" t="s">
        <v>8</v>
      </c>
      <c r="E396" s="149">
        <f>E397</f>
        <v>100000</v>
      </c>
    </row>
    <row r="397" spans="1:5" ht="15" outlineLevel="6">
      <c r="A397" s="52" t="s">
        <v>438</v>
      </c>
      <c r="B397" s="53" t="s">
        <v>109</v>
      </c>
      <c r="C397" s="53" t="s">
        <v>439</v>
      </c>
      <c r="D397" s="53" t="s">
        <v>8</v>
      </c>
      <c r="E397" s="149">
        <f>E398</f>
        <v>100000</v>
      </c>
    </row>
    <row r="398" spans="1:5" ht="15" outlineLevel="6">
      <c r="A398" s="52" t="s">
        <v>104</v>
      </c>
      <c r="B398" s="53" t="s">
        <v>109</v>
      </c>
      <c r="C398" s="53" t="s">
        <v>439</v>
      </c>
      <c r="D398" s="53" t="s">
        <v>105</v>
      </c>
      <c r="E398" s="149">
        <f>E399</f>
        <v>100000</v>
      </c>
    </row>
    <row r="399" spans="1:5" ht="15" outlineLevel="6">
      <c r="A399" s="52" t="s">
        <v>459</v>
      </c>
      <c r="B399" s="53" t="s">
        <v>109</v>
      </c>
      <c r="C399" s="53" t="s">
        <v>439</v>
      </c>
      <c r="D399" s="53" t="s">
        <v>460</v>
      </c>
      <c r="E399" s="149">
        <v>100000</v>
      </c>
    </row>
    <row r="400" spans="1:5" ht="15" outlineLevel="1">
      <c r="A400" s="52" t="s">
        <v>143</v>
      </c>
      <c r="B400" s="53" t="s">
        <v>144</v>
      </c>
      <c r="C400" s="53" t="s">
        <v>151</v>
      </c>
      <c r="D400" s="53" t="s">
        <v>8</v>
      </c>
      <c r="E400" s="149">
        <f>E401+E409</f>
        <v>36689851.87</v>
      </c>
    </row>
    <row r="401" spans="1:5" ht="37.5" outlineLevel="2">
      <c r="A401" s="137" t="s">
        <v>595</v>
      </c>
      <c r="B401" s="74" t="s">
        <v>144</v>
      </c>
      <c r="C401" s="74" t="s">
        <v>166</v>
      </c>
      <c r="D401" s="74" t="s">
        <v>8</v>
      </c>
      <c r="E401" s="149">
        <f>E402</f>
        <v>4146291</v>
      </c>
    </row>
    <row r="402" spans="1:5" ht="37.5" outlineLevel="3">
      <c r="A402" s="52" t="s">
        <v>587</v>
      </c>
      <c r="B402" s="53" t="s">
        <v>144</v>
      </c>
      <c r="C402" s="53" t="s">
        <v>167</v>
      </c>
      <c r="D402" s="53" t="s">
        <v>8</v>
      </c>
      <c r="E402" s="149">
        <f>E403</f>
        <v>4146291</v>
      </c>
    </row>
    <row r="403" spans="1:5" ht="15" outlineLevel="4">
      <c r="A403" s="138" t="s">
        <v>254</v>
      </c>
      <c r="B403" s="53" t="s">
        <v>144</v>
      </c>
      <c r="C403" s="53" t="s">
        <v>286</v>
      </c>
      <c r="D403" s="53" t="s">
        <v>8</v>
      </c>
      <c r="E403" s="149">
        <f>E404</f>
        <v>4146291</v>
      </c>
    </row>
    <row r="404" spans="1:5" ht="112.5" outlineLevel="5">
      <c r="A404" s="52" t="s">
        <v>597</v>
      </c>
      <c r="B404" s="53" t="s">
        <v>144</v>
      </c>
      <c r="C404" s="53" t="s">
        <v>187</v>
      </c>
      <c r="D404" s="53" t="s">
        <v>8</v>
      </c>
      <c r="E404" s="149">
        <f>E405+E407</f>
        <v>4146291</v>
      </c>
    </row>
    <row r="405" spans="1:5" ht="15" outlineLevel="6">
      <c r="A405" s="52" t="s">
        <v>18</v>
      </c>
      <c r="B405" s="53" t="s">
        <v>144</v>
      </c>
      <c r="C405" s="53" t="s">
        <v>187</v>
      </c>
      <c r="D405" s="53" t="s">
        <v>19</v>
      </c>
      <c r="E405" s="149">
        <f>E406</f>
        <v>24000</v>
      </c>
    </row>
    <row r="406" spans="1:5" ht="37.5" outlineLevel="5">
      <c r="A406" s="52" t="s">
        <v>20</v>
      </c>
      <c r="B406" s="53" t="s">
        <v>144</v>
      </c>
      <c r="C406" s="53" t="s">
        <v>187</v>
      </c>
      <c r="D406" s="53" t="s">
        <v>21</v>
      </c>
      <c r="E406" s="149">
        <v>24000</v>
      </c>
    </row>
    <row r="407" spans="1:5" ht="15" outlineLevel="6">
      <c r="A407" s="52" t="s">
        <v>104</v>
      </c>
      <c r="B407" s="53" t="s">
        <v>144</v>
      </c>
      <c r="C407" s="53" t="s">
        <v>187</v>
      </c>
      <c r="D407" s="53" t="s">
        <v>105</v>
      </c>
      <c r="E407" s="149">
        <f>E408</f>
        <v>4122291</v>
      </c>
    </row>
    <row r="408" spans="1:5" ht="37.5" outlineLevel="6">
      <c r="A408" s="52" t="s">
        <v>111</v>
      </c>
      <c r="B408" s="53" t="s">
        <v>144</v>
      </c>
      <c r="C408" s="53" t="s">
        <v>187</v>
      </c>
      <c r="D408" s="53" t="s">
        <v>112</v>
      </c>
      <c r="E408" s="149">
        <v>4122291</v>
      </c>
    </row>
    <row r="409" spans="1:5" ht="20.25" customHeight="1" outlineLevel="6">
      <c r="A409" s="52" t="s">
        <v>160</v>
      </c>
      <c r="B409" s="53" t="s">
        <v>144</v>
      </c>
      <c r="C409" s="53" t="s">
        <v>152</v>
      </c>
      <c r="D409" s="53" t="s">
        <v>8</v>
      </c>
      <c r="E409" s="149">
        <f>E410</f>
        <v>32543560.869999997</v>
      </c>
    </row>
    <row r="410" spans="1:5" ht="15" outlineLevel="6">
      <c r="A410" s="52" t="s">
        <v>388</v>
      </c>
      <c r="B410" s="53" t="s">
        <v>144</v>
      </c>
      <c r="C410" s="53" t="s">
        <v>387</v>
      </c>
      <c r="D410" s="53" t="s">
        <v>8</v>
      </c>
      <c r="E410" s="149">
        <f>E411+E414+E417</f>
        <v>32543560.869999997</v>
      </c>
    </row>
    <row r="411" spans="1:5" ht="56.25" outlineLevel="6">
      <c r="A411" s="32" t="s">
        <v>564</v>
      </c>
      <c r="B411" s="53" t="s">
        <v>144</v>
      </c>
      <c r="C411" s="53" t="s">
        <v>431</v>
      </c>
      <c r="D411" s="53" t="s">
        <v>8</v>
      </c>
      <c r="E411" s="149">
        <f>E412</f>
        <v>10776283.87</v>
      </c>
    </row>
    <row r="412" spans="1:5" ht="37.5" outlineLevel="6">
      <c r="A412" s="52" t="s">
        <v>328</v>
      </c>
      <c r="B412" s="53" t="s">
        <v>144</v>
      </c>
      <c r="C412" s="53" t="s">
        <v>431</v>
      </c>
      <c r="D412" s="53" t="s">
        <v>329</v>
      </c>
      <c r="E412" s="149">
        <f>E413</f>
        <v>10776283.87</v>
      </c>
    </row>
    <row r="413" spans="1:5" ht="15" outlineLevel="6">
      <c r="A413" s="52" t="s">
        <v>330</v>
      </c>
      <c r="B413" s="53" t="s">
        <v>144</v>
      </c>
      <c r="C413" s="53" t="s">
        <v>431</v>
      </c>
      <c r="D413" s="53" t="s">
        <v>331</v>
      </c>
      <c r="E413" s="149">
        <v>10776283.87</v>
      </c>
    </row>
    <row r="414" spans="1:5" ht="75" outlineLevel="6">
      <c r="A414" s="52" t="s">
        <v>723</v>
      </c>
      <c r="B414" s="53" t="s">
        <v>144</v>
      </c>
      <c r="C414" s="53" t="s">
        <v>724</v>
      </c>
      <c r="D414" s="53" t="s">
        <v>8</v>
      </c>
      <c r="E414" s="149">
        <f>E415</f>
        <v>769864</v>
      </c>
    </row>
    <row r="415" spans="1:5" ht="15" outlineLevel="6">
      <c r="A415" s="52" t="s">
        <v>104</v>
      </c>
      <c r="B415" s="53" t="s">
        <v>144</v>
      </c>
      <c r="C415" s="53" t="s">
        <v>724</v>
      </c>
      <c r="D415" s="53" t="s">
        <v>105</v>
      </c>
      <c r="E415" s="149">
        <f>E416</f>
        <v>769864</v>
      </c>
    </row>
    <row r="416" spans="1:5" ht="37.5" outlineLevel="6">
      <c r="A416" s="52" t="s">
        <v>111</v>
      </c>
      <c r="B416" s="53" t="s">
        <v>144</v>
      </c>
      <c r="C416" s="53" t="s">
        <v>724</v>
      </c>
      <c r="D416" s="53" t="s">
        <v>112</v>
      </c>
      <c r="E416" s="149">
        <v>769864</v>
      </c>
    </row>
    <row r="417" spans="1:5" ht="75" outlineLevel="6">
      <c r="A417" s="32" t="s">
        <v>725</v>
      </c>
      <c r="B417" s="53" t="s">
        <v>144</v>
      </c>
      <c r="C417" s="53" t="s">
        <v>726</v>
      </c>
      <c r="D417" s="53" t="s">
        <v>8</v>
      </c>
      <c r="E417" s="149">
        <f>E418</f>
        <v>20997413</v>
      </c>
    </row>
    <row r="418" spans="1:5" ht="15" outlineLevel="6">
      <c r="A418" s="52" t="s">
        <v>104</v>
      </c>
      <c r="B418" s="53" t="s">
        <v>144</v>
      </c>
      <c r="C418" s="53" t="s">
        <v>726</v>
      </c>
      <c r="D418" s="53" t="s">
        <v>105</v>
      </c>
      <c r="E418" s="149">
        <f>E419</f>
        <v>20997413</v>
      </c>
    </row>
    <row r="419" spans="1:5" ht="37.5" outlineLevel="6">
      <c r="A419" s="52" t="s">
        <v>111</v>
      </c>
      <c r="B419" s="53" t="s">
        <v>144</v>
      </c>
      <c r="C419" s="53" t="s">
        <v>726</v>
      </c>
      <c r="D419" s="53" t="s">
        <v>112</v>
      </c>
      <c r="E419" s="149">
        <v>20997413</v>
      </c>
    </row>
    <row r="420" spans="1:9" s="3" customFormat="1" ht="15">
      <c r="A420" s="50" t="s">
        <v>114</v>
      </c>
      <c r="B420" s="51" t="s">
        <v>115</v>
      </c>
      <c r="C420" s="51" t="s">
        <v>151</v>
      </c>
      <c r="D420" s="51" t="s">
        <v>8</v>
      </c>
      <c r="E420" s="153">
        <f>E421</f>
        <v>21709750</v>
      </c>
      <c r="F420" s="128"/>
      <c r="G420" s="183"/>
      <c r="H420" s="183"/>
      <c r="I420" s="183"/>
    </row>
    <row r="421" spans="1:5" ht="15" outlineLevel="1">
      <c r="A421" s="52" t="s">
        <v>450</v>
      </c>
      <c r="B421" s="53" t="s">
        <v>449</v>
      </c>
      <c r="C421" s="53" t="s">
        <v>151</v>
      </c>
      <c r="D421" s="53" t="s">
        <v>8</v>
      </c>
      <c r="E421" s="149">
        <f>E422</f>
        <v>21709750</v>
      </c>
    </row>
    <row r="422" spans="1:5" ht="37.5" outlineLevel="2">
      <c r="A422" s="137" t="s">
        <v>560</v>
      </c>
      <c r="B422" s="74" t="s">
        <v>449</v>
      </c>
      <c r="C422" s="74" t="s">
        <v>250</v>
      </c>
      <c r="D422" s="74" t="s">
        <v>8</v>
      </c>
      <c r="E422" s="149">
        <f>E423+E430</f>
        <v>21709750</v>
      </c>
    </row>
    <row r="423" spans="1:5" ht="15" outlineLevel="2">
      <c r="A423" s="52" t="s">
        <v>561</v>
      </c>
      <c r="B423" s="53" t="s">
        <v>449</v>
      </c>
      <c r="C423" s="53" t="s">
        <v>453</v>
      </c>
      <c r="D423" s="53" t="s">
        <v>8</v>
      </c>
      <c r="E423" s="149">
        <f>E424+E427</f>
        <v>21148750</v>
      </c>
    </row>
    <row r="424" spans="1:5" ht="37.5" outlineLevel="2">
      <c r="A424" s="52" t="s">
        <v>395</v>
      </c>
      <c r="B424" s="53" t="s">
        <v>449</v>
      </c>
      <c r="C424" s="53" t="s">
        <v>451</v>
      </c>
      <c r="D424" s="53" t="s">
        <v>8</v>
      </c>
      <c r="E424" s="149">
        <f>E425</f>
        <v>358750</v>
      </c>
    </row>
    <row r="425" spans="1:5" ht="37.5" outlineLevel="2">
      <c r="A425" s="52" t="s">
        <v>328</v>
      </c>
      <c r="B425" s="53" t="s">
        <v>449</v>
      </c>
      <c r="C425" s="53" t="s">
        <v>451</v>
      </c>
      <c r="D425" s="53" t="s">
        <v>329</v>
      </c>
      <c r="E425" s="149">
        <f>E426</f>
        <v>358750</v>
      </c>
    </row>
    <row r="426" spans="1:5" ht="15" outlineLevel="4">
      <c r="A426" s="52" t="s">
        <v>330</v>
      </c>
      <c r="B426" s="53" t="s">
        <v>449</v>
      </c>
      <c r="C426" s="53" t="s">
        <v>451</v>
      </c>
      <c r="D426" s="53" t="s">
        <v>331</v>
      </c>
      <c r="E426" s="149">
        <v>358750</v>
      </c>
    </row>
    <row r="427" spans="1:5" ht="56.25" outlineLevel="5">
      <c r="A427" s="32" t="s">
        <v>705</v>
      </c>
      <c r="B427" s="53" t="s">
        <v>449</v>
      </c>
      <c r="C427" s="53" t="s">
        <v>452</v>
      </c>
      <c r="D427" s="53" t="s">
        <v>8</v>
      </c>
      <c r="E427" s="149">
        <f>E428</f>
        <v>20790000</v>
      </c>
    </row>
    <row r="428" spans="1:5" ht="37.5" outlineLevel="6">
      <c r="A428" s="52" t="s">
        <v>328</v>
      </c>
      <c r="B428" s="53" t="s">
        <v>449</v>
      </c>
      <c r="C428" s="53" t="s">
        <v>452</v>
      </c>
      <c r="D428" s="53" t="s">
        <v>329</v>
      </c>
      <c r="E428" s="149">
        <f>E429</f>
        <v>20790000</v>
      </c>
    </row>
    <row r="429" spans="1:5" ht="15" outlineLevel="6">
      <c r="A429" s="52" t="s">
        <v>330</v>
      </c>
      <c r="B429" s="53" t="s">
        <v>449</v>
      </c>
      <c r="C429" s="53" t="s">
        <v>452</v>
      </c>
      <c r="D429" s="53" t="s">
        <v>331</v>
      </c>
      <c r="E429" s="149">
        <v>20790000</v>
      </c>
    </row>
    <row r="430" spans="1:5" ht="37.5" outlineLevel="6">
      <c r="A430" s="52" t="s">
        <v>263</v>
      </c>
      <c r="B430" s="53" t="s">
        <v>449</v>
      </c>
      <c r="C430" s="53" t="s">
        <v>282</v>
      </c>
      <c r="D430" s="53" t="s">
        <v>8</v>
      </c>
      <c r="E430" s="149">
        <f>E431</f>
        <v>561000</v>
      </c>
    </row>
    <row r="431" spans="1:5" ht="15" outlineLevel="6">
      <c r="A431" s="52" t="s">
        <v>116</v>
      </c>
      <c r="B431" s="53" t="s">
        <v>449</v>
      </c>
      <c r="C431" s="53" t="s">
        <v>251</v>
      </c>
      <c r="D431" s="53" t="s">
        <v>8</v>
      </c>
      <c r="E431" s="149">
        <f>E432+E434</f>
        <v>561000</v>
      </c>
    </row>
    <row r="432" spans="1:5" ht="15" outlineLevel="6">
      <c r="A432" s="52" t="s">
        <v>18</v>
      </c>
      <c r="B432" s="53" t="s">
        <v>449</v>
      </c>
      <c r="C432" s="53" t="s">
        <v>251</v>
      </c>
      <c r="D432" s="53" t="s">
        <v>19</v>
      </c>
      <c r="E432" s="149">
        <f>E433</f>
        <v>531000</v>
      </c>
    </row>
    <row r="433" spans="1:5" ht="37.5" outlineLevel="6">
      <c r="A433" s="52" t="s">
        <v>20</v>
      </c>
      <c r="B433" s="53" t="s">
        <v>449</v>
      </c>
      <c r="C433" s="53" t="s">
        <v>251</v>
      </c>
      <c r="D433" s="53" t="s">
        <v>21</v>
      </c>
      <c r="E433" s="149">
        <v>531000</v>
      </c>
    </row>
    <row r="434" spans="1:5" ht="21" customHeight="1" outlineLevel="6">
      <c r="A434" s="52" t="s">
        <v>341</v>
      </c>
      <c r="B434" s="53" t="s">
        <v>449</v>
      </c>
      <c r="C434" s="53" t="s">
        <v>251</v>
      </c>
      <c r="D434" s="53" t="s">
        <v>23</v>
      </c>
      <c r="E434" s="149">
        <f>E435</f>
        <v>30000</v>
      </c>
    </row>
    <row r="435" spans="1:5" ht="21" customHeight="1" outlineLevel="6">
      <c r="A435" s="52" t="s">
        <v>342</v>
      </c>
      <c r="B435" s="53" t="s">
        <v>449</v>
      </c>
      <c r="C435" s="53" t="s">
        <v>251</v>
      </c>
      <c r="D435" s="53" t="s">
        <v>25</v>
      </c>
      <c r="E435" s="149">
        <v>30000</v>
      </c>
    </row>
    <row r="436" spans="1:9" s="3" customFormat="1" ht="15">
      <c r="A436" s="50" t="s">
        <v>117</v>
      </c>
      <c r="B436" s="51" t="s">
        <v>118</v>
      </c>
      <c r="C436" s="51" t="s">
        <v>151</v>
      </c>
      <c r="D436" s="51" t="s">
        <v>8</v>
      </c>
      <c r="E436" s="153">
        <f>E437</f>
        <v>881250</v>
      </c>
      <c r="F436" s="128"/>
      <c r="G436" s="183"/>
      <c r="H436" s="183"/>
      <c r="I436" s="183"/>
    </row>
    <row r="437" spans="1:5" ht="15" outlineLevel="1">
      <c r="A437" s="52" t="s">
        <v>119</v>
      </c>
      <c r="B437" s="53" t="s">
        <v>120</v>
      </c>
      <c r="C437" s="53" t="s">
        <v>151</v>
      </c>
      <c r="D437" s="53" t="s">
        <v>8</v>
      </c>
      <c r="E437" s="149">
        <f>E438</f>
        <v>881250</v>
      </c>
    </row>
    <row r="438" spans="1:5" ht="37.5" outlineLevel="2">
      <c r="A438" s="137" t="s">
        <v>707</v>
      </c>
      <c r="B438" s="74" t="s">
        <v>120</v>
      </c>
      <c r="C438" s="74" t="s">
        <v>485</v>
      </c>
      <c r="D438" s="74" t="s">
        <v>8</v>
      </c>
      <c r="E438" s="149">
        <f>E439</f>
        <v>881250</v>
      </c>
    </row>
    <row r="439" spans="1:5" ht="37.5" outlineLevel="3">
      <c r="A439" s="56" t="s">
        <v>502</v>
      </c>
      <c r="B439" s="53" t="s">
        <v>120</v>
      </c>
      <c r="C439" s="53" t="s">
        <v>487</v>
      </c>
      <c r="D439" s="53" t="s">
        <v>8</v>
      </c>
      <c r="E439" s="149">
        <f aca="true" t="shared" si="1" ref="E439:E441">E440</f>
        <v>881250</v>
      </c>
    </row>
    <row r="440" spans="1:5" ht="37.5" outlineLevel="4">
      <c r="A440" s="52" t="s">
        <v>121</v>
      </c>
      <c r="B440" s="53" t="s">
        <v>120</v>
      </c>
      <c r="C440" s="53" t="s">
        <v>488</v>
      </c>
      <c r="D440" s="53" t="s">
        <v>8</v>
      </c>
      <c r="E440" s="149">
        <f t="shared" si="1"/>
        <v>881250</v>
      </c>
    </row>
    <row r="441" spans="1:5" ht="37.5" outlineLevel="5">
      <c r="A441" s="52" t="s">
        <v>51</v>
      </c>
      <c r="B441" s="53" t="s">
        <v>120</v>
      </c>
      <c r="C441" s="53" t="s">
        <v>488</v>
      </c>
      <c r="D441" s="53" t="s">
        <v>52</v>
      </c>
      <c r="E441" s="149">
        <f t="shared" si="1"/>
        <v>881250</v>
      </c>
    </row>
    <row r="442" spans="1:5" ht="15" outlineLevel="6">
      <c r="A442" s="52" t="s">
        <v>53</v>
      </c>
      <c r="B442" s="53" t="s">
        <v>120</v>
      </c>
      <c r="C442" s="53" t="s">
        <v>488</v>
      </c>
      <c r="D442" s="53" t="s">
        <v>54</v>
      </c>
      <c r="E442" s="149">
        <v>881250</v>
      </c>
    </row>
    <row r="443" spans="1:9" s="3" customFormat="1" ht="56.25">
      <c r="A443" s="50" t="s">
        <v>32</v>
      </c>
      <c r="B443" s="51" t="s">
        <v>33</v>
      </c>
      <c r="C443" s="51" t="s">
        <v>151</v>
      </c>
      <c r="D443" s="51" t="s">
        <v>8</v>
      </c>
      <c r="E443" s="153">
        <f>E444+E453</f>
        <v>20182015</v>
      </c>
      <c r="F443" s="128"/>
      <c r="G443" s="183"/>
      <c r="H443" s="183"/>
      <c r="I443" s="183"/>
    </row>
    <row r="444" spans="1:5" ht="37.5" outlineLevel="1">
      <c r="A444" s="52" t="s">
        <v>34</v>
      </c>
      <c r="B444" s="53" t="s">
        <v>35</v>
      </c>
      <c r="C444" s="53" t="s">
        <v>151</v>
      </c>
      <c r="D444" s="53" t="s">
        <v>8</v>
      </c>
      <c r="E444" s="149">
        <f>E445</f>
        <v>20013312</v>
      </c>
    </row>
    <row r="445" spans="1:5" ht="56.25" outlineLevel="2">
      <c r="A445" s="120" t="s">
        <v>710</v>
      </c>
      <c r="B445" s="74" t="s">
        <v>35</v>
      </c>
      <c r="C445" s="74" t="s">
        <v>490</v>
      </c>
      <c r="D445" s="74" t="s">
        <v>8</v>
      </c>
      <c r="E445" s="149">
        <f>E446</f>
        <v>20013312</v>
      </c>
    </row>
    <row r="446" spans="1:5" ht="37.5" outlineLevel="4">
      <c r="A446" s="56" t="s">
        <v>264</v>
      </c>
      <c r="B446" s="53" t="s">
        <v>35</v>
      </c>
      <c r="C446" s="53" t="s">
        <v>491</v>
      </c>
      <c r="D446" s="53" t="s">
        <v>8</v>
      </c>
      <c r="E446" s="149">
        <f>E447+E450</f>
        <v>20013312</v>
      </c>
    </row>
    <row r="447" spans="1:5" ht="15" outlineLevel="5">
      <c r="A447" s="52" t="s">
        <v>492</v>
      </c>
      <c r="B447" s="53" t="s">
        <v>35</v>
      </c>
      <c r="C447" s="53" t="s">
        <v>493</v>
      </c>
      <c r="D447" s="53" t="s">
        <v>8</v>
      </c>
      <c r="E447" s="149">
        <f>E448</f>
        <v>1621862</v>
      </c>
    </row>
    <row r="448" spans="1:5" ht="15" outlineLevel="6">
      <c r="A448" s="52" t="s">
        <v>30</v>
      </c>
      <c r="B448" s="53" t="s">
        <v>35</v>
      </c>
      <c r="C448" s="53" t="s">
        <v>493</v>
      </c>
      <c r="D448" s="53" t="s">
        <v>31</v>
      </c>
      <c r="E448" s="149">
        <f>E449</f>
        <v>1621862</v>
      </c>
    </row>
    <row r="449" spans="1:5" ht="15" outlineLevel="4">
      <c r="A449" s="52" t="s">
        <v>36</v>
      </c>
      <c r="B449" s="53" t="s">
        <v>35</v>
      </c>
      <c r="C449" s="53" t="s">
        <v>493</v>
      </c>
      <c r="D449" s="53" t="s">
        <v>37</v>
      </c>
      <c r="E449" s="149">
        <v>1621862</v>
      </c>
    </row>
    <row r="450" spans="1:5" ht="75" outlineLevel="5">
      <c r="A450" s="52" t="s">
        <v>494</v>
      </c>
      <c r="B450" s="53" t="s">
        <v>35</v>
      </c>
      <c r="C450" s="53" t="s">
        <v>495</v>
      </c>
      <c r="D450" s="53" t="s">
        <v>8</v>
      </c>
      <c r="E450" s="149">
        <f>E451</f>
        <v>18391450</v>
      </c>
    </row>
    <row r="451" spans="1:5" ht="15" outlineLevel="6">
      <c r="A451" s="52" t="s">
        <v>30</v>
      </c>
      <c r="B451" s="53" t="s">
        <v>35</v>
      </c>
      <c r="C451" s="53" t="s">
        <v>495</v>
      </c>
      <c r="D451" s="53" t="s">
        <v>31</v>
      </c>
      <c r="E451" s="149">
        <f>E452</f>
        <v>18391450</v>
      </c>
    </row>
    <row r="452" spans="1:5" ht="15" outlineLevel="6">
      <c r="A452" s="52" t="s">
        <v>36</v>
      </c>
      <c r="B452" s="53" t="s">
        <v>35</v>
      </c>
      <c r="C452" s="53" t="s">
        <v>495</v>
      </c>
      <c r="D452" s="53" t="s">
        <v>37</v>
      </c>
      <c r="E452" s="179">
        <v>18391450</v>
      </c>
    </row>
    <row r="453" spans="1:5" ht="19.5" customHeight="1" outlineLevel="6">
      <c r="A453" s="52" t="s">
        <v>719</v>
      </c>
      <c r="B453" s="53" t="s">
        <v>720</v>
      </c>
      <c r="C453" s="53" t="s">
        <v>151</v>
      </c>
      <c r="D453" s="53" t="s">
        <v>8</v>
      </c>
      <c r="E453" s="179">
        <f>E454</f>
        <v>168703</v>
      </c>
    </row>
    <row r="454" spans="1:5" ht="56.25" outlineLevel="6">
      <c r="A454" s="120" t="s">
        <v>680</v>
      </c>
      <c r="B454" s="74" t="s">
        <v>720</v>
      </c>
      <c r="C454" s="74" t="s">
        <v>490</v>
      </c>
      <c r="D454" s="74" t="s">
        <v>8</v>
      </c>
      <c r="E454" s="179">
        <f>E455</f>
        <v>168703</v>
      </c>
    </row>
    <row r="455" spans="1:5" ht="37.5" outlineLevel="6">
      <c r="A455" s="56" t="s">
        <v>264</v>
      </c>
      <c r="B455" s="53" t="s">
        <v>720</v>
      </c>
      <c r="C455" s="53" t="s">
        <v>491</v>
      </c>
      <c r="D455" s="53" t="s">
        <v>8</v>
      </c>
      <c r="E455" s="179">
        <f>E456</f>
        <v>168703</v>
      </c>
    </row>
    <row r="456" spans="1:5" ht="56.25" outlineLevel="6">
      <c r="A456" s="216" t="s">
        <v>721</v>
      </c>
      <c r="B456" s="53" t="s">
        <v>720</v>
      </c>
      <c r="C456" s="53">
        <v>1695680110</v>
      </c>
      <c r="D456" s="53" t="s">
        <v>8</v>
      </c>
      <c r="E456" s="179">
        <f>E457</f>
        <v>168703</v>
      </c>
    </row>
    <row r="457" spans="1:5" ht="15" outlineLevel="6">
      <c r="A457" s="52" t="s">
        <v>30</v>
      </c>
      <c r="B457" s="53" t="s">
        <v>720</v>
      </c>
      <c r="C457" s="217">
        <v>1695680110</v>
      </c>
      <c r="D457" s="53" t="s">
        <v>31</v>
      </c>
      <c r="E457" s="179">
        <f>E458</f>
        <v>168703</v>
      </c>
    </row>
    <row r="458" spans="1:5" ht="18.75" customHeight="1" outlineLevel="6">
      <c r="A458" s="52" t="s">
        <v>722</v>
      </c>
      <c r="B458" s="53" t="s">
        <v>720</v>
      </c>
      <c r="C458" s="217">
        <v>1695680110</v>
      </c>
      <c r="D458" s="53" t="s">
        <v>415</v>
      </c>
      <c r="E458" s="179">
        <v>168703</v>
      </c>
    </row>
    <row r="459" spans="1:9" s="3" customFormat="1" ht="15">
      <c r="A459" s="230" t="s">
        <v>138</v>
      </c>
      <c r="B459" s="230"/>
      <c r="C459" s="230"/>
      <c r="D459" s="230"/>
      <c r="E459" s="177">
        <f>E12+E142+E149+E155+E190+E236+E255+E356+E374+E420+E436+E443</f>
        <v>690142522.35</v>
      </c>
      <c r="F459" s="9"/>
      <c r="G459" s="183"/>
      <c r="H459" s="183"/>
      <c r="I459" s="183"/>
    </row>
    <row r="460" spans="1:5" ht="15">
      <c r="A460" s="61"/>
      <c r="B460" s="61"/>
      <c r="C460" s="61"/>
      <c r="D460" s="61"/>
      <c r="E460" s="66"/>
    </row>
    <row r="461" spans="1:5" ht="15">
      <c r="A461" s="180"/>
      <c r="B461" s="180"/>
      <c r="C461" s="180"/>
      <c r="D461" s="180"/>
      <c r="E461" s="181">
        <f>'прил 7 '!C47-E459+4054934</f>
        <v>0</v>
      </c>
    </row>
    <row r="462" spans="3:5" ht="15">
      <c r="C462" s="67"/>
      <c r="E462" s="68"/>
    </row>
    <row r="463" spans="3:5" ht="15">
      <c r="C463" s="67"/>
      <c r="E463" s="68"/>
    </row>
    <row r="464" spans="3:6" ht="15">
      <c r="C464" s="85" t="s">
        <v>166</v>
      </c>
      <c r="D464" s="86"/>
      <c r="E464" s="178">
        <f>E257+E277+E298+E320+E337+E381+E401</f>
        <v>470085131.96</v>
      </c>
      <c r="F464" s="117"/>
    </row>
    <row r="465" spans="3:6" ht="15">
      <c r="C465" s="85" t="s">
        <v>164</v>
      </c>
      <c r="D465" s="86"/>
      <c r="E465" s="178">
        <f>E314+E358</f>
        <v>22517676.45</v>
      </c>
      <c r="F465" s="117"/>
    </row>
    <row r="466" spans="3:6" ht="15">
      <c r="C466" s="85" t="s">
        <v>163</v>
      </c>
      <c r="D466" s="86"/>
      <c r="E466" s="178">
        <f>E238</f>
        <v>870000</v>
      </c>
      <c r="F466" s="117"/>
    </row>
    <row r="467" spans="3:6" ht="15">
      <c r="C467" s="85" t="s">
        <v>250</v>
      </c>
      <c r="D467" s="86"/>
      <c r="E467" s="178">
        <f>E422</f>
        <v>21709750</v>
      </c>
      <c r="F467" s="117"/>
    </row>
    <row r="468" spans="3:6" ht="15">
      <c r="C468" s="85" t="s">
        <v>155</v>
      </c>
      <c r="D468" s="86"/>
      <c r="E468" s="178">
        <f>E386</f>
        <v>440160</v>
      </c>
      <c r="F468" s="117"/>
    </row>
    <row r="469" spans="3:6" ht="15">
      <c r="C469" s="85" t="s">
        <v>154</v>
      </c>
      <c r="D469" s="86"/>
      <c r="E469" s="178">
        <f>E67</f>
        <v>14431062</v>
      </c>
      <c r="F469" s="117"/>
    </row>
    <row r="470" spans="3:6" ht="15">
      <c r="C470" s="85" t="s">
        <v>162</v>
      </c>
      <c r="D470" s="86"/>
      <c r="E470" s="178">
        <f>E198+E222+E228</f>
        <v>17449168.939999998</v>
      </c>
      <c r="F470" s="117"/>
    </row>
    <row r="471" spans="3:6" ht="15">
      <c r="C471" s="85" t="s">
        <v>159</v>
      </c>
      <c r="D471" s="86"/>
      <c r="E471" s="178">
        <f>E83</f>
        <v>50000</v>
      </c>
      <c r="F471" s="117"/>
    </row>
    <row r="472" spans="3:6" ht="15">
      <c r="C472" s="85" t="s">
        <v>660</v>
      </c>
      <c r="D472" s="86"/>
      <c r="E472" s="178"/>
      <c r="F472" s="117"/>
    </row>
    <row r="473" spans="3:6" ht="15">
      <c r="C473" s="85" t="s">
        <v>557</v>
      </c>
      <c r="D473" s="86"/>
      <c r="E473" s="178">
        <f>E391</f>
        <v>173500</v>
      </c>
      <c r="F473" s="117"/>
    </row>
    <row r="474" spans="3:6" ht="15">
      <c r="C474" s="85" t="s">
        <v>485</v>
      </c>
      <c r="D474" s="86"/>
      <c r="E474" s="178">
        <f>E88+E438</f>
        <v>2502472</v>
      </c>
      <c r="F474" s="117"/>
    </row>
    <row r="475" spans="3:6" ht="15">
      <c r="C475" s="85" t="s">
        <v>510</v>
      </c>
      <c r="D475" s="86"/>
      <c r="E475" s="178">
        <f>E169</f>
        <v>20404225</v>
      </c>
      <c r="F475" s="117"/>
    </row>
    <row r="476" spans="3:6" ht="15">
      <c r="C476" s="85" t="s">
        <v>544</v>
      </c>
      <c r="D476" s="86"/>
      <c r="E476" s="178">
        <f>E250</f>
        <v>45000</v>
      </c>
      <c r="F476" s="117"/>
    </row>
    <row r="477" spans="3:6" ht="15">
      <c r="C477" s="85" t="s">
        <v>515</v>
      </c>
      <c r="D477" s="86"/>
      <c r="E477" s="178">
        <f>E181</f>
        <v>430000</v>
      </c>
      <c r="F477" s="117"/>
    </row>
    <row r="478" spans="3:6" ht="15">
      <c r="C478" s="85" t="s">
        <v>506</v>
      </c>
      <c r="D478" s="86"/>
      <c r="E478" s="178">
        <f>E96+E192</f>
        <v>1676280</v>
      </c>
      <c r="F478" s="117"/>
    </row>
    <row r="479" spans="3:6" ht="15">
      <c r="C479" s="85" t="s">
        <v>490</v>
      </c>
      <c r="D479" s="86"/>
      <c r="E479" s="178">
        <f>E445+E454</f>
        <v>20182015</v>
      </c>
      <c r="F479" s="117"/>
    </row>
    <row r="480" spans="3:6" ht="15">
      <c r="C480" s="85" t="s">
        <v>152</v>
      </c>
      <c r="D480" s="86"/>
      <c r="E480" s="178">
        <f>E14+E19+E34+E41+E47+E62+E103+E144+E151+E157+E163+E376+E396+E409</f>
        <v>97176081</v>
      </c>
      <c r="F480" s="117"/>
    </row>
    <row r="481" spans="3:6" ht="15">
      <c r="C481" s="85"/>
      <c r="D481" s="86"/>
      <c r="E481" s="178">
        <f>SUM(E464:E480)</f>
        <v>690142522.3499999</v>
      </c>
      <c r="F481" s="117"/>
    </row>
    <row r="482" spans="3:6" ht="15">
      <c r="C482" s="85"/>
      <c r="D482" s="86"/>
      <c r="E482" s="178"/>
      <c r="F482" s="117"/>
    </row>
    <row r="483" spans="3:6" ht="15">
      <c r="C483" s="85"/>
      <c r="D483" s="86"/>
      <c r="E483" s="178">
        <f>E459-E481</f>
        <v>0</v>
      </c>
      <c r="F483" s="117"/>
    </row>
    <row r="484" spans="3:6" ht="15">
      <c r="C484" s="85"/>
      <c r="D484" s="86"/>
      <c r="E484" s="178"/>
      <c r="F484" s="117"/>
    </row>
    <row r="485" spans="3:6" ht="15">
      <c r="C485" s="85" t="s">
        <v>271</v>
      </c>
      <c r="D485" s="86"/>
      <c r="E485" s="178">
        <f>E259</f>
        <v>106436798</v>
      </c>
      <c r="F485" s="117"/>
    </row>
    <row r="486" spans="3:6" ht="15">
      <c r="C486" s="85" t="s">
        <v>273</v>
      </c>
      <c r="D486" s="86"/>
      <c r="E486" s="178">
        <f>E266</f>
        <v>642500</v>
      </c>
      <c r="F486" s="117"/>
    </row>
    <row r="487" spans="3:6" ht="15">
      <c r="C487" s="85" t="s">
        <v>286</v>
      </c>
      <c r="D487" s="86"/>
      <c r="E487" s="178">
        <f>E403</f>
        <v>4146291</v>
      </c>
      <c r="F487" s="117"/>
    </row>
    <row r="488" spans="3:6" ht="15">
      <c r="C488" s="85" t="s">
        <v>274</v>
      </c>
      <c r="D488" s="86"/>
      <c r="E488" s="178">
        <f>E279</f>
        <v>300064107.96</v>
      </c>
      <c r="F488" s="117"/>
    </row>
    <row r="489" spans="3:6" ht="15">
      <c r="C489" s="85" t="s">
        <v>272</v>
      </c>
      <c r="D489" s="86"/>
      <c r="E489" s="178">
        <f>E322+E286</f>
        <v>505600</v>
      </c>
      <c r="F489" s="117"/>
    </row>
    <row r="490" spans="3:6" ht="15">
      <c r="C490" s="85" t="s">
        <v>275</v>
      </c>
      <c r="D490" s="86"/>
      <c r="E490" s="178">
        <f>E326+E293</f>
        <v>16297001</v>
      </c>
      <c r="F490" s="117"/>
    </row>
    <row r="491" spans="3:6" ht="15">
      <c r="C491" s="85" t="s">
        <v>467</v>
      </c>
      <c r="D491" s="86"/>
      <c r="E491" s="178"/>
      <c r="F491" s="117"/>
    </row>
    <row r="492" spans="3:6" ht="15">
      <c r="C492" s="85" t="s">
        <v>276</v>
      </c>
      <c r="D492" s="86"/>
      <c r="E492" s="178">
        <f>E300</f>
        <v>20247995</v>
      </c>
      <c r="F492" s="117"/>
    </row>
    <row r="493" spans="3:6" ht="15">
      <c r="C493" s="85" t="s">
        <v>277</v>
      </c>
      <c r="D493" s="86"/>
      <c r="E493" s="178">
        <f>E307</f>
        <v>220500</v>
      </c>
      <c r="F493" s="117"/>
    </row>
    <row r="494" spans="3:6" ht="15">
      <c r="C494" s="85" t="s">
        <v>454</v>
      </c>
      <c r="D494" s="86"/>
      <c r="E494" s="178"/>
      <c r="F494" s="117"/>
    </row>
    <row r="495" spans="3:6" ht="15">
      <c r="C495" s="85" t="s">
        <v>278</v>
      </c>
      <c r="D495" s="86"/>
      <c r="E495" s="178">
        <f>E338</f>
        <v>18610339</v>
      </c>
      <c r="F495" s="117"/>
    </row>
    <row r="496" spans="3:6" ht="15">
      <c r="C496" s="85" t="s">
        <v>289</v>
      </c>
      <c r="D496" s="86"/>
      <c r="E496" s="178">
        <f>E332</f>
        <v>74000</v>
      </c>
      <c r="F496" s="117"/>
    </row>
    <row r="497" spans="3:6" ht="15">
      <c r="C497" s="85" t="s">
        <v>429</v>
      </c>
      <c r="D497" s="86"/>
      <c r="E497" s="178">
        <f>E382</f>
        <v>2840000</v>
      </c>
      <c r="F497" s="117"/>
    </row>
    <row r="498" spans="3:6" ht="15">
      <c r="C498" s="85" t="s">
        <v>279</v>
      </c>
      <c r="D498" s="86"/>
      <c r="E498" s="178">
        <f>E359</f>
        <v>7767777.45</v>
      </c>
      <c r="F498" s="117"/>
    </row>
    <row r="499" spans="3:6" ht="15">
      <c r="C499" s="85" t="s">
        <v>280</v>
      </c>
      <c r="D499" s="86"/>
      <c r="E499" s="178">
        <f>E315</f>
        <v>14078899</v>
      </c>
      <c r="F499" s="117"/>
    </row>
    <row r="500" spans="3:6" ht="15">
      <c r="C500" s="85" t="s">
        <v>281</v>
      </c>
      <c r="D500" s="86"/>
      <c r="E500" s="178">
        <f>E369</f>
        <v>671000</v>
      </c>
      <c r="F500" s="117"/>
    </row>
    <row r="501" spans="3:6" ht="15">
      <c r="C501" s="85" t="s">
        <v>583</v>
      </c>
      <c r="D501" s="86"/>
      <c r="E501" s="178">
        <f>E239</f>
        <v>840000</v>
      </c>
      <c r="F501" s="117"/>
    </row>
    <row r="502" spans="3:6" ht="15">
      <c r="C502" s="85" t="s">
        <v>298</v>
      </c>
      <c r="D502" s="86"/>
      <c r="E502" s="178">
        <f>E246</f>
        <v>30000</v>
      </c>
      <c r="F502" s="117"/>
    </row>
    <row r="503" spans="3:6" ht="15">
      <c r="C503" s="85" t="s">
        <v>282</v>
      </c>
      <c r="D503" s="86"/>
      <c r="E503" s="178">
        <f>E430</f>
        <v>561000</v>
      </c>
      <c r="F503" s="117"/>
    </row>
    <row r="504" spans="3:6" ht="15">
      <c r="C504" s="85" t="s">
        <v>453</v>
      </c>
      <c r="D504" s="86"/>
      <c r="E504" s="178">
        <f>E423</f>
        <v>21148750</v>
      </c>
      <c r="F504" s="117"/>
    </row>
    <row r="505" spans="3:6" ht="15">
      <c r="C505" s="85" t="s">
        <v>661</v>
      </c>
      <c r="D505" s="86"/>
      <c r="E505" s="178">
        <f>E388</f>
        <v>440160</v>
      </c>
      <c r="F505" s="117"/>
    </row>
    <row r="506" spans="3:6" ht="15">
      <c r="C506" s="85" t="s">
        <v>483</v>
      </c>
      <c r="D506" s="86"/>
      <c r="E506" s="178">
        <f>E68</f>
        <v>311385</v>
      </c>
      <c r="F506" s="117"/>
    </row>
    <row r="507" spans="3:6" ht="15">
      <c r="C507" s="85" t="s">
        <v>283</v>
      </c>
      <c r="D507" s="86"/>
      <c r="E507" s="178">
        <f>E75</f>
        <v>14119677</v>
      </c>
      <c r="F507" s="117"/>
    </row>
    <row r="508" spans="3:6" ht="15">
      <c r="C508" s="85" t="s">
        <v>338</v>
      </c>
      <c r="D508" s="86"/>
      <c r="E508" s="178"/>
      <c r="F508" s="117"/>
    </row>
    <row r="509" spans="3:6" ht="15">
      <c r="C509" s="85" t="s">
        <v>527</v>
      </c>
      <c r="D509" s="86"/>
      <c r="E509" s="178">
        <f>E199+E229</f>
        <v>17199168.939999998</v>
      </c>
      <c r="F509" s="117"/>
    </row>
    <row r="510" spans="3:6" ht="15">
      <c r="C510" s="85" t="s">
        <v>284</v>
      </c>
      <c r="D510" s="86"/>
      <c r="E510" s="178">
        <f>E223</f>
        <v>250000</v>
      </c>
      <c r="F510" s="117"/>
    </row>
    <row r="511" spans="3:6" ht="15">
      <c r="C511" s="85" t="s">
        <v>285</v>
      </c>
      <c r="D511" s="86"/>
      <c r="E511" s="178">
        <f>E84</f>
        <v>50000</v>
      </c>
      <c r="F511" s="117"/>
    </row>
    <row r="512" spans="3:6" ht="15">
      <c r="C512" s="85" t="s">
        <v>662</v>
      </c>
      <c r="D512" s="86"/>
      <c r="E512" s="178"/>
      <c r="F512" s="117"/>
    </row>
    <row r="513" spans="3:6" ht="15">
      <c r="C513" s="85" t="s">
        <v>558</v>
      </c>
      <c r="D513" s="86"/>
      <c r="E513" s="178">
        <f>E392</f>
        <v>173500</v>
      </c>
      <c r="F513" s="117"/>
    </row>
    <row r="514" spans="3:6" ht="15">
      <c r="C514" s="85" t="s">
        <v>487</v>
      </c>
      <c r="D514" s="86"/>
      <c r="E514" s="178">
        <f>E89+E439</f>
        <v>2502472</v>
      </c>
      <c r="F514" s="117"/>
    </row>
    <row r="515" spans="3:6" ht="15">
      <c r="C515" s="85" t="s">
        <v>512</v>
      </c>
      <c r="D515" s="86"/>
      <c r="E515" s="178">
        <f>E170</f>
        <v>20404225</v>
      </c>
      <c r="F515" s="117"/>
    </row>
    <row r="516" spans="3:6" ht="15">
      <c r="C516" s="85" t="s">
        <v>546</v>
      </c>
      <c r="D516" s="86"/>
      <c r="E516" s="178">
        <f>E251</f>
        <v>45000</v>
      </c>
      <c r="F516" s="117"/>
    </row>
    <row r="517" spans="3:6" ht="15">
      <c r="C517" s="85" t="s">
        <v>663</v>
      </c>
      <c r="D517" s="86"/>
      <c r="E517" s="178"/>
      <c r="F517" s="117"/>
    </row>
    <row r="518" spans="3:6" ht="15">
      <c r="C518" s="85">
        <v>1495300000</v>
      </c>
      <c r="D518" s="86"/>
      <c r="E518" s="178">
        <f>E182</f>
        <v>30000</v>
      </c>
      <c r="F518" s="117"/>
    </row>
    <row r="519" spans="3:6" ht="15">
      <c r="C519" s="85" t="s">
        <v>573</v>
      </c>
      <c r="D519" s="86"/>
      <c r="E519" s="178">
        <f>E186</f>
        <v>400000</v>
      </c>
      <c r="F519" s="117"/>
    </row>
    <row r="520" spans="3:6" ht="15">
      <c r="C520" s="85" t="s">
        <v>507</v>
      </c>
      <c r="D520" s="86"/>
      <c r="E520" s="178">
        <f>E193+E97</f>
        <v>1676280</v>
      </c>
      <c r="F520" s="117"/>
    </row>
    <row r="521" spans="3:6" ht="15">
      <c r="C521" s="85" t="s">
        <v>491</v>
      </c>
      <c r="D521" s="86"/>
      <c r="E521" s="178">
        <f>E446+E455</f>
        <v>20182015</v>
      </c>
      <c r="F521" s="117"/>
    </row>
    <row r="522" spans="3:6" ht="15">
      <c r="C522" s="85" t="s">
        <v>152</v>
      </c>
      <c r="D522" s="86"/>
      <c r="E522" s="178">
        <f>E14+E19+E34+E41+E47+E62+E103+E144+E151+E157+E163+E376+E396+E409</f>
        <v>97176081</v>
      </c>
      <c r="F522" s="117"/>
    </row>
    <row r="523" spans="3:6" ht="15">
      <c r="C523" s="85"/>
      <c r="D523" s="86"/>
      <c r="E523" s="178">
        <f>SUM(E485:E522)</f>
        <v>690142522.3499999</v>
      </c>
      <c r="F523" s="117">
        <f>E481-E523</f>
        <v>0</v>
      </c>
    </row>
    <row r="524" ht="15">
      <c r="C524" s="67"/>
    </row>
    <row r="525" ht="15">
      <c r="C525" s="67"/>
    </row>
    <row r="526" ht="15">
      <c r="C526" s="67"/>
    </row>
    <row r="527" ht="15">
      <c r="C527" s="67"/>
    </row>
    <row r="528" ht="15">
      <c r="C528" s="67"/>
    </row>
    <row r="529" ht="15">
      <c r="C529" s="67"/>
    </row>
    <row r="530" ht="15">
      <c r="C530" s="67"/>
    </row>
  </sheetData>
  <mergeCells count="6">
    <mergeCell ref="A5:E5"/>
    <mergeCell ref="A6:E6"/>
    <mergeCell ref="A459:D459"/>
    <mergeCell ref="A7:E7"/>
    <mergeCell ref="A8:E8"/>
    <mergeCell ref="A9:E9"/>
  </mergeCells>
  <printOptions/>
  <pageMargins left="0.984251968503937" right="0.984251968503937" top="0.35433070866141736" bottom="0.3937007874015748" header="0.31496062992125984" footer="0.31496062992125984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view="pageBreakPreview" zoomScale="93" zoomScaleSheetLayoutView="93" workbookViewId="0" topLeftCell="A375">
      <selection activeCell="F381" sqref="F381"/>
    </sheetView>
  </sheetViews>
  <sheetFormatPr defaultColWidth="9.140625" defaultRowHeight="15" outlineLevelRow="6"/>
  <cols>
    <col min="1" max="1" width="86.57421875" style="112" customWidth="1"/>
    <col min="2" max="2" width="6.8515625" style="64" customWidth="1"/>
    <col min="3" max="3" width="14.57421875" style="64" customWidth="1"/>
    <col min="4" max="4" width="6.421875" style="64" customWidth="1"/>
    <col min="5" max="5" width="18.140625" style="64" customWidth="1"/>
    <col min="6" max="6" width="18.140625" style="46" customWidth="1"/>
    <col min="7" max="7" width="21.00390625" style="1" customWidth="1"/>
    <col min="8" max="8" width="19.57421875" style="1" customWidth="1"/>
    <col min="9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31" t="s">
        <v>377</v>
      </c>
    </row>
    <row r="2" ht="15">
      <c r="F2" s="131" t="s">
        <v>463</v>
      </c>
    </row>
    <row r="3" ht="15">
      <c r="F3" s="131" t="s">
        <v>464</v>
      </c>
    </row>
    <row r="4" ht="15">
      <c r="F4" s="131"/>
    </row>
    <row r="5" spans="1:6" ht="15">
      <c r="A5" s="231" t="s">
        <v>246</v>
      </c>
      <c r="B5" s="231"/>
      <c r="C5" s="231"/>
      <c r="D5" s="231"/>
      <c r="E5" s="231"/>
      <c r="F5" s="231"/>
    </row>
    <row r="6" spans="1:6" ht="15">
      <c r="A6" s="228" t="s">
        <v>600</v>
      </c>
      <c r="B6" s="228"/>
      <c r="C6" s="228"/>
      <c r="D6" s="228"/>
      <c r="E6" s="228"/>
      <c r="F6" s="228"/>
    </row>
    <row r="7" spans="1:6" ht="19.5" customHeight="1">
      <c r="A7" s="228" t="s">
        <v>378</v>
      </c>
      <c r="B7" s="228"/>
      <c r="C7" s="228"/>
      <c r="D7" s="228"/>
      <c r="E7" s="228"/>
      <c r="F7" s="228"/>
    </row>
    <row r="8" spans="1:6" ht="19.5" customHeight="1">
      <c r="A8" s="228" t="s">
        <v>379</v>
      </c>
      <c r="B8" s="228"/>
      <c r="C8" s="228"/>
      <c r="D8" s="228"/>
      <c r="E8" s="228"/>
      <c r="F8" s="228"/>
    </row>
    <row r="9" spans="1:6" ht="15">
      <c r="A9" s="228" t="s">
        <v>380</v>
      </c>
      <c r="B9" s="228"/>
      <c r="C9" s="228"/>
      <c r="D9" s="228"/>
      <c r="E9" s="228"/>
      <c r="F9" s="228"/>
    </row>
    <row r="10" spans="1:6" ht="15">
      <c r="A10" s="44"/>
      <c r="B10" s="65"/>
      <c r="C10" s="65"/>
      <c r="D10" s="65"/>
      <c r="F10" s="79" t="s">
        <v>603</v>
      </c>
    </row>
    <row r="11" spans="1:7" ht="37.5">
      <c r="A11" s="48" t="s">
        <v>0</v>
      </c>
      <c r="B11" s="48" t="s">
        <v>2</v>
      </c>
      <c r="C11" s="48" t="s">
        <v>3</v>
      </c>
      <c r="D11" s="48" t="s">
        <v>4</v>
      </c>
      <c r="E11" s="184" t="s">
        <v>666</v>
      </c>
      <c r="F11" s="48" t="s">
        <v>667</v>
      </c>
      <c r="G11" s="182"/>
    </row>
    <row r="12" spans="1:8" s="3" customFormat="1" ht="15">
      <c r="A12" s="50" t="s">
        <v>9</v>
      </c>
      <c r="B12" s="51" t="s">
        <v>10</v>
      </c>
      <c r="C12" s="51" t="s">
        <v>151</v>
      </c>
      <c r="D12" s="51" t="s">
        <v>8</v>
      </c>
      <c r="E12" s="185">
        <f>E13+E18+E40+E33+E46+E61</f>
        <v>72029820.75999999</v>
      </c>
      <c r="F12" s="153">
        <f>F13+F18+F40+F33+F46+F61</f>
        <v>72206241.75999999</v>
      </c>
      <c r="G12" s="9">
        <f>'прил 12'!F478</f>
        <v>72029820.75999999</v>
      </c>
      <c r="H12" s="9">
        <f>'прил 12'!G478</f>
        <v>72206241.75999999</v>
      </c>
    </row>
    <row r="13" spans="1:7" ht="38.25" customHeight="1" outlineLevel="1">
      <c r="A13" s="52" t="s">
        <v>40</v>
      </c>
      <c r="B13" s="53" t="s">
        <v>41</v>
      </c>
      <c r="C13" s="53" t="s">
        <v>151</v>
      </c>
      <c r="D13" s="53" t="s">
        <v>8</v>
      </c>
      <c r="E13" s="186">
        <f aca="true" t="shared" si="0" ref="E13:F16">E14</f>
        <v>2449211</v>
      </c>
      <c r="F13" s="149">
        <f t="shared" si="0"/>
        <v>2449211</v>
      </c>
      <c r="G13" s="182"/>
    </row>
    <row r="14" spans="1:7" ht="15" outlineLevel="2">
      <c r="A14" s="52" t="s">
        <v>248</v>
      </c>
      <c r="B14" s="53" t="s">
        <v>41</v>
      </c>
      <c r="C14" s="53" t="s">
        <v>152</v>
      </c>
      <c r="D14" s="53" t="s">
        <v>8</v>
      </c>
      <c r="E14" s="186">
        <f t="shared" si="0"/>
        <v>2449211</v>
      </c>
      <c r="F14" s="149">
        <f t="shared" si="0"/>
        <v>2449211</v>
      </c>
      <c r="G14" s="182"/>
    </row>
    <row r="15" spans="1:7" ht="15" outlineLevel="4">
      <c r="A15" s="52" t="s">
        <v>42</v>
      </c>
      <c r="B15" s="53" t="s">
        <v>41</v>
      </c>
      <c r="C15" s="53" t="s">
        <v>156</v>
      </c>
      <c r="D15" s="53" t="s">
        <v>8</v>
      </c>
      <c r="E15" s="186">
        <f t="shared" si="0"/>
        <v>2449211</v>
      </c>
      <c r="F15" s="149">
        <f t="shared" si="0"/>
        <v>2449211</v>
      </c>
      <c r="G15" s="182"/>
    </row>
    <row r="16" spans="1:7" ht="55.5" customHeight="1" outlineLevel="5">
      <c r="A16" s="52" t="s">
        <v>14</v>
      </c>
      <c r="B16" s="53" t="s">
        <v>41</v>
      </c>
      <c r="C16" s="53" t="s">
        <v>156</v>
      </c>
      <c r="D16" s="53" t="s">
        <v>15</v>
      </c>
      <c r="E16" s="186">
        <f t="shared" si="0"/>
        <v>2449211</v>
      </c>
      <c r="F16" s="149">
        <f t="shared" si="0"/>
        <v>2449211</v>
      </c>
      <c r="G16" s="182"/>
    </row>
    <row r="17" spans="1:7" ht="19.5" customHeight="1" outlineLevel="6">
      <c r="A17" s="52" t="s">
        <v>16</v>
      </c>
      <c r="B17" s="53" t="s">
        <v>41</v>
      </c>
      <c r="C17" s="53" t="s">
        <v>156</v>
      </c>
      <c r="D17" s="53" t="s">
        <v>17</v>
      </c>
      <c r="E17" s="186">
        <v>2449211</v>
      </c>
      <c r="F17" s="149">
        <v>2449211</v>
      </c>
      <c r="G17" s="182"/>
    </row>
    <row r="18" spans="1:7" ht="54.75" customHeight="1" outlineLevel="1">
      <c r="A18" s="52" t="s">
        <v>124</v>
      </c>
      <c r="B18" s="53" t="s">
        <v>125</v>
      </c>
      <c r="C18" s="53" t="s">
        <v>151</v>
      </c>
      <c r="D18" s="53" t="s">
        <v>8</v>
      </c>
      <c r="E18" s="186">
        <f>E19</f>
        <v>4690092</v>
      </c>
      <c r="F18" s="149">
        <f>F19</f>
        <v>4690092</v>
      </c>
      <c r="G18" s="182"/>
    </row>
    <row r="19" spans="1:7" ht="15" outlineLevel="3">
      <c r="A19" s="52" t="s">
        <v>248</v>
      </c>
      <c r="B19" s="53" t="s">
        <v>125</v>
      </c>
      <c r="C19" s="53" t="s">
        <v>152</v>
      </c>
      <c r="D19" s="53" t="s">
        <v>8</v>
      </c>
      <c r="E19" s="186">
        <f>E20+E23+E30</f>
        <v>4690092</v>
      </c>
      <c r="F19" s="149">
        <f>F20+F23+F30</f>
        <v>4690092</v>
      </c>
      <c r="G19" s="182"/>
    </row>
    <row r="20" spans="1:7" ht="18.75" customHeight="1" outlineLevel="4">
      <c r="A20" s="52" t="s">
        <v>126</v>
      </c>
      <c r="B20" s="53" t="s">
        <v>125</v>
      </c>
      <c r="C20" s="53" t="s">
        <v>171</v>
      </c>
      <c r="D20" s="53" t="s">
        <v>8</v>
      </c>
      <c r="E20" s="186">
        <f>E21</f>
        <v>2121202</v>
      </c>
      <c r="F20" s="149">
        <f>F21</f>
        <v>2121202</v>
      </c>
      <c r="G20" s="182"/>
    </row>
    <row r="21" spans="1:7" ht="56.25" customHeight="1" outlineLevel="5">
      <c r="A21" s="52" t="s">
        <v>14</v>
      </c>
      <c r="B21" s="53" t="s">
        <v>125</v>
      </c>
      <c r="C21" s="53" t="s">
        <v>171</v>
      </c>
      <c r="D21" s="53" t="s">
        <v>15</v>
      </c>
      <c r="E21" s="186">
        <f>E22</f>
        <v>2121202</v>
      </c>
      <c r="F21" s="149">
        <f>F22</f>
        <v>2121202</v>
      </c>
      <c r="G21" s="182"/>
    </row>
    <row r="22" spans="1:7" ht="19.5" customHeight="1" outlineLevel="6">
      <c r="A22" s="52" t="s">
        <v>16</v>
      </c>
      <c r="B22" s="53" t="s">
        <v>125</v>
      </c>
      <c r="C22" s="53" t="s">
        <v>171</v>
      </c>
      <c r="D22" s="53" t="s">
        <v>17</v>
      </c>
      <c r="E22" s="186">
        <v>2121202</v>
      </c>
      <c r="F22" s="149">
        <v>2121202</v>
      </c>
      <c r="G22" s="182"/>
    </row>
    <row r="23" spans="1:7" ht="39.75" customHeight="1" outlineLevel="4">
      <c r="A23" s="52" t="s">
        <v>13</v>
      </c>
      <c r="B23" s="53" t="s">
        <v>125</v>
      </c>
      <c r="C23" s="53" t="s">
        <v>153</v>
      </c>
      <c r="D23" s="53" t="s">
        <v>8</v>
      </c>
      <c r="E23" s="186">
        <f>E24+E26+E28</f>
        <v>2388890</v>
      </c>
      <c r="F23" s="149">
        <f>F24+F26+F28</f>
        <v>2388890</v>
      </c>
      <c r="G23" s="182"/>
    </row>
    <row r="24" spans="1:7" ht="54.75" customHeight="1" outlineLevel="5">
      <c r="A24" s="52" t="s">
        <v>14</v>
      </c>
      <c r="B24" s="53" t="s">
        <v>125</v>
      </c>
      <c r="C24" s="53" t="s">
        <v>153</v>
      </c>
      <c r="D24" s="53" t="s">
        <v>15</v>
      </c>
      <c r="E24" s="186">
        <f>E25</f>
        <v>2243390</v>
      </c>
      <c r="F24" s="149">
        <f>F25</f>
        <v>2243390</v>
      </c>
      <c r="G24" s="182"/>
    </row>
    <row r="25" spans="1:7" ht="17.25" customHeight="1" outlineLevel="6">
      <c r="A25" s="52" t="s">
        <v>16</v>
      </c>
      <c r="B25" s="53" t="s">
        <v>125</v>
      </c>
      <c r="C25" s="53" t="s">
        <v>153</v>
      </c>
      <c r="D25" s="53" t="s">
        <v>17</v>
      </c>
      <c r="E25" s="186">
        <v>2243390</v>
      </c>
      <c r="F25" s="149">
        <v>2243390</v>
      </c>
      <c r="G25" s="182"/>
    </row>
    <row r="26" spans="1:7" ht="17.25" customHeight="1" outlineLevel="5">
      <c r="A26" s="52" t="s">
        <v>18</v>
      </c>
      <c r="B26" s="53" t="s">
        <v>125</v>
      </c>
      <c r="C26" s="53" t="s">
        <v>153</v>
      </c>
      <c r="D26" s="53" t="s">
        <v>19</v>
      </c>
      <c r="E26" s="186">
        <f>E27</f>
        <v>140000</v>
      </c>
      <c r="F26" s="149">
        <f>F27</f>
        <v>140000</v>
      </c>
      <c r="G26" s="182"/>
    </row>
    <row r="27" spans="1:7" ht="37.5" outlineLevel="6">
      <c r="A27" s="52" t="s">
        <v>20</v>
      </c>
      <c r="B27" s="53" t="s">
        <v>125</v>
      </c>
      <c r="C27" s="53" t="s">
        <v>153</v>
      </c>
      <c r="D27" s="53" t="s">
        <v>21</v>
      </c>
      <c r="E27" s="186">
        <v>140000</v>
      </c>
      <c r="F27" s="149">
        <v>140000</v>
      </c>
      <c r="G27" s="182"/>
    </row>
    <row r="28" spans="1:7" ht="15" outlineLevel="5">
      <c r="A28" s="52" t="s">
        <v>22</v>
      </c>
      <c r="B28" s="53" t="s">
        <v>125</v>
      </c>
      <c r="C28" s="53" t="s">
        <v>153</v>
      </c>
      <c r="D28" s="53" t="s">
        <v>23</v>
      </c>
      <c r="E28" s="186">
        <f>E29</f>
        <v>5500</v>
      </c>
      <c r="F28" s="149">
        <f>F29</f>
        <v>5500</v>
      </c>
      <c r="G28" s="182"/>
    </row>
    <row r="29" spans="1:7" ht="15" outlineLevel="6">
      <c r="A29" s="52" t="s">
        <v>24</v>
      </c>
      <c r="B29" s="53" t="s">
        <v>125</v>
      </c>
      <c r="C29" s="53" t="s">
        <v>153</v>
      </c>
      <c r="D29" s="53" t="s">
        <v>25</v>
      </c>
      <c r="E29" s="186">
        <v>5500</v>
      </c>
      <c r="F29" s="149">
        <v>5500</v>
      </c>
      <c r="G29" s="182"/>
    </row>
    <row r="30" spans="1:7" ht="15" outlineLevel="4">
      <c r="A30" s="52" t="s">
        <v>127</v>
      </c>
      <c r="B30" s="53" t="s">
        <v>125</v>
      </c>
      <c r="C30" s="53" t="s">
        <v>172</v>
      </c>
      <c r="D30" s="53" t="s">
        <v>8</v>
      </c>
      <c r="E30" s="186">
        <f>E31</f>
        <v>180000</v>
      </c>
      <c r="F30" s="149">
        <f>F31</f>
        <v>180000</v>
      </c>
      <c r="G30" s="182"/>
    </row>
    <row r="31" spans="1:7" ht="54.75" customHeight="1" outlineLevel="5">
      <c r="A31" s="52" t="s">
        <v>14</v>
      </c>
      <c r="B31" s="53" t="s">
        <v>125</v>
      </c>
      <c r="C31" s="53" t="s">
        <v>172</v>
      </c>
      <c r="D31" s="53" t="s">
        <v>15</v>
      </c>
      <c r="E31" s="186">
        <f>E32</f>
        <v>180000</v>
      </c>
      <c r="F31" s="149">
        <f>F32</f>
        <v>180000</v>
      </c>
      <c r="G31" s="182"/>
    </row>
    <row r="32" spans="1:7" ht="17.25" customHeight="1" outlineLevel="6">
      <c r="A32" s="52" t="s">
        <v>16</v>
      </c>
      <c r="B32" s="53" t="s">
        <v>125</v>
      </c>
      <c r="C32" s="53" t="s">
        <v>172</v>
      </c>
      <c r="D32" s="53" t="s">
        <v>17</v>
      </c>
      <c r="E32" s="186">
        <v>180000</v>
      </c>
      <c r="F32" s="149">
        <v>180000</v>
      </c>
      <c r="G32" s="182"/>
    </row>
    <row r="33" spans="1:7" ht="58.5" customHeight="1" outlineLevel="1">
      <c r="A33" s="52" t="s">
        <v>43</v>
      </c>
      <c r="B33" s="53" t="s">
        <v>44</v>
      </c>
      <c r="C33" s="53" t="s">
        <v>151</v>
      </c>
      <c r="D33" s="53" t="s">
        <v>8</v>
      </c>
      <c r="E33" s="186">
        <f>E34</f>
        <v>14554600</v>
      </c>
      <c r="F33" s="149">
        <f>F34</f>
        <v>14575600</v>
      </c>
      <c r="G33" s="182"/>
    </row>
    <row r="34" spans="1:7" ht="15" outlineLevel="3">
      <c r="A34" s="52" t="s">
        <v>248</v>
      </c>
      <c r="B34" s="53" t="s">
        <v>44</v>
      </c>
      <c r="C34" s="53" t="s">
        <v>152</v>
      </c>
      <c r="D34" s="53" t="s">
        <v>8</v>
      </c>
      <c r="E34" s="186">
        <f>E35</f>
        <v>14554600</v>
      </c>
      <c r="F34" s="149">
        <f>F35</f>
        <v>14575600</v>
      </c>
      <c r="G34" s="182"/>
    </row>
    <row r="35" spans="1:7" ht="38.25" customHeight="1" outlineLevel="4">
      <c r="A35" s="52" t="s">
        <v>13</v>
      </c>
      <c r="B35" s="53" t="s">
        <v>44</v>
      </c>
      <c r="C35" s="53" t="s">
        <v>153</v>
      </c>
      <c r="D35" s="53" t="s">
        <v>8</v>
      </c>
      <c r="E35" s="186">
        <f>E36+E38</f>
        <v>14554600</v>
      </c>
      <c r="F35" s="149">
        <f>F36+F38</f>
        <v>14575600</v>
      </c>
      <c r="G35" s="182"/>
    </row>
    <row r="36" spans="1:7" ht="54.75" customHeight="1" outlineLevel="5">
      <c r="A36" s="52" t="s">
        <v>14</v>
      </c>
      <c r="B36" s="53" t="s">
        <v>44</v>
      </c>
      <c r="C36" s="53" t="s">
        <v>153</v>
      </c>
      <c r="D36" s="53" t="s">
        <v>15</v>
      </c>
      <c r="E36" s="186">
        <f>E37</f>
        <v>14484600</v>
      </c>
      <c r="F36" s="149">
        <f>F37</f>
        <v>14484600</v>
      </c>
      <c r="G36" s="182"/>
    </row>
    <row r="37" spans="1:7" ht="17.25" customHeight="1" outlineLevel="6">
      <c r="A37" s="52" t="s">
        <v>16</v>
      </c>
      <c r="B37" s="53" t="s">
        <v>44</v>
      </c>
      <c r="C37" s="53" t="s">
        <v>153</v>
      </c>
      <c r="D37" s="53" t="s">
        <v>17</v>
      </c>
      <c r="E37" s="186">
        <v>14484600</v>
      </c>
      <c r="F37" s="149">
        <v>14484600</v>
      </c>
      <c r="G37" s="182"/>
    </row>
    <row r="38" spans="1:7" ht="17.25" customHeight="1" outlineLevel="5">
      <c r="A38" s="52" t="s">
        <v>18</v>
      </c>
      <c r="B38" s="53" t="s">
        <v>44</v>
      </c>
      <c r="C38" s="53" t="s">
        <v>153</v>
      </c>
      <c r="D38" s="53" t="s">
        <v>19</v>
      </c>
      <c r="E38" s="186">
        <f>E39</f>
        <v>70000</v>
      </c>
      <c r="F38" s="149">
        <f>F39</f>
        <v>91000</v>
      </c>
      <c r="G38" s="182"/>
    </row>
    <row r="39" spans="1:7" ht="37.5" outlineLevel="6">
      <c r="A39" s="52" t="s">
        <v>20</v>
      </c>
      <c r="B39" s="53" t="s">
        <v>44</v>
      </c>
      <c r="C39" s="53" t="s">
        <v>153</v>
      </c>
      <c r="D39" s="53" t="s">
        <v>21</v>
      </c>
      <c r="E39" s="186">
        <v>70000</v>
      </c>
      <c r="F39" s="149">
        <v>91000</v>
      </c>
      <c r="G39" s="182"/>
    </row>
    <row r="40" spans="1:7" ht="15" outlineLevel="6">
      <c r="A40" s="52" t="s">
        <v>324</v>
      </c>
      <c r="B40" s="53" t="s">
        <v>325</v>
      </c>
      <c r="C40" s="53" t="s">
        <v>151</v>
      </c>
      <c r="D40" s="53" t="s">
        <v>8</v>
      </c>
      <c r="E40" s="186">
        <f aca="true" t="shared" si="1" ref="E40:F44">E41</f>
        <v>22997</v>
      </c>
      <c r="F40" s="149">
        <f t="shared" si="1"/>
        <v>246362</v>
      </c>
      <c r="G40" s="182"/>
    </row>
    <row r="41" spans="1:7" ht="18" customHeight="1" outlineLevel="6">
      <c r="A41" s="52" t="s">
        <v>160</v>
      </c>
      <c r="B41" s="53" t="s">
        <v>325</v>
      </c>
      <c r="C41" s="53" t="s">
        <v>152</v>
      </c>
      <c r="D41" s="53" t="s">
        <v>8</v>
      </c>
      <c r="E41" s="186">
        <f t="shared" si="1"/>
        <v>22997</v>
      </c>
      <c r="F41" s="149">
        <f t="shared" si="1"/>
        <v>246362</v>
      </c>
      <c r="G41" s="182"/>
    </row>
    <row r="42" spans="1:7" ht="15" outlineLevel="6">
      <c r="A42" s="52" t="s">
        <v>388</v>
      </c>
      <c r="B42" s="53" t="s">
        <v>325</v>
      </c>
      <c r="C42" s="53" t="s">
        <v>387</v>
      </c>
      <c r="D42" s="53" t="s">
        <v>8</v>
      </c>
      <c r="E42" s="186">
        <f t="shared" si="1"/>
        <v>22997</v>
      </c>
      <c r="F42" s="149">
        <f t="shared" si="1"/>
        <v>246362</v>
      </c>
      <c r="G42" s="182"/>
    </row>
    <row r="43" spans="1:7" ht="73.5" customHeight="1" outlineLevel="6">
      <c r="A43" s="52" t="s">
        <v>657</v>
      </c>
      <c r="B43" s="53" t="s">
        <v>325</v>
      </c>
      <c r="C43" s="53" t="s">
        <v>399</v>
      </c>
      <c r="D43" s="53" t="s">
        <v>8</v>
      </c>
      <c r="E43" s="186">
        <f t="shared" si="1"/>
        <v>22997</v>
      </c>
      <c r="F43" s="149">
        <f t="shared" si="1"/>
        <v>246362</v>
      </c>
      <c r="G43" s="182"/>
    </row>
    <row r="44" spans="1:7" ht="18" customHeight="1" outlineLevel="6">
      <c r="A44" s="52" t="s">
        <v>18</v>
      </c>
      <c r="B44" s="53" t="s">
        <v>325</v>
      </c>
      <c r="C44" s="53" t="s">
        <v>399</v>
      </c>
      <c r="D44" s="53" t="s">
        <v>19</v>
      </c>
      <c r="E44" s="186">
        <f t="shared" si="1"/>
        <v>22997</v>
      </c>
      <c r="F44" s="149">
        <f t="shared" si="1"/>
        <v>246362</v>
      </c>
      <c r="G44" s="182"/>
    </row>
    <row r="45" spans="1:7" ht="37.5" outlineLevel="6">
      <c r="A45" s="52" t="s">
        <v>20</v>
      </c>
      <c r="B45" s="53" t="s">
        <v>325</v>
      </c>
      <c r="C45" s="53" t="s">
        <v>399</v>
      </c>
      <c r="D45" s="53" t="s">
        <v>21</v>
      </c>
      <c r="E45" s="186">
        <v>22997</v>
      </c>
      <c r="F45" s="149">
        <v>246362</v>
      </c>
      <c r="G45" s="182"/>
    </row>
    <row r="46" spans="1:7" ht="39" customHeight="1" outlineLevel="1">
      <c r="A46" s="52" t="s">
        <v>11</v>
      </c>
      <c r="B46" s="53" t="s">
        <v>12</v>
      </c>
      <c r="C46" s="53" t="s">
        <v>151</v>
      </c>
      <c r="D46" s="53" t="s">
        <v>8</v>
      </c>
      <c r="E46" s="186">
        <f>E47</f>
        <v>8404007</v>
      </c>
      <c r="F46" s="149">
        <f>F47</f>
        <v>8404007</v>
      </c>
      <c r="G46" s="182">
        <f>1194679+679719+6529609</f>
        <v>8404007</v>
      </c>
    </row>
    <row r="47" spans="1:7" ht="15" outlineLevel="3">
      <c r="A47" s="52" t="s">
        <v>248</v>
      </c>
      <c r="B47" s="53" t="s">
        <v>12</v>
      </c>
      <c r="C47" s="53" t="s">
        <v>152</v>
      </c>
      <c r="D47" s="53" t="s">
        <v>8</v>
      </c>
      <c r="E47" s="186">
        <f>E48+E55+E58</f>
        <v>8404007</v>
      </c>
      <c r="F47" s="149">
        <f>F48+F55+F58</f>
        <v>8404007</v>
      </c>
      <c r="G47" s="182"/>
    </row>
    <row r="48" spans="1:7" ht="39" customHeight="1" outlineLevel="4">
      <c r="A48" s="52" t="s">
        <v>13</v>
      </c>
      <c r="B48" s="53" t="s">
        <v>12</v>
      </c>
      <c r="C48" s="53" t="s">
        <v>153</v>
      </c>
      <c r="D48" s="53" t="s">
        <v>8</v>
      </c>
      <c r="E48" s="186">
        <f>E49+E51+E53</f>
        <v>6529609</v>
      </c>
      <c r="F48" s="149">
        <f>F49+F51+F53</f>
        <v>6529609</v>
      </c>
      <c r="G48" s="182"/>
    </row>
    <row r="49" spans="1:7" ht="55.5" customHeight="1" outlineLevel="5">
      <c r="A49" s="52" t="s">
        <v>14</v>
      </c>
      <c r="B49" s="53" t="s">
        <v>12</v>
      </c>
      <c r="C49" s="53" t="s">
        <v>153</v>
      </c>
      <c r="D49" s="53" t="s">
        <v>15</v>
      </c>
      <c r="E49" s="186">
        <f>E50</f>
        <v>6358209</v>
      </c>
      <c r="F49" s="149">
        <f>F50</f>
        <v>6358209</v>
      </c>
      <c r="G49" s="182"/>
    </row>
    <row r="50" spans="1:7" ht="18" customHeight="1" outlineLevel="6">
      <c r="A50" s="52" t="s">
        <v>16</v>
      </c>
      <c r="B50" s="53" t="s">
        <v>12</v>
      </c>
      <c r="C50" s="53" t="s">
        <v>153</v>
      </c>
      <c r="D50" s="53" t="s">
        <v>17</v>
      </c>
      <c r="E50" s="186">
        <v>6358209</v>
      </c>
      <c r="F50" s="149">
        <v>6358209</v>
      </c>
      <c r="G50" s="182"/>
    </row>
    <row r="51" spans="1:7" ht="18" customHeight="1" outlineLevel="5">
      <c r="A51" s="52" t="s">
        <v>18</v>
      </c>
      <c r="B51" s="53" t="s">
        <v>12</v>
      </c>
      <c r="C51" s="53" t="s">
        <v>153</v>
      </c>
      <c r="D51" s="53" t="s">
        <v>19</v>
      </c>
      <c r="E51" s="186">
        <f>E52</f>
        <v>170400</v>
      </c>
      <c r="F51" s="149">
        <f>F52</f>
        <v>170400</v>
      </c>
      <c r="G51" s="182"/>
    </row>
    <row r="52" spans="1:7" ht="37.5" outlineLevel="6">
      <c r="A52" s="52" t="s">
        <v>20</v>
      </c>
      <c r="B52" s="53" t="s">
        <v>12</v>
      </c>
      <c r="C52" s="53" t="s">
        <v>153</v>
      </c>
      <c r="D52" s="53" t="s">
        <v>21</v>
      </c>
      <c r="E52" s="186">
        <v>170400</v>
      </c>
      <c r="F52" s="149">
        <v>170400</v>
      </c>
      <c r="G52" s="182"/>
    </row>
    <row r="53" spans="1:7" ht="15" outlineLevel="5">
      <c r="A53" s="52" t="s">
        <v>22</v>
      </c>
      <c r="B53" s="53" t="s">
        <v>12</v>
      </c>
      <c r="C53" s="53" t="s">
        <v>153</v>
      </c>
      <c r="D53" s="53" t="s">
        <v>23</v>
      </c>
      <c r="E53" s="186">
        <f>E54</f>
        <v>1000</v>
      </c>
      <c r="F53" s="149">
        <f>F54</f>
        <v>1000</v>
      </c>
      <c r="G53" s="182"/>
    </row>
    <row r="54" spans="1:7" ht="15" outlineLevel="6">
      <c r="A54" s="52" t="s">
        <v>24</v>
      </c>
      <c r="B54" s="53" t="s">
        <v>12</v>
      </c>
      <c r="C54" s="53" t="s">
        <v>153</v>
      </c>
      <c r="D54" s="53" t="s">
        <v>25</v>
      </c>
      <c r="E54" s="186">
        <v>1000</v>
      </c>
      <c r="F54" s="149">
        <v>1000</v>
      </c>
      <c r="G54" s="182"/>
    </row>
    <row r="55" spans="1:7" ht="15" outlineLevel="4">
      <c r="A55" s="52" t="s">
        <v>249</v>
      </c>
      <c r="B55" s="53" t="s">
        <v>12</v>
      </c>
      <c r="C55" s="53" t="s">
        <v>173</v>
      </c>
      <c r="D55" s="53" t="s">
        <v>8</v>
      </c>
      <c r="E55" s="186">
        <f>E56</f>
        <v>1194679</v>
      </c>
      <c r="F55" s="149">
        <f>F56</f>
        <v>1194679</v>
      </c>
      <c r="G55" s="182"/>
    </row>
    <row r="56" spans="1:7" ht="56.25" customHeight="1" outlineLevel="5">
      <c r="A56" s="52" t="s">
        <v>14</v>
      </c>
      <c r="B56" s="53" t="s">
        <v>12</v>
      </c>
      <c r="C56" s="53" t="s">
        <v>173</v>
      </c>
      <c r="D56" s="53" t="s">
        <v>15</v>
      </c>
      <c r="E56" s="186">
        <f>E57</f>
        <v>1194679</v>
      </c>
      <c r="F56" s="149">
        <f>F57</f>
        <v>1194679</v>
      </c>
      <c r="G56" s="182"/>
    </row>
    <row r="57" spans="1:7" ht="17.25" customHeight="1" outlineLevel="6">
      <c r="A57" s="52" t="s">
        <v>16</v>
      </c>
      <c r="B57" s="53" t="s">
        <v>12</v>
      </c>
      <c r="C57" s="53" t="s">
        <v>173</v>
      </c>
      <c r="D57" s="53" t="s">
        <v>17</v>
      </c>
      <c r="E57" s="186">
        <v>1194679</v>
      </c>
      <c r="F57" s="149">
        <v>1194679</v>
      </c>
      <c r="G57" s="182"/>
    </row>
    <row r="58" spans="1:7" ht="17.25" customHeight="1" outlineLevel="4">
      <c r="A58" s="52" t="s">
        <v>45</v>
      </c>
      <c r="B58" s="53" t="s">
        <v>12</v>
      </c>
      <c r="C58" s="53" t="s">
        <v>157</v>
      </c>
      <c r="D58" s="53" t="s">
        <v>8</v>
      </c>
      <c r="E58" s="186">
        <f>E59</f>
        <v>679719</v>
      </c>
      <c r="F58" s="149">
        <f>F59</f>
        <v>679719</v>
      </c>
      <c r="G58" s="182"/>
    </row>
    <row r="59" spans="1:7" ht="55.5" customHeight="1" outlineLevel="5">
      <c r="A59" s="52" t="s">
        <v>14</v>
      </c>
      <c r="B59" s="53" t="s">
        <v>12</v>
      </c>
      <c r="C59" s="53" t="s">
        <v>157</v>
      </c>
      <c r="D59" s="53" t="s">
        <v>15</v>
      </c>
      <c r="E59" s="186">
        <f>E60</f>
        <v>679719</v>
      </c>
      <c r="F59" s="149">
        <f>F60</f>
        <v>679719</v>
      </c>
      <c r="G59" s="182"/>
    </row>
    <row r="60" spans="1:7" ht="17.25" customHeight="1" outlineLevel="6">
      <c r="A60" s="52" t="s">
        <v>16</v>
      </c>
      <c r="B60" s="53" t="s">
        <v>12</v>
      </c>
      <c r="C60" s="53" t="s">
        <v>157</v>
      </c>
      <c r="D60" s="53" t="s">
        <v>17</v>
      </c>
      <c r="E60" s="186">
        <v>679719</v>
      </c>
      <c r="F60" s="149">
        <v>679719</v>
      </c>
      <c r="G60" s="182"/>
    </row>
    <row r="61" spans="1:7" ht="15" outlineLevel="6">
      <c r="A61" s="52" t="s">
        <v>26</v>
      </c>
      <c r="B61" s="53" t="s">
        <v>27</v>
      </c>
      <c r="C61" s="53" t="s">
        <v>151</v>
      </c>
      <c r="D61" s="53" t="s">
        <v>8</v>
      </c>
      <c r="E61" s="186">
        <f>E62+E78+E83+E91+E98</f>
        <v>41908913.76</v>
      </c>
      <c r="F61" s="149">
        <f>F62+F78+F83+F91+F98</f>
        <v>41840969.76</v>
      </c>
      <c r="G61" s="182">
        <f>545251+39528170.08+119000</f>
        <v>40192421.08</v>
      </c>
    </row>
    <row r="62" spans="1:7" ht="38.25" customHeight="1" outlineLevel="4">
      <c r="A62" s="137" t="s">
        <v>562</v>
      </c>
      <c r="B62" s="74" t="s">
        <v>27</v>
      </c>
      <c r="C62" s="74" t="s">
        <v>154</v>
      </c>
      <c r="D62" s="74" t="s">
        <v>8</v>
      </c>
      <c r="E62" s="186">
        <f>E63+E70</f>
        <v>13996867</v>
      </c>
      <c r="F62" s="149">
        <f>F63+F70</f>
        <v>13858923</v>
      </c>
      <c r="G62" s="182">
        <v>15027245</v>
      </c>
    </row>
    <row r="63" spans="1:7" ht="39.75" customHeight="1" outlineLevel="5">
      <c r="A63" s="52" t="s">
        <v>265</v>
      </c>
      <c r="B63" s="53" t="s">
        <v>27</v>
      </c>
      <c r="C63" s="53" t="s">
        <v>483</v>
      </c>
      <c r="D63" s="53" t="s">
        <v>8</v>
      </c>
      <c r="E63" s="186">
        <f>E64+E67</f>
        <v>311385</v>
      </c>
      <c r="F63" s="149">
        <f>F64+F67</f>
        <v>311385</v>
      </c>
      <c r="G63" s="182"/>
    </row>
    <row r="64" spans="1:7" ht="15" outlineLevel="6">
      <c r="A64" s="52" t="s">
        <v>496</v>
      </c>
      <c r="B64" s="53" t="s">
        <v>27</v>
      </c>
      <c r="C64" s="53" t="s">
        <v>484</v>
      </c>
      <c r="D64" s="53" t="s">
        <v>8</v>
      </c>
      <c r="E64" s="186">
        <f>E65</f>
        <v>261385</v>
      </c>
      <c r="F64" s="149">
        <f>F65</f>
        <v>261385</v>
      </c>
      <c r="G64" s="182"/>
    </row>
    <row r="65" spans="1:7" ht="18" customHeight="1" outlineLevel="4">
      <c r="A65" s="52" t="s">
        <v>18</v>
      </c>
      <c r="B65" s="53" t="s">
        <v>27</v>
      </c>
      <c r="C65" s="53" t="s">
        <v>484</v>
      </c>
      <c r="D65" s="53" t="s">
        <v>19</v>
      </c>
      <c r="E65" s="186">
        <f>E66</f>
        <v>261385</v>
      </c>
      <c r="F65" s="149">
        <f>F66</f>
        <v>261385</v>
      </c>
      <c r="G65" s="182"/>
    </row>
    <row r="66" spans="1:7" ht="37.5" outlineLevel="5">
      <c r="A66" s="52" t="s">
        <v>20</v>
      </c>
      <c r="B66" s="53" t="s">
        <v>27</v>
      </c>
      <c r="C66" s="53" t="s">
        <v>484</v>
      </c>
      <c r="D66" s="53" t="s">
        <v>21</v>
      </c>
      <c r="E66" s="186">
        <f>212385+19000+30000</f>
        <v>261385</v>
      </c>
      <c r="F66" s="149">
        <v>261385</v>
      </c>
      <c r="G66" s="182"/>
    </row>
    <row r="67" spans="1:7" ht="15" outlineLevel="6">
      <c r="A67" s="52" t="s">
        <v>497</v>
      </c>
      <c r="B67" s="53" t="s">
        <v>27</v>
      </c>
      <c r="C67" s="53" t="s">
        <v>498</v>
      </c>
      <c r="D67" s="53" t="s">
        <v>8</v>
      </c>
      <c r="E67" s="186">
        <f>E68</f>
        <v>50000</v>
      </c>
      <c r="F67" s="149">
        <f>F68</f>
        <v>50000</v>
      </c>
      <c r="G67" s="182"/>
    </row>
    <row r="68" spans="1:7" ht="18" customHeight="1" outlineLevel="5">
      <c r="A68" s="52" t="s">
        <v>18</v>
      </c>
      <c r="B68" s="53" t="s">
        <v>27</v>
      </c>
      <c r="C68" s="53" t="s">
        <v>498</v>
      </c>
      <c r="D68" s="53" t="s">
        <v>19</v>
      </c>
      <c r="E68" s="186">
        <f>E69</f>
        <v>50000</v>
      </c>
      <c r="F68" s="149">
        <f>F69</f>
        <v>50000</v>
      </c>
      <c r="G68" s="182"/>
    </row>
    <row r="69" spans="1:7" ht="37.5" outlineLevel="6">
      <c r="A69" s="52" t="s">
        <v>20</v>
      </c>
      <c r="B69" s="53" t="s">
        <v>27</v>
      </c>
      <c r="C69" s="53" t="s">
        <v>498</v>
      </c>
      <c r="D69" s="53" t="s">
        <v>21</v>
      </c>
      <c r="E69" s="186">
        <v>50000</v>
      </c>
      <c r="F69" s="149">
        <v>50000</v>
      </c>
      <c r="G69" s="182"/>
    </row>
    <row r="70" spans="1:7" ht="37.5" outlineLevel="4">
      <c r="A70" s="52" t="s">
        <v>267</v>
      </c>
      <c r="B70" s="53" t="s">
        <v>27</v>
      </c>
      <c r="C70" s="53" t="s">
        <v>283</v>
      </c>
      <c r="D70" s="53" t="s">
        <v>8</v>
      </c>
      <c r="E70" s="186">
        <f>E71</f>
        <v>13685482</v>
      </c>
      <c r="F70" s="149">
        <f>F71</f>
        <v>13547538</v>
      </c>
      <c r="G70" s="182"/>
    </row>
    <row r="71" spans="1:7" ht="39" customHeight="1" outlineLevel="5">
      <c r="A71" s="52" t="s">
        <v>47</v>
      </c>
      <c r="B71" s="53" t="s">
        <v>27</v>
      </c>
      <c r="C71" s="53" t="s">
        <v>158</v>
      </c>
      <c r="D71" s="53" t="s">
        <v>8</v>
      </c>
      <c r="E71" s="186">
        <f>E72+E74+E76</f>
        <v>13685482</v>
      </c>
      <c r="F71" s="149">
        <f>F72+F74+F76</f>
        <v>13547538</v>
      </c>
      <c r="G71" s="182"/>
    </row>
    <row r="72" spans="1:7" ht="55.5" customHeight="1" outlineLevel="6">
      <c r="A72" s="52" t="s">
        <v>14</v>
      </c>
      <c r="B72" s="53" t="s">
        <v>27</v>
      </c>
      <c r="C72" s="53" t="s">
        <v>158</v>
      </c>
      <c r="D72" s="53" t="s">
        <v>15</v>
      </c>
      <c r="E72" s="186">
        <f>E73</f>
        <v>6992000</v>
      </c>
      <c r="F72" s="149">
        <f>F73</f>
        <v>6992000</v>
      </c>
      <c r="G72" s="182"/>
    </row>
    <row r="73" spans="1:7" ht="15" outlineLevel="5">
      <c r="A73" s="52" t="s">
        <v>48</v>
      </c>
      <c r="B73" s="53" t="s">
        <v>27</v>
      </c>
      <c r="C73" s="53" t="s">
        <v>158</v>
      </c>
      <c r="D73" s="53" t="s">
        <v>49</v>
      </c>
      <c r="E73" s="186">
        <v>6992000</v>
      </c>
      <c r="F73" s="149">
        <v>6992000</v>
      </c>
      <c r="G73" s="182"/>
    </row>
    <row r="74" spans="1:7" ht="18" customHeight="1" outlineLevel="6">
      <c r="A74" s="52" t="s">
        <v>18</v>
      </c>
      <c r="B74" s="53" t="s">
        <v>27</v>
      </c>
      <c r="C74" s="53" t="s">
        <v>158</v>
      </c>
      <c r="D74" s="53" t="s">
        <v>19</v>
      </c>
      <c r="E74" s="186">
        <f>E75</f>
        <v>5967312</v>
      </c>
      <c r="F74" s="149">
        <f>F75</f>
        <v>5829368</v>
      </c>
      <c r="G74" s="182"/>
    </row>
    <row r="75" spans="1:7" ht="37.5" outlineLevel="5">
      <c r="A75" s="52" t="s">
        <v>20</v>
      </c>
      <c r="B75" s="53" t="s">
        <v>27</v>
      </c>
      <c r="C75" s="53" t="s">
        <v>158</v>
      </c>
      <c r="D75" s="53" t="s">
        <v>21</v>
      </c>
      <c r="E75" s="186">
        <f>6717782-750470</f>
        <v>5967312</v>
      </c>
      <c r="F75" s="149">
        <f>6549838-720470</f>
        <v>5829368</v>
      </c>
      <c r="G75" s="182"/>
    </row>
    <row r="76" spans="1:7" ht="15" outlineLevel="6">
      <c r="A76" s="52" t="s">
        <v>22</v>
      </c>
      <c r="B76" s="53" t="s">
        <v>27</v>
      </c>
      <c r="C76" s="53" t="s">
        <v>158</v>
      </c>
      <c r="D76" s="53" t="s">
        <v>23</v>
      </c>
      <c r="E76" s="186">
        <f>E77</f>
        <v>726170</v>
      </c>
      <c r="F76" s="149">
        <f>F77</f>
        <v>726170</v>
      </c>
      <c r="G76" s="182"/>
    </row>
    <row r="77" spans="1:7" ht="15" outlineLevel="2">
      <c r="A77" s="52" t="s">
        <v>24</v>
      </c>
      <c r="B77" s="53" t="s">
        <v>27</v>
      </c>
      <c r="C77" s="53" t="s">
        <v>158</v>
      </c>
      <c r="D77" s="53" t="s">
        <v>25</v>
      </c>
      <c r="E77" s="186">
        <v>726170</v>
      </c>
      <c r="F77" s="149">
        <v>726170</v>
      </c>
      <c r="G77" s="182"/>
    </row>
    <row r="78" spans="1:7" ht="37.5" outlineLevel="4">
      <c r="A78" s="137" t="s">
        <v>706</v>
      </c>
      <c r="B78" s="74" t="s">
        <v>27</v>
      </c>
      <c r="C78" s="74" t="s">
        <v>159</v>
      </c>
      <c r="D78" s="74" t="s">
        <v>8</v>
      </c>
      <c r="E78" s="186">
        <f aca="true" t="shared" si="2" ref="E78:F81">E79</f>
        <v>50000</v>
      </c>
      <c r="F78" s="149">
        <f t="shared" si="2"/>
        <v>50000</v>
      </c>
      <c r="G78" s="182"/>
    </row>
    <row r="79" spans="1:7" ht="21" customHeight="1" outlineLevel="5">
      <c r="A79" s="52" t="s">
        <v>499</v>
      </c>
      <c r="B79" s="53" t="s">
        <v>27</v>
      </c>
      <c r="C79" s="53" t="s">
        <v>285</v>
      </c>
      <c r="D79" s="53" t="s">
        <v>8</v>
      </c>
      <c r="E79" s="186">
        <f t="shared" si="2"/>
        <v>50000</v>
      </c>
      <c r="F79" s="149">
        <f t="shared" si="2"/>
        <v>50000</v>
      </c>
      <c r="G79" s="182"/>
    </row>
    <row r="80" spans="1:7" ht="18" customHeight="1" outlineLevel="6">
      <c r="A80" s="52" t="s">
        <v>500</v>
      </c>
      <c r="B80" s="53" t="s">
        <v>27</v>
      </c>
      <c r="C80" s="53" t="s">
        <v>501</v>
      </c>
      <c r="D80" s="53" t="s">
        <v>8</v>
      </c>
      <c r="E80" s="186">
        <f t="shared" si="2"/>
        <v>50000</v>
      </c>
      <c r="F80" s="149">
        <f t="shared" si="2"/>
        <v>50000</v>
      </c>
      <c r="G80" s="182"/>
    </row>
    <row r="81" spans="1:7" ht="18" customHeight="1" outlineLevel="6">
      <c r="A81" s="52" t="s">
        <v>18</v>
      </c>
      <c r="B81" s="53" t="s">
        <v>27</v>
      </c>
      <c r="C81" s="53" t="s">
        <v>501</v>
      </c>
      <c r="D81" s="53" t="s">
        <v>19</v>
      </c>
      <c r="E81" s="186">
        <f t="shared" si="2"/>
        <v>50000</v>
      </c>
      <c r="F81" s="149">
        <f t="shared" si="2"/>
        <v>50000</v>
      </c>
      <c r="G81" s="182"/>
    </row>
    <row r="82" spans="1:7" ht="41.25" customHeight="1" outlineLevel="6">
      <c r="A82" s="52" t="s">
        <v>20</v>
      </c>
      <c r="B82" s="53" t="s">
        <v>27</v>
      </c>
      <c r="C82" s="53" t="s">
        <v>501</v>
      </c>
      <c r="D82" s="53" t="s">
        <v>21</v>
      </c>
      <c r="E82" s="186">
        <v>50000</v>
      </c>
      <c r="F82" s="149">
        <v>50000</v>
      </c>
      <c r="G82" s="182"/>
    </row>
    <row r="83" spans="1:7" ht="38.25" customHeight="1" outlineLevel="6">
      <c r="A83" s="137" t="s">
        <v>707</v>
      </c>
      <c r="B83" s="74" t="s">
        <v>27</v>
      </c>
      <c r="C83" s="74" t="s">
        <v>485</v>
      </c>
      <c r="D83" s="74" t="s">
        <v>8</v>
      </c>
      <c r="E83" s="186">
        <f>E84</f>
        <v>1548221</v>
      </c>
      <c r="F83" s="149">
        <f>F84</f>
        <v>1518221</v>
      </c>
      <c r="G83" s="182"/>
    </row>
    <row r="84" spans="1:7" ht="37.5" outlineLevel="6">
      <c r="A84" s="56" t="s">
        <v>502</v>
      </c>
      <c r="B84" s="53" t="s">
        <v>27</v>
      </c>
      <c r="C84" s="53" t="s">
        <v>487</v>
      </c>
      <c r="D84" s="53" t="s">
        <v>8</v>
      </c>
      <c r="E84" s="186">
        <f>E85+E88</f>
        <v>1548221</v>
      </c>
      <c r="F84" s="149">
        <f>F85+F88</f>
        <v>1518221</v>
      </c>
      <c r="G84" s="182"/>
    </row>
    <row r="85" spans="1:7" ht="39.75" customHeight="1" outlineLevel="6">
      <c r="A85" s="56" t="s">
        <v>503</v>
      </c>
      <c r="B85" s="53" t="s">
        <v>27</v>
      </c>
      <c r="C85" s="53" t="s">
        <v>504</v>
      </c>
      <c r="D85" s="53" t="s">
        <v>8</v>
      </c>
      <c r="E85" s="186">
        <f>E86</f>
        <v>1505721</v>
      </c>
      <c r="F85" s="149">
        <f>F86</f>
        <v>1475721</v>
      </c>
      <c r="G85" s="182"/>
    </row>
    <row r="86" spans="1:7" ht="16.5" customHeight="1" outlineLevel="6">
      <c r="A86" s="52" t="s">
        <v>18</v>
      </c>
      <c r="B86" s="53" t="s">
        <v>27</v>
      </c>
      <c r="C86" s="53" t="s">
        <v>504</v>
      </c>
      <c r="D86" s="53" t="s">
        <v>19</v>
      </c>
      <c r="E86" s="186">
        <f>E87</f>
        <v>1505721</v>
      </c>
      <c r="F86" s="149">
        <f>F87</f>
        <v>1475721</v>
      </c>
      <c r="G86" s="182"/>
    </row>
    <row r="87" spans="1:7" ht="37.5" outlineLevel="6">
      <c r="A87" s="52" t="s">
        <v>20</v>
      </c>
      <c r="B87" s="53" t="s">
        <v>27</v>
      </c>
      <c r="C87" s="53" t="s">
        <v>504</v>
      </c>
      <c r="D87" s="53" t="s">
        <v>21</v>
      </c>
      <c r="E87" s="186">
        <f>240000+515251+750470</f>
        <v>1505721</v>
      </c>
      <c r="F87" s="149">
        <f>755251+720470</f>
        <v>1475721</v>
      </c>
      <c r="G87" s="182"/>
    </row>
    <row r="88" spans="1:7" ht="37.5" outlineLevel="6">
      <c r="A88" s="56" t="s">
        <v>505</v>
      </c>
      <c r="B88" s="53" t="s">
        <v>27</v>
      </c>
      <c r="C88" s="53" t="s">
        <v>488</v>
      </c>
      <c r="D88" s="53" t="s">
        <v>8</v>
      </c>
      <c r="E88" s="186">
        <f>E89</f>
        <v>42500</v>
      </c>
      <c r="F88" s="149">
        <f>F89</f>
        <v>42500</v>
      </c>
      <c r="G88" s="182"/>
    </row>
    <row r="89" spans="1:7" ht="17.25" customHeight="1" outlineLevel="6">
      <c r="A89" s="52" t="s">
        <v>18</v>
      </c>
      <c r="B89" s="53" t="s">
        <v>27</v>
      </c>
      <c r="C89" s="53" t="s">
        <v>488</v>
      </c>
      <c r="D89" s="53" t="s">
        <v>19</v>
      </c>
      <c r="E89" s="186">
        <f>E90</f>
        <v>42500</v>
      </c>
      <c r="F89" s="149">
        <f>F90</f>
        <v>42500</v>
      </c>
      <c r="G89" s="182"/>
    </row>
    <row r="90" spans="1:7" ht="37.5" outlineLevel="6">
      <c r="A90" s="52" t="s">
        <v>20</v>
      </c>
      <c r="B90" s="53" t="s">
        <v>27</v>
      </c>
      <c r="C90" s="53" t="s">
        <v>488</v>
      </c>
      <c r="D90" s="53" t="s">
        <v>21</v>
      </c>
      <c r="E90" s="186">
        <v>42500</v>
      </c>
      <c r="F90" s="149">
        <v>42500</v>
      </c>
      <c r="G90" s="182"/>
    </row>
    <row r="91" spans="1:7" ht="39.75" customHeight="1" outlineLevel="4">
      <c r="A91" s="137" t="s">
        <v>563</v>
      </c>
      <c r="B91" s="74" t="s">
        <v>27</v>
      </c>
      <c r="C91" s="74" t="s">
        <v>506</v>
      </c>
      <c r="D91" s="74" t="s">
        <v>8</v>
      </c>
      <c r="E91" s="186">
        <f>E92</f>
        <v>540000</v>
      </c>
      <c r="F91" s="149">
        <f>F92</f>
        <v>640000</v>
      </c>
      <c r="G91" s="182"/>
    </row>
    <row r="92" spans="1:7" ht="39.75" customHeight="1" outlineLevel="5">
      <c r="A92" s="52" t="s">
        <v>266</v>
      </c>
      <c r="B92" s="53" t="s">
        <v>27</v>
      </c>
      <c r="C92" s="53" t="s">
        <v>507</v>
      </c>
      <c r="D92" s="53" t="s">
        <v>8</v>
      </c>
      <c r="E92" s="186">
        <f>E93</f>
        <v>540000</v>
      </c>
      <c r="F92" s="149">
        <f>F93</f>
        <v>640000</v>
      </c>
      <c r="G92" s="182"/>
    </row>
    <row r="93" spans="1:7" ht="36" customHeight="1" outlineLevel="6">
      <c r="A93" s="52" t="s">
        <v>46</v>
      </c>
      <c r="B93" s="53" t="s">
        <v>27</v>
      </c>
      <c r="C93" s="53" t="s">
        <v>508</v>
      </c>
      <c r="D93" s="53" t="s">
        <v>8</v>
      </c>
      <c r="E93" s="186">
        <f>E94+E96</f>
        <v>540000</v>
      </c>
      <c r="F93" s="149">
        <f>F94+F96</f>
        <v>640000</v>
      </c>
      <c r="G93" s="182"/>
    </row>
    <row r="94" spans="1:7" ht="16.5" customHeight="1" outlineLevel="5">
      <c r="A94" s="52" t="s">
        <v>18</v>
      </c>
      <c r="B94" s="53" t="s">
        <v>27</v>
      </c>
      <c r="C94" s="53" t="s">
        <v>508</v>
      </c>
      <c r="D94" s="53" t="s">
        <v>19</v>
      </c>
      <c r="E94" s="186">
        <f>E95</f>
        <v>400000</v>
      </c>
      <c r="F94" s="149">
        <f>F95</f>
        <v>500000</v>
      </c>
      <c r="G94" s="182"/>
    </row>
    <row r="95" spans="1:7" ht="37.5" outlineLevel="6">
      <c r="A95" s="52" t="s">
        <v>20</v>
      </c>
      <c r="B95" s="53" t="s">
        <v>27</v>
      </c>
      <c r="C95" s="53" t="s">
        <v>508</v>
      </c>
      <c r="D95" s="53" t="s">
        <v>21</v>
      </c>
      <c r="E95" s="186">
        <v>400000</v>
      </c>
      <c r="F95" s="149">
        <v>500000</v>
      </c>
      <c r="G95" s="182"/>
    </row>
    <row r="96" spans="1:7" ht="19.5" customHeight="1" outlineLevel="4">
      <c r="A96" s="52" t="s">
        <v>22</v>
      </c>
      <c r="B96" s="53" t="s">
        <v>27</v>
      </c>
      <c r="C96" s="53" t="s">
        <v>508</v>
      </c>
      <c r="D96" s="53" t="s">
        <v>23</v>
      </c>
      <c r="E96" s="186">
        <f>E97</f>
        <v>140000</v>
      </c>
      <c r="F96" s="149">
        <f>F97</f>
        <v>140000</v>
      </c>
      <c r="G96" s="182"/>
    </row>
    <row r="97" spans="1:7" ht="19.5" customHeight="1" outlineLevel="5">
      <c r="A97" s="52" t="s">
        <v>24</v>
      </c>
      <c r="B97" s="53" t="s">
        <v>27</v>
      </c>
      <c r="C97" s="53" t="s">
        <v>508</v>
      </c>
      <c r="D97" s="53" t="s">
        <v>25</v>
      </c>
      <c r="E97" s="186">
        <v>140000</v>
      </c>
      <c r="F97" s="149">
        <v>140000</v>
      </c>
      <c r="G97" s="182"/>
    </row>
    <row r="98" spans="1:7" ht="15" outlineLevel="6">
      <c r="A98" s="52" t="s">
        <v>248</v>
      </c>
      <c r="B98" s="53" t="s">
        <v>27</v>
      </c>
      <c r="C98" s="53" t="s">
        <v>152</v>
      </c>
      <c r="D98" s="53" t="s">
        <v>8</v>
      </c>
      <c r="E98" s="186">
        <f>E99+E104+E107+E110</f>
        <v>25773825.759999998</v>
      </c>
      <c r="F98" s="149">
        <f>F99+F104+F107+F110</f>
        <v>25773825.759999998</v>
      </c>
      <c r="G98" s="182"/>
    </row>
    <row r="99" spans="1:7" ht="39" customHeight="1" outlineLevel="5">
      <c r="A99" s="52" t="s">
        <v>13</v>
      </c>
      <c r="B99" s="53" t="s">
        <v>27</v>
      </c>
      <c r="C99" s="53" t="s">
        <v>153</v>
      </c>
      <c r="D99" s="53" t="s">
        <v>8</v>
      </c>
      <c r="E99" s="186">
        <f>E100+E102</f>
        <v>18868578</v>
      </c>
      <c r="F99" s="149">
        <f>F100+F102</f>
        <v>18868578</v>
      </c>
      <c r="G99" s="182"/>
    </row>
    <row r="100" spans="1:7" ht="54.75" customHeight="1" outlineLevel="6">
      <c r="A100" s="52" t="s">
        <v>14</v>
      </c>
      <c r="B100" s="53" t="s">
        <v>27</v>
      </c>
      <c r="C100" s="53" t="s">
        <v>153</v>
      </c>
      <c r="D100" s="53" t="s">
        <v>15</v>
      </c>
      <c r="E100" s="186">
        <f>E101</f>
        <v>18848578</v>
      </c>
      <c r="F100" s="149">
        <f>F101</f>
        <v>18848578</v>
      </c>
      <c r="G100" s="182"/>
    </row>
    <row r="101" spans="1:7" ht="18" customHeight="1" outlineLevel="4">
      <c r="A101" s="52" t="s">
        <v>16</v>
      </c>
      <c r="B101" s="53" t="s">
        <v>27</v>
      </c>
      <c r="C101" s="53" t="s">
        <v>153</v>
      </c>
      <c r="D101" s="53" t="s">
        <v>17</v>
      </c>
      <c r="E101" s="186">
        <v>18848578</v>
      </c>
      <c r="F101" s="149">
        <v>18848578</v>
      </c>
      <c r="G101" s="182"/>
    </row>
    <row r="102" spans="1:7" ht="18" customHeight="1" outlineLevel="5">
      <c r="A102" s="52" t="s">
        <v>18</v>
      </c>
      <c r="B102" s="53" t="s">
        <v>27</v>
      </c>
      <c r="C102" s="53" t="s">
        <v>153</v>
      </c>
      <c r="D102" s="53" t="s">
        <v>19</v>
      </c>
      <c r="E102" s="186">
        <f>E103</f>
        <v>20000</v>
      </c>
      <c r="F102" s="149">
        <f>F103</f>
        <v>20000</v>
      </c>
      <c r="G102" s="182"/>
    </row>
    <row r="103" spans="1:7" ht="37.5" outlineLevel="6">
      <c r="A103" s="52" t="s">
        <v>20</v>
      </c>
      <c r="B103" s="53" t="s">
        <v>27</v>
      </c>
      <c r="C103" s="53" t="s">
        <v>153</v>
      </c>
      <c r="D103" s="53" t="s">
        <v>21</v>
      </c>
      <c r="E103" s="186">
        <v>20000</v>
      </c>
      <c r="F103" s="149">
        <v>20000</v>
      </c>
      <c r="G103" s="182"/>
    </row>
    <row r="104" spans="1:7" ht="37.5" outlineLevel="6">
      <c r="A104" s="52" t="s">
        <v>302</v>
      </c>
      <c r="B104" s="53" t="s">
        <v>27</v>
      </c>
      <c r="C104" s="53" t="s">
        <v>303</v>
      </c>
      <c r="D104" s="53" t="s">
        <v>8</v>
      </c>
      <c r="E104" s="186">
        <f>E105</f>
        <v>212000</v>
      </c>
      <c r="F104" s="149">
        <f>F105</f>
        <v>212000</v>
      </c>
      <c r="G104" s="182"/>
    </row>
    <row r="105" spans="1:7" ht="18" customHeight="1" outlineLevel="6">
      <c r="A105" s="52" t="s">
        <v>18</v>
      </c>
      <c r="B105" s="53" t="s">
        <v>27</v>
      </c>
      <c r="C105" s="53" t="s">
        <v>303</v>
      </c>
      <c r="D105" s="53" t="s">
        <v>19</v>
      </c>
      <c r="E105" s="186">
        <f>E106</f>
        <v>212000</v>
      </c>
      <c r="F105" s="149">
        <f>F106</f>
        <v>212000</v>
      </c>
      <c r="G105" s="182"/>
    </row>
    <row r="106" spans="1:7" ht="38.25" customHeight="1" outlineLevel="4">
      <c r="A106" s="52" t="s">
        <v>20</v>
      </c>
      <c r="B106" s="53" t="s">
        <v>27</v>
      </c>
      <c r="C106" s="53" t="s">
        <v>303</v>
      </c>
      <c r="D106" s="53" t="s">
        <v>21</v>
      </c>
      <c r="E106" s="186">
        <v>212000</v>
      </c>
      <c r="F106" s="149">
        <v>212000</v>
      </c>
      <c r="G106" s="182"/>
    </row>
    <row r="107" spans="1:7" ht="18.75" customHeight="1" outlineLevel="5">
      <c r="A107" s="52" t="s">
        <v>332</v>
      </c>
      <c r="B107" s="53" t="s">
        <v>27</v>
      </c>
      <c r="C107" s="53" t="s">
        <v>337</v>
      </c>
      <c r="D107" s="53" t="s">
        <v>8</v>
      </c>
      <c r="E107" s="186">
        <f>E108</f>
        <v>100000</v>
      </c>
      <c r="F107" s="149">
        <f>F108</f>
        <v>100000</v>
      </c>
      <c r="G107" s="182"/>
    </row>
    <row r="108" spans="1:7" ht="18.75" customHeight="1" outlineLevel="6">
      <c r="A108" s="52" t="s">
        <v>18</v>
      </c>
      <c r="B108" s="53" t="s">
        <v>27</v>
      </c>
      <c r="C108" s="53" t="s">
        <v>337</v>
      </c>
      <c r="D108" s="53" t="s">
        <v>19</v>
      </c>
      <c r="E108" s="186">
        <f>E109</f>
        <v>100000</v>
      </c>
      <c r="F108" s="149">
        <f>F109</f>
        <v>100000</v>
      </c>
      <c r="G108" s="182"/>
    </row>
    <row r="109" spans="1:7" ht="37.5" outlineLevel="5">
      <c r="A109" s="52" t="s">
        <v>20</v>
      </c>
      <c r="B109" s="53" t="s">
        <v>27</v>
      </c>
      <c r="C109" s="53" t="s">
        <v>337</v>
      </c>
      <c r="D109" s="53" t="s">
        <v>21</v>
      </c>
      <c r="E109" s="186">
        <v>100000</v>
      </c>
      <c r="F109" s="149">
        <v>100000</v>
      </c>
      <c r="G109" s="182"/>
    </row>
    <row r="110" spans="1:7" ht="15" outlineLevel="6">
      <c r="A110" s="52" t="s">
        <v>388</v>
      </c>
      <c r="B110" s="53" t="s">
        <v>27</v>
      </c>
      <c r="C110" s="53" t="s">
        <v>387</v>
      </c>
      <c r="D110" s="53" t="s">
        <v>8</v>
      </c>
      <c r="E110" s="186">
        <f>E111+E114+E119+E124+E127+E132</f>
        <v>6593247.76</v>
      </c>
      <c r="F110" s="186">
        <f>F111+F114+F119+F124+F127+F132</f>
        <v>6593247.76</v>
      </c>
      <c r="G110" s="182"/>
    </row>
    <row r="111" spans="1:7" s="3" customFormat="1" ht="57" customHeight="1">
      <c r="A111" s="32" t="s">
        <v>564</v>
      </c>
      <c r="B111" s="53" t="s">
        <v>27</v>
      </c>
      <c r="C111" s="53" t="s">
        <v>431</v>
      </c>
      <c r="D111" s="53" t="s">
        <v>8</v>
      </c>
      <c r="E111" s="186">
        <f>E112</f>
        <v>690082.76</v>
      </c>
      <c r="F111" s="149">
        <f>F112</f>
        <v>690082.76</v>
      </c>
      <c r="G111" s="182"/>
    </row>
    <row r="112" spans="1:7" ht="55.5" customHeight="1" outlineLevel="1">
      <c r="A112" s="52" t="s">
        <v>14</v>
      </c>
      <c r="B112" s="53" t="s">
        <v>27</v>
      </c>
      <c r="C112" s="53" t="s">
        <v>431</v>
      </c>
      <c r="D112" s="53" t="s">
        <v>15</v>
      </c>
      <c r="E112" s="186">
        <f>E113</f>
        <v>690082.76</v>
      </c>
      <c r="F112" s="149">
        <f>F113</f>
        <v>690082.76</v>
      </c>
      <c r="G112" s="182"/>
    </row>
    <row r="113" spans="1:7" ht="18" customHeight="1" outlineLevel="3">
      <c r="A113" s="52" t="s">
        <v>16</v>
      </c>
      <c r="B113" s="53" t="s">
        <v>27</v>
      </c>
      <c r="C113" s="53" t="s">
        <v>431</v>
      </c>
      <c r="D113" s="53" t="s">
        <v>17</v>
      </c>
      <c r="E113" s="186">
        <v>690082.76</v>
      </c>
      <c r="F113" s="149">
        <v>690082.76</v>
      </c>
      <c r="G113" s="182"/>
    </row>
    <row r="114" spans="1:7" ht="58.5" customHeight="1" outlineLevel="3">
      <c r="A114" s="32" t="s">
        <v>659</v>
      </c>
      <c r="B114" s="53" t="s">
        <v>27</v>
      </c>
      <c r="C114" s="53" t="s">
        <v>401</v>
      </c>
      <c r="D114" s="53" t="s">
        <v>8</v>
      </c>
      <c r="E114" s="186">
        <f>E115+E117</f>
        <v>1400000</v>
      </c>
      <c r="F114" s="149">
        <f>F115+F117</f>
        <v>1400000</v>
      </c>
      <c r="G114" s="182"/>
    </row>
    <row r="115" spans="1:7" ht="55.5" customHeight="1" outlineLevel="4">
      <c r="A115" s="52" t="s">
        <v>14</v>
      </c>
      <c r="B115" s="53" t="s">
        <v>27</v>
      </c>
      <c r="C115" s="53" t="s">
        <v>401</v>
      </c>
      <c r="D115" s="53" t="s">
        <v>15</v>
      </c>
      <c r="E115" s="186">
        <f>E116</f>
        <v>1280000</v>
      </c>
      <c r="F115" s="149">
        <f>F116</f>
        <v>1280000</v>
      </c>
      <c r="G115" s="182"/>
    </row>
    <row r="116" spans="1:7" ht="18" customHeight="1" outlineLevel="5">
      <c r="A116" s="52" t="s">
        <v>16</v>
      </c>
      <c r="B116" s="53" t="s">
        <v>27</v>
      </c>
      <c r="C116" s="53" t="s">
        <v>401</v>
      </c>
      <c r="D116" s="53" t="s">
        <v>17</v>
      </c>
      <c r="E116" s="186">
        <v>1280000</v>
      </c>
      <c r="F116" s="149">
        <v>1280000</v>
      </c>
      <c r="G116" s="182"/>
    </row>
    <row r="117" spans="1:7" ht="18" customHeight="1" outlineLevel="6">
      <c r="A117" s="52" t="s">
        <v>18</v>
      </c>
      <c r="B117" s="53" t="s">
        <v>27</v>
      </c>
      <c r="C117" s="53" t="s">
        <v>401</v>
      </c>
      <c r="D117" s="53" t="s">
        <v>19</v>
      </c>
      <c r="E117" s="186">
        <f>E118</f>
        <v>120000</v>
      </c>
      <c r="F117" s="149">
        <f>F118</f>
        <v>120000</v>
      </c>
      <c r="G117" s="182"/>
    </row>
    <row r="118" spans="1:7" s="3" customFormat="1" ht="37.5">
      <c r="A118" s="52" t="s">
        <v>20</v>
      </c>
      <c r="B118" s="53" t="s">
        <v>27</v>
      </c>
      <c r="C118" s="53" t="s">
        <v>401</v>
      </c>
      <c r="D118" s="53" t="s">
        <v>21</v>
      </c>
      <c r="E118" s="186">
        <v>120000</v>
      </c>
      <c r="F118" s="149">
        <v>120000</v>
      </c>
      <c r="G118" s="182"/>
    </row>
    <row r="119" spans="1:7" ht="42" customHeight="1" outlineLevel="1">
      <c r="A119" s="32" t="s">
        <v>567</v>
      </c>
      <c r="B119" s="53" t="s">
        <v>27</v>
      </c>
      <c r="C119" s="53" t="s">
        <v>402</v>
      </c>
      <c r="D119" s="53" t="s">
        <v>8</v>
      </c>
      <c r="E119" s="186">
        <f>E120+E122</f>
        <v>1171216</v>
      </c>
      <c r="F119" s="149">
        <f>F120+F122</f>
        <v>1171216</v>
      </c>
      <c r="G119" s="182"/>
    </row>
    <row r="120" spans="1:7" ht="54.75" customHeight="1" outlineLevel="3">
      <c r="A120" s="52" t="s">
        <v>14</v>
      </c>
      <c r="B120" s="53" t="s">
        <v>27</v>
      </c>
      <c r="C120" s="53" t="s">
        <v>402</v>
      </c>
      <c r="D120" s="53" t="s">
        <v>15</v>
      </c>
      <c r="E120" s="186">
        <f>E121</f>
        <v>1156216</v>
      </c>
      <c r="F120" s="149">
        <f>F121</f>
        <v>1156216</v>
      </c>
      <c r="G120" s="182"/>
    </row>
    <row r="121" spans="1:7" ht="18" customHeight="1" outlineLevel="4">
      <c r="A121" s="52" t="s">
        <v>16</v>
      </c>
      <c r="B121" s="53" t="s">
        <v>27</v>
      </c>
      <c r="C121" s="53" t="s">
        <v>402</v>
      </c>
      <c r="D121" s="53" t="s">
        <v>17</v>
      </c>
      <c r="E121" s="186">
        <v>1156216</v>
      </c>
      <c r="F121" s="149">
        <v>1156216</v>
      </c>
      <c r="G121" s="182"/>
    </row>
    <row r="122" spans="1:7" ht="18" customHeight="1" outlineLevel="5">
      <c r="A122" s="52" t="s">
        <v>18</v>
      </c>
      <c r="B122" s="53" t="s">
        <v>27</v>
      </c>
      <c r="C122" s="53" t="s">
        <v>402</v>
      </c>
      <c r="D122" s="53" t="s">
        <v>19</v>
      </c>
      <c r="E122" s="186">
        <f>E123</f>
        <v>15000</v>
      </c>
      <c r="F122" s="149">
        <f>F123</f>
        <v>15000</v>
      </c>
      <c r="G122" s="182"/>
    </row>
    <row r="123" spans="1:7" ht="37.5" outlineLevel="6">
      <c r="A123" s="52" t="s">
        <v>20</v>
      </c>
      <c r="B123" s="53" t="s">
        <v>27</v>
      </c>
      <c r="C123" s="53" t="s">
        <v>402</v>
      </c>
      <c r="D123" s="53" t="s">
        <v>21</v>
      </c>
      <c r="E123" s="186">
        <v>15000</v>
      </c>
      <c r="F123" s="149">
        <v>15000</v>
      </c>
      <c r="G123" s="182"/>
    </row>
    <row r="124" spans="1:7" s="3" customFormat="1" ht="55.5" customHeight="1">
      <c r="A124" s="32" t="s">
        <v>566</v>
      </c>
      <c r="B124" s="53" t="s">
        <v>27</v>
      </c>
      <c r="C124" s="53" t="s">
        <v>403</v>
      </c>
      <c r="D124" s="53" t="s">
        <v>8</v>
      </c>
      <c r="E124" s="186">
        <f>E125</f>
        <v>759387</v>
      </c>
      <c r="F124" s="149">
        <f>F125</f>
        <v>759387</v>
      </c>
      <c r="G124" s="182"/>
    </row>
    <row r="125" spans="1:7" s="3" customFormat="1" ht="55.5" customHeight="1">
      <c r="A125" s="52" t="s">
        <v>14</v>
      </c>
      <c r="B125" s="53" t="s">
        <v>27</v>
      </c>
      <c r="C125" s="53" t="s">
        <v>403</v>
      </c>
      <c r="D125" s="53" t="s">
        <v>15</v>
      </c>
      <c r="E125" s="186">
        <f>E126</f>
        <v>759387</v>
      </c>
      <c r="F125" s="149">
        <f>F126</f>
        <v>759387</v>
      </c>
      <c r="G125" s="182"/>
    </row>
    <row r="126" spans="1:7" s="3" customFormat="1" ht="18" customHeight="1">
      <c r="A126" s="52" t="s">
        <v>16</v>
      </c>
      <c r="B126" s="53" t="s">
        <v>27</v>
      </c>
      <c r="C126" s="53" t="s">
        <v>403</v>
      </c>
      <c r="D126" s="53" t="s">
        <v>17</v>
      </c>
      <c r="E126" s="186">
        <v>759387</v>
      </c>
      <c r="F126" s="149">
        <v>759387</v>
      </c>
      <c r="G126" s="182"/>
    </row>
    <row r="127" spans="1:7" s="3" customFormat="1" ht="58.5" customHeight="1">
      <c r="A127" s="32" t="s">
        <v>565</v>
      </c>
      <c r="B127" s="53" t="s">
        <v>27</v>
      </c>
      <c r="C127" s="53" t="s">
        <v>404</v>
      </c>
      <c r="D127" s="53" t="s">
        <v>8</v>
      </c>
      <c r="E127" s="186">
        <f>E128+E130</f>
        <v>768474</v>
      </c>
      <c r="F127" s="149">
        <f>F128+F130</f>
        <v>768474</v>
      </c>
      <c r="G127" s="182"/>
    </row>
    <row r="128" spans="1:7" s="3" customFormat="1" ht="55.5" customHeight="1">
      <c r="A128" s="52" t="s">
        <v>14</v>
      </c>
      <c r="B128" s="53" t="s">
        <v>27</v>
      </c>
      <c r="C128" s="53" t="s">
        <v>404</v>
      </c>
      <c r="D128" s="53" t="s">
        <v>15</v>
      </c>
      <c r="E128" s="186">
        <f>E129</f>
        <v>753474</v>
      </c>
      <c r="F128" s="149">
        <f>F129</f>
        <v>753474</v>
      </c>
      <c r="G128" s="182"/>
    </row>
    <row r="129" spans="1:7" s="3" customFormat="1" ht="18" customHeight="1">
      <c r="A129" s="52" t="s">
        <v>16</v>
      </c>
      <c r="B129" s="53" t="s">
        <v>27</v>
      </c>
      <c r="C129" s="53" t="s">
        <v>404</v>
      </c>
      <c r="D129" s="53" t="s">
        <v>17</v>
      </c>
      <c r="E129" s="186">
        <v>753474</v>
      </c>
      <c r="F129" s="149">
        <v>753474</v>
      </c>
      <c r="G129" s="182"/>
    </row>
    <row r="130" spans="1:7" s="3" customFormat="1" ht="18" customHeight="1">
      <c r="A130" s="52" t="s">
        <v>18</v>
      </c>
      <c r="B130" s="53" t="s">
        <v>27</v>
      </c>
      <c r="C130" s="53" t="s">
        <v>404</v>
      </c>
      <c r="D130" s="53" t="s">
        <v>19</v>
      </c>
      <c r="E130" s="186">
        <f>E131</f>
        <v>15000</v>
      </c>
      <c r="F130" s="149">
        <f>F131</f>
        <v>15000</v>
      </c>
      <c r="G130" s="182"/>
    </row>
    <row r="131" spans="1:7" s="3" customFormat="1" ht="37.5">
      <c r="A131" s="52" t="s">
        <v>20</v>
      </c>
      <c r="B131" s="53" t="s">
        <v>27</v>
      </c>
      <c r="C131" s="53" t="s">
        <v>404</v>
      </c>
      <c r="D131" s="53" t="s">
        <v>21</v>
      </c>
      <c r="E131" s="186">
        <v>15000</v>
      </c>
      <c r="F131" s="149">
        <v>15000</v>
      </c>
      <c r="G131" s="182"/>
    </row>
    <row r="132" spans="1:7" s="3" customFormat="1" ht="37.5">
      <c r="A132" s="52" t="s">
        <v>601</v>
      </c>
      <c r="B132" s="53" t="s">
        <v>27</v>
      </c>
      <c r="C132" s="53" t="s">
        <v>602</v>
      </c>
      <c r="D132" s="53" t="s">
        <v>8</v>
      </c>
      <c r="E132" s="186">
        <f>E133+E135</f>
        <v>1804088</v>
      </c>
      <c r="F132" s="186">
        <f>F133+F135</f>
        <v>1804088</v>
      </c>
      <c r="G132" s="182"/>
    </row>
    <row r="133" spans="1:7" s="3" customFormat="1" ht="60" customHeight="1">
      <c r="A133" s="52" t="s">
        <v>14</v>
      </c>
      <c r="B133" s="53" t="s">
        <v>27</v>
      </c>
      <c r="C133" s="53" t="s">
        <v>602</v>
      </c>
      <c r="D133" s="53" t="s">
        <v>15</v>
      </c>
      <c r="E133" s="186">
        <f>E134</f>
        <v>1646488</v>
      </c>
      <c r="F133" s="186">
        <f>F134</f>
        <v>1646488</v>
      </c>
      <c r="G133" s="182"/>
    </row>
    <row r="134" spans="1:7" s="3" customFormat="1" ht="20.25" customHeight="1">
      <c r="A134" s="52" t="s">
        <v>16</v>
      </c>
      <c r="B134" s="53" t="s">
        <v>27</v>
      </c>
      <c r="C134" s="53" t="s">
        <v>602</v>
      </c>
      <c r="D134" s="53" t="s">
        <v>17</v>
      </c>
      <c r="E134" s="186">
        <v>1646488</v>
      </c>
      <c r="F134" s="149">
        <v>1646488</v>
      </c>
      <c r="G134" s="182"/>
    </row>
    <row r="135" spans="1:7" s="3" customFormat="1" ht="20.25" customHeight="1">
      <c r="A135" s="52" t="s">
        <v>18</v>
      </c>
      <c r="B135" s="53" t="s">
        <v>27</v>
      </c>
      <c r="C135" s="53" t="s">
        <v>602</v>
      </c>
      <c r="D135" s="53" t="s">
        <v>19</v>
      </c>
      <c r="E135" s="186">
        <f>E136</f>
        <v>157600</v>
      </c>
      <c r="F135" s="186">
        <f>F136</f>
        <v>157600</v>
      </c>
      <c r="G135" s="182"/>
    </row>
    <row r="136" spans="1:7" s="3" customFormat="1" ht="37.5">
      <c r="A136" s="52" t="s">
        <v>20</v>
      </c>
      <c r="B136" s="53" t="s">
        <v>27</v>
      </c>
      <c r="C136" s="53" t="s">
        <v>602</v>
      </c>
      <c r="D136" s="53" t="s">
        <v>21</v>
      </c>
      <c r="E136" s="186">
        <v>157600</v>
      </c>
      <c r="F136" s="149">
        <v>157600</v>
      </c>
      <c r="G136" s="182"/>
    </row>
    <row r="137" spans="1:8" ht="18.75" customHeight="1" outlineLevel="6">
      <c r="A137" s="50" t="s">
        <v>145</v>
      </c>
      <c r="B137" s="51" t="s">
        <v>29</v>
      </c>
      <c r="C137" s="51" t="s">
        <v>151</v>
      </c>
      <c r="D137" s="51" t="s">
        <v>8</v>
      </c>
      <c r="E137" s="185">
        <f aca="true" t="shared" si="3" ref="E137:F142">E138</f>
        <v>1277920</v>
      </c>
      <c r="F137" s="153">
        <f t="shared" si="3"/>
        <v>1325328</v>
      </c>
      <c r="G137" s="183">
        <f>'прил 12'!F479</f>
        <v>1277920</v>
      </c>
      <c r="H137" s="183">
        <f>'прил 12'!G479</f>
        <v>1325328</v>
      </c>
    </row>
    <row r="138" spans="1:7" ht="21" customHeight="1" outlineLevel="6">
      <c r="A138" s="52" t="s">
        <v>146</v>
      </c>
      <c r="B138" s="53" t="s">
        <v>147</v>
      </c>
      <c r="C138" s="53" t="s">
        <v>151</v>
      </c>
      <c r="D138" s="53" t="s">
        <v>8</v>
      </c>
      <c r="E138" s="186">
        <f t="shared" si="3"/>
        <v>1277920</v>
      </c>
      <c r="F138" s="149">
        <f t="shared" si="3"/>
        <v>1325328</v>
      </c>
      <c r="G138" s="182"/>
    </row>
    <row r="139" spans="1:7" ht="15" outlineLevel="6">
      <c r="A139" s="52" t="s">
        <v>248</v>
      </c>
      <c r="B139" s="53" t="s">
        <v>147</v>
      </c>
      <c r="C139" s="53" t="s">
        <v>152</v>
      </c>
      <c r="D139" s="53" t="s">
        <v>8</v>
      </c>
      <c r="E139" s="186">
        <f t="shared" si="3"/>
        <v>1277920</v>
      </c>
      <c r="F139" s="149">
        <f t="shared" si="3"/>
        <v>1325328</v>
      </c>
      <c r="G139" s="182"/>
    </row>
    <row r="140" spans="1:7" ht="15" outlineLevel="6">
      <c r="A140" s="52" t="s">
        <v>388</v>
      </c>
      <c r="B140" s="53" t="s">
        <v>147</v>
      </c>
      <c r="C140" s="53" t="s">
        <v>387</v>
      </c>
      <c r="D140" s="53" t="s">
        <v>8</v>
      </c>
      <c r="E140" s="186">
        <f t="shared" si="3"/>
        <v>1277920</v>
      </c>
      <c r="F140" s="149">
        <f t="shared" si="3"/>
        <v>1325328</v>
      </c>
      <c r="G140" s="182"/>
    </row>
    <row r="141" spans="1:7" ht="55.5" customHeight="1" outlineLevel="6">
      <c r="A141" s="32" t="s">
        <v>489</v>
      </c>
      <c r="B141" s="53" t="s">
        <v>147</v>
      </c>
      <c r="C141" s="53" t="s">
        <v>427</v>
      </c>
      <c r="D141" s="53" t="s">
        <v>8</v>
      </c>
      <c r="E141" s="186">
        <f t="shared" si="3"/>
        <v>1277920</v>
      </c>
      <c r="F141" s="149">
        <f t="shared" si="3"/>
        <v>1325328</v>
      </c>
      <c r="G141" s="182"/>
    </row>
    <row r="142" spans="1:7" ht="15" outlineLevel="1">
      <c r="A142" s="52" t="s">
        <v>30</v>
      </c>
      <c r="B142" s="53" t="s">
        <v>147</v>
      </c>
      <c r="C142" s="53" t="s">
        <v>427</v>
      </c>
      <c r="D142" s="53" t="s">
        <v>31</v>
      </c>
      <c r="E142" s="186">
        <f t="shared" si="3"/>
        <v>1277920</v>
      </c>
      <c r="F142" s="149">
        <f t="shared" si="3"/>
        <v>1325328</v>
      </c>
      <c r="G142" s="182"/>
    </row>
    <row r="143" spans="1:7" ht="17.25" customHeight="1" outlineLevel="1">
      <c r="A143" s="52" t="s">
        <v>148</v>
      </c>
      <c r="B143" s="53" t="s">
        <v>147</v>
      </c>
      <c r="C143" s="53" t="s">
        <v>427</v>
      </c>
      <c r="D143" s="53" t="s">
        <v>149</v>
      </c>
      <c r="E143" s="186">
        <v>1277920</v>
      </c>
      <c r="F143" s="149">
        <v>1325328</v>
      </c>
      <c r="G143" s="182"/>
    </row>
    <row r="144" spans="1:8" ht="37.5" customHeight="1" outlineLevel="1">
      <c r="A144" s="50" t="s">
        <v>55</v>
      </c>
      <c r="B144" s="51" t="s">
        <v>56</v>
      </c>
      <c r="C144" s="51" t="s">
        <v>151</v>
      </c>
      <c r="D144" s="51" t="s">
        <v>8</v>
      </c>
      <c r="E144" s="185">
        <f aca="true" t="shared" si="4" ref="E144:F148">E145</f>
        <v>100000</v>
      </c>
      <c r="F144" s="153">
        <f t="shared" si="4"/>
        <v>100000</v>
      </c>
      <c r="G144" s="183">
        <f>'прил 12'!F480</f>
        <v>100000</v>
      </c>
      <c r="H144" s="183">
        <f>'прил 12'!G480</f>
        <v>100000</v>
      </c>
    </row>
    <row r="145" spans="1:7" ht="39" customHeight="1" outlineLevel="1">
      <c r="A145" s="52" t="s">
        <v>57</v>
      </c>
      <c r="B145" s="53" t="s">
        <v>58</v>
      </c>
      <c r="C145" s="53" t="s">
        <v>151</v>
      </c>
      <c r="D145" s="53" t="s">
        <v>8</v>
      </c>
      <c r="E145" s="186">
        <f t="shared" si="4"/>
        <v>100000</v>
      </c>
      <c r="F145" s="149">
        <f t="shared" si="4"/>
        <v>100000</v>
      </c>
      <c r="G145" s="182"/>
    </row>
    <row r="146" spans="1:7" ht="15" outlineLevel="1">
      <c r="A146" s="52" t="s">
        <v>248</v>
      </c>
      <c r="B146" s="53" t="s">
        <v>58</v>
      </c>
      <c r="C146" s="53" t="s">
        <v>152</v>
      </c>
      <c r="D146" s="53" t="s">
        <v>8</v>
      </c>
      <c r="E146" s="186">
        <f t="shared" si="4"/>
        <v>100000</v>
      </c>
      <c r="F146" s="149">
        <f t="shared" si="4"/>
        <v>100000</v>
      </c>
      <c r="G146" s="182"/>
    </row>
    <row r="147" spans="1:7" ht="37.5" outlineLevel="1">
      <c r="A147" s="52" t="s">
        <v>59</v>
      </c>
      <c r="B147" s="53" t="s">
        <v>58</v>
      </c>
      <c r="C147" s="53" t="s">
        <v>161</v>
      </c>
      <c r="D147" s="53" t="s">
        <v>8</v>
      </c>
      <c r="E147" s="186">
        <f t="shared" si="4"/>
        <v>100000</v>
      </c>
      <c r="F147" s="149">
        <f t="shared" si="4"/>
        <v>100000</v>
      </c>
      <c r="G147" s="182"/>
    </row>
    <row r="148" spans="1:7" ht="18" customHeight="1" outlineLevel="4">
      <c r="A148" s="52" t="s">
        <v>18</v>
      </c>
      <c r="B148" s="53" t="s">
        <v>58</v>
      </c>
      <c r="C148" s="53" t="s">
        <v>161</v>
      </c>
      <c r="D148" s="53" t="s">
        <v>19</v>
      </c>
      <c r="E148" s="186">
        <f t="shared" si="4"/>
        <v>100000</v>
      </c>
      <c r="F148" s="149">
        <f t="shared" si="4"/>
        <v>100000</v>
      </c>
      <c r="G148" s="182"/>
    </row>
    <row r="149" spans="1:7" ht="37.5" outlineLevel="5">
      <c r="A149" s="52" t="s">
        <v>20</v>
      </c>
      <c r="B149" s="53" t="s">
        <v>58</v>
      </c>
      <c r="C149" s="53" t="s">
        <v>161</v>
      </c>
      <c r="D149" s="53" t="s">
        <v>21</v>
      </c>
      <c r="E149" s="186">
        <v>100000</v>
      </c>
      <c r="F149" s="149">
        <v>100000</v>
      </c>
      <c r="G149" s="182"/>
    </row>
    <row r="150" spans="1:8" ht="15" outlineLevel="6">
      <c r="A150" s="50" t="s">
        <v>139</v>
      </c>
      <c r="B150" s="51" t="s">
        <v>60</v>
      </c>
      <c r="C150" s="51" t="s">
        <v>151</v>
      </c>
      <c r="D150" s="51" t="s">
        <v>8</v>
      </c>
      <c r="E150" s="185">
        <f>E151+E157+E163+E172</f>
        <v>11235213</v>
      </c>
      <c r="F150" s="153">
        <f>F151+F157+F163+F172</f>
        <v>11235213</v>
      </c>
      <c r="G150" s="183">
        <f>'прил 12'!F481</f>
        <v>11235213</v>
      </c>
      <c r="H150" s="183">
        <f>'прил 12'!G481</f>
        <v>11235213</v>
      </c>
    </row>
    <row r="151" spans="1:7" s="3" customFormat="1" ht="15">
      <c r="A151" s="52" t="s">
        <v>141</v>
      </c>
      <c r="B151" s="53" t="s">
        <v>142</v>
      </c>
      <c r="C151" s="53" t="s">
        <v>151</v>
      </c>
      <c r="D151" s="53" t="s">
        <v>8</v>
      </c>
      <c r="E151" s="186">
        <f aca="true" t="shared" si="5" ref="E151:F155">E152</f>
        <v>374490</v>
      </c>
      <c r="F151" s="149">
        <f t="shared" si="5"/>
        <v>374490</v>
      </c>
      <c r="G151" s="183"/>
    </row>
    <row r="152" spans="1:7" s="3" customFormat="1" ht="15">
      <c r="A152" s="52" t="s">
        <v>248</v>
      </c>
      <c r="B152" s="53" t="s">
        <v>142</v>
      </c>
      <c r="C152" s="53" t="s">
        <v>152</v>
      </c>
      <c r="D152" s="53" t="s">
        <v>8</v>
      </c>
      <c r="E152" s="186">
        <f t="shared" si="5"/>
        <v>374490</v>
      </c>
      <c r="F152" s="149">
        <f t="shared" si="5"/>
        <v>374490</v>
      </c>
      <c r="G152" s="183"/>
    </row>
    <row r="153" spans="1:7" s="3" customFormat="1" ht="21.75" customHeight="1">
      <c r="A153" s="52" t="s">
        <v>388</v>
      </c>
      <c r="B153" s="53" t="s">
        <v>142</v>
      </c>
      <c r="C153" s="53" t="s">
        <v>387</v>
      </c>
      <c r="D153" s="53" t="s">
        <v>8</v>
      </c>
      <c r="E153" s="186">
        <f t="shared" si="5"/>
        <v>374490</v>
      </c>
      <c r="F153" s="149">
        <f t="shared" si="5"/>
        <v>374490</v>
      </c>
      <c r="G153" s="183"/>
    </row>
    <row r="154" spans="1:7" s="3" customFormat="1" ht="75.75" customHeight="1">
      <c r="A154" s="56" t="s">
        <v>568</v>
      </c>
      <c r="B154" s="53" t="s">
        <v>142</v>
      </c>
      <c r="C154" s="53" t="s">
        <v>400</v>
      </c>
      <c r="D154" s="53" t="s">
        <v>8</v>
      </c>
      <c r="E154" s="186">
        <f t="shared" si="5"/>
        <v>374490</v>
      </c>
      <c r="F154" s="149">
        <f t="shared" si="5"/>
        <v>374490</v>
      </c>
      <c r="G154" s="183"/>
    </row>
    <row r="155" spans="1:7" s="3" customFormat="1" ht="18.75" customHeight="1">
      <c r="A155" s="52" t="s">
        <v>18</v>
      </c>
      <c r="B155" s="53" t="s">
        <v>142</v>
      </c>
      <c r="C155" s="53" t="s">
        <v>400</v>
      </c>
      <c r="D155" s="53" t="s">
        <v>19</v>
      </c>
      <c r="E155" s="186">
        <f t="shared" si="5"/>
        <v>374490</v>
      </c>
      <c r="F155" s="149">
        <f t="shared" si="5"/>
        <v>374490</v>
      </c>
      <c r="G155" s="183"/>
    </row>
    <row r="156" spans="1:7" s="3" customFormat="1" ht="37.5">
      <c r="A156" s="52" t="s">
        <v>20</v>
      </c>
      <c r="B156" s="53" t="s">
        <v>142</v>
      </c>
      <c r="C156" s="53" t="s">
        <v>400</v>
      </c>
      <c r="D156" s="53" t="s">
        <v>21</v>
      </c>
      <c r="E156" s="186">
        <v>374490</v>
      </c>
      <c r="F156" s="149">
        <v>374490</v>
      </c>
      <c r="G156" s="183"/>
    </row>
    <row r="157" spans="1:7" s="3" customFormat="1" ht="15">
      <c r="A157" s="52" t="s">
        <v>419</v>
      </c>
      <c r="B157" s="53" t="s">
        <v>420</v>
      </c>
      <c r="C157" s="53" t="s">
        <v>151</v>
      </c>
      <c r="D157" s="53" t="s">
        <v>8</v>
      </c>
      <c r="E157" s="186">
        <f aca="true" t="shared" si="6" ref="E157:F161">E158</f>
        <v>3223</v>
      </c>
      <c r="F157" s="149">
        <f t="shared" si="6"/>
        <v>3223</v>
      </c>
      <c r="G157" s="183"/>
    </row>
    <row r="158" spans="1:7" s="3" customFormat="1" ht="18" customHeight="1">
      <c r="A158" s="52" t="s">
        <v>160</v>
      </c>
      <c r="B158" s="53" t="s">
        <v>420</v>
      </c>
      <c r="C158" s="53" t="s">
        <v>152</v>
      </c>
      <c r="D158" s="53" t="s">
        <v>8</v>
      </c>
      <c r="E158" s="186">
        <f t="shared" si="6"/>
        <v>3223</v>
      </c>
      <c r="F158" s="149">
        <f t="shared" si="6"/>
        <v>3223</v>
      </c>
      <c r="G158" s="183"/>
    </row>
    <row r="159" spans="1:7" s="3" customFormat="1" ht="21" customHeight="1">
      <c r="A159" s="52" t="s">
        <v>388</v>
      </c>
      <c r="B159" s="53" t="s">
        <v>420</v>
      </c>
      <c r="C159" s="53" t="s">
        <v>387</v>
      </c>
      <c r="D159" s="53" t="s">
        <v>8</v>
      </c>
      <c r="E159" s="186">
        <f t="shared" si="6"/>
        <v>3223</v>
      </c>
      <c r="F159" s="149">
        <f t="shared" si="6"/>
        <v>3223</v>
      </c>
      <c r="G159" s="183"/>
    </row>
    <row r="160" spans="1:7" s="3" customFormat="1" ht="93" customHeight="1">
      <c r="A160" s="32" t="s">
        <v>570</v>
      </c>
      <c r="B160" s="53" t="s">
        <v>420</v>
      </c>
      <c r="C160" s="53" t="s">
        <v>569</v>
      </c>
      <c r="D160" s="53" t="s">
        <v>8</v>
      </c>
      <c r="E160" s="186">
        <f t="shared" si="6"/>
        <v>3223</v>
      </c>
      <c r="F160" s="149">
        <f t="shared" si="6"/>
        <v>3223</v>
      </c>
      <c r="G160" s="183"/>
    </row>
    <row r="161" spans="1:7" s="3" customFormat="1" ht="18.75" customHeight="1">
      <c r="A161" s="52" t="s">
        <v>18</v>
      </c>
      <c r="B161" s="53" t="s">
        <v>420</v>
      </c>
      <c r="C161" s="53" t="s">
        <v>569</v>
      </c>
      <c r="D161" s="53" t="s">
        <v>19</v>
      </c>
      <c r="E161" s="186">
        <f t="shared" si="6"/>
        <v>3223</v>
      </c>
      <c r="F161" s="149">
        <f t="shared" si="6"/>
        <v>3223</v>
      </c>
      <c r="G161" s="183"/>
    </row>
    <row r="162" spans="1:7" s="3" customFormat="1" ht="37.5">
      <c r="A162" s="52" t="s">
        <v>20</v>
      </c>
      <c r="B162" s="53" t="s">
        <v>420</v>
      </c>
      <c r="C162" s="53" t="s">
        <v>569</v>
      </c>
      <c r="D162" s="53" t="s">
        <v>21</v>
      </c>
      <c r="E162" s="186">
        <v>3223</v>
      </c>
      <c r="F162" s="149">
        <v>3223</v>
      </c>
      <c r="G162" s="183"/>
    </row>
    <row r="163" spans="1:7" s="3" customFormat="1" ht="15">
      <c r="A163" s="52" t="s">
        <v>63</v>
      </c>
      <c r="B163" s="53" t="s">
        <v>64</v>
      </c>
      <c r="C163" s="53" t="s">
        <v>151</v>
      </c>
      <c r="D163" s="53" t="s">
        <v>8</v>
      </c>
      <c r="E163" s="186">
        <f>E164</f>
        <v>10507500</v>
      </c>
      <c r="F163" s="149">
        <f>F164</f>
        <v>10507500</v>
      </c>
      <c r="G163" s="182"/>
    </row>
    <row r="164" spans="1:7" s="3" customFormat="1" ht="57.75" customHeight="1">
      <c r="A164" s="137" t="s">
        <v>509</v>
      </c>
      <c r="B164" s="74" t="s">
        <v>64</v>
      </c>
      <c r="C164" s="74" t="s">
        <v>510</v>
      </c>
      <c r="D164" s="74" t="s">
        <v>8</v>
      </c>
      <c r="E164" s="186">
        <f>E165</f>
        <v>10507500</v>
      </c>
      <c r="F164" s="149">
        <f>F165</f>
        <v>10507500</v>
      </c>
      <c r="G164" s="182"/>
    </row>
    <row r="165" spans="1:7" s="3" customFormat="1" ht="37.5">
      <c r="A165" s="52" t="s">
        <v>511</v>
      </c>
      <c r="B165" s="53" t="s">
        <v>64</v>
      </c>
      <c r="C165" s="53" t="s">
        <v>512</v>
      </c>
      <c r="D165" s="53" t="s">
        <v>8</v>
      </c>
      <c r="E165" s="186">
        <f>E166+E169</f>
        <v>10507500</v>
      </c>
      <c r="F165" s="149">
        <f>F166+F169</f>
        <v>10507500</v>
      </c>
      <c r="G165" s="182"/>
    </row>
    <row r="166" spans="1:7" s="3" customFormat="1" ht="56.25">
      <c r="A166" s="140" t="s">
        <v>513</v>
      </c>
      <c r="B166" s="53" t="s">
        <v>64</v>
      </c>
      <c r="C166" s="53" t="s">
        <v>514</v>
      </c>
      <c r="D166" s="53" t="s">
        <v>8</v>
      </c>
      <c r="E166" s="186">
        <f>E167</f>
        <v>10407500</v>
      </c>
      <c r="F166" s="149">
        <f>F167</f>
        <v>10407500</v>
      </c>
      <c r="G166" s="182"/>
    </row>
    <row r="167" spans="1:7" s="3" customFormat="1" ht="18" customHeight="1">
      <c r="A167" s="52" t="s">
        <v>18</v>
      </c>
      <c r="B167" s="53" t="s">
        <v>64</v>
      </c>
      <c r="C167" s="53" t="s">
        <v>514</v>
      </c>
      <c r="D167" s="53" t="s">
        <v>19</v>
      </c>
      <c r="E167" s="186">
        <f>E168</f>
        <v>10407500</v>
      </c>
      <c r="F167" s="149">
        <f>F168</f>
        <v>10407500</v>
      </c>
      <c r="G167" s="182"/>
    </row>
    <row r="168" spans="1:7" s="3" customFormat="1" ht="37.5">
      <c r="A168" s="52" t="s">
        <v>20</v>
      </c>
      <c r="B168" s="53" t="s">
        <v>64</v>
      </c>
      <c r="C168" s="53" t="s">
        <v>514</v>
      </c>
      <c r="D168" s="53" t="s">
        <v>21</v>
      </c>
      <c r="E168" s="186">
        <v>10407500</v>
      </c>
      <c r="F168" s="149">
        <v>10407500</v>
      </c>
      <c r="G168" s="182"/>
    </row>
    <row r="169" spans="1:7" s="3" customFormat="1" ht="39" customHeight="1">
      <c r="A169" s="52" t="s">
        <v>393</v>
      </c>
      <c r="B169" s="53" t="s">
        <v>64</v>
      </c>
      <c r="C169" s="53" t="s">
        <v>642</v>
      </c>
      <c r="D169" s="53" t="s">
        <v>8</v>
      </c>
      <c r="E169" s="186">
        <f>E170</f>
        <v>100000</v>
      </c>
      <c r="F169" s="149">
        <f>F170</f>
        <v>100000</v>
      </c>
      <c r="G169" s="182"/>
    </row>
    <row r="170" spans="1:7" s="3" customFormat="1" ht="18" customHeight="1">
      <c r="A170" s="52" t="s">
        <v>18</v>
      </c>
      <c r="B170" s="53" t="s">
        <v>64</v>
      </c>
      <c r="C170" s="53" t="s">
        <v>642</v>
      </c>
      <c r="D170" s="53" t="s">
        <v>19</v>
      </c>
      <c r="E170" s="186">
        <f>E171</f>
        <v>100000</v>
      </c>
      <c r="F170" s="149">
        <f>F171</f>
        <v>100000</v>
      </c>
      <c r="G170" s="182"/>
    </row>
    <row r="171" spans="1:7" s="3" customFormat="1" ht="39" customHeight="1">
      <c r="A171" s="52" t="s">
        <v>20</v>
      </c>
      <c r="B171" s="53" t="s">
        <v>64</v>
      </c>
      <c r="C171" s="53" t="s">
        <v>642</v>
      </c>
      <c r="D171" s="53" t="s">
        <v>21</v>
      </c>
      <c r="E171" s="186">
        <v>100000</v>
      </c>
      <c r="F171" s="149">
        <v>100000</v>
      </c>
      <c r="G171" s="182"/>
    </row>
    <row r="172" spans="1:7" s="3" customFormat="1" ht="15">
      <c r="A172" s="52" t="s">
        <v>66</v>
      </c>
      <c r="B172" s="53" t="s">
        <v>67</v>
      </c>
      <c r="C172" s="53" t="s">
        <v>151</v>
      </c>
      <c r="D172" s="53" t="s">
        <v>8</v>
      </c>
      <c r="E172" s="186">
        <f>E173</f>
        <v>350000</v>
      </c>
      <c r="F172" s="149">
        <f>F173</f>
        <v>350000</v>
      </c>
      <c r="G172" s="182"/>
    </row>
    <row r="173" spans="1:7" s="3" customFormat="1" ht="59.25" customHeight="1">
      <c r="A173" s="137" t="s">
        <v>575</v>
      </c>
      <c r="B173" s="74" t="s">
        <v>67</v>
      </c>
      <c r="C173" s="74" t="s">
        <v>515</v>
      </c>
      <c r="D173" s="74" t="s">
        <v>8</v>
      </c>
      <c r="E173" s="186">
        <f>E174+E178</f>
        <v>350000</v>
      </c>
      <c r="F173" s="149">
        <f>F174+F178</f>
        <v>350000</v>
      </c>
      <c r="G173" s="182"/>
    </row>
    <row r="174" spans="1:7" s="3" customFormat="1" ht="18" customHeight="1">
      <c r="A174" s="52" t="s">
        <v>572</v>
      </c>
      <c r="B174" s="53" t="s">
        <v>67</v>
      </c>
      <c r="C174" s="53" t="s">
        <v>516</v>
      </c>
      <c r="D174" s="53" t="s">
        <v>8</v>
      </c>
      <c r="E174" s="186">
        <f aca="true" t="shared" si="7" ref="E174:F176">E175</f>
        <v>30000</v>
      </c>
      <c r="F174" s="149">
        <f t="shared" si="7"/>
        <v>30000</v>
      </c>
      <c r="G174" s="182"/>
    </row>
    <row r="175" spans="1:7" s="3" customFormat="1" ht="15">
      <c r="A175" s="52" t="s">
        <v>517</v>
      </c>
      <c r="B175" s="53" t="s">
        <v>67</v>
      </c>
      <c r="C175" s="53" t="s">
        <v>518</v>
      </c>
      <c r="D175" s="53" t="s">
        <v>8</v>
      </c>
      <c r="E175" s="186">
        <f t="shared" si="7"/>
        <v>30000</v>
      </c>
      <c r="F175" s="149">
        <f t="shared" si="7"/>
        <v>30000</v>
      </c>
      <c r="G175" s="182"/>
    </row>
    <row r="176" spans="1:7" s="3" customFormat="1" ht="18" customHeight="1">
      <c r="A176" s="52" t="s">
        <v>18</v>
      </c>
      <c r="B176" s="53" t="s">
        <v>67</v>
      </c>
      <c r="C176" s="53" t="s">
        <v>518</v>
      </c>
      <c r="D176" s="53" t="s">
        <v>19</v>
      </c>
      <c r="E176" s="186">
        <f t="shared" si="7"/>
        <v>30000</v>
      </c>
      <c r="F176" s="149">
        <f t="shared" si="7"/>
        <v>30000</v>
      </c>
      <c r="G176" s="182"/>
    </row>
    <row r="177" spans="1:7" s="3" customFormat="1" ht="37.5">
      <c r="A177" s="52" t="s">
        <v>20</v>
      </c>
      <c r="B177" s="53" t="s">
        <v>67</v>
      </c>
      <c r="C177" s="53" t="s">
        <v>518</v>
      </c>
      <c r="D177" s="53" t="s">
        <v>21</v>
      </c>
      <c r="E177" s="186">
        <v>30000</v>
      </c>
      <c r="F177" s="149">
        <v>30000</v>
      </c>
      <c r="G177" s="182"/>
    </row>
    <row r="178" spans="1:7" s="3" customFormat="1" ht="37.5">
      <c r="A178" s="56" t="s">
        <v>574</v>
      </c>
      <c r="B178" s="53" t="s">
        <v>67</v>
      </c>
      <c r="C178" s="53" t="s">
        <v>573</v>
      </c>
      <c r="D178" s="53" t="s">
        <v>8</v>
      </c>
      <c r="E178" s="186">
        <f aca="true" t="shared" si="8" ref="E178:F180">E179</f>
        <v>320000</v>
      </c>
      <c r="F178" s="149">
        <f t="shared" si="8"/>
        <v>320000</v>
      </c>
      <c r="G178" s="182"/>
    </row>
    <row r="179" spans="1:7" s="3" customFormat="1" ht="15">
      <c r="A179" s="52" t="s">
        <v>519</v>
      </c>
      <c r="B179" s="53" t="s">
        <v>67</v>
      </c>
      <c r="C179" s="53" t="s">
        <v>665</v>
      </c>
      <c r="D179" s="53" t="s">
        <v>8</v>
      </c>
      <c r="E179" s="186">
        <f t="shared" si="8"/>
        <v>320000</v>
      </c>
      <c r="F179" s="149">
        <f t="shared" si="8"/>
        <v>320000</v>
      </c>
      <c r="G179" s="182"/>
    </row>
    <row r="180" spans="1:7" s="3" customFormat="1" ht="18" customHeight="1">
      <c r="A180" s="52" t="s">
        <v>18</v>
      </c>
      <c r="B180" s="53" t="s">
        <v>67</v>
      </c>
      <c r="C180" s="53" t="s">
        <v>665</v>
      </c>
      <c r="D180" s="53" t="s">
        <v>19</v>
      </c>
      <c r="E180" s="186">
        <f t="shared" si="8"/>
        <v>320000</v>
      </c>
      <c r="F180" s="149">
        <f t="shared" si="8"/>
        <v>320000</v>
      </c>
      <c r="G180" s="182"/>
    </row>
    <row r="181" spans="1:7" s="3" customFormat="1" ht="37.5">
      <c r="A181" s="52" t="s">
        <v>20</v>
      </c>
      <c r="B181" s="53" t="s">
        <v>67</v>
      </c>
      <c r="C181" s="53" t="s">
        <v>665</v>
      </c>
      <c r="D181" s="53" t="s">
        <v>21</v>
      </c>
      <c r="E181" s="186">
        <v>320000</v>
      </c>
      <c r="F181" s="149">
        <v>320000</v>
      </c>
      <c r="G181" s="182"/>
    </row>
    <row r="182" spans="1:8" ht="15" outlineLevel="1">
      <c r="A182" s="50" t="s">
        <v>68</v>
      </c>
      <c r="B182" s="51" t="s">
        <v>69</v>
      </c>
      <c r="C182" s="51" t="s">
        <v>151</v>
      </c>
      <c r="D182" s="51" t="s">
        <v>8</v>
      </c>
      <c r="E182" s="185">
        <f>E183+E189+E206+E212</f>
        <v>1768600</v>
      </c>
      <c r="F182" s="153">
        <f>F183+F189+F206+F212</f>
        <v>2775000</v>
      </c>
      <c r="G182" s="183">
        <f>'прил 12'!F482</f>
        <v>1768600</v>
      </c>
      <c r="H182" s="183">
        <f>'прил 12'!G482</f>
        <v>2775000</v>
      </c>
    </row>
    <row r="183" spans="1:7" ht="19.5" customHeight="1" outlineLevel="2">
      <c r="A183" s="52" t="s">
        <v>70</v>
      </c>
      <c r="B183" s="53" t="s">
        <v>71</v>
      </c>
      <c r="C183" s="53" t="s">
        <v>151</v>
      </c>
      <c r="D183" s="53" t="s">
        <v>8</v>
      </c>
      <c r="E183" s="186">
        <f aca="true" t="shared" si="9" ref="E183:F187">E184</f>
        <v>500000</v>
      </c>
      <c r="F183" s="149">
        <f t="shared" si="9"/>
        <v>600000</v>
      </c>
      <c r="G183" s="183"/>
    </row>
    <row r="184" spans="1:7" ht="38.25" customHeight="1" outlineLevel="2">
      <c r="A184" s="137" t="s">
        <v>521</v>
      </c>
      <c r="B184" s="74" t="s">
        <v>71</v>
      </c>
      <c r="C184" s="74" t="s">
        <v>506</v>
      </c>
      <c r="D184" s="74" t="s">
        <v>8</v>
      </c>
      <c r="E184" s="186">
        <f t="shared" si="9"/>
        <v>500000</v>
      </c>
      <c r="F184" s="149">
        <f t="shared" si="9"/>
        <v>600000</v>
      </c>
      <c r="G184" s="183"/>
    </row>
    <row r="185" spans="1:7" ht="37.5" outlineLevel="2">
      <c r="A185" s="52" t="s">
        <v>522</v>
      </c>
      <c r="B185" s="53" t="s">
        <v>71</v>
      </c>
      <c r="C185" s="53" t="s">
        <v>507</v>
      </c>
      <c r="D185" s="53" t="s">
        <v>8</v>
      </c>
      <c r="E185" s="186">
        <f t="shared" si="9"/>
        <v>500000</v>
      </c>
      <c r="F185" s="149">
        <f t="shared" si="9"/>
        <v>600000</v>
      </c>
      <c r="G185" s="183"/>
    </row>
    <row r="186" spans="1:7" ht="19.5" customHeight="1" outlineLevel="2">
      <c r="A186" s="52" t="s">
        <v>523</v>
      </c>
      <c r="B186" s="53" t="s">
        <v>71</v>
      </c>
      <c r="C186" s="53" t="s">
        <v>524</v>
      </c>
      <c r="D186" s="53" t="s">
        <v>8</v>
      </c>
      <c r="E186" s="186">
        <f t="shared" si="9"/>
        <v>500000</v>
      </c>
      <c r="F186" s="149">
        <f t="shared" si="9"/>
        <v>600000</v>
      </c>
      <c r="G186" s="183"/>
    </row>
    <row r="187" spans="1:7" ht="18" customHeight="1" outlineLevel="2">
      <c r="A187" s="52" t="s">
        <v>18</v>
      </c>
      <c r="B187" s="53" t="s">
        <v>71</v>
      </c>
      <c r="C187" s="53" t="s">
        <v>524</v>
      </c>
      <c r="D187" s="53" t="s">
        <v>19</v>
      </c>
      <c r="E187" s="186">
        <f t="shared" si="9"/>
        <v>500000</v>
      </c>
      <c r="F187" s="149">
        <f t="shared" si="9"/>
        <v>600000</v>
      </c>
      <c r="G187" s="183"/>
    </row>
    <row r="188" spans="1:7" ht="37.5" outlineLevel="4">
      <c r="A188" s="52" t="s">
        <v>20</v>
      </c>
      <c r="B188" s="53" t="s">
        <v>71</v>
      </c>
      <c r="C188" s="53" t="s">
        <v>524</v>
      </c>
      <c r="D188" s="53" t="s">
        <v>21</v>
      </c>
      <c r="E188" s="186">
        <v>500000</v>
      </c>
      <c r="F188" s="149">
        <v>600000</v>
      </c>
      <c r="G188" s="183"/>
    </row>
    <row r="189" spans="1:7" ht="15" outlineLevel="5">
      <c r="A189" s="52" t="s">
        <v>72</v>
      </c>
      <c r="B189" s="53" t="s">
        <v>73</v>
      </c>
      <c r="C189" s="53" t="s">
        <v>151</v>
      </c>
      <c r="D189" s="53" t="s">
        <v>8</v>
      </c>
      <c r="E189" s="186">
        <f>E190</f>
        <v>1018600</v>
      </c>
      <c r="F189" s="149">
        <f>F190</f>
        <v>1925000</v>
      </c>
      <c r="G189" s="183"/>
    </row>
    <row r="190" spans="1:7" ht="56.25" outlineLevel="6">
      <c r="A190" s="137" t="s">
        <v>525</v>
      </c>
      <c r="B190" s="74" t="s">
        <v>73</v>
      </c>
      <c r="C190" s="74" t="s">
        <v>162</v>
      </c>
      <c r="D190" s="74" t="s">
        <v>8</v>
      </c>
      <c r="E190" s="186">
        <f>E191</f>
        <v>1018600</v>
      </c>
      <c r="F190" s="149">
        <f>F191</f>
        <v>1925000</v>
      </c>
      <c r="G190" s="183"/>
    </row>
    <row r="191" spans="1:7" ht="36.75" customHeight="1" outlineLevel="4">
      <c r="A191" s="52" t="s">
        <v>526</v>
      </c>
      <c r="B191" s="53" t="s">
        <v>73</v>
      </c>
      <c r="C191" s="53" t="s">
        <v>527</v>
      </c>
      <c r="D191" s="53" t="s">
        <v>8</v>
      </c>
      <c r="E191" s="186">
        <f>E192+E197+E200+E203</f>
        <v>1018600</v>
      </c>
      <c r="F191" s="149">
        <f>F192+F197+F200+F203</f>
        <v>1925000</v>
      </c>
      <c r="G191" s="183"/>
    </row>
    <row r="192" spans="1:7" ht="76.5" customHeight="1" outlineLevel="5">
      <c r="A192" s="57" t="s">
        <v>74</v>
      </c>
      <c r="B192" s="53" t="s">
        <v>73</v>
      </c>
      <c r="C192" s="53" t="s">
        <v>528</v>
      </c>
      <c r="D192" s="53" t="s">
        <v>8</v>
      </c>
      <c r="E192" s="186">
        <f>E193+E196</f>
        <v>140000</v>
      </c>
      <c r="F192" s="149">
        <f>F193+F196</f>
        <v>1000000</v>
      </c>
      <c r="G192" s="183"/>
    </row>
    <row r="193" spans="1:7" ht="18" customHeight="1" outlineLevel="6">
      <c r="A193" s="52" t="s">
        <v>18</v>
      </c>
      <c r="B193" s="53" t="s">
        <v>73</v>
      </c>
      <c r="C193" s="53" t="s">
        <v>528</v>
      </c>
      <c r="D193" s="53" t="s">
        <v>19</v>
      </c>
      <c r="E193" s="186">
        <f>E194</f>
        <v>40000</v>
      </c>
      <c r="F193" s="149">
        <f>F194</f>
        <v>500000</v>
      </c>
      <c r="G193" s="183"/>
    </row>
    <row r="194" spans="1:7" s="3" customFormat="1" ht="37.5">
      <c r="A194" s="52" t="s">
        <v>20</v>
      </c>
      <c r="B194" s="53" t="s">
        <v>73</v>
      </c>
      <c r="C194" s="53" t="s">
        <v>528</v>
      </c>
      <c r="D194" s="53" t="s">
        <v>21</v>
      </c>
      <c r="E194" s="186">
        <v>40000</v>
      </c>
      <c r="F194" s="149">
        <v>500000</v>
      </c>
      <c r="G194" s="183"/>
    </row>
    <row r="195" spans="1:7" s="3" customFormat="1" ht="15">
      <c r="A195" s="52" t="s">
        <v>22</v>
      </c>
      <c r="B195" s="53" t="s">
        <v>73</v>
      </c>
      <c r="C195" s="53" t="s">
        <v>528</v>
      </c>
      <c r="D195" s="53" t="s">
        <v>23</v>
      </c>
      <c r="E195" s="186">
        <f>E196</f>
        <v>100000</v>
      </c>
      <c r="F195" s="149">
        <f>F196</f>
        <v>500000</v>
      </c>
      <c r="G195" s="183"/>
    </row>
    <row r="196" spans="1:7" s="3" customFormat="1" ht="41.25" customHeight="1">
      <c r="A196" s="52" t="s">
        <v>61</v>
      </c>
      <c r="B196" s="53" t="s">
        <v>73</v>
      </c>
      <c r="C196" s="53" t="s">
        <v>528</v>
      </c>
      <c r="D196" s="53" t="s">
        <v>62</v>
      </c>
      <c r="E196" s="186">
        <v>100000</v>
      </c>
      <c r="F196" s="149">
        <v>500000</v>
      </c>
      <c r="G196" s="183"/>
    </row>
    <row r="197" spans="1:7" ht="39.75" customHeight="1" outlineLevel="1">
      <c r="A197" s="52" t="s">
        <v>305</v>
      </c>
      <c r="B197" s="53" t="s">
        <v>73</v>
      </c>
      <c r="C197" s="53" t="s">
        <v>530</v>
      </c>
      <c r="D197" s="53" t="s">
        <v>8</v>
      </c>
      <c r="E197" s="186">
        <f>E198</f>
        <v>500000</v>
      </c>
      <c r="F197" s="149">
        <f>F198</f>
        <v>500000</v>
      </c>
      <c r="G197" s="183"/>
    </row>
    <row r="198" spans="1:7" ht="20.25" customHeight="1" outlineLevel="2">
      <c r="A198" s="52" t="s">
        <v>22</v>
      </c>
      <c r="B198" s="53" t="s">
        <v>73</v>
      </c>
      <c r="C198" s="53" t="s">
        <v>530</v>
      </c>
      <c r="D198" s="53" t="s">
        <v>23</v>
      </c>
      <c r="E198" s="186">
        <f>E199</f>
        <v>500000</v>
      </c>
      <c r="F198" s="149">
        <f>F199</f>
        <v>500000</v>
      </c>
      <c r="G198" s="183"/>
    </row>
    <row r="199" spans="1:7" ht="39" customHeight="1" outlineLevel="3">
      <c r="A199" s="52" t="s">
        <v>61</v>
      </c>
      <c r="B199" s="53" t="s">
        <v>73</v>
      </c>
      <c r="C199" s="53" t="s">
        <v>530</v>
      </c>
      <c r="D199" s="53" t="s">
        <v>62</v>
      </c>
      <c r="E199" s="186">
        <v>500000</v>
      </c>
      <c r="F199" s="149">
        <v>500000</v>
      </c>
      <c r="G199" s="183"/>
    </row>
    <row r="200" spans="1:7" ht="37.5" outlineLevel="4">
      <c r="A200" s="52" t="s">
        <v>326</v>
      </c>
      <c r="B200" s="53" t="s">
        <v>73</v>
      </c>
      <c r="C200" s="53" t="s">
        <v>531</v>
      </c>
      <c r="D200" s="53" t="s">
        <v>8</v>
      </c>
      <c r="E200" s="186">
        <f>E201</f>
        <v>353600</v>
      </c>
      <c r="F200" s="149">
        <f>F201</f>
        <v>400000</v>
      </c>
      <c r="G200" s="183"/>
    </row>
    <row r="201" spans="1:7" ht="17.25" customHeight="1" outlineLevel="5">
      <c r="A201" s="52" t="s">
        <v>22</v>
      </c>
      <c r="B201" s="53" t="s">
        <v>73</v>
      </c>
      <c r="C201" s="53" t="s">
        <v>531</v>
      </c>
      <c r="D201" s="53" t="s">
        <v>23</v>
      </c>
      <c r="E201" s="186">
        <f>E202</f>
        <v>353600</v>
      </c>
      <c r="F201" s="149">
        <f>F202</f>
        <v>400000</v>
      </c>
      <c r="G201" s="183"/>
    </row>
    <row r="202" spans="1:7" ht="39" customHeight="1" outlineLevel="6">
      <c r="A202" s="52" t="s">
        <v>61</v>
      </c>
      <c r="B202" s="53" t="s">
        <v>73</v>
      </c>
      <c r="C202" s="53" t="s">
        <v>531</v>
      </c>
      <c r="D202" s="53" t="s">
        <v>62</v>
      </c>
      <c r="E202" s="186">
        <v>353600</v>
      </c>
      <c r="F202" s="149">
        <v>400000</v>
      </c>
      <c r="G202" s="183"/>
    </row>
    <row r="203" spans="1:7" ht="56.25" customHeight="1" outlineLevel="6">
      <c r="A203" s="52" t="s">
        <v>327</v>
      </c>
      <c r="B203" s="53" t="s">
        <v>73</v>
      </c>
      <c r="C203" s="53" t="s">
        <v>581</v>
      </c>
      <c r="D203" s="53" t="s">
        <v>8</v>
      </c>
      <c r="E203" s="186">
        <f>E204</f>
        <v>25000</v>
      </c>
      <c r="F203" s="149">
        <f>F204</f>
        <v>25000</v>
      </c>
      <c r="G203" s="183"/>
    </row>
    <row r="204" spans="1:7" ht="40.5" customHeight="1" outlineLevel="6">
      <c r="A204" s="52" t="s">
        <v>328</v>
      </c>
      <c r="B204" s="53" t="s">
        <v>73</v>
      </c>
      <c r="C204" s="53" t="s">
        <v>581</v>
      </c>
      <c r="D204" s="53" t="s">
        <v>329</v>
      </c>
      <c r="E204" s="186">
        <f>E205</f>
        <v>25000</v>
      </c>
      <c r="F204" s="149">
        <f>F205</f>
        <v>25000</v>
      </c>
      <c r="G204" s="183"/>
    </row>
    <row r="205" spans="1:7" ht="15" outlineLevel="6">
      <c r="A205" s="52" t="s">
        <v>330</v>
      </c>
      <c r="B205" s="53" t="s">
        <v>73</v>
      </c>
      <c r="C205" s="53" t="s">
        <v>581</v>
      </c>
      <c r="D205" s="53" t="s">
        <v>331</v>
      </c>
      <c r="E205" s="186">
        <v>25000</v>
      </c>
      <c r="F205" s="149">
        <v>25000</v>
      </c>
      <c r="G205" s="183"/>
    </row>
    <row r="206" spans="1:7" ht="15" outlineLevel="1">
      <c r="A206" s="52" t="s">
        <v>75</v>
      </c>
      <c r="B206" s="53" t="s">
        <v>76</v>
      </c>
      <c r="C206" s="53" t="s">
        <v>151</v>
      </c>
      <c r="D206" s="53" t="s">
        <v>8</v>
      </c>
      <c r="E206" s="186">
        <f aca="true" t="shared" si="10" ref="E206:F210">E207</f>
        <v>200000</v>
      </c>
      <c r="F206" s="149">
        <f t="shared" si="10"/>
        <v>200000</v>
      </c>
      <c r="G206" s="183"/>
    </row>
    <row r="207" spans="1:7" ht="37.5" customHeight="1" outlineLevel="2">
      <c r="A207" s="137" t="s">
        <v>525</v>
      </c>
      <c r="B207" s="74" t="s">
        <v>76</v>
      </c>
      <c r="C207" s="74" t="s">
        <v>162</v>
      </c>
      <c r="D207" s="74" t="s">
        <v>8</v>
      </c>
      <c r="E207" s="186">
        <f t="shared" si="10"/>
        <v>200000</v>
      </c>
      <c r="F207" s="149">
        <f t="shared" si="10"/>
        <v>200000</v>
      </c>
      <c r="G207" s="183"/>
    </row>
    <row r="208" spans="1:7" ht="19.5" customHeight="1" outlineLevel="3">
      <c r="A208" s="52" t="s">
        <v>532</v>
      </c>
      <c r="B208" s="53" t="s">
        <v>76</v>
      </c>
      <c r="C208" s="53" t="s">
        <v>284</v>
      </c>
      <c r="D208" s="53" t="s">
        <v>8</v>
      </c>
      <c r="E208" s="186">
        <f t="shared" si="10"/>
        <v>200000</v>
      </c>
      <c r="F208" s="149">
        <f t="shared" si="10"/>
        <v>200000</v>
      </c>
      <c r="G208" s="183"/>
    </row>
    <row r="209" spans="1:7" ht="18" customHeight="1" outlineLevel="4">
      <c r="A209" s="57" t="s">
        <v>77</v>
      </c>
      <c r="B209" s="53" t="s">
        <v>76</v>
      </c>
      <c r="C209" s="53" t="s">
        <v>533</v>
      </c>
      <c r="D209" s="53" t="s">
        <v>8</v>
      </c>
      <c r="E209" s="186">
        <f t="shared" si="10"/>
        <v>200000</v>
      </c>
      <c r="F209" s="149">
        <f t="shared" si="10"/>
        <v>200000</v>
      </c>
      <c r="G209" s="183"/>
    </row>
    <row r="210" spans="1:7" ht="18" customHeight="1" outlineLevel="5">
      <c r="A210" s="52" t="s">
        <v>18</v>
      </c>
      <c r="B210" s="53" t="s">
        <v>76</v>
      </c>
      <c r="C210" s="53" t="s">
        <v>533</v>
      </c>
      <c r="D210" s="53" t="s">
        <v>19</v>
      </c>
      <c r="E210" s="186">
        <f t="shared" si="10"/>
        <v>200000</v>
      </c>
      <c r="F210" s="149">
        <f t="shared" si="10"/>
        <v>200000</v>
      </c>
      <c r="G210" s="183"/>
    </row>
    <row r="211" spans="1:7" ht="37.5" outlineLevel="6">
      <c r="A211" s="52" t="s">
        <v>20</v>
      </c>
      <c r="B211" s="53" t="s">
        <v>76</v>
      </c>
      <c r="C211" s="53" t="s">
        <v>533</v>
      </c>
      <c r="D211" s="53" t="s">
        <v>21</v>
      </c>
      <c r="E211" s="186">
        <v>200000</v>
      </c>
      <c r="F211" s="149">
        <v>200000</v>
      </c>
      <c r="G211" s="183"/>
    </row>
    <row r="212" spans="1:7" ht="20.25" customHeight="1" outlineLevel="4">
      <c r="A212" s="52" t="s">
        <v>422</v>
      </c>
      <c r="B212" s="53" t="s">
        <v>423</v>
      </c>
      <c r="C212" s="53" t="s">
        <v>151</v>
      </c>
      <c r="D212" s="53" t="s">
        <v>8</v>
      </c>
      <c r="E212" s="186">
        <f aca="true" t="shared" si="11" ref="E212:F216">E213</f>
        <v>50000</v>
      </c>
      <c r="F212" s="149">
        <f t="shared" si="11"/>
        <v>50000</v>
      </c>
      <c r="G212" s="183"/>
    </row>
    <row r="213" spans="1:7" ht="56.25" outlineLevel="5">
      <c r="A213" s="137" t="s">
        <v>675</v>
      </c>
      <c r="B213" s="74" t="s">
        <v>423</v>
      </c>
      <c r="C213" s="74" t="s">
        <v>162</v>
      </c>
      <c r="D213" s="74" t="s">
        <v>8</v>
      </c>
      <c r="E213" s="186">
        <f t="shared" si="11"/>
        <v>50000</v>
      </c>
      <c r="F213" s="149">
        <f t="shared" si="11"/>
        <v>50000</v>
      </c>
      <c r="G213" s="183"/>
    </row>
    <row r="214" spans="1:7" ht="39" customHeight="1" outlineLevel="6">
      <c r="A214" s="52" t="s">
        <v>534</v>
      </c>
      <c r="B214" s="53" t="s">
        <v>423</v>
      </c>
      <c r="C214" s="53" t="s">
        <v>527</v>
      </c>
      <c r="D214" s="53" t="s">
        <v>8</v>
      </c>
      <c r="E214" s="186">
        <f t="shared" si="11"/>
        <v>50000</v>
      </c>
      <c r="F214" s="149">
        <f t="shared" si="11"/>
        <v>50000</v>
      </c>
      <c r="G214" s="183"/>
    </row>
    <row r="215" spans="1:7" ht="21.75" customHeight="1" outlineLevel="6">
      <c r="A215" s="52" t="s">
        <v>456</v>
      </c>
      <c r="B215" s="53" t="s">
        <v>423</v>
      </c>
      <c r="C215" s="53" t="s">
        <v>535</v>
      </c>
      <c r="D215" s="53" t="s">
        <v>8</v>
      </c>
      <c r="E215" s="186">
        <f t="shared" si="11"/>
        <v>50000</v>
      </c>
      <c r="F215" s="149">
        <f t="shared" si="11"/>
        <v>50000</v>
      </c>
      <c r="G215" s="183"/>
    </row>
    <row r="216" spans="1:7" ht="15" outlineLevel="6">
      <c r="A216" s="52" t="s">
        <v>22</v>
      </c>
      <c r="B216" s="53" t="s">
        <v>423</v>
      </c>
      <c r="C216" s="53" t="s">
        <v>535</v>
      </c>
      <c r="D216" s="53" t="s">
        <v>23</v>
      </c>
      <c r="E216" s="186">
        <f t="shared" si="11"/>
        <v>50000</v>
      </c>
      <c r="F216" s="149">
        <f t="shared" si="11"/>
        <v>50000</v>
      </c>
      <c r="G216" s="183"/>
    </row>
    <row r="217" spans="1:7" ht="39" customHeight="1" outlineLevel="6">
      <c r="A217" s="52" t="s">
        <v>61</v>
      </c>
      <c r="B217" s="53" t="s">
        <v>423</v>
      </c>
      <c r="C217" s="53" t="s">
        <v>535</v>
      </c>
      <c r="D217" s="53" t="s">
        <v>62</v>
      </c>
      <c r="E217" s="186">
        <v>50000</v>
      </c>
      <c r="F217" s="149">
        <v>50000</v>
      </c>
      <c r="G217" s="183"/>
    </row>
    <row r="218" spans="1:8" ht="15" outlineLevel="6">
      <c r="A218" s="50" t="s">
        <v>78</v>
      </c>
      <c r="B218" s="51" t="s">
        <v>79</v>
      </c>
      <c r="C218" s="51" t="s">
        <v>151</v>
      </c>
      <c r="D218" s="51" t="s">
        <v>8</v>
      </c>
      <c r="E218" s="185">
        <f>E219</f>
        <v>715000</v>
      </c>
      <c r="F218" s="153">
        <f>F219</f>
        <v>715000</v>
      </c>
      <c r="G218" s="183">
        <f>'прил 12'!F483</f>
        <v>715000</v>
      </c>
      <c r="H218" s="183">
        <f>'прил 12'!G483</f>
        <v>715000</v>
      </c>
    </row>
    <row r="219" spans="1:7" ht="18" customHeight="1" outlineLevel="6">
      <c r="A219" s="52" t="s">
        <v>80</v>
      </c>
      <c r="B219" s="53" t="s">
        <v>81</v>
      </c>
      <c r="C219" s="53" t="s">
        <v>151</v>
      </c>
      <c r="D219" s="53" t="s">
        <v>8</v>
      </c>
      <c r="E219" s="186">
        <f>E220+E232</f>
        <v>715000</v>
      </c>
      <c r="F219" s="149">
        <f>F220+F232</f>
        <v>715000</v>
      </c>
      <c r="G219" s="182"/>
    </row>
    <row r="220" spans="1:7" ht="37.5" outlineLevel="3">
      <c r="A220" s="137" t="s">
        <v>537</v>
      </c>
      <c r="B220" s="74" t="s">
        <v>81</v>
      </c>
      <c r="C220" s="74" t="s">
        <v>163</v>
      </c>
      <c r="D220" s="74" t="s">
        <v>8</v>
      </c>
      <c r="E220" s="186">
        <f>E221+E228</f>
        <v>670000</v>
      </c>
      <c r="F220" s="149">
        <f>F221+F228</f>
        <v>670000</v>
      </c>
      <c r="G220" s="182"/>
    </row>
    <row r="221" spans="1:7" ht="38.25" customHeight="1" outlineLevel="4">
      <c r="A221" s="52" t="s">
        <v>538</v>
      </c>
      <c r="B221" s="53" t="s">
        <v>81</v>
      </c>
      <c r="C221" s="53" t="s">
        <v>583</v>
      </c>
      <c r="D221" s="53" t="s">
        <v>8</v>
      </c>
      <c r="E221" s="186">
        <f>E222+E225</f>
        <v>640000</v>
      </c>
      <c r="F221" s="149">
        <f>F222+F225</f>
        <v>640000</v>
      </c>
      <c r="G221" s="182"/>
    </row>
    <row r="222" spans="1:7" ht="15" outlineLevel="5">
      <c r="A222" s="52" t="s">
        <v>539</v>
      </c>
      <c r="B222" s="53" t="s">
        <v>81</v>
      </c>
      <c r="C222" s="53" t="s">
        <v>540</v>
      </c>
      <c r="D222" s="53" t="s">
        <v>8</v>
      </c>
      <c r="E222" s="186">
        <f>E223</f>
        <v>200000</v>
      </c>
      <c r="F222" s="149">
        <f>F223</f>
        <v>200000</v>
      </c>
      <c r="G222" s="182"/>
    </row>
    <row r="223" spans="1:7" ht="18.75" customHeight="1" outlineLevel="6">
      <c r="A223" s="52" t="s">
        <v>18</v>
      </c>
      <c r="B223" s="53" t="s">
        <v>81</v>
      </c>
      <c r="C223" s="53" t="s">
        <v>540</v>
      </c>
      <c r="D223" s="53" t="s">
        <v>19</v>
      </c>
      <c r="E223" s="186">
        <f>E224</f>
        <v>200000</v>
      </c>
      <c r="F223" s="149">
        <f>F224</f>
        <v>200000</v>
      </c>
      <c r="G223" s="182"/>
    </row>
    <row r="224" spans="1:7" ht="37.5" outlineLevel="6">
      <c r="A224" s="52" t="s">
        <v>20</v>
      </c>
      <c r="B224" s="53" t="s">
        <v>81</v>
      </c>
      <c r="C224" s="53" t="s">
        <v>540</v>
      </c>
      <c r="D224" s="53" t="s">
        <v>21</v>
      </c>
      <c r="E224" s="186">
        <v>200000</v>
      </c>
      <c r="F224" s="149">
        <v>200000</v>
      </c>
      <c r="G224" s="182"/>
    </row>
    <row r="225" spans="1:7" ht="19.5" customHeight="1" outlineLevel="6">
      <c r="A225" s="52" t="s">
        <v>296</v>
      </c>
      <c r="B225" s="53" t="s">
        <v>81</v>
      </c>
      <c r="C225" s="53" t="s">
        <v>541</v>
      </c>
      <c r="D225" s="53" t="s">
        <v>8</v>
      </c>
      <c r="E225" s="186">
        <f>E226</f>
        <v>440000</v>
      </c>
      <c r="F225" s="149">
        <f>F226</f>
        <v>440000</v>
      </c>
      <c r="G225" s="182"/>
    </row>
    <row r="226" spans="1:7" ht="18" customHeight="1" outlineLevel="6">
      <c r="A226" s="52" t="s">
        <v>18</v>
      </c>
      <c r="B226" s="53" t="s">
        <v>81</v>
      </c>
      <c r="C226" s="53" t="s">
        <v>541</v>
      </c>
      <c r="D226" s="53" t="s">
        <v>19</v>
      </c>
      <c r="E226" s="186">
        <f>E227</f>
        <v>440000</v>
      </c>
      <c r="F226" s="149">
        <f>F227</f>
        <v>440000</v>
      </c>
      <c r="G226" s="182"/>
    </row>
    <row r="227" spans="1:7" ht="23.25" customHeight="1" outlineLevel="6">
      <c r="A227" s="52" t="s">
        <v>20</v>
      </c>
      <c r="B227" s="53" t="s">
        <v>81</v>
      </c>
      <c r="C227" s="53" t="s">
        <v>541</v>
      </c>
      <c r="D227" s="53" t="s">
        <v>21</v>
      </c>
      <c r="E227" s="186">
        <v>440000</v>
      </c>
      <c r="F227" s="149">
        <v>440000</v>
      </c>
      <c r="G227" s="182"/>
    </row>
    <row r="228" spans="1:7" ht="19.5" customHeight="1" outlineLevel="6">
      <c r="A228" s="52" t="s">
        <v>542</v>
      </c>
      <c r="B228" s="53" t="s">
        <v>81</v>
      </c>
      <c r="C228" s="53" t="s">
        <v>298</v>
      </c>
      <c r="D228" s="53" t="s">
        <v>8</v>
      </c>
      <c r="E228" s="186">
        <f aca="true" t="shared" si="12" ref="E228:F230">E229</f>
        <v>30000</v>
      </c>
      <c r="F228" s="149">
        <f t="shared" si="12"/>
        <v>30000</v>
      </c>
      <c r="G228" s="182"/>
    </row>
    <row r="229" spans="1:7" ht="15" outlineLevel="6">
      <c r="A229" s="52" t="s">
        <v>82</v>
      </c>
      <c r="B229" s="53" t="s">
        <v>81</v>
      </c>
      <c r="C229" s="53" t="s">
        <v>297</v>
      </c>
      <c r="D229" s="53" t="s">
        <v>8</v>
      </c>
      <c r="E229" s="186">
        <f t="shared" si="12"/>
        <v>30000</v>
      </c>
      <c r="F229" s="149">
        <f t="shared" si="12"/>
        <v>30000</v>
      </c>
      <c r="G229" s="182"/>
    </row>
    <row r="230" spans="1:7" ht="18.75" customHeight="1" outlineLevel="4">
      <c r="A230" s="52" t="s">
        <v>18</v>
      </c>
      <c r="B230" s="53" t="s">
        <v>81</v>
      </c>
      <c r="C230" s="53" t="s">
        <v>297</v>
      </c>
      <c r="D230" s="53" t="s">
        <v>19</v>
      </c>
      <c r="E230" s="186">
        <f t="shared" si="12"/>
        <v>30000</v>
      </c>
      <c r="F230" s="149">
        <f t="shared" si="12"/>
        <v>30000</v>
      </c>
      <c r="G230" s="182"/>
    </row>
    <row r="231" spans="1:7" ht="37.5" outlineLevel="5">
      <c r="A231" s="52" t="s">
        <v>20</v>
      </c>
      <c r="B231" s="53" t="s">
        <v>81</v>
      </c>
      <c r="C231" s="53" t="s">
        <v>297</v>
      </c>
      <c r="D231" s="53" t="s">
        <v>21</v>
      </c>
      <c r="E231" s="186">
        <v>30000</v>
      </c>
      <c r="F231" s="149">
        <v>30000</v>
      </c>
      <c r="G231" s="182"/>
    </row>
    <row r="232" spans="1:7" ht="56.25" customHeight="1" outlineLevel="6">
      <c r="A232" s="137" t="s">
        <v>712</v>
      </c>
      <c r="B232" s="74" t="s">
        <v>81</v>
      </c>
      <c r="C232" s="74" t="s">
        <v>544</v>
      </c>
      <c r="D232" s="74" t="s">
        <v>8</v>
      </c>
      <c r="E232" s="186">
        <f aca="true" t="shared" si="13" ref="E232:F235">E233</f>
        <v>45000</v>
      </c>
      <c r="F232" s="149">
        <f t="shared" si="13"/>
        <v>45000</v>
      </c>
      <c r="G232" s="182"/>
    </row>
    <row r="233" spans="1:7" ht="37.5" customHeight="1" outlineLevel="2">
      <c r="A233" s="52" t="s">
        <v>545</v>
      </c>
      <c r="B233" s="53" t="s">
        <v>81</v>
      </c>
      <c r="C233" s="53" t="s">
        <v>546</v>
      </c>
      <c r="D233" s="53" t="s">
        <v>8</v>
      </c>
      <c r="E233" s="186">
        <f t="shared" si="13"/>
        <v>45000</v>
      </c>
      <c r="F233" s="149">
        <f t="shared" si="13"/>
        <v>45000</v>
      </c>
      <c r="G233" s="182"/>
    </row>
    <row r="234" spans="1:7" ht="15" outlineLevel="4">
      <c r="A234" s="52" t="s">
        <v>547</v>
      </c>
      <c r="B234" s="53" t="s">
        <v>81</v>
      </c>
      <c r="C234" s="53" t="s">
        <v>548</v>
      </c>
      <c r="D234" s="53" t="s">
        <v>8</v>
      </c>
      <c r="E234" s="186">
        <f t="shared" si="13"/>
        <v>45000</v>
      </c>
      <c r="F234" s="149">
        <f t="shared" si="13"/>
        <v>45000</v>
      </c>
      <c r="G234" s="182"/>
    </row>
    <row r="235" spans="1:7" ht="18" customHeight="1" outlineLevel="5">
      <c r="A235" s="52" t="s">
        <v>18</v>
      </c>
      <c r="B235" s="53" t="s">
        <v>81</v>
      </c>
      <c r="C235" s="53" t="s">
        <v>548</v>
      </c>
      <c r="D235" s="53" t="s">
        <v>19</v>
      </c>
      <c r="E235" s="186">
        <f t="shared" si="13"/>
        <v>45000</v>
      </c>
      <c r="F235" s="149">
        <f t="shared" si="13"/>
        <v>45000</v>
      </c>
      <c r="G235" s="182"/>
    </row>
    <row r="236" spans="1:7" ht="37.5" outlineLevel="6">
      <c r="A236" s="52" t="s">
        <v>20</v>
      </c>
      <c r="B236" s="53" t="s">
        <v>81</v>
      </c>
      <c r="C236" s="53" t="s">
        <v>548</v>
      </c>
      <c r="D236" s="53" t="s">
        <v>21</v>
      </c>
      <c r="E236" s="186">
        <v>45000</v>
      </c>
      <c r="F236" s="149">
        <v>45000</v>
      </c>
      <c r="G236" s="182"/>
    </row>
    <row r="237" spans="1:8" ht="15" outlineLevel="1">
      <c r="A237" s="50" t="s">
        <v>83</v>
      </c>
      <c r="B237" s="51" t="s">
        <v>84</v>
      </c>
      <c r="C237" s="51" t="s">
        <v>151</v>
      </c>
      <c r="D237" s="51" t="s">
        <v>8</v>
      </c>
      <c r="E237" s="185">
        <f>E238+E261+E285+E307+E324</f>
        <v>452681395.40999997</v>
      </c>
      <c r="F237" s="153">
        <f>F238+F261+F285+F307+F324</f>
        <v>446122767.33</v>
      </c>
      <c r="G237" s="183">
        <f>'прил 12'!F484</f>
        <v>452681395.40999997</v>
      </c>
      <c r="H237" s="183">
        <f>'прил 12'!G484</f>
        <v>446122767.33</v>
      </c>
    </row>
    <row r="238" spans="1:7" ht="17.25" customHeight="1" outlineLevel="2">
      <c r="A238" s="52" t="s">
        <v>130</v>
      </c>
      <c r="B238" s="53" t="s">
        <v>131</v>
      </c>
      <c r="C238" s="53" t="s">
        <v>151</v>
      </c>
      <c r="D238" s="53" t="s">
        <v>8</v>
      </c>
      <c r="E238" s="186">
        <f>E239</f>
        <v>101456312</v>
      </c>
      <c r="F238" s="149">
        <f>F239</f>
        <v>100292398</v>
      </c>
      <c r="G238" s="182"/>
    </row>
    <row r="239" spans="1:7" ht="39.75" customHeight="1" outlineLevel="3">
      <c r="A239" s="137" t="s">
        <v>586</v>
      </c>
      <c r="B239" s="74" t="s">
        <v>131</v>
      </c>
      <c r="C239" s="74" t="s">
        <v>166</v>
      </c>
      <c r="D239" s="74" t="s">
        <v>8</v>
      </c>
      <c r="E239" s="186">
        <f>E240</f>
        <v>101456312</v>
      </c>
      <c r="F239" s="149">
        <f>F240</f>
        <v>100292398</v>
      </c>
      <c r="G239" s="182"/>
    </row>
    <row r="240" spans="1:7" ht="37.5" outlineLevel="3">
      <c r="A240" s="52" t="s">
        <v>587</v>
      </c>
      <c r="B240" s="53" t="s">
        <v>131</v>
      </c>
      <c r="C240" s="53" t="s">
        <v>167</v>
      </c>
      <c r="D240" s="53" t="s">
        <v>8</v>
      </c>
      <c r="E240" s="186">
        <f>E241+E248</f>
        <v>101456312</v>
      </c>
      <c r="F240" s="149">
        <f>F241+F248</f>
        <v>100292398</v>
      </c>
      <c r="G240" s="182"/>
    </row>
    <row r="241" spans="1:7" ht="37.5" outlineLevel="3">
      <c r="A241" s="56" t="s">
        <v>252</v>
      </c>
      <c r="B241" s="53" t="s">
        <v>131</v>
      </c>
      <c r="C241" s="53" t="s">
        <v>271</v>
      </c>
      <c r="D241" s="53" t="s">
        <v>8</v>
      </c>
      <c r="E241" s="186">
        <f>E242+E245</f>
        <v>101013812</v>
      </c>
      <c r="F241" s="149">
        <f>F242+F245</f>
        <v>100052398</v>
      </c>
      <c r="G241" s="182"/>
    </row>
    <row r="242" spans="1:7" ht="38.25" customHeight="1" outlineLevel="3">
      <c r="A242" s="52" t="s">
        <v>133</v>
      </c>
      <c r="B242" s="53" t="s">
        <v>131</v>
      </c>
      <c r="C242" s="53" t="s">
        <v>174</v>
      </c>
      <c r="D242" s="53" t="s">
        <v>8</v>
      </c>
      <c r="E242" s="186">
        <f>E243</f>
        <v>34510583</v>
      </c>
      <c r="F242" s="149">
        <f>F243</f>
        <v>33549169</v>
      </c>
      <c r="G242" s="182"/>
    </row>
    <row r="243" spans="1:7" ht="39" customHeight="1" outlineLevel="4">
      <c r="A243" s="52" t="s">
        <v>51</v>
      </c>
      <c r="B243" s="53" t="s">
        <v>131</v>
      </c>
      <c r="C243" s="53" t="s">
        <v>174</v>
      </c>
      <c r="D243" s="53" t="s">
        <v>52</v>
      </c>
      <c r="E243" s="186">
        <f>E244</f>
        <v>34510583</v>
      </c>
      <c r="F243" s="149">
        <f>F244</f>
        <v>33549169</v>
      </c>
      <c r="G243" s="182"/>
    </row>
    <row r="244" spans="1:7" ht="15" outlineLevel="6">
      <c r="A244" s="52" t="s">
        <v>88</v>
      </c>
      <c r="B244" s="53" t="s">
        <v>131</v>
      </c>
      <c r="C244" s="53" t="s">
        <v>174</v>
      </c>
      <c r="D244" s="53" t="s">
        <v>89</v>
      </c>
      <c r="E244" s="186">
        <f>34456583+54000</f>
        <v>34510583</v>
      </c>
      <c r="F244" s="149">
        <f>33495169+54000</f>
        <v>33549169</v>
      </c>
      <c r="G244" s="182"/>
    </row>
    <row r="245" spans="1:7" ht="77.25" customHeight="1" outlineLevel="6">
      <c r="A245" s="56" t="s">
        <v>588</v>
      </c>
      <c r="B245" s="53" t="s">
        <v>131</v>
      </c>
      <c r="C245" s="53" t="s">
        <v>175</v>
      </c>
      <c r="D245" s="53" t="s">
        <v>8</v>
      </c>
      <c r="E245" s="186">
        <f>E246</f>
        <v>66503229</v>
      </c>
      <c r="F245" s="149">
        <f>F246</f>
        <v>66503229</v>
      </c>
      <c r="G245" s="182"/>
    </row>
    <row r="246" spans="1:7" ht="37.5" outlineLevel="5">
      <c r="A246" s="52" t="s">
        <v>51</v>
      </c>
      <c r="B246" s="53" t="s">
        <v>131</v>
      </c>
      <c r="C246" s="53" t="s">
        <v>175</v>
      </c>
      <c r="D246" s="53" t="s">
        <v>52</v>
      </c>
      <c r="E246" s="186">
        <f>E247</f>
        <v>66503229</v>
      </c>
      <c r="F246" s="149">
        <f>F247</f>
        <v>66503229</v>
      </c>
      <c r="G246" s="182"/>
    </row>
    <row r="247" spans="1:7" ht="15" outlineLevel="6">
      <c r="A247" s="52" t="s">
        <v>88</v>
      </c>
      <c r="B247" s="53" t="s">
        <v>131</v>
      </c>
      <c r="C247" s="53" t="s">
        <v>175</v>
      </c>
      <c r="D247" s="53" t="s">
        <v>89</v>
      </c>
      <c r="E247" s="186">
        <v>66503229</v>
      </c>
      <c r="F247" s="149">
        <v>66503229</v>
      </c>
      <c r="G247" s="182"/>
    </row>
    <row r="248" spans="1:7" ht="37.5" outlineLevel="4">
      <c r="A248" s="56" t="s">
        <v>253</v>
      </c>
      <c r="B248" s="53" t="s">
        <v>131</v>
      </c>
      <c r="C248" s="53" t="s">
        <v>273</v>
      </c>
      <c r="D248" s="53" t="s">
        <v>8</v>
      </c>
      <c r="E248" s="186">
        <f>E249+E252+E255+E258</f>
        <v>442500</v>
      </c>
      <c r="F248" s="149">
        <f>F249+F252+F255+F258</f>
        <v>240000</v>
      </c>
      <c r="G248" s="182"/>
    </row>
    <row r="249" spans="1:7" ht="77.25" customHeight="1" outlineLevel="5">
      <c r="A249" s="32" t="s">
        <v>432</v>
      </c>
      <c r="B249" s="53" t="s">
        <v>131</v>
      </c>
      <c r="C249" s="53" t="s">
        <v>433</v>
      </c>
      <c r="D249" s="53" t="s">
        <v>8</v>
      </c>
      <c r="E249" s="186">
        <f>E250</f>
        <v>200000</v>
      </c>
      <c r="F249" s="149">
        <f>F250</f>
        <v>0</v>
      </c>
      <c r="G249" s="182"/>
    </row>
    <row r="250" spans="1:7" ht="38.25" customHeight="1" outlineLevel="6">
      <c r="A250" s="52" t="s">
        <v>328</v>
      </c>
      <c r="B250" s="53" t="s">
        <v>131</v>
      </c>
      <c r="C250" s="53" t="s">
        <v>433</v>
      </c>
      <c r="D250" s="53" t="s">
        <v>329</v>
      </c>
      <c r="E250" s="186">
        <f>E251</f>
        <v>200000</v>
      </c>
      <c r="F250" s="149">
        <f>F251</f>
        <v>0</v>
      </c>
      <c r="G250" s="182"/>
    </row>
    <row r="251" spans="1:7" ht="15" outlineLevel="1">
      <c r="A251" s="52" t="s">
        <v>330</v>
      </c>
      <c r="B251" s="53" t="s">
        <v>131</v>
      </c>
      <c r="C251" s="53" t="s">
        <v>433</v>
      </c>
      <c r="D251" s="53" t="s">
        <v>331</v>
      </c>
      <c r="E251" s="186">
        <v>200000</v>
      </c>
      <c r="F251" s="149">
        <v>0</v>
      </c>
      <c r="G251" s="182"/>
    </row>
    <row r="252" spans="1:7" ht="38.25" customHeight="1" outlineLevel="2">
      <c r="A252" s="52" t="s">
        <v>343</v>
      </c>
      <c r="B252" s="53" t="s">
        <v>131</v>
      </c>
      <c r="C252" s="53" t="s">
        <v>344</v>
      </c>
      <c r="D252" s="53" t="s">
        <v>8</v>
      </c>
      <c r="E252" s="186">
        <f>E253</f>
        <v>100000</v>
      </c>
      <c r="F252" s="149">
        <f>F253</f>
        <v>100000</v>
      </c>
      <c r="G252" s="182"/>
    </row>
    <row r="253" spans="1:7" ht="37.5" outlineLevel="4">
      <c r="A253" s="52" t="s">
        <v>51</v>
      </c>
      <c r="B253" s="53" t="s">
        <v>131</v>
      </c>
      <c r="C253" s="53" t="s">
        <v>344</v>
      </c>
      <c r="D253" s="53" t="s">
        <v>52</v>
      </c>
      <c r="E253" s="186">
        <f>E254</f>
        <v>100000</v>
      </c>
      <c r="F253" s="149">
        <f>F254</f>
        <v>100000</v>
      </c>
      <c r="G253" s="182"/>
    </row>
    <row r="254" spans="1:7" ht="21" customHeight="1" outlineLevel="5">
      <c r="A254" s="52" t="s">
        <v>88</v>
      </c>
      <c r="B254" s="53" t="s">
        <v>131</v>
      </c>
      <c r="C254" s="53" t="s">
        <v>344</v>
      </c>
      <c r="D254" s="53" t="s">
        <v>89</v>
      </c>
      <c r="E254" s="186">
        <v>100000</v>
      </c>
      <c r="F254" s="149">
        <v>100000</v>
      </c>
      <c r="G254" s="182"/>
    </row>
    <row r="255" spans="1:7" ht="37.5" outlineLevel="6">
      <c r="A255" s="52" t="s">
        <v>396</v>
      </c>
      <c r="B255" s="53" t="s">
        <v>131</v>
      </c>
      <c r="C255" s="53" t="s">
        <v>397</v>
      </c>
      <c r="D255" s="53" t="s">
        <v>8</v>
      </c>
      <c r="E255" s="186">
        <f>E256</f>
        <v>97500</v>
      </c>
      <c r="F255" s="149">
        <f>F256</f>
        <v>95000</v>
      </c>
      <c r="G255" s="182"/>
    </row>
    <row r="256" spans="1:7" ht="37.5" outlineLevel="5">
      <c r="A256" s="52" t="s">
        <v>51</v>
      </c>
      <c r="B256" s="53" t="s">
        <v>131</v>
      </c>
      <c r="C256" s="53" t="s">
        <v>397</v>
      </c>
      <c r="D256" s="53" t="s">
        <v>52</v>
      </c>
      <c r="E256" s="186">
        <f>E257</f>
        <v>97500</v>
      </c>
      <c r="F256" s="149">
        <f>F257</f>
        <v>95000</v>
      </c>
      <c r="G256" s="182"/>
    </row>
    <row r="257" spans="1:7" ht="15" outlineLevel="6">
      <c r="A257" s="52" t="s">
        <v>88</v>
      </c>
      <c r="B257" s="53" t="s">
        <v>131</v>
      </c>
      <c r="C257" s="53" t="s">
        <v>397</v>
      </c>
      <c r="D257" s="53" t="s">
        <v>89</v>
      </c>
      <c r="E257" s="186">
        <v>97500</v>
      </c>
      <c r="F257" s="149">
        <v>95000</v>
      </c>
      <c r="G257" s="182"/>
    </row>
    <row r="258" spans="1:9" ht="15" outlineLevel="4">
      <c r="A258" s="52" t="s">
        <v>335</v>
      </c>
      <c r="B258" s="53" t="s">
        <v>131</v>
      </c>
      <c r="C258" s="53" t="s">
        <v>398</v>
      </c>
      <c r="D258" s="53" t="s">
        <v>8</v>
      </c>
      <c r="E258" s="186">
        <f>E259</f>
        <v>45000</v>
      </c>
      <c r="F258" s="149">
        <f>F259</f>
        <v>45000</v>
      </c>
      <c r="G258" s="182"/>
      <c r="I258" s="1" t="s">
        <v>65</v>
      </c>
    </row>
    <row r="259" spans="1:7" ht="40.5" customHeight="1" outlineLevel="5">
      <c r="A259" s="52" t="s">
        <v>51</v>
      </c>
      <c r="B259" s="53" t="s">
        <v>131</v>
      </c>
      <c r="C259" s="53" t="s">
        <v>398</v>
      </c>
      <c r="D259" s="53" t="s">
        <v>52</v>
      </c>
      <c r="E259" s="186">
        <f>E260</f>
        <v>45000</v>
      </c>
      <c r="F259" s="149">
        <f>F260</f>
        <v>45000</v>
      </c>
      <c r="G259" s="182"/>
    </row>
    <row r="260" spans="1:7" ht="15" outlineLevel="6">
      <c r="A260" s="52" t="s">
        <v>88</v>
      </c>
      <c r="B260" s="53" t="s">
        <v>131</v>
      </c>
      <c r="C260" s="53" t="s">
        <v>398</v>
      </c>
      <c r="D260" s="53" t="s">
        <v>89</v>
      </c>
      <c r="E260" s="186">
        <v>45000</v>
      </c>
      <c r="F260" s="149">
        <v>45000</v>
      </c>
      <c r="G260" s="182"/>
    </row>
    <row r="261" spans="1:7" ht="15" outlineLevel="5">
      <c r="A261" s="52" t="s">
        <v>85</v>
      </c>
      <c r="B261" s="53" t="s">
        <v>86</v>
      </c>
      <c r="C261" s="53" t="s">
        <v>151</v>
      </c>
      <c r="D261" s="53" t="s">
        <v>8</v>
      </c>
      <c r="E261" s="186">
        <f>E262</f>
        <v>302666568.40999997</v>
      </c>
      <c r="F261" s="149">
        <f>F262</f>
        <v>302078129.33</v>
      </c>
      <c r="G261" s="182"/>
    </row>
    <row r="262" spans="1:7" ht="37.5" outlineLevel="6">
      <c r="A262" s="137" t="s">
        <v>586</v>
      </c>
      <c r="B262" s="74" t="s">
        <v>86</v>
      </c>
      <c r="C262" s="74" t="s">
        <v>166</v>
      </c>
      <c r="D262" s="74" t="s">
        <v>8</v>
      </c>
      <c r="E262" s="186">
        <f>E263</f>
        <v>302666568.40999997</v>
      </c>
      <c r="F262" s="149">
        <f>F263</f>
        <v>302078129.33</v>
      </c>
      <c r="G262" s="182"/>
    </row>
    <row r="263" spans="1:7" ht="37.5" outlineLevel="5">
      <c r="A263" s="52" t="s">
        <v>590</v>
      </c>
      <c r="B263" s="53" t="s">
        <v>86</v>
      </c>
      <c r="C263" s="53" t="s">
        <v>176</v>
      </c>
      <c r="D263" s="53" t="s">
        <v>8</v>
      </c>
      <c r="E263" s="186">
        <f>E264+E271+E281</f>
        <v>302666568.40999997</v>
      </c>
      <c r="F263" s="149">
        <f>F264+F271+F281</f>
        <v>302078129.33</v>
      </c>
      <c r="G263" s="182"/>
    </row>
    <row r="264" spans="1:7" ht="39.75" customHeight="1" outlineLevel="6">
      <c r="A264" s="56" t="s">
        <v>255</v>
      </c>
      <c r="B264" s="53" t="s">
        <v>86</v>
      </c>
      <c r="C264" s="53" t="s">
        <v>274</v>
      </c>
      <c r="D264" s="53" t="s">
        <v>8</v>
      </c>
      <c r="E264" s="186">
        <f>E265+E268</f>
        <v>289617625.40999997</v>
      </c>
      <c r="F264" s="149">
        <f>F265+F268</f>
        <v>289029186.33</v>
      </c>
      <c r="G264" s="182"/>
    </row>
    <row r="265" spans="1:7" ht="38.25" customHeight="1" outlineLevel="6">
      <c r="A265" s="52" t="s">
        <v>134</v>
      </c>
      <c r="B265" s="53" t="s">
        <v>86</v>
      </c>
      <c r="C265" s="53" t="s">
        <v>177</v>
      </c>
      <c r="D265" s="53" t="s">
        <v>8</v>
      </c>
      <c r="E265" s="186">
        <f>E266</f>
        <v>72424853.41</v>
      </c>
      <c r="F265" s="149">
        <f>F266</f>
        <v>71836414.33</v>
      </c>
      <c r="G265" s="182"/>
    </row>
    <row r="266" spans="1:7" ht="37.5" outlineLevel="6">
      <c r="A266" s="52" t="s">
        <v>51</v>
      </c>
      <c r="B266" s="53" t="s">
        <v>86</v>
      </c>
      <c r="C266" s="53" t="s">
        <v>177</v>
      </c>
      <c r="D266" s="53" t="s">
        <v>52</v>
      </c>
      <c r="E266" s="186">
        <f>E267</f>
        <v>72424853.41</v>
      </c>
      <c r="F266" s="149">
        <f>F267</f>
        <v>71836414.33</v>
      </c>
      <c r="G266" s="182"/>
    </row>
    <row r="267" spans="1:7" ht="15" outlineLevel="6">
      <c r="A267" s="52" t="s">
        <v>88</v>
      </c>
      <c r="B267" s="53" t="s">
        <v>86</v>
      </c>
      <c r="C267" s="53" t="s">
        <v>177</v>
      </c>
      <c r="D267" s="53" t="s">
        <v>89</v>
      </c>
      <c r="E267" s="186">
        <v>72424853.41</v>
      </c>
      <c r="F267" s="149">
        <v>71836414.33</v>
      </c>
      <c r="G267" s="182"/>
    </row>
    <row r="268" spans="1:7" s="3" customFormat="1" ht="93.75" customHeight="1">
      <c r="A268" s="56" t="s">
        <v>591</v>
      </c>
      <c r="B268" s="53" t="s">
        <v>86</v>
      </c>
      <c r="C268" s="53" t="s">
        <v>178</v>
      </c>
      <c r="D268" s="53" t="s">
        <v>8</v>
      </c>
      <c r="E268" s="186">
        <f>E269</f>
        <v>217192772</v>
      </c>
      <c r="F268" s="149">
        <f>F269</f>
        <v>217192772</v>
      </c>
      <c r="G268" s="182"/>
    </row>
    <row r="269" spans="1:7" ht="37.5" outlineLevel="1">
      <c r="A269" s="52" t="s">
        <v>51</v>
      </c>
      <c r="B269" s="53" t="s">
        <v>86</v>
      </c>
      <c r="C269" s="53" t="s">
        <v>178</v>
      </c>
      <c r="D269" s="53" t="s">
        <v>52</v>
      </c>
      <c r="E269" s="186">
        <f>E270</f>
        <v>217192772</v>
      </c>
      <c r="F269" s="149">
        <f>F270</f>
        <v>217192772</v>
      </c>
      <c r="G269" s="182"/>
    </row>
    <row r="270" spans="1:7" ht="19.5" customHeight="1" outlineLevel="2">
      <c r="A270" s="52" t="s">
        <v>88</v>
      </c>
      <c r="B270" s="53" t="s">
        <v>86</v>
      </c>
      <c r="C270" s="53" t="s">
        <v>178</v>
      </c>
      <c r="D270" s="53" t="s">
        <v>89</v>
      </c>
      <c r="E270" s="186">
        <v>217192772</v>
      </c>
      <c r="F270" s="149">
        <v>217192772</v>
      </c>
      <c r="G270" s="182"/>
    </row>
    <row r="271" spans="1:7" ht="41.25" customHeight="1" outlineLevel="6">
      <c r="A271" s="138" t="s">
        <v>256</v>
      </c>
      <c r="B271" s="53" t="s">
        <v>86</v>
      </c>
      <c r="C271" s="53" t="s">
        <v>272</v>
      </c>
      <c r="D271" s="53" t="s">
        <v>8</v>
      </c>
      <c r="E271" s="186">
        <f>E272+E275+E278</f>
        <v>110000</v>
      </c>
      <c r="F271" s="149">
        <f>F272+F275+F278</f>
        <v>110000</v>
      </c>
      <c r="G271" s="182"/>
    </row>
    <row r="272" spans="1:7" ht="19.5" customHeight="1" outlineLevel="6">
      <c r="A272" s="52" t="s">
        <v>333</v>
      </c>
      <c r="B272" s="53" t="s">
        <v>86</v>
      </c>
      <c r="C272" s="53" t="s">
        <v>334</v>
      </c>
      <c r="D272" s="53" t="s">
        <v>8</v>
      </c>
      <c r="E272" s="186">
        <f>E273</f>
        <v>10000</v>
      </c>
      <c r="F272" s="149">
        <f>F273</f>
        <v>10000</v>
      </c>
      <c r="G272" s="182"/>
    </row>
    <row r="273" spans="1:7" ht="41.25" customHeight="1" outlineLevel="6">
      <c r="A273" s="52" t="s">
        <v>51</v>
      </c>
      <c r="B273" s="53" t="s">
        <v>86</v>
      </c>
      <c r="C273" s="53" t="s">
        <v>334</v>
      </c>
      <c r="D273" s="53" t="s">
        <v>52</v>
      </c>
      <c r="E273" s="186">
        <f>E274</f>
        <v>10000</v>
      </c>
      <c r="F273" s="149">
        <f>F274</f>
        <v>10000</v>
      </c>
      <c r="G273" s="182"/>
    </row>
    <row r="274" spans="1:7" ht="19.5" customHeight="1" outlineLevel="6">
      <c r="A274" s="52" t="s">
        <v>88</v>
      </c>
      <c r="B274" s="53" t="s">
        <v>86</v>
      </c>
      <c r="C274" s="53" t="s">
        <v>334</v>
      </c>
      <c r="D274" s="53" t="s">
        <v>89</v>
      </c>
      <c r="E274" s="186">
        <v>10000</v>
      </c>
      <c r="F274" s="149">
        <v>10000</v>
      </c>
      <c r="G274" s="182"/>
    </row>
    <row r="275" spans="1:7" ht="15" outlineLevel="6">
      <c r="A275" s="52" t="s">
        <v>335</v>
      </c>
      <c r="B275" s="53" t="s">
        <v>86</v>
      </c>
      <c r="C275" s="53" t="s">
        <v>336</v>
      </c>
      <c r="D275" s="53" t="s">
        <v>8</v>
      </c>
      <c r="E275" s="186">
        <f>E276</f>
        <v>50000</v>
      </c>
      <c r="F275" s="149">
        <f>F276</f>
        <v>50000</v>
      </c>
      <c r="G275" s="182"/>
    </row>
    <row r="276" spans="1:7" ht="37.5" outlineLevel="6">
      <c r="A276" s="52" t="s">
        <v>51</v>
      </c>
      <c r="B276" s="53" t="s">
        <v>86</v>
      </c>
      <c r="C276" s="53" t="s">
        <v>336</v>
      </c>
      <c r="D276" s="53" t="s">
        <v>52</v>
      </c>
      <c r="E276" s="186">
        <f>E277</f>
        <v>50000</v>
      </c>
      <c r="F276" s="149">
        <f>F277</f>
        <v>50000</v>
      </c>
      <c r="G276" s="182"/>
    </row>
    <row r="277" spans="1:7" ht="15" outlineLevel="4">
      <c r="A277" s="52" t="s">
        <v>88</v>
      </c>
      <c r="B277" s="53" t="s">
        <v>86</v>
      </c>
      <c r="C277" s="53" t="s">
        <v>336</v>
      </c>
      <c r="D277" s="53" t="s">
        <v>89</v>
      </c>
      <c r="E277" s="186">
        <v>50000</v>
      </c>
      <c r="F277" s="149">
        <v>50000</v>
      </c>
      <c r="G277" s="182"/>
    </row>
    <row r="278" spans="1:7" ht="15" outlineLevel="5">
      <c r="A278" s="136" t="s">
        <v>461</v>
      </c>
      <c r="B278" s="53" t="s">
        <v>86</v>
      </c>
      <c r="C278" s="53" t="s">
        <v>462</v>
      </c>
      <c r="D278" s="53" t="s">
        <v>8</v>
      </c>
      <c r="E278" s="186">
        <f>E279</f>
        <v>50000</v>
      </c>
      <c r="F278" s="149">
        <f>F279</f>
        <v>50000</v>
      </c>
      <c r="G278" s="182"/>
    </row>
    <row r="279" spans="1:7" ht="37.5" outlineLevel="6">
      <c r="A279" s="52" t="s">
        <v>51</v>
      </c>
      <c r="B279" s="53" t="s">
        <v>86</v>
      </c>
      <c r="C279" s="53" t="s">
        <v>462</v>
      </c>
      <c r="D279" s="53" t="s">
        <v>52</v>
      </c>
      <c r="E279" s="186">
        <f>E280</f>
        <v>50000</v>
      </c>
      <c r="F279" s="149">
        <f>F280</f>
        <v>50000</v>
      </c>
      <c r="G279" s="182"/>
    </row>
    <row r="280" spans="1:7" ht="19.5" customHeight="1" outlineLevel="6">
      <c r="A280" s="52" t="s">
        <v>88</v>
      </c>
      <c r="B280" s="53" t="s">
        <v>86</v>
      </c>
      <c r="C280" s="53" t="s">
        <v>462</v>
      </c>
      <c r="D280" s="53" t="s">
        <v>89</v>
      </c>
      <c r="E280" s="186">
        <v>50000</v>
      </c>
      <c r="F280" s="149">
        <v>50000</v>
      </c>
      <c r="G280" s="182"/>
    </row>
    <row r="281" spans="1:7" s="3" customFormat="1" ht="37.5">
      <c r="A281" s="138" t="s">
        <v>383</v>
      </c>
      <c r="B281" s="53" t="s">
        <v>86</v>
      </c>
      <c r="C281" s="53" t="s">
        <v>275</v>
      </c>
      <c r="D281" s="53" t="s">
        <v>8</v>
      </c>
      <c r="E281" s="186">
        <f aca="true" t="shared" si="14" ref="E281:F283">E282</f>
        <v>12938943</v>
      </c>
      <c r="F281" s="149">
        <f t="shared" si="14"/>
        <v>12938943</v>
      </c>
      <c r="G281" s="182"/>
    </row>
    <row r="282" spans="1:7" ht="78.75" customHeight="1" outlineLevel="1">
      <c r="A282" s="59" t="s">
        <v>425</v>
      </c>
      <c r="B282" s="53" t="s">
        <v>86</v>
      </c>
      <c r="C282" s="53" t="s">
        <v>426</v>
      </c>
      <c r="D282" s="53" t="s">
        <v>8</v>
      </c>
      <c r="E282" s="186">
        <f t="shared" si="14"/>
        <v>12938943</v>
      </c>
      <c r="F282" s="149">
        <f t="shared" si="14"/>
        <v>12938943</v>
      </c>
      <c r="G282" s="182"/>
    </row>
    <row r="283" spans="1:7" ht="37.5" outlineLevel="3">
      <c r="A283" s="52" t="s">
        <v>51</v>
      </c>
      <c r="B283" s="53" t="s">
        <v>86</v>
      </c>
      <c r="C283" s="53" t="s">
        <v>426</v>
      </c>
      <c r="D283" s="53" t="s">
        <v>52</v>
      </c>
      <c r="E283" s="186">
        <f t="shared" si="14"/>
        <v>12938943</v>
      </c>
      <c r="F283" s="149">
        <f t="shared" si="14"/>
        <v>12938943</v>
      </c>
      <c r="G283" s="182"/>
    </row>
    <row r="284" spans="1:7" ht="15" outlineLevel="4">
      <c r="A284" s="52" t="s">
        <v>88</v>
      </c>
      <c r="B284" s="53" t="s">
        <v>86</v>
      </c>
      <c r="C284" s="53" t="s">
        <v>426</v>
      </c>
      <c r="D284" s="53" t="s">
        <v>89</v>
      </c>
      <c r="E284" s="186">
        <v>12938943</v>
      </c>
      <c r="F284" s="149">
        <v>12938943</v>
      </c>
      <c r="G284" s="182"/>
    </row>
    <row r="285" spans="1:7" ht="15" outlineLevel="5">
      <c r="A285" s="52" t="s">
        <v>312</v>
      </c>
      <c r="B285" s="53" t="s">
        <v>311</v>
      </c>
      <c r="C285" s="53" t="s">
        <v>151</v>
      </c>
      <c r="D285" s="53" t="s">
        <v>8</v>
      </c>
      <c r="E285" s="186">
        <f>E286+E302</f>
        <v>27248685</v>
      </c>
      <c r="F285" s="149">
        <f>F286+F302</f>
        <v>22435106</v>
      </c>
      <c r="G285" s="182"/>
    </row>
    <row r="286" spans="1:7" ht="37.5" outlineLevel="6">
      <c r="A286" s="137" t="s">
        <v>586</v>
      </c>
      <c r="B286" s="74" t="s">
        <v>311</v>
      </c>
      <c r="C286" s="74" t="s">
        <v>166</v>
      </c>
      <c r="D286" s="74" t="s">
        <v>8</v>
      </c>
      <c r="E286" s="186">
        <f>E287</f>
        <v>15870500</v>
      </c>
      <c r="F286" s="149">
        <f>F287</f>
        <v>12391375</v>
      </c>
      <c r="G286" s="182"/>
    </row>
    <row r="287" spans="1:7" ht="39.75" customHeight="1" outlineLevel="6">
      <c r="A287" s="52" t="s">
        <v>592</v>
      </c>
      <c r="B287" s="53" t="s">
        <v>311</v>
      </c>
      <c r="C287" s="53" t="s">
        <v>179</v>
      </c>
      <c r="D287" s="53" t="s">
        <v>8</v>
      </c>
      <c r="E287" s="186">
        <f>E288+E295</f>
        <v>15870500</v>
      </c>
      <c r="F287" s="149">
        <f>F288+F295</f>
        <v>12391375</v>
      </c>
      <c r="G287" s="182"/>
    </row>
    <row r="288" spans="1:7" ht="37.5" outlineLevel="6">
      <c r="A288" s="139" t="s">
        <v>257</v>
      </c>
      <c r="B288" s="53" t="s">
        <v>311</v>
      </c>
      <c r="C288" s="53" t="s">
        <v>276</v>
      </c>
      <c r="D288" s="53" t="s">
        <v>8</v>
      </c>
      <c r="E288" s="186">
        <f>E289+E292</f>
        <v>15775000</v>
      </c>
      <c r="F288" s="149">
        <f>F289+F292</f>
        <v>12300875</v>
      </c>
      <c r="G288" s="182"/>
    </row>
    <row r="289" spans="1:7" ht="37.5" customHeight="1" outlineLevel="6">
      <c r="A289" s="52" t="s">
        <v>135</v>
      </c>
      <c r="B289" s="53" t="s">
        <v>311</v>
      </c>
      <c r="C289" s="53" t="s">
        <v>181</v>
      </c>
      <c r="D289" s="53" t="s">
        <v>8</v>
      </c>
      <c r="E289" s="186">
        <f>E290</f>
        <v>15765000</v>
      </c>
      <c r="F289" s="149">
        <f>F290</f>
        <v>12295875</v>
      </c>
      <c r="G289" s="182"/>
    </row>
    <row r="290" spans="1:7" ht="37.5" outlineLevel="6">
      <c r="A290" s="52" t="s">
        <v>51</v>
      </c>
      <c r="B290" s="53" t="s">
        <v>311</v>
      </c>
      <c r="C290" s="53" t="s">
        <v>181</v>
      </c>
      <c r="D290" s="53" t="s">
        <v>52</v>
      </c>
      <c r="E290" s="186">
        <f>E291</f>
        <v>15765000</v>
      </c>
      <c r="F290" s="149">
        <f>F291</f>
        <v>12295875</v>
      </c>
      <c r="G290" s="182"/>
    </row>
    <row r="291" spans="1:7" ht="15" outlineLevel="6">
      <c r="A291" s="52" t="s">
        <v>88</v>
      </c>
      <c r="B291" s="53" t="s">
        <v>311</v>
      </c>
      <c r="C291" s="53" t="s">
        <v>181</v>
      </c>
      <c r="D291" s="53" t="s">
        <v>89</v>
      </c>
      <c r="E291" s="186">
        <v>15765000</v>
      </c>
      <c r="F291" s="149">
        <v>12295875</v>
      </c>
      <c r="G291" s="182"/>
    </row>
    <row r="292" spans="1:7" ht="78.75" customHeight="1" outlineLevel="6">
      <c r="A292" s="136" t="s">
        <v>465</v>
      </c>
      <c r="B292" s="53" t="s">
        <v>311</v>
      </c>
      <c r="C292" s="53" t="s">
        <v>466</v>
      </c>
      <c r="D292" s="53" t="s">
        <v>8</v>
      </c>
      <c r="E292" s="186">
        <f>E293</f>
        <v>10000</v>
      </c>
      <c r="F292" s="149">
        <f>F293</f>
        <v>5000</v>
      </c>
      <c r="G292" s="182"/>
    </row>
    <row r="293" spans="1:7" ht="21.75" customHeight="1" outlineLevel="6">
      <c r="A293" s="52" t="s">
        <v>51</v>
      </c>
      <c r="B293" s="53" t="s">
        <v>311</v>
      </c>
      <c r="C293" s="53" t="s">
        <v>466</v>
      </c>
      <c r="D293" s="53" t="s">
        <v>52</v>
      </c>
      <c r="E293" s="186">
        <f>E294</f>
        <v>10000</v>
      </c>
      <c r="F293" s="149">
        <f>F294</f>
        <v>5000</v>
      </c>
      <c r="G293" s="182"/>
    </row>
    <row r="294" spans="1:7" ht="15" outlineLevel="6">
      <c r="A294" s="52" t="s">
        <v>88</v>
      </c>
      <c r="B294" s="53" t="s">
        <v>311</v>
      </c>
      <c r="C294" s="53" t="s">
        <v>466</v>
      </c>
      <c r="D294" s="53" t="s">
        <v>89</v>
      </c>
      <c r="E294" s="186">
        <v>10000</v>
      </c>
      <c r="F294" s="149">
        <v>5000</v>
      </c>
      <c r="G294" s="182"/>
    </row>
    <row r="295" spans="1:7" ht="37.5" outlineLevel="6">
      <c r="A295" s="56" t="s">
        <v>593</v>
      </c>
      <c r="B295" s="53" t="s">
        <v>311</v>
      </c>
      <c r="C295" s="53" t="s">
        <v>277</v>
      </c>
      <c r="D295" s="53" t="s">
        <v>8</v>
      </c>
      <c r="E295" s="186">
        <f>E296+E299</f>
        <v>95500</v>
      </c>
      <c r="F295" s="149">
        <f>F296+F299</f>
        <v>90500</v>
      </c>
      <c r="G295" s="182"/>
    </row>
    <row r="296" spans="1:7" ht="15" outlineLevel="6">
      <c r="A296" s="52" t="s">
        <v>335</v>
      </c>
      <c r="B296" s="53" t="s">
        <v>311</v>
      </c>
      <c r="C296" s="53" t="s">
        <v>416</v>
      </c>
      <c r="D296" s="53" t="s">
        <v>8</v>
      </c>
      <c r="E296" s="186">
        <f>E297</f>
        <v>10000</v>
      </c>
      <c r="F296" s="149">
        <f>F297</f>
        <v>5000</v>
      </c>
      <c r="G296" s="182"/>
    </row>
    <row r="297" spans="1:7" ht="37.5" outlineLevel="6">
      <c r="A297" s="52" t="s">
        <v>51</v>
      </c>
      <c r="B297" s="53" t="s">
        <v>311</v>
      </c>
      <c r="C297" s="53" t="s">
        <v>416</v>
      </c>
      <c r="D297" s="53" t="s">
        <v>52</v>
      </c>
      <c r="E297" s="186">
        <f>E298</f>
        <v>10000</v>
      </c>
      <c r="F297" s="149">
        <f>F298</f>
        <v>5000</v>
      </c>
      <c r="G297" s="182"/>
    </row>
    <row r="298" spans="1:7" ht="15" outlineLevel="6">
      <c r="A298" s="52" t="s">
        <v>88</v>
      </c>
      <c r="B298" s="53" t="s">
        <v>311</v>
      </c>
      <c r="C298" s="53" t="s">
        <v>416</v>
      </c>
      <c r="D298" s="53" t="s">
        <v>89</v>
      </c>
      <c r="E298" s="186">
        <v>10000</v>
      </c>
      <c r="F298" s="149">
        <v>5000</v>
      </c>
      <c r="G298" s="182"/>
    </row>
    <row r="299" spans="1:7" ht="15" outlineLevel="6">
      <c r="A299" s="52" t="s">
        <v>132</v>
      </c>
      <c r="B299" s="53" t="s">
        <v>311</v>
      </c>
      <c r="C299" s="53" t="s">
        <v>180</v>
      </c>
      <c r="D299" s="53" t="s">
        <v>8</v>
      </c>
      <c r="E299" s="186">
        <f>E300</f>
        <v>85500</v>
      </c>
      <c r="F299" s="149">
        <f>F300</f>
        <v>85500</v>
      </c>
      <c r="G299" s="182"/>
    </row>
    <row r="300" spans="1:7" ht="37.5" outlineLevel="1">
      <c r="A300" s="52" t="s">
        <v>51</v>
      </c>
      <c r="B300" s="53" t="s">
        <v>311</v>
      </c>
      <c r="C300" s="53" t="s">
        <v>180</v>
      </c>
      <c r="D300" s="53" t="s">
        <v>52</v>
      </c>
      <c r="E300" s="186">
        <f>E301</f>
        <v>85500</v>
      </c>
      <c r="F300" s="149">
        <f>F301</f>
        <v>85500</v>
      </c>
      <c r="G300" s="182"/>
    </row>
    <row r="301" spans="1:7" ht="21" customHeight="1" outlineLevel="2">
      <c r="A301" s="52" t="s">
        <v>88</v>
      </c>
      <c r="B301" s="53" t="s">
        <v>311</v>
      </c>
      <c r="C301" s="53" t="s">
        <v>180</v>
      </c>
      <c r="D301" s="53" t="s">
        <v>89</v>
      </c>
      <c r="E301" s="186">
        <v>85500</v>
      </c>
      <c r="F301" s="149">
        <v>85500</v>
      </c>
      <c r="G301" s="182"/>
    </row>
    <row r="302" spans="1:7" s="123" customFormat="1" ht="37.5" outlineLevel="3">
      <c r="A302" s="137" t="s">
        <v>551</v>
      </c>
      <c r="B302" s="74" t="s">
        <v>311</v>
      </c>
      <c r="C302" s="74" t="s">
        <v>164</v>
      </c>
      <c r="D302" s="74" t="s">
        <v>8</v>
      </c>
      <c r="E302" s="213">
        <f aca="true" t="shared" si="15" ref="E302:F305">E303</f>
        <v>11378185</v>
      </c>
      <c r="F302" s="151">
        <f t="shared" si="15"/>
        <v>10043731</v>
      </c>
      <c r="G302" s="212"/>
    </row>
    <row r="303" spans="1:7" ht="38.25" customHeight="1" outlineLevel="4">
      <c r="A303" s="52" t="s">
        <v>550</v>
      </c>
      <c r="B303" s="53" t="s">
        <v>311</v>
      </c>
      <c r="C303" s="53" t="s">
        <v>280</v>
      </c>
      <c r="D303" s="53" t="s">
        <v>8</v>
      </c>
      <c r="E303" s="186">
        <f t="shared" si="15"/>
        <v>11378185</v>
      </c>
      <c r="F303" s="149">
        <f t="shared" si="15"/>
        <v>10043731</v>
      </c>
      <c r="G303" s="182"/>
    </row>
    <row r="304" spans="1:7" ht="39" customHeight="1" outlineLevel="5">
      <c r="A304" s="52" t="s">
        <v>87</v>
      </c>
      <c r="B304" s="53" t="s">
        <v>311</v>
      </c>
      <c r="C304" s="53" t="s">
        <v>165</v>
      </c>
      <c r="D304" s="53" t="s">
        <v>8</v>
      </c>
      <c r="E304" s="186">
        <f t="shared" si="15"/>
        <v>11378185</v>
      </c>
      <c r="F304" s="149">
        <f t="shared" si="15"/>
        <v>10043731</v>
      </c>
      <c r="G304" s="182"/>
    </row>
    <row r="305" spans="1:7" ht="37.5" outlineLevel="6">
      <c r="A305" s="52" t="s">
        <v>51</v>
      </c>
      <c r="B305" s="53" t="s">
        <v>311</v>
      </c>
      <c r="C305" s="53" t="s">
        <v>165</v>
      </c>
      <c r="D305" s="53" t="s">
        <v>52</v>
      </c>
      <c r="E305" s="186">
        <f t="shared" si="15"/>
        <v>11378185</v>
      </c>
      <c r="F305" s="149">
        <f t="shared" si="15"/>
        <v>10043731</v>
      </c>
      <c r="G305" s="182"/>
    </row>
    <row r="306" spans="1:7" ht="15" outlineLevel="5">
      <c r="A306" s="52" t="s">
        <v>88</v>
      </c>
      <c r="B306" s="53" t="s">
        <v>311</v>
      </c>
      <c r="C306" s="53" t="s">
        <v>165</v>
      </c>
      <c r="D306" s="53" t="s">
        <v>89</v>
      </c>
      <c r="E306" s="186">
        <v>11378185</v>
      </c>
      <c r="F306" s="149">
        <v>10043731</v>
      </c>
      <c r="G306" s="182"/>
    </row>
    <row r="307" spans="1:7" ht="15" outlineLevel="6">
      <c r="A307" s="52" t="s">
        <v>90</v>
      </c>
      <c r="B307" s="53" t="s">
        <v>91</v>
      </c>
      <c r="C307" s="53" t="s">
        <v>151</v>
      </c>
      <c r="D307" s="53" t="s">
        <v>8</v>
      </c>
      <c r="E307" s="186">
        <f>E308</f>
        <v>3462058</v>
      </c>
      <c r="F307" s="149">
        <f>F308</f>
        <v>3462058</v>
      </c>
      <c r="G307" s="182"/>
    </row>
    <row r="308" spans="1:7" s="214" customFormat="1" ht="37.5">
      <c r="A308" s="137" t="s">
        <v>586</v>
      </c>
      <c r="B308" s="74" t="s">
        <v>91</v>
      </c>
      <c r="C308" s="74" t="s">
        <v>166</v>
      </c>
      <c r="D308" s="74" t="s">
        <v>8</v>
      </c>
      <c r="E308" s="213">
        <f>E309+E320</f>
        <v>3462058</v>
      </c>
      <c r="F308" s="151">
        <f>F309+F320</f>
        <v>3462058</v>
      </c>
      <c r="G308" s="212"/>
    </row>
    <row r="309" spans="1:7" ht="15.75" customHeight="1" outlineLevel="1">
      <c r="A309" s="52" t="s">
        <v>589</v>
      </c>
      <c r="B309" s="53" t="s">
        <v>91</v>
      </c>
      <c r="C309" s="53" t="s">
        <v>176</v>
      </c>
      <c r="D309" s="53" t="s">
        <v>8</v>
      </c>
      <c r="E309" s="186">
        <f>E310+E314</f>
        <v>3408058</v>
      </c>
      <c r="F309" s="149">
        <f>F310+F314</f>
        <v>3408058</v>
      </c>
      <c r="G309" s="182"/>
    </row>
    <row r="310" spans="1:7" ht="37.5" outlineLevel="2">
      <c r="A310" s="138" t="s">
        <v>256</v>
      </c>
      <c r="B310" s="53" t="s">
        <v>91</v>
      </c>
      <c r="C310" s="53" t="s">
        <v>272</v>
      </c>
      <c r="D310" s="53" t="s">
        <v>8</v>
      </c>
      <c r="E310" s="186">
        <f aca="true" t="shared" si="16" ref="E310:F312">E311</f>
        <v>50000</v>
      </c>
      <c r="F310" s="149">
        <f t="shared" si="16"/>
        <v>50000</v>
      </c>
      <c r="G310" s="182"/>
    </row>
    <row r="311" spans="1:7" ht="18" customHeight="1" outlineLevel="2">
      <c r="A311" s="52" t="s">
        <v>682</v>
      </c>
      <c r="B311" s="53" t="s">
        <v>91</v>
      </c>
      <c r="C311" s="53" t="s">
        <v>287</v>
      </c>
      <c r="D311" s="53" t="s">
        <v>8</v>
      </c>
      <c r="E311" s="186">
        <f t="shared" si="16"/>
        <v>50000</v>
      </c>
      <c r="F311" s="149">
        <f t="shared" si="16"/>
        <v>50000</v>
      </c>
      <c r="G311" s="182"/>
    </row>
    <row r="312" spans="1:7" ht="18" customHeight="1" outlineLevel="2">
      <c r="A312" s="52" t="s">
        <v>18</v>
      </c>
      <c r="B312" s="53" t="s">
        <v>91</v>
      </c>
      <c r="C312" s="53" t="s">
        <v>287</v>
      </c>
      <c r="D312" s="53" t="s">
        <v>19</v>
      </c>
      <c r="E312" s="186">
        <f t="shared" si="16"/>
        <v>50000</v>
      </c>
      <c r="F312" s="149">
        <f t="shared" si="16"/>
        <v>50000</v>
      </c>
      <c r="G312" s="182"/>
    </row>
    <row r="313" spans="1:7" ht="37.5" outlineLevel="2">
      <c r="A313" s="52" t="s">
        <v>20</v>
      </c>
      <c r="B313" s="53" t="s">
        <v>91</v>
      </c>
      <c r="C313" s="53" t="s">
        <v>287</v>
      </c>
      <c r="D313" s="53" t="s">
        <v>21</v>
      </c>
      <c r="E313" s="186">
        <v>50000</v>
      </c>
      <c r="F313" s="149">
        <v>50000</v>
      </c>
      <c r="G313" s="182"/>
    </row>
    <row r="314" spans="1:7" ht="37.5" outlineLevel="4">
      <c r="A314" s="138" t="s">
        <v>383</v>
      </c>
      <c r="B314" s="53" t="s">
        <v>91</v>
      </c>
      <c r="C314" s="53" t="s">
        <v>275</v>
      </c>
      <c r="D314" s="53" t="s">
        <v>8</v>
      </c>
      <c r="E314" s="186">
        <f>E315</f>
        <v>3358058</v>
      </c>
      <c r="F314" s="149">
        <f>F315</f>
        <v>3358058</v>
      </c>
      <c r="G314" s="182"/>
    </row>
    <row r="315" spans="1:7" ht="55.5" customHeight="1" outlineLevel="5">
      <c r="A315" s="32" t="s">
        <v>594</v>
      </c>
      <c r="B315" s="53" t="s">
        <v>91</v>
      </c>
      <c r="C315" s="53" t="s">
        <v>182</v>
      </c>
      <c r="D315" s="53" t="s">
        <v>8</v>
      </c>
      <c r="E315" s="186">
        <f>E316+E318</f>
        <v>3358058</v>
      </c>
      <c r="F315" s="149">
        <f>F316+F318</f>
        <v>3358058</v>
      </c>
      <c r="G315" s="182"/>
    </row>
    <row r="316" spans="1:7" ht="15" outlineLevel="6">
      <c r="A316" s="52" t="s">
        <v>104</v>
      </c>
      <c r="B316" s="53" t="s">
        <v>91</v>
      </c>
      <c r="C316" s="53" t="s">
        <v>182</v>
      </c>
      <c r="D316" s="53" t="s">
        <v>105</v>
      </c>
      <c r="E316" s="186">
        <f>E317</f>
        <v>358058</v>
      </c>
      <c r="F316" s="149">
        <f>F317</f>
        <v>358058</v>
      </c>
      <c r="G316" s="182"/>
    </row>
    <row r="317" spans="1:7" ht="21" customHeight="1" outlineLevel="6">
      <c r="A317" s="52" t="s">
        <v>111</v>
      </c>
      <c r="B317" s="53" t="s">
        <v>91</v>
      </c>
      <c r="C317" s="53" t="s">
        <v>182</v>
      </c>
      <c r="D317" s="53" t="s">
        <v>112</v>
      </c>
      <c r="E317" s="186">
        <v>358058</v>
      </c>
      <c r="F317" s="149">
        <v>358058</v>
      </c>
      <c r="G317" s="182"/>
    </row>
    <row r="318" spans="1:7" ht="21" customHeight="1" outlineLevel="6">
      <c r="A318" s="52" t="s">
        <v>51</v>
      </c>
      <c r="B318" s="53" t="s">
        <v>91</v>
      </c>
      <c r="C318" s="53" t="s">
        <v>182</v>
      </c>
      <c r="D318" s="53" t="s">
        <v>52</v>
      </c>
      <c r="E318" s="186">
        <f>E319</f>
        <v>3000000</v>
      </c>
      <c r="F318" s="149">
        <f>F319</f>
        <v>3000000</v>
      </c>
      <c r="G318" s="182"/>
    </row>
    <row r="319" spans="1:7" s="3" customFormat="1" ht="15">
      <c r="A319" s="52" t="s">
        <v>88</v>
      </c>
      <c r="B319" s="53" t="s">
        <v>91</v>
      </c>
      <c r="C319" s="53" t="s">
        <v>182</v>
      </c>
      <c r="D319" s="53" t="s">
        <v>89</v>
      </c>
      <c r="E319" s="186">
        <v>3000000</v>
      </c>
      <c r="F319" s="149">
        <v>3000000</v>
      </c>
      <c r="G319" s="182"/>
    </row>
    <row r="320" spans="1:7" ht="18" customHeight="1" outlineLevel="1">
      <c r="A320" s="59" t="s">
        <v>290</v>
      </c>
      <c r="B320" s="53" t="s">
        <v>91</v>
      </c>
      <c r="C320" s="53" t="s">
        <v>289</v>
      </c>
      <c r="D320" s="53" t="s">
        <v>8</v>
      </c>
      <c r="E320" s="186">
        <f aca="true" t="shared" si="17" ref="E320:F322">E321</f>
        <v>54000</v>
      </c>
      <c r="F320" s="149">
        <f t="shared" si="17"/>
        <v>54000</v>
      </c>
      <c r="G320" s="182"/>
    </row>
    <row r="321" spans="1:7" ht="15" outlineLevel="2">
      <c r="A321" s="52" t="s">
        <v>92</v>
      </c>
      <c r="B321" s="53" t="s">
        <v>91</v>
      </c>
      <c r="C321" s="53" t="s">
        <v>183</v>
      </c>
      <c r="D321" s="53" t="s">
        <v>8</v>
      </c>
      <c r="E321" s="186">
        <f t="shared" si="17"/>
        <v>54000</v>
      </c>
      <c r="F321" s="149">
        <f t="shared" si="17"/>
        <v>54000</v>
      </c>
      <c r="G321" s="182"/>
    </row>
    <row r="322" spans="1:7" ht="18.75" customHeight="1" outlineLevel="3">
      <c r="A322" s="52" t="s">
        <v>18</v>
      </c>
      <c r="B322" s="53" t="s">
        <v>91</v>
      </c>
      <c r="C322" s="53" t="s">
        <v>183</v>
      </c>
      <c r="D322" s="53" t="s">
        <v>19</v>
      </c>
      <c r="E322" s="186">
        <f t="shared" si="17"/>
        <v>54000</v>
      </c>
      <c r="F322" s="149">
        <f t="shared" si="17"/>
        <v>54000</v>
      </c>
      <c r="G322" s="182"/>
    </row>
    <row r="323" spans="1:7" ht="39" customHeight="1" outlineLevel="4">
      <c r="A323" s="52" t="s">
        <v>20</v>
      </c>
      <c r="B323" s="53" t="s">
        <v>91</v>
      </c>
      <c r="C323" s="53" t="s">
        <v>183</v>
      </c>
      <c r="D323" s="53" t="s">
        <v>21</v>
      </c>
      <c r="E323" s="186">
        <v>54000</v>
      </c>
      <c r="F323" s="149">
        <v>54000</v>
      </c>
      <c r="G323" s="182"/>
    </row>
    <row r="324" spans="1:7" ht="15" outlineLevel="5">
      <c r="A324" s="52" t="s">
        <v>136</v>
      </c>
      <c r="B324" s="53" t="s">
        <v>137</v>
      </c>
      <c r="C324" s="53" t="s">
        <v>151</v>
      </c>
      <c r="D324" s="53" t="s">
        <v>8</v>
      </c>
      <c r="E324" s="186">
        <f>E325</f>
        <v>17847772</v>
      </c>
      <c r="F324" s="186">
        <f>F325</f>
        <v>17855076</v>
      </c>
      <c r="G324" s="182"/>
    </row>
    <row r="325" spans="1:7" ht="37.5" outlineLevel="6">
      <c r="A325" s="137" t="s">
        <v>595</v>
      </c>
      <c r="B325" s="74" t="s">
        <v>137</v>
      </c>
      <c r="C325" s="74" t="s">
        <v>166</v>
      </c>
      <c r="D325" s="74" t="s">
        <v>8</v>
      </c>
      <c r="E325" s="186">
        <f>E326</f>
        <v>17847772</v>
      </c>
      <c r="F325" s="149">
        <f>F326</f>
        <v>17855076</v>
      </c>
      <c r="G325" s="182"/>
    </row>
    <row r="326" spans="1:7" s="3" customFormat="1" ht="39.75" customHeight="1">
      <c r="A326" s="56" t="s">
        <v>259</v>
      </c>
      <c r="B326" s="53" t="s">
        <v>137</v>
      </c>
      <c r="C326" s="53" t="s">
        <v>278</v>
      </c>
      <c r="D326" s="53" t="s">
        <v>8</v>
      </c>
      <c r="E326" s="186">
        <f>E327+E334+E341</f>
        <v>17847772</v>
      </c>
      <c r="F326" s="149">
        <f>F327+F334+F341</f>
        <v>17855076</v>
      </c>
      <c r="G326" s="182"/>
    </row>
    <row r="327" spans="1:7" ht="39" customHeight="1" outlineLevel="1">
      <c r="A327" s="52" t="s">
        <v>13</v>
      </c>
      <c r="B327" s="53" t="s">
        <v>137</v>
      </c>
      <c r="C327" s="53" t="s">
        <v>184</v>
      </c>
      <c r="D327" s="53" t="s">
        <v>8</v>
      </c>
      <c r="E327" s="186">
        <f>E328+E330+E332</f>
        <v>3458000</v>
      </c>
      <c r="F327" s="149">
        <f>F328+F330+F332</f>
        <v>3450000</v>
      </c>
      <c r="G327" s="182"/>
    </row>
    <row r="328" spans="1:7" ht="36.75" customHeight="1" outlineLevel="2">
      <c r="A328" s="52" t="s">
        <v>14</v>
      </c>
      <c r="B328" s="53" t="s">
        <v>137</v>
      </c>
      <c r="C328" s="53" t="s">
        <v>184</v>
      </c>
      <c r="D328" s="53" t="s">
        <v>15</v>
      </c>
      <c r="E328" s="186">
        <f>E329</f>
        <v>3230000</v>
      </c>
      <c r="F328" s="149">
        <f>F329</f>
        <v>3230000</v>
      </c>
      <c r="G328" s="182"/>
    </row>
    <row r="329" spans="1:7" ht="18" customHeight="1" outlineLevel="4">
      <c r="A329" s="52" t="s">
        <v>16</v>
      </c>
      <c r="B329" s="53" t="s">
        <v>137</v>
      </c>
      <c r="C329" s="53" t="s">
        <v>184</v>
      </c>
      <c r="D329" s="53" t="s">
        <v>17</v>
      </c>
      <c r="E329" s="186">
        <v>3230000</v>
      </c>
      <c r="F329" s="149">
        <v>3230000</v>
      </c>
      <c r="G329" s="182"/>
    </row>
    <row r="330" spans="1:7" ht="18" customHeight="1" outlineLevel="5">
      <c r="A330" s="52" t="s">
        <v>18</v>
      </c>
      <c r="B330" s="53" t="s">
        <v>137</v>
      </c>
      <c r="C330" s="53" t="s">
        <v>184</v>
      </c>
      <c r="D330" s="53" t="s">
        <v>19</v>
      </c>
      <c r="E330" s="186">
        <f>E331</f>
        <v>43000</v>
      </c>
      <c r="F330" s="149">
        <f>F331</f>
        <v>40000</v>
      </c>
      <c r="G330" s="182"/>
    </row>
    <row r="331" spans="1:7" ht="37.5" outlineLevel="6">
      <c r="A331" s="52" t="s">
        <v>20</v>
      </c>
      <c r="B331" s="53" t="s">
        <v>137</v>
      </c>
      <c r="C331" s="53" t="s">
        <v>184</v>
      </c>
      <c r="D331" s="53" t="s">
        <v>21</v>
      </c>
      <c r="E331" s="186">
        <v>43000</v>
      </c>
      <c r="F331" s="149">
        <v>40000</v>
      </c>
      <c r="G331" s="182"/>
    </row>
    <row r="332" spans="1:7" ht="15" outlineLevel="4">
      <c r="A332" s="52" t="s">
        <v>22</v>
      </c>
      <c r="B332" s="53" t="s">
        <v>137</v>
      </c>
      <c r="C332" s="53" t="s">
        <v>184</v>
      </c>
      <c r="D332" s="53" t="s">
        <v>23</v>
      </c>
      <c r="E332" s="186">
        <f>E333</f>
        <v>185000</v>
      </c>
      <c r="F332" s="149">
        <f>F333</f>
        <v>180000</v>
      </c>
      <c r="G332" s="182"/>
    </row>
    <row r="333" spans="1:7" ht="15" outlineLevel="5">
      <c r="A333" s="52" t="s">
        <v>24</v>
      </c>
      <c r="B333" s="53" t="s">
        <v>137</v>
      </c>
      <c r="C333" s="53" t="s">
        <v>184</v>
      </c>
      <c r="D333" s="53" t="s">
        <v>25</v>
      </c>
      <c r="E333" s="186">
        <v>185000</v>
      </c>
      <c r="F333" s="149">
        <v>180000</v>
      </c>
      <c r="G333" s="182"/>
    </row>
    <row r="334" spans="1:7" ht="37.5" outlineLevel="6">
      <c r="A334" s="52" t="s">
        <v>47</v>
      </c>
      <c r="B334" s="53" t="s">
        <v>137</v>
      </c>
      <c r="C334" s="53" t="s">
        <v>185</v>
      </c>
      <c r="D334" s="53" t="s">
        <v>8</v>
      </c>
      <c r="E334" s="186">
        <f>E335+E337+E339</f>
        <v>12643051</v>
      </c>
      <c r="F334" s="149">
        <f>F335+F337+F339</f>
        <v>12658355</v>
      </c>
      <c r="G334" s="182"/>
    </row>
    <row r="335" spans="1:7" s="3" customFormat="1" ht="54.75" customHeight="1">
      <c r="A335" s="52" t="s">
        <v>14</v>
      </c>
      <c r="B335" s="53" t="s">
        <v>137</v>
      </c>
      <c r="C335" s="53" t="s">
        <v>185</v>
      </c>
      <c r="D335" s="53" t="s">
        <v>15</v>
      </c>
      <c r="E335" s="186">
        <f>E336</f>
        <v>10561547</v>
      </c>
      <c r="F335" s="149">
        <f>F336</f>
        <v>10561547</v>
      </c>
      <c r="G335" s="182"/>
    </row>
    <row r="336" spans="1:7" ht="15">
      <c r="A336" s="52" t="s">
        <v>48</v>
      </c>
      <c r="B336" s="53" t="s">
        <v>137</v>
      </c>
      <c r="C336" s="53" t="s">
        <v>185</v>
      </c>
      <c r="D336" s="53" t="s">
        <v>49</v>
      </c>
      <c r="E336" s="186">
        <v>10561547</v>
      </c>
      <c r="F336" s="149">
        <v>10561547</v>
      </c>
      <c r="G336" s="182"/>
    </row>
    <row r="337" spans="1:7" ht="18" customHeight="1">
      <c r="A337" s="52" t="s">
        <v>18</v>
      </c>
      <c r="B337" s="53" t="s">
        <v>137</v>
      </c>
      <c r="C337" s="53" t="s">
        <v>185</v>
      </c>
      <c r="D337" s="53" t="s">
        <v>19</v>
      </c>
      <c r="E337" s="186">
        <f>E338</f>
        <v>2041504</v>
      </c>
      <c r="F337" s="149">
        <f>F338</f>
        <v>2059808</v>
      </c>
      <c r="G337" s="182"/>
    </row>
    <row r="338" spans="1:9" ht="37.5">
      <c r="A338" s="52" t="s">
        <v>20</v>
      </c>
      <c r="B338" s="53" t="s">
        <v>137</v>
      </c>
      <c r="C338" s="53" t="s">
        <v>185</v>
      </c>
      <c r="D338" s="53" t="s">
        <v>21</v>
      </c>
      <c r="E338" s="186">
        <v>2041504</v>
      </c>
      <c r="F338" s="149">
        <v>2059808</v>
      </c>
      <c r="G338" s="182"/>
      <c r="H338" s="117"/>
      <c r="I338" s="117"/>
    </row>
    <row r="339" spans="1:9" ht="15">
      <c r="A339" s="52" t="s">
        <v>22</v>
      </c>
      <c r="B339" s="53" t="s">
        <v>137</v>
      </c>
      <c r="C339" s="53" t="s">
        <v>185</v>
      </c>
      <c r="D339" s="53" t="s">
        <v>23</v>
      </c>
      <c r="E339" s="186">
        <f>E340</f>
        <v>40000</v>
      </c>
      <c r="F339" s="149">
        <f>F340</f>
        <v>37000</v>
      </c>
      <c r="G339" s="182"/>
      <c r="H339" s="117"/>
      <c r="I339" s="117"/>
    </row>
    <row r="340" spans="1:9" ht="15">
      <c r="A340" s="52" t="s">
        <v>24</v>
      </c>
      <c r="B340" s="53" t="s">
        <v>137</v>
      </c>
      <c r="C340" s="53" t="s">
        <v>185</v>
      </c>
      <c r="D340" s="53" t="s">
        <v>25</v>
      </c>
      <c r="E340" s="186">
        <v>40000</v>
      </c>
      <c r="F340" s="149">
        <v>37000</v>
      </c>
      <c r="G340" s="182"/>
      <c r="H340" s="117"/>
      <c r="I340" s="117"/>
    </row>
    <row r="341" spans="1:9" ht="39" customHeight="1">
      <c r="A341" s="59" t="s">
        <v>50</v>
      </c>
      <c r="B341" s="53" t="s">
        <v>137</v>
      </c>
      <c r="C341" s="53" t="s">
        <v>186</v>
      </c>
      <c r="D341" s="53" t="s">
        <v>8</v>
      </c>
      <c r="E341" s="186">
        <f>E342</f>
        <v>1746721</v>
      </c>
      <c r="F341" s="149">
        <f>F342</f>
        <v>1746721</v>
      </c>
      <c r="G341" s="182"/>
      <c r="H341" s="117"/>
      <c r="I341" s="117"/>
    </row>
    <row r="342" spans="1:9" ht="37.5">
      <c r="A342" s="52" t="s">
        <v>51</v>
      </c>
      <c r="B342" s="53" t="s">
        <v>137</v>
      </c>
      <c r="C342" s="53" t="s">
        <v>186</v>
      </c>
      <c r="D342" s="53" t="s">
        <v>52</v>
      </c>
      <c r="E342" s="186">
        <f>E343</f>
        <v>1746721</v>
      </c>
      <c r="F342" s="149">
        <f>F343</f>
        <v>1746721</v>
      </c>
      <c r="G342" s="182"/>
      <c r="H342" s="117"/>
      <c r="I342" s="117"/>
    </row>
    <row r="343" spans="1:9" ht="15">
      <c r="A343" s="52" t="s">
        <v>53</v>
      </c>
      <c r="B343" s="53" t="s">
        <v>137</v>
      </c>
      <c r="C343" s="53" t="s">
        <v>186</v>
      </c>
      <c r="D343" s="53" t="s">
        <v>54</v>
      </c>
      <c r="E343" s="186">
        <v>1746721</v>
      </c>
      <c r="F343" s="149">
        <v>1746721</v>
      </c>
      <c r="G343" s="182"/>
      <c r="H343" s="117"/>
      <c r="I343" s="117"/>
    </row>
    <row r="344" spans="1:9" ht="15">
      <c r="A344" s="50" t="s">
        <v>93</v>
      </c>
      <c r="B344" s="51" t="s">
        <v>94</v>
      </c>
      <c r="C344" s="51" t="s">
        <v>151</v>
      </c>
      <c r="D344" s="51" t="s">
        <v>8</v>
      </c>
      <c r="E344" s="185">
        <f>E345</f>
        <v>6984820</v>
      </c>
      <c r="F344" s="153">
        <f>F345</f>
        <v>5802012</v>
      </c>
      <c r="G344" s="183">
        <f>'прил 12'!F485</f>
        <v>6984820</v>
      </c>
      <c r="H344" s="183">
        <f>'прил 12'!G485</f>
        <v>5802012</v>
      </c>
      <c r="I344" s="117"/>
    </row>
    <row r="345" spans="1:9" ht="15">
      <c r="A345" s="52" t="s">
        <v>95</v>
      </c>
      <c r="B345" s="53" t="s">
        <v>96</v>
      </c>
      <c r="C345" s="53" t="s">
        <v>151</v>
      </c>
      <c r="D345" s="53" t="s">
        <v>8</v>
      </c>
      <c r="E345" s="186">
        <f>E346</f>
        <v>6984820</v>
      </c>
      <c r="F345" s="149">
        <f>F346</f>
        <v>5802012</v>
      </c>
      <c r="G345" s="182"/>
      <c r="H345" s="117"/>
      <c r="I345" s="117"/>
    </row>
    <row r="346" spans="1:9" ht="39.75" customHeight="1">
      <c r="A346" s="137" t="s">
        <v>551</v>
      </c>
      <c r="B346" s="74" t="s">
        <v>96</v>
      </c>
      <c r="C346" s="74" t="s">
        <v>164</v>
      </c>
      <c r="D346" s="74" t="s">
        <v>8</v>
      </c>
      <c r="E346" s="186">
        <f>E347+E354</f>
        <v>6984820</v>
      </c>
      <c r="F346" s="149">
        <f>F347+F354</f>
        <v>5802012</v>
      </c>
      <c r="G346" s="182"/>
      <c r="H346" s="117"/>
      <c r="I346" s="117"/>
    </row>
    <row r="347" spans="1:9" ht="37.5">
      <c r="A347" s="52" t="s">
        <v>552</v>
      </c>
      <c r="B347" s="53" t="s">
        <v>96</v>
      </c>
      <c r="C347" s="53" t="s">
        <v>279</v>
      </c>
      <c r="D347" s="53" t="s">
        <v>8</v>
      </c>
      <c r="E347" s="186">
        <f>E348+E351</f>
        <v>6313820</v>
      </c>
      <c r="F347" s="149">
        <f>F348+F351</f>
        <v>5131012</v>
      </c>
      <c r="G347" s="182"/>
      <c r="H347" s="117"/>
      <c r="I347" s="117"/>
    </row>
    <row r="348" spans="1:9" ht="58.5" customHeight="1">
      <c r="A348" s="52" t="s">
        <v>457</v>
      </c>
      <c r="B348" s="53" t="s">
        <v>96</v>
      </c>
      <c r="C348" s="53" t="s">
        <v>458</v>
      </c>
      <c r="D348" s="53" t="s">
        <v>8</v>
      </c>
      <c r="E348" s="186">
        <f>E349</f>
        <v>1500</v>
      </c>
      <c r="F348" s="149">
        <f>F349</f>
        <v>1500</v>
      </c>
      <c r="G348" s="182"/>
      <c r="H348" s="117"/>
      <c r="I348" s="117"/>
    </row>
    <row r="349" spans="1:9" ht="37.5">
      <c r="A349" s="52" t="s">
        <v>51</v>
      </c>
      <c r="B349" s="53" t="s">
        <v>96</v>
      </c>
      <c r="C349" s="53" t="s">
        <v>458</v>
      </c>
      <c r="D349" s="53" t="s">
        <v>52</v>
      </c>
      <c r="E349" s="186">
        <f>E350</f>
        <v>1500</v>
      </c>
      <c r="F349" s="149">
        <f>F350</f>
        <v>1500</v>
      </c>
      <c r="G349" s="182"/>
      <c r="H349" s="117"/>
      <c r="I349" s="117"/>
    </row>
    <row r="350" spans="1:9" ht="15">
      <c r="A350" s="52" t="s">
        <v>88</v>
      </c>
      <c r="B350" s="53" t="s">
        <v>96</v>
      </c>
      <c r="C350" s="53" t="s">
        <v>458</v>
      </c>
      <c r="D350" s="53" t="s">
        <v>89</v>
      </c>
      <c r="E350" s="186">
        <v>1500</v>
      </c>
      <c r="F350" s="149">
        <v>1500</v>
      </c>
      <c r="G350" s="182"/>
      <c r="H350" s="117"/>
      <c r="I350" s="117"/>
    </row>
    <row r="351" spans="1:9" ht="39.75" customHeight="1">
      <c r="A351" s="59" t="s">
        <v>98</v>
      </c>
      <c r="B351" s="53" t="s">
        <v>96</v>
      </c>
      <c r="C351" s="53" t="s">
        <v>169</v>
      </c>
      <c r="D351" s="53" t="s">
        <v>8</v>
      </c>
      <c r="E351" s="186">
        <f>E352</f>
        <v>6312320</v>
      </c>
      <c r="F351" s="149">
        <f>F352</f>
        <v>5129512</v>
      </c>
      <c r="G351" s="182"/>
      <c r="H351" s="117"/>
      <c r="I351" s="117"/>
    </row>
    <row r="352" spans="1:9" ht="37.5">
      <c r="A352" s="52" t="s">
        <v>51</v>
      </c>
      <c r="B352" s="53" t="s">
        <v>96</v>
      </c>
      <c r="C352" s="53" t="s">
        <v>169</v>
      </c>
      <c r="D352" s="53" t="s">
        <v>52</v>
      </c>
      <c r="E352" s="186">
        <f>E353</f>
        <v>6312320</v>
      </c>
      <c r="F352" s="149">
        <f>F353</f>
        <v>5129512</v>
      </c>
      <c r="G352" s="182"/>
      <c r="H352" s="117"/>
      <c r="I352" s="117"/>
    </row>
    <row r="353" spans="1:9" ht="15">
      <c r="A353" s="52" t="s">
        <v>88</v>
      </c>
      <c r="B353" s="53" t="s">
        <v>96</v>
      </c>
      <c r="C353" s="53" t="s">
        <v>169</v>
      </c>
      <c r="D353" s="53" t="s">
        <v>89</v>
      </c>
      <c r="E353" s="186">
        <v>6312320</v>
      </c>
      <c r="F353" s="149">
        <v>5129512</v>
      </c>
      <c r="G353" s="182"/>
      <c r="H353" s="117"/>
      <c r="I353" s="117"/>
    </row>
    <row r="354" spans="1:9" ht="21" customHeight="1">
      <c r="A354" s="52" t="s">
        <v>261</v>
      </c>
      <c r="B354" s="53" t="s">
        <v>96</v>
      </c>
      <c r="C354" s="53" t="s">
        <v>281</v>
      </c>
      <c r="D354" s="53" t="s">
        <v>8</v>
      </c>
      <c r="E354" s="186">
        <f>E355</f>
        <v>671000</v>
      </c>
      <c r="F354" s="149">
        <f>F355</f>
        <v>671000</v>
      </c>
      <c r="G354" s="182"/>
      <c r="H354" s="117"/>
      <c r="I354" s="117"/>
    </row>
    <row r="355" spans="1:9" ht="15">
      <c r="A355" s="52" t="s">
        <v>97</v>
      </c>
      <c r="B355" s="53" t="s">
        <v>96</v>
      </c>
      <c r="C355" s="53" t="s">
        <v>168</v>
      </c>
      <c r="D355" s="53" t="s">
        <v>8</v>
      </c>
      <c r="E355" s="186">
        <f>E356</f>
        <v>671000</v>
      </c>
      <c r="F355" s="149">
        <f>F356</f>
        <v>671000</v>
      </c>
      <c r="G355" s="182"/>
      <c r="H355" s="117"/>
      <c r="I355" s="117"/>
    </row>
    <row r="356" spans="1:9" ht="37.5">
      <c r="A356" s="52" t="s">
        <v>51</v>
      </c>
      <c r="B356" s="53" t="s">
        <v>96</v>
      </c>
      <c r="C356" s="53" t="s">
        <v>168</v>
      </c>
      <c r="D356" s="53" t="s">
        <v>52</v>
      </c>
      <c r="E356" s="186">
        <f>E357+E358</f>
        <v>671000</v>
      </c>
      <c r="F356" s="149">
        <f>F357+F358</f>
        <v>671000</v>
      </c>
      <c r="G356" s="182"/>
      <c r="H356" s="117"/>
      <c r="I356" s="117"/>
    </row>
    <row r="357" spans="1:9" ht="15">
      <c r="A357" s="52" t="s">
        <v>88</v>
      </c>
      <c r="B357" s="53" t="s">
        <v>96</v>
      </c>
      <c r="C357" s="53" t="s">
        <v>168</v>
      </c>
      <c r="D357" s="53" t="s">
        <v>89</v>
      </c>
      <c r="E357" s="186">
        <v>557000</v>
      </c>
      <c r="F357" s="149">
        <v>557000</v>
      </c>
      <c r="G357" s="182"/>
      <c r="H357" s="117"/>
      <c r="I357" s="117"/>
    </row>
    <row r="358" spans="1:9" ht="34.5" customHeight="1">
      <c r="A358" s="187" t="s">
        <v>553</v>
      </c>
      <c r="B358" s="53" t="s">
        <v>96</v>
      </c>
      <c r="C358" s="53" t="s">
        <v>168</v>
      </c>
      <c r="D358" s="53" t="s">
        <v>307</v>
      </c>
      <c r="E358" s="186">
        <v>114000</v>
      </c>
      <c r="F358" s="149">
        <v>114000</v>
      </c>
      <c r="G358" s="182"/>
      <c r="H358" s="117"/>
      <c r="I358" s="117"/>
    </row>
    <row r="359" spans="1:9" ht="15">
      <c r="A359" s="50" t="s">
        <v>99</v>
      </c>
      <c r="B359" s="51" t="s">
        <v>100</v>
      </c>
      <c r="C359" s="51" t="s">
        <v>151</v>
      </c>
      <c r="D359" s="51" t="s">
        <v>8</v>
      </c>
      <c r="E359" s="185">
        <f>E360+E385+E365</f>
        <v>43816736.24</v>
      </c>
      <c r="F359" s="153">
        <f>F360+F385+F365</f>
        <v>44440137.24</v>
      </c>
      <c r="G359" s="183">
        <f>'прил 12'!F486</f>
        <v>43816736.24</v>
      </c>
      <c r="H359" s="183">
        <f>'прил 12'!G486</f>
        <v>44440137.24</v>
      </c>
      <c r="I359" s="117"/>
    </row>
    <row r="360" spans="1:9" ht="15">
      <c r="A360" s="52" t="s">
        <v>101</v>
      </c>
      <c r="B360" s="53" t="s">
        <v>102</v>
      </c>
      <c r="C360" s="53" t="s">
        <v>151</v>
      </c>
      <c r="D360" s="53" t="s">
        <v>8</v>
      </c>
      <c r="E360" s="186">
        <f aca="true" t="shared" si="18" ref="E360:F363">E361</f>
        <v>3513124</v>
      </c>
      <c r="F360" s="149">
        <f t="shared" si="18"/>
        <v>3413124</v>
      </c>
      <c r="G360" s="182"/>
      <c r="H360" s="117"/>
      <c r="I360" s="117"/>
    </row>
    <row r="361" spans="1:9" ht="15">
      <c r="A361" s="52" t="s">
        <v>248</v>
      </c>
      <c r="B361" s="53" t="s">
        <v>102</v>
      </c>
      <c r="C361" s="53" t="s">
        <v>152</v>
      </c>
      <c r="D361" s="53" t="s">
        <v>8</v>
      </c>
      <c r="E361" s="186">
        <f t="shared" si="18"/>
        <v>3513124</v>
      </c>
      <c r="F361" s="149">
        <f t="shared" si="18"/>
        <v>3413124</v>
      </c>
      <c r="G361" s="182"/>
      <c r="H361" s="117"/>
      <c r="I361" s="117"/>
    </row>
    <row r="362" spans="1:9" ht="15">
      <c r="A362" s="52" t="s">
        <v>103</v>
      </c>
      <c r="B362" s="53" t="s">
        <v>102</v>
      </c>
      <c r="C362" s="53" t="s">
        <v>170</v>
      </c>
      <c r="D362" s="53" t="s">
        <v>8</v>
      </c>
      <c r="E362" s="186">
        <f t="shared" si="18"/>
        <v>3513124</v>
      </c>
      <c r="F362" s="149">
        <f t="shared" si="18"/>
        <v>3413124</v>
      </c>
      <c r="G362" s="182"/>
      <c r="H362" s="117"/>
      <c r="I362" s="117"/>
    </row>
    <row r="363" spans="1:9" ht="15">
      <c r="A363" s="52" t="s">
        <v>104</v>
      </c>
      <c r="B363" s="53" t="s">
        <v>102</v>
      </c>
      <c r="C363" s="53" t="s">
        <v>170</v>
      </c>
      <c r="D363" s="53" t="s">
        <v>105</v>
      </c>
      <c r="E363" s="186">
        <f t="shared" si="18"/>
        <v>3513124</v>
      </c>
      <c r="F363" s="149">
        <f t="shared" si="18"/>
        <v>3413124</v>
      </c>
      <c r="G363" s="182"/>
      <c r="H363" s="117"/>
      <c r="I363" s="117"/>
    </row>
    <row r="364" spans="1:9" ht="15">
      <c r="A364" s="52" t="s">
        <v>106</v>
      </c>
      <c r="B364" s="53" t="s">
        <v>102</v>
      </c>
      <c r="C364" s="53" t="s">
        <v>170</v>
      </c>
      <c r="D364" s="53" t="s">
        <v>107</v>
      </c>
      <c r="E364" s="186">
        <v>3513124</v>
      </c>
      <c r="F364" s="149">
        <v>3413124</v>
      </c>
      <c r="G364" s="182"/>
      <c r="H364" s="117"/>
      <c r="I364" s="117"/>
    </row>
    <row r="365" spans="1:9" ht="15">
      <c r="A365" s="52" t="s">
        <v>108</v>
      </c>
      <c r="B365" s="53" t="s">
        <v>109</v>
      </c>
      <c r="C365" s="53" t="s">
        <v>151</v>
      </c>
      <c r="D365" s="53" t="s">
        <v>8</v>
      </c>
      <c r="E365" s="186">
        <f>E366+E371+E376+E381</f>
        <v>3244500</v>
      </c>
      <c r="F365" s="149">
        <f>F366+F371+F376+F381</f>
        <v>3213500</v>
      </c>
      <c r="G365" s="182"/>
      <c r="H365" s="117"/>
      <c r="I365" s="117"/>
    </row>
    <row r="366" spans="1:9" ht="37.5">
      <c r="A366" s="137" t="s">
        <v>586</v>
      </c>
      <c r="B366" s="74" t="s">
        <v>109</v>
      </c>
      <c r="C366" s="74" t="s">
        <v>166</v>
      </c>
      <c r="D366" s="74" t="s">
        <v>8</v>
      </c>
      <c r="E366" s="186">
        <f aca="true" t="shared" si="19" ref="E366:F369">E367</f>
        <v>2840000</v>
      </c>
      <c r="F366" s="149">
        <f t="shared" si="19"/>
        <v>2840000</v>
      </c>
      <c r="G366" s="182"/>
      <c r="H366" s="117"/>
      <c r="I366" s="117"/>
    </row>
    <row r="367" spans="1:9" ht="37.5">
      <c r="A367" s="55" t="s">
        <v>430</v>
      </c>
      <c r="B367" s="53" t="s">
        <v>109</v>
      </c>
      <c r="C367" s="53" t="s">
        <v>429</v>
      </c>
      <c r="D367" s="53" t="s">
        <v>8</v>
      </c>
      <c r="E367" s="186">
        <f t="shared" si="19"/>
        <v>2840000</v>
      </c>
      <c r="F367" s="149">
        <f t="shared" si="19"/>
        <v>2840000</v>
      </c>
      <c r="G367" s="182"/>
      <c r="H367" s="117"/>
      <c r="I367" s="117"/>
    </row>
    <row r="368" spans="1:9" ht="71.25" customHeight="1">
      <c r="A368" s="189" t="s">
        <v>596</v>
      </c>
      <c r="B368" s="53" t="s">
        <v>109</v>
      </c>
      <c r="C368" s="53" t="s">
        <v>428</v>
      </c>
      <c r="D368" s="53" t="s">
        <v>8</v>
      </c>
      <c r="E368" s="186">
        <f t="shared" si="19"/>
        <v>2840000</v>
      </c>
      <c r="F368" s="149">
        <f t="shared" si="19"/>
        <v>2840000</v>
      </c>
      <c r="G368" s="182"/>
      <c r="H368" s="117"/>
      <c r="I368" s="117"/>
    </row>
    <row r="369" spans="1:9" ht="15">
      <c r="A369" s="52" t="s">
        <v>104</v>
      </c>
      <c r="B369" s="53" t="s">
        <v>109</v>
      </c>
      <c r="C369" s="53" t="s">
        <v>428</v>
      </c>
      <c r="D369" s="53" t="s">
        <v>105</v>
      </c>
      <c r="E369" s="186">
        <f t="shared" si="19"/>
        <v>2840000</v>
      </c>
      <c r="F369" s="149">
        <f t="shared" si="19"/>
        <v>2840000</v>
      </c>
      <c r="G369" s="182"/>
      <c r="H369" s="117"/>
      <c r="I369" s="117"/>
    </row>
    <row r="370" spans="1:9" ht="37.5">
      <c r="A370" s="52" t="s">
        <v>111</v>
      </c>
      <c r="B370" s="53" t="s">
        <v>109</v>
      </c>
      <c r="C370" s="53" t="s">
        <v>428</v>
      </c>
      <c r="D370" s="53" t="s">
        <v>112</v>
      </c>
      <c r="E370" s="186">
        <v>2840000</v>
      </c>
      <c r="F370" s="149">
        <v>2840000</v>
      </c>
      <c r="G370" s="182"/>
      <c r="H370" s="117"/>
      <c r="I370" s="117"/>
    </row>
    <row r="371" spans="1:9" ht="35.25" customHeight="1">
      <c r="A371" s="188" t="s">
        <v>554</v>
      </c>
      <c r="B371" s="74" t="s">
        <v>109</v>
      </c>
      <c r="C371" s="74" t="s">
        <v>155</v>
      </c>
      <c r="D371" s="74" t="s">
        <v>8</v>
      </c>
      <c r="E371" s="186">
        <f aca="true" t="shared" si="20" ref="E371:F374">E372</f>
        <v>200000</v>
      </c>
      <c r="F371" s="149">
        <f t="shared" si="20"/>
        <v>150000</v>
      </c>
      <c r="G371" s="182"/>
      <c r="H371" s="117"/>
      <c r="I371" s="117"/>
    </row>
    <row r="372" spans="1:9" ht="33" customHeight="1">
      <c r="A372" s="187" t="s">
        <v>555</v>
      </c>
      <c r="B372" s="53" t="s">
        <v>109</v>
      </c>
      <c r="C372" s="53" t="s">
        <v>661</v>
      </c>
      <c r="D372" s="53" t="s">
        <v>8</v>
      </c>
      <c r="E372" s="186">
        <f t="shared" si="20"/>
        <v>200000</v>
      </c>
      <c r="F372" s="149">
        <f t="shared" si="20"/>
        <v>150000</v>
      </c>
      <c r="G372" s="182"/>
      <c r="H372" s="117"/>
      <c r="I372" s="117"/>
    </row>
    <row r="373" spans="1:9" ht="37.5">
      <c r="A373" s="52" t="s">
        <v>113</v>
      </c>
      <c r="B373" s="53" t="s">
        <v>109</v>
      </c>
      <c r="C373" s="53" t="s">
        <v>664</v>
      </c>
      <c r="D373" s="53" t="s">
        <v>8</v>
      </c>
      <c r="E373" s="186">
        <f t="shared" si="20"/>
        <v>200000</v>
      </c>
      <c r="F373" s="149">
        <f t="shared" si="20"/>
        <v>150000</v>
      </c>
      <c r="G373" s="182"/>
      <c r="H373" s="117"/>
      <c r="I373" s="117"/>
    </row>
    <row r="374" spans="1:9" ht="15">
      <c r="A374" s="52" t="s">
        <v>104</v>
      </c>
      <c r="B374" s="53" t="s">
        <v>109</v>
      </c>
      <c r="C374" s="53" t="s">
        <v>664</v>
      </c>
      <c r="D374" s="53" t="s">
        <v>105</v>
      </c>
      <c r="E374" s="186">
        <f t="shared" si="20"/>
        <v>200000</v>
      </c>
      <c r="F374" s="149">
        <f t="shared" si="20"/>
        <v>150000</v>
      </c>
      <c r="G374" s="182"/>
      <c r="H374" s="117"/>
      <c r="I374" s="117"/>
    </row>
    <row r="375" spans="1:9" ht="37.5">
      <c r="A375" s="52" t="s">
        <v>111</v>
      </c>
      <c r="B375" s="53" t="s">
        <v>109</v>
      </c>
      <c r="C375" s="53" t="s">
        <v>664</v>
      </c>
      <c r="D375" s="53" t="s">
        <v>112</v>
      </c>
      <c r="E375" s="186">
        <v>200000</v>
      </c>
      <c r="F375" s="149">
        <v>150000</v>
      </c>
      <c r="G375" s="182"/>
      <c r="H375" s="117"/>
      <c r="I375" s="117"/>
    </row>
    <row r="376" spans="1:9" ht="38.25" customHeight="1">
      <c r="A376" s="137" t="s">
        <v>556</v>
      </c>
      <c r="B376" s="74" t="s">
        <v>109</v>
      </c>
      <c r="C376" s="74" t="s">
        <v>557</v>
      </c>
      <c r="D376" s="74" t="s">
        <v>8</v>
      </c>
      <c r="E376" s="186">
        <f aca="true" t="shared" si="21" ref="E376:F379">E377</f>
        <v>173500</v>
      </c>
      <c r="F376" s="149">
        <f t="shared" si="21"/>
        <v>173500</v>
      </c>
      <c r="G376" s="182"/>
      <c r="H376" s="117"/>
      <c r="I376" s="117"/>
    </row>
    <row r="377" spans="1:9" ht="39" customHeight="1">
      <c r="A377" s="52" t="s">
        <v>585</v>
      </c>
      <c r="B377" s="53" t="s">
        <v>109</v>
      </c>
      <c r="C377" s="53" t="s">
        <v>558</v>
      </c>
      <c r="D377" s="53" t="s">
        <v>8</v>
      </c>
      <c r="E377" s="186">
        <f t="shared" si="21"/>
        <v>173500</v>
      </c>
      <c r="F377" s="149">
        <f t="shared" si="21"/>
        <v>173500</v>
      </c>
      <c r="G377" s="182"/>
      <c r="H377" s="117"/>
      <c r="I377" s="117"/>
    </row>
    <row r="378" spans="1:9" ht="37.5">
      <c r="A378" s="52" t="s">
        <v>110</v>
      </c>
      <c r="B378" s="53" t="s">
        <v>109</v>
      </c>
      <c r="C378" s="53" t="s">
        <v>559</v>
      </c>
      <c r="D378" s="53" t="s">
        <v>8</v>
      </c>
      <c r="E378" s="186">
        <f t="shared" si="21"/>
        <v>173500</v>
      </c>
      <c r="F378" s="149">
        <f t="shared" si="21"/>
        <v>173500</v>
      </c>
      <c r="G378" s="182"/>
      <c r="H378" s="117"/>
      <c r="I378" s="117"/>
    </row>
    <row r="379" spans="1:9" ht="15">
      <c r="A379" s="52" t="s">
        <v>104</v>
      </c>
      <c r="B379" s="53" t="s">
        <v>109</v>
      </c>
      <c r="C379" s="53" t="s">
        <v>559</v>
      </c>
      <c r="D379" s="53" t="s">
        <v>105</v>
      </c>
      <c r="E379" s="186">
        <f t="shared" si="21"/>
        <v>173500</v>
      </c>
      <c r="F379" s="149">
        <f t="shared" si="21"/>
        <v>173500</v>
      </c>
      <c r="G379" s="182"/>
      <c r="H379" s="117"/>
      <c r="I379" s="117"/>
    </row>
    <row r="380" spans="1:9" ht="37.5">
      <c r="A380" s="52" t="s">
        <v>111</v>
      </c>
      <c r="B380" s="53" t="s">
        <v>109</v>
      </c>
      <c r="C380" s="53" t="s">
        <v>559</v>
      </c>
      <c r="D380" s="53" t="s">
        <v>112</v>
      </c>
      <c r="E380" s="186">
        <v>173500</v>
      </c>
      <c r="F380" s="149">
        <v>173500</v>
      </c>
      <c r="G380" s="182"/>
      <c r="H380" s="117"/>
      <c r="I380" s="117"/>
    </row>
    <row r="381" spans="1:9" ht="18.75" customHeight="1">
      <c r="A381" s="52" t="s">
        <v>160</v>
      </c>
      <c r="B381" s="53" t="s">
        <v>109</v>
      </c>
      <c r="C381" s="53" t="s">
        <v>152</v>
      </c>
      <c r="D381" s="53" t="s">
        <v>8</v>
      </c>
      <c r="E381" s="186">
        <f aca="true" t="shared" si="22" ref="E381:F383">E382</f>
        <v>31000</v>
      </c>
      <c r="F381" s="149">
        <f t="shared" si="22"/>
        <v>50000</v>
      </c>
      <c r="G381" s="182"/>
      <c r="H381" s="117"/>
      <c r="I381" s="117"/>
    </row>
    <row r="382" spans="1:9" ht="18.75" customHeight="1">
      <c r="A382" s="52" t="s">
        <v>438</v>
      </c>
      <c r="B382" s="53" t="s">
        <v>109</v>
      </c>
      <c r="C382" s="53" t="s">
        <v>439</v>
      </c>
      <c r="D382" s="53" t="s">
        <v>8</v>
      </c>
      <c r="E382" s="186">
        <f t="shared" si="22"/>
        <v>31000</v>
      </c>
      <c r="F382" s="149">
        <f t="shared" si="22"/>
        <v>50000</v>
      </c>
      <c r="G382" s="182"/>
      <c r="H382" s="117"/>
      <c r="I382" s="117"/>
    </row>
    <row r="383" spans="1:9" ht="15">
      <c r="A383" s="52" t="s">
        <v>104</v>
      </c>
      <c r="B383" s="53" t="s">
        <v>109</v>
      </c>
      <c r="C383" s="53" t="s">
        <v>439</v>
      </c>
      <c r="D383" s="53" t="s">
        <v>105</v>
      </c>
      <c r="E383" s="186">
        <f t="shared" si="22"/>
        <v>31000</v>
      </c>
      <c r="F383" s="149">
        <f t="shared" si="22"/>
        <v>50000</v>
      </c>
      <c r="G383" s="182"/>
      <c r="H383" s="117"/>
      <c r="I383" s="117"/>
    </row>
    <row r="384" spans="1:9" ht="15">
      <c r="A384" s="52" t="s">
        <v>459</v>
      </c>
      <c r="B384" s="53" t="s">
        <v>109</v>
      </c>
      <c r="C384" s="53" t="s">
        <v>439</v>
      </c>
      <c r="D384" s="53" t="s">
        <v>460</v>
      </c>
      <c r="E384" s="186">
        <v>31000</v>
      </c>
      <c r="F384" s="149">
        <v>50000</v>
      </c>
      <c r="G384" s="182"/>
      <c r="H384" s="117"/>
      <c r="I384" s="117"/>
    </row>
    <row r="385" spans="1:9" ht="15">
      <c r="A385" s="52" t="s">
        <v>143</v>
      </c>
      <c r="B385" s="53" t="s">
        <v>144</v>
      </c>
      <c r="C385" s="53" t="s">
        <v>151</v>
      </c>
      <c r="D385" s="53" t="s">
        <v>8</v>
      </c>
      <c r="E385" s="186">
        <f>E386+E394</f>
        <v>37059112.24</v>
      </c>
      <c r="F385" s="149">
        <f>F386+F394</f>
        <v>37813513.24</v>
      </c>
      <c r="G385" s="182"/>
      <c r="H385" s="117"/>
      <c r="I385" s="117"/>
    </row>
    <row r="386" spans="1:9" ht="37.5">
      <c r="A386" s="137" t="s">
        <v>595</v>
      </c>
      <c r="B386" s="74" t="s">
        <v>144</v>
      </c>
      <c r="C386" s="74" t="s">
        <v>166</v>
      </c>
      <c r="D386" s="74" t="s">
        <v>8</v>
      </c>
      <c r="E386" s="186">
        <f aca="true" t="shared" si="23" ref="E386:F388">E387</f>
        <v>4146291</v>
      </c>
      <c r="F386" s="149">
        <f t="shared" si="23"/>
        <v>4146291</v>
      </c>
      <c r="G386" s="182"/>
      <c r="H386" s="117"/>
      <c r="I386" s="117"/>
    </row>
    <row r="387" spans="1:7" ht="37.5">
      <c r="A387" s="52" t="s">
        <v>587</v>
      </c>
      <c r="B387" s="53" t="s">
        <v>144</v>
      </c>
      <c r="C387" s="53" t="s">
        <v>167</v>
      </c>
      <c r="D387" s="53" t="s">
        <v>8</v>
      </c>
      <c r="E387" s="186">
        <f t="shared" si="23"/>
        <v>4146291</v>
      </c>
      <c r="F387" s="149">
        <f t="shared" si="23"/>
        <v>4146291</v>
      </c>
      <c r="G387" s="182"/>
    </row>
    <row r="388" spans="1:7" ht="20.25" customHeight="1">
      <c r="A388" s="138" t="s">
        <v>254</v>
      </c>
      <c r="B388" s="53" t="s">
        <v>144</v>
      </c>
      <c r="C388" s="53" t="s">
        <v>286</v>
      </c>
      <c r="D388" s="53" t="s">
        <v>8</v>
      </c>
      <c r="E388" s="186">
        <f t="shared" si="23"/>
        <v>4146291</v>
      </c>
      <c r="F388" s="149">
        <f t="shared" si="23"/>
        <v>4146291</v>
      </c>
      <c r="G388" s="182"/>
    </row>
    <row r="389" spans="1:7" ht="107.25" customHeight="1">
      <c r="A389" s="187" t="s">
        <v>597</v>
      </c>
      <c r="B389" s="53" t="s">
        <v>144</v>
      </c>
      <c r="C389" s="53" t="s">
        <v>187</v>
      </c>
      <c r="D389" s="53" t="s">
        <v>8</v>
      </c>
      <c r="E389" s="186">
        <f>E390+E392</f>
        <v>4146291</v>
      </c>
      <c r="F389" s="149">
        <f>F390+F392</f>
        <v>4146291</v>
      </c>
      <c r="G389" s="182"/>
    </row>
    <row r="390" spans="1:7" ht="18" customHeight="1">
      <c r="A390" s="52" t="s">
        <v>18</v>
      </c>
      <c r="B390" s="53" t="s">
        <v>144</v>
      </c>
      <c r="C390" s="53" t="s">
        <v>187</v>
      </c>
      <c r="D390" s="53" t="s">
        <v>19</v>
      </c>
      <c r="E390" s="186">
        <f>E391</f>
        <v>24000</v>
      </c>
      <c r="F390" s="149">
        <f>F391</f>
        <v>24000</v>
      </c>
      <c r="G390" s="182"/>
    </row>
    <row r="391" spans="1:7" ht="37.5">
      <c r="A391" s="52" t="s">
        <v>20</v>
      </c>
      <c r="B391" s="53" t="s">
        <v>144</v>
      </c>
      <c r="C391" s="53" t="s">
        <v>187</v>
      </c>
      <c r="D391" s="53" t="s">
        <v>21</v>
      </c>
      <c r="E391" s="186">
        <v>24000</v>
      </c>
      <c r="F391" s="149">
        <v>24000</v>
      </c>
      <c r="G391" s="182"/>
    </row>
    <row r="392" spans="1:7" ht="15">
      <c r="A392" s="52" t="s">
        <v>104</v>
      </c>
      <c r="B392" s="53" t="s">
        <v>144</v>
      </c>
      <c r="C392" s="53" t="s">
        <v>187</v>
      </c>
      <c r="D392" s="53" t="s">
        <v>105</v>
      </c>
      <c r="E392" s="186">
        <f>E393</f>
        <v>4122291</v>
      </c>
      <c r="F392" s="149">
        <f>F393</f>
        <v>4122291</v>
      </c>
      <c r="G392" s="182"/>
    </row>
    <row r="393" spans="1:7" ht="37.5">
      <c r="A393" s="52" t="s">
        <v>111</v>
      </c>
      <c r="B393" s="53" t="s">
        <v>144</v>
      </c>
      <c r="C393" s="53" t="s">
        <v>187</v>
      </c>
      <c r="D393" s="53" t="s">
        <v>112</v>
      </c>
      <c r="E393" s="186">
        <v>4122291</v>
      </c>
      <c r="F393" s="149">
        <v>4122291</v>
      </c>
      <c r="G393" s="182"/>
    </row>
    <row r="394" spans="1:7" ht="18.75" customHeight="1">
      <c r="A394" s="52" t="s">
        <v>160</v>
      </c>
      <c r="B394" s="53" t="s">
        <v>144</v>
      </c>
      <c r="C394" s="53" t="s">
        <v>152</v>
      </c>
      <c r="D394" s="53" t="s">
        <v>8</v>
      </c>
      <c r="E394" s="186">
        <f aca="true" t="shared" si="24" ref="E394:F397">E395</f>
        <v>32912821.240000002</v>
      </c>
      <c r="F394" s="149">
        <f t="shared" si="24"/>
        <v>33667222.24</v>
      </c>
      <c r="G394" s="182"/>
    </row>
    <row r="395" spans="1:7" ht="15">
      <c r="A395" s="52" t="s">
        <v>388</v>
      </c>
      <c r="B395" s="53" t="s">
        <v>144</v>
      </c>
      <c r="C395" s="53" t="s">
        <v>387</v>
      </c>
      <c r="D395" s="53" t="s">
        <v>8</v>
      </c>
      <c r="E395" s="186">
        <f>E396+E399+E402</f>
        <v>32912821.240000002</v>
      </c>
      <c r="F395" s="186">
        <f>F396+F399+F402</f>
        <v>33667222.24</v>
      </c>
      <c r="G395" s="182"/>
    </row>
    <row r="396" spans="1:7" ht="53.25" customHeight="1">
      <c r="A396" s="189" t="s">
        <v>564</v>
      </c>
      <c r="B396" s="53" t="s">
        <v>144</v>
      </c>
      <c r="C396" s="53" t="s">
        <v>431</v>
      </c>
      <c r="D396" s="53" t="s">
        <v>8</v>
      </c>
      <c r="E396" s="186">
        <f t="shared" si="24"/>
        <v>10419488.24</v>
      </c>
      <c r="F396" s="149">
        <f t="shared" si="24"/>
        <v>10419488.24</v>
      </c>
      <c r="G396" s="182"/>
    </row>
    <row r="397" spans="1:7" ht="39" customHeight="1">
      <c r="A397" s="52" t="s">
        <v>328</v>
      </c>
      <c r="B397" s="53" t="s">
        <v>144</v>
      </c>
      <c r="C397" s="53" t="s">
        <v>431</v>
      </c>
      <c r="D397" s="53" t="s">
        <v>329</v>
      </c>
      <c r="E397" s="186">
        <f t="shared" si="24"/>
        <v>10419488.24</v>
      </c>
      <c r="F397" s="149">
        <f t="shared" si="24"/>
        <v>10419488.24</v>
      </c>
      <c r="G397" s="182"/>
    </row>
    <row r="398" spans="1:7" ht="15">
      <c r="A398" s="52" t="s">
        <v>330</v>
      </c>
      <c r="B398" s="53" t="s">
        <v>144</v>
      </c>
      <c r="C398" s="53" t="s">
        <v>431</v>
      </c>
      <c r="D398" s="53" t="s">
        <v>331</v>
      </c>
      <c r="E398" s="186">
        <v>10419488.24</v>
      </c>
      <c r="F398" s="149">
        <v>10419488.24</v>
      </c>
      <c r="G398" s="182"/>
    </row>
    <row r="399" spans="1:7" ht="75">
      <c r="A399" s="52" t="s">
        <v>723</v>
      </c>
      <c r="B399" s="53" t="s">
        <v>144</v>
      </c>
      <c r="C399" s="53" t="s">
        <v>724</v>
      </c>
      <c r="D399" s="53" t="s">
        <v>8</v>
      </c>
      <c r="E399" s="186">
        <f>E400</f>
        <v>800660</v>
      </c>
      <c r="F399" s="186">
        <f>F400</f>
        <v>832686</v>
      </c>
      <c r="G399" s="182"/>
    </row>
    <row r="400" spans="1:7" ht="15">
      <c r="A400" s="52" t="s">
        <v>104</v>
      </c>
      <c r="B400" s="53" t="s">
        <v>144</v>
      </c>
      <c r="C400" s="53" t="s">
        <v>724</v>
      </c>
      <c r="D400" s="53" t="s">
        <v>105</v>
      </c>
      <c r="E400" s="186">
        <f>E401</f>
        <v>800660</v>
      </c>
      <c r="F400" s="186">
        <f>F401</f>
        <v>832686</v>
      </c>
      <c r="G400" s="182"/>
    </row>
    <row r="401" spans="1:7" ht="37.5">
      <c r="A401" s="52" t="s">
        <v>111</v>
      </c>
      <c r="B401" s="53" t="s">
        <v>144</v>
      </c>
      <c r="C401" s="53" t="s">
        <v>724</v>
      </c>
      <c r="D401" s="53" t="s">
        <v>112</v>
      </c>
      <c r="E401" s="186">
        <v>800660</v>
      </c>
      <c r="F401" s="149">
        <v>832686</v>
      </c>
      <c r="G401" s="182"/>
    </row>
    <row r="402" spans="1:7" ht="75" customHeight="1">
      <c r="A402" s="32" t="s">
        <v>725</v>
      </c>
      <c r="B402" s="53" t="s">
        <v>144</v>
      </c>
      <c r="C402" s="53" t="s">
        <v>726</v>
      </c>
      <c r="D402" s="53" t="s">
        <v>8</v>
      </c>
      <c r="E402" s="186">
        <f>E403</f>
        <v>21692673</v>
      </c>
      <c r="F402" s="186">
        <f>F403</f>
        <v>22415048</v>
      </c>
      <c r="G402" s="182"/>
    </row>
    <row r="403" spans="1:7" ht="15">
      <c r="A403" s="52" t="s">
        <v>104</v>
      </c>
      <c r="B403" s="53" t="s">
        <v>144</v>
      </c>
      <c r="C403" s="53" t="s">
        <v>726</v>
      </c>
      <c r="D403" s="53" t="s">
        <v>105</v>
      </c>
      <c r="E403" s="186">
        <f>E404</f>
        <v>21692673</v>
      </c>
      <c r="F403" s="186">
        <f>F404</f>
        <v>22415048</v>
      </c>
      <c r="G403" s="182"/>
    </row>
    <row r="404" spans="1:7" ht="37.5">
      <c r="A404" s="52" t="s">
        <v>111</v>
      </c>
      <c r="B404" s="53" t="s">
        <v>144</v>
      </c>
      <c r="C404" s="53" t="s">
        <v>726</v>
      </c>
      <c r="D404" s="53" t="s">
        <v>112</v>
      </c>
      <c r="E404" s="186">
        <v>21692673</v>
      </c>
      <c r="F404" s="149">
        <v>22415048</v>
      </c>
      <c r="G404" s="182"/>
    </row>
    <row r="405" spans="1:8" ht="15">
      <c r="A405" s="50" t="s">
        <v>114</v>
      </c>
      <c r="B405" s="51" t="s">
        <v>115</v>
      </c>
      <c r="C405" s="51" t="s">
        <v>151</v>
      </c>
      <c r="D405" s="51" t="s">
        <v>8</v>
      </c>
      <c r="E405" s="185">
        <f>E406</f>
        <v>3857369</v>
      </c>
      <c r="F405" s="153">
        <f>F406</f>
        <v>561000</v>
      </c>
      <c r="G405" s="183">
        <f>'прил 12'!F487</f>
        <v>3857369</v>
      </c>
      <c r="H405" s="183">
        <f>'прил 12'!G487</f>
        <v>561000</v>
      </c>
    </row>
    <row r="406" spans="1:7" ht="15">
      <c r="A406" s="52" t="s">
        <v>450</v>
      </c>
      <c r="B406" s="53" t="s">
        <v>449</v>
      </c>
      <c r="C406" s="53" t="s">
        <v>151</v>
      </c>
      <c r="D406" s="53" t="s">
        <v>8</v>
      </c>
      <c r="E406" s="186">
        <f>E407</f>
        <v>3857369</v>
      </c>
      <c r="F406" s="149">
        <f>F407</f>
        <v>561000</v>
      </c>
      <c r="G406" s="182"/>
    </row>
    <row r="407" spans="1:7" ht="35.25" customHeight="1">
      <c r="A407" s="188" t="s">
        <v>560</v>
      </c>
      <c r="B407" s="74" t="s">
        <v>449</v>
      </c>
      <c r="C407" s="74" t="s">
        <v>250</v>
      </c>
      <c r="D407" s="74" t="s">
        <v>8</v>
      </c>
      <c r="E407" s="186">
        <f>E408+E415</f>
        <v>3857369</v>
      </c>
      <c r="F407" s="149">
        <f>F408+F415</f>
        <v>561000</v>
      </c>
      <c r="G407" s="182"/>
    </row>
    <row r="408" spans="1:7" ht="15">
      <c r="A408" s="52" t="s">
        <v>561</v>
      </c>
      <c r="B408" s="53" t="s">
        <v>449</v>
      </c>
      <c r="C408" s="53" t="s">
        <v>453</v>
      </c>
      <c r="D408" s="53" t="s">
        <v>8</v>
      </c>
      <c r="E408" s="186">
        <f>E409+E412</f>
        <v>3296369</v>
      </c>
      <c r="F408" s="186">
        <f>F409+F412</f>
        <v>0</v>
      </c>
      <c r="G408" s="182"/>
    </row>
    <row r="409" spans="1:7" ht="56.25">
      <c r="A409" s="55" t="s">
        <v>727</v>
      </c>
      <c r="B409" s="53" t="s">
        <v>449</v>
      </c>
      <c r="C409" s="53" t="s">
        <v>728</v>
      </c>
      <c r="D409" s="53" t="s">
        <v>8</v>
      </c>
      <c r="E409" s="186">
        <f>E410</f>
        <v>3157619</v>
      </c>
      <c r="F409" s="186">
        <f>F410</f>
        <v>0</v>
      </c>
      <c r="G409" s="182"/>
    </row>
    <row r="410" spans="1:7" ht="19.5" customHeight="1">
      <c r="A410" s="52" t="s">
        <v>18</v>
      </c>
      <c r="B410" s="53" t="s">
        <v>449</v>
      </c>
      <c r="C410" s="53" t="s">
        <v>728</v>
      </c>
      <c r="D410" s="53" t="s">
        <v>19</v>
      </c>
      <c r="E410" s="186">
        <f>E411</f>
        <v>3157619</v>
      </c>
      <c r="F410" s="186">
        <f>F411</f>
        <v>0</v>
      </c>
      <c r="G410" s="182"/>
    </row>
    <row r="411" spans="1:7" ht="37.5">
      <c r="A411" s="52" t="s">
        <v>20</v>
      </c>
      <c r="B411" s="53" t="s">
        <v>449</v>
      </c>
      <c r="C411" s="53" t="s">
        <v>728</v>
      </c>
      <c r="D411" s="53" t="s">
        <v>21</v>
      </c>
      <c r="E411" s="186">
        <v>3157619</v>
      </c>
      <c r="F411" s="149"/>
      <c r="G411" s="182"/>
    </row>
    <row r="412" spans="1:7" ht="37.5">
      <c r="A412" s="52" t="s">
        <v>395</v>
      </c>
      <c r="B412" s="53" t="s">
        <v>449</v>
      </c>
      <c r="C412" s="53" t="s">
        <v>451</v>
      </c>
      <c r="D412" s="53" t="s">
        <v>8</v>
      </c>
      <c r="E412" s="186">
        <f aca="true" t="shared" si="25" ref="E412:F413">E413</f>
        <v>138750</v>
      </c>
      <c r="F412" s="149">
        <f t="shared" si="25"/>
        <v>0</v>
      </c>
      <c r="G412" s="182"/>
    </row>
    <row r="413" spans="1:7" ht="32.25" customHeight="1">
      <c r="A413" s="187" t="s">
        <v>328</v>
      </c>
      <c r="B413" s="53" t="s">
        <v>449</v>
      </c>
      <c r="C413" s="53" t="s">
        <v>451</v>
      </c>
      <c r="D413" s="53" t="s">
        <v>329</v>
      </c>
      <c r="E413" s="186">
        <f t="shared" si="25"/>
        <v>138750</v>
      </c>
      <c r="F413" s="149">
        <f t="shared" si="25"/>
        <v>0</v>
      </c>
      <c r="G413" s="182"/>
    </row>
    <row r="414" spans="1:7" ht="15">
      <c r="A414" s="52" t="s">
        <v>330</v>
      </c>
      <c r="B414" s="53" t="s">
        <v>449</v>
      </c>
      <c r="C414" s="53" t="s">
        <v>451</v>
      </c>
      <c r="D414" s="53" t="s">
        <v>331</v>
      </c>
      <c r="E414" s="186">
        <v>138750</v>
      </c>
      <c r="F414" s="149">
        <v>0</v>
      </c>
      <c r="G414" s="182"/>
    </row>
    <row r="415" spans="1:7" ht="35.25" customHeight="1">
      <c r="A415" s="187" t="s">
        <v>263</v>
      </c>
      <c r="B415" s="53" t="s">
        <v>449</v>
      </c>
      <c r="C415" s="53" t="s">
        <v>282</v>
      </c>
      <c r="D415" s="53" t="s">
        <v>8</v>
      </c>
      <c r="E415" s="186">
        <f>E416</f>
        <v>561000</v>
      </c>
      <c r="F415" s="149">
        <f>F416</f>
        <v>561000</v>
      </c>
      <c r="G415" s="182"/>
    </row>
    <row r="416" spans="1:7" ht="18.75" customHeight="1">
      <c r="A416" s="52" t="s">
        <v>116</v>
      </c>
      <c r="B416" s="53" t="s">
        <v>449</v>
      </c>
      <c r="C416" s="53" t="s">
        <v>251</v>
      </c>
      <c r="D416" s="53" t="s">
        <v>8</v>
      </c>
      <c r="E416" s="186">
        <f>E417+E419</f>
        <v>561000</v>
      </c>
      <c r="F416" s="149">
        <f>F417+F419</f>
        <v>561000</v>
      </c>
      <c r="G416" s="182"/>
    </row>
    <row r="417" spans="1:7" ht="18" customHeight="1">
      <c r="A417" s="52" t="s">
        <v>18</v>
      </c>
      <c r="B417" s="53" t="s">
        <v>449</v>
      </c>
      <c r="C417" s="53" t="s">
        <v>251</v>
      </c>
      <c r="D417" s="53" t="s">
        <v>19</v>
      </c>
      <c r="E417" s="186">
        <f>E418</f>
        <v>531000</v>
      </c>
      <c r="F417" s="149">
        <f>F418</f>
        <v>531000</v>
      </c>
      <c r="G417" s="182"/>
    </row>
    <row r="418" spans="1:7" ht="34.5" customHeight="1">
      <c r="A418" s="187" t="s">
        <v>20</v>
      </c>
      <c r="B418" s="53" t="s">
        <v>449</v>
      </c>
      <c r="C418" s="53" t="s">
        <v>251</v>
      </c>
      <c r="D418" s="53" t="s">
        <v>21</v>
      </c>
      <c r="E418" s="186">
        <v>531000</v>
      </c>
      <c r="F418" s="149">
        <v>531000</v>
      </c>
      <c r="G418" s="182"/>
    </row>
    <row r="419" spans="1:7" ht="19.5" customHeight="1">
      <c r="A419" s="52" t="s">
        <v>341</v>
      </c>
      <c r="B419" s="53" t="s">
        <v>449</v>
      </c>
      <c r="C419" s="53" t="s">
        <v>251</v>
      </c>
      <c r="D419" s="53" t="s">
        <v>23</v>
      </c>
      <c r="E419" s="186">
        <f>E420</f>
        <v>30000</v>
      </c>
      <c r="F419" s="149">
        <f>F420</f>
        <v>30000</v>
      </c>
      <c r="G419" s="182"/>
    </row>
    <row r="420" spans="1:7" ht="19.5" customHeight="1">
      <c r="A420" s="52" t="s">
        <v>342</v>
      </c>
      <c r="B420" s="53" t="s">
        <v>449</v>
      </c>
      <c r="C420" s="53" t="s">
        <v>251</v>
      </c>
      <c r="D420" s="53" t="s">
        <v>25</v>
      </c>
      <c r="E420" s="186">
        <v>30000</v>
      </c>
      <c r="F420" s="149">
        <v>30000</v>
      </c>
      <c r="G420" s="182"/>
    </row>
    <row r="421" spans="1:8" ht="15">
      <c r="A421" s="50" t="s">
        <v>117</v>
      </c>
      <c r="B421" s="51" t="s">
        <v>118</v>
      </c>
      <c r="C421" s="51" t="s">
        <v>151</v>
      </c>
      <c r="D421" s="51" t="s">
        <v>8</v>
      </c>
      <c r="E421" s="185">
        <f aca="true" t="shared" si="26" ref="E421:F423">E422</f>
        <v>881250</v>
      </c>
      <c r="F421" s="153">
        <f t="shared" si="26"/>
        <v>881250</v>
      </c>
      <c r="G421" s="183">
        <f>'прил 12'!F488</f>
        <v>881250</v>
      </c>
      <c r="H421" s="183">
        <f>'прил 12'!G488</f>
        <v>881250</v>
      </c>
    </row>
    <row r="422" spans="1:7" ht="15">
      <c r="A422" s="52" t="s">
        <v>119</v>
      </c>
      <c r="B422" s="53" t="s">
        <v>120</v>
      </c>
      <c r="C422" s="53" t="s">
        <v>151</v>
      </c>
      <c r="D422" s="53" t="s">
        <v>8</v>
      </c>
      <c r="E422" s="186">
        <f t="shared" si="26"/>
        <v>881250</v>
      </c>
      <c r="F422" s="149">
        <f t="shared" si="26"/>
        <v>881250</v>
      </c>
      <c r="G422" s="182"/>
    </row>
    <row r="423" spans="1:7" ht="38.25" customHeight="1">
      <c r="A423" s="137" t="s">
        <v>707</v>
      </c>
      <c r="B423" s="74" t="s">
        <v>120</v>
      </c>
      <c r="C423" s="74" t="s">
        <v>485</v>
      </c>
      <c r="D423" s="74" t="s">
        <v>8</v>
      </c>
      <c r="E423" s="186">
        <f t="shared" si="26"/>
        <v>881250</v>
      </c>
      <c r="F423" s="149">
        <f t="shared" si="26"/>
        <v>881250</v>
      </c>
      <c r="G423" s="182"/>
    </row>
    <row r="424" spans="1:7" ht="37.5">
      <c r="A424" s="56" t="s">
        <v>502</v>
      </c>
      <c r="B424" s="53" t="s">
        <v>120</v>
      </c>
      <c r="C424" s="53" t="s">
        <v>487</v>
      </c>
      <c r="D424" s="53" t="s">
        <v>8</v>
      </c>
      <c r="E424" s="186">
        <f aca="true" t="shared" si="27" ref="E424:F426">E425</f>
        <v>881250</v>
      </c>
      <c r="F424" s="149">
        <f t="shared" si="27"/>
        <v>881250</v>
      </c>
      <c r="G424" s="182"/>
    </row>
    <row r="425" spans="1:7" ht="39.75" customHeight="1">
      <c r="A425" s="52" t="s">
        <v>121</v>
      </c>
      <c r="B425" s="53" t="s">
        <v>120</v>
      </c>
      <c r="C425" s="53" t="s">
        <v>488</v>
      </c>
      <c r="D425" s="53" t="s">
        <v>8</v>
      </c>
      <c r="E425" s="186">
        <f t="shared" si="27"/>
        <v>881250</v>
      </c>
      <c r="F425" s="149">
        <f t="shared" si="27"/>
        <v>881250</v>
      </c>
      <c r="G425" s="182"/>
    </row>
    <row r="426" spans="1:7" ht="37.5">
      <c r="A426" s="52" t="s">
        <v>51</v>
      </c>
      <c r="B426" s="53" t="s">
        <v>120</v>
      </c>
      <c r="C426" s="53" t="s">
        <v>488</v>
      </c>
      <c r="D426" s="53" t="s">
        <v>52</v>
      </c>
      <c r="E426" s="186">
        <f t="shared" si="27"/>
        <v>881250</v>
      </c>
      <c r="F426" s="149">
        <f t="shared" si="27"/>
        <v>881250</v>
      </c>
      <c r="G426" s="182"/>
    </row>
    <row r="427" spans="1:7" ht="15">
      <c r="A427" s="52" t="s">
        <v>53</v>
      </c>
      <c r="B427" s="53" t="s">
        <v>120</v>
      </c>
      <c r="C427" s="53" t="s">
        <v>488</v>
      </c>
      <c r="D427" s="53" t="s">
        <v>54</v>
      </c>
      <c r="E427" s="186">
        <v>881250</v>
      </c>
      <c r="F427" s="149">
        <v>881250</v>
      </c>
      <c r="G427" s="182"/>
    </row>
    <row r="428" spans="1:8" ht="57" customHeight="1">
      <c r="A428" s="50" t="s">
        <v>32</v>
      </c>
      <c r="B428" s="51" t="s">
        <v>33</v>
      </c>
      <c r="C428" s="51" t="s">
        <v>151</v>
      </c>
      <c r="D428" s="51" t="s">
        <v>8</v>
      </c>
      <c r="E428" s="185">
        <f aca="true" t="shared" si="28" ref="E428:F430">E429</f>
        <v>19846400</v>
      </c>
      <c r="F428" s="153">
        <f t="shared" si="28"/>
        <v>19000000</v>
      </c>
      <c r="G428" s="183">
        <f>'прил 12'!F489</f>
        <v>19846400</v>
      </c>
      <c r="H428" s="183">
        <f>'прил 12'!G489</f>
        <v>19000000</v>
      </c>
    </row>
    <row r="429" spans="1:7" ht="39.75" customHeight="1">
      <c r="A429" s="52" t="s">
        <v>34</v>
      </c>
      <c r="B429" s="53" t="s">
        <v>35</v>
      </c>
      <c r="C429" s="53" t="s">
        <v>151</v>
      </c>
      <c r="D429" s="53" t="s">
        <v>8</v>
      </c>
      <c r="E429" s="186">
        <f t="shared" si="28"/>
        <v>19846400</v>
      </c>
      <c r="F429" s="149">
        <f t="shared" si="28"/>
        <v>19000000</v>
      </c>
      <c r="G429" s="182"/>
    </row>
    <row r="430" spans="1:7" ht="55.5" customHeight="1">
      <c r="A430" s="120" t="s">
        <v>710</v>
      </c>
      <c r="B430" s="74" t="s">
        <v>35</v>
      </c>
      <c r="C430" s="74" t="s">
        <v>490</v>
      </c>
      <c r="D430" s="74" t="s">
        <v>8</v>
      </c>
      <c r="E430" s="186">
        <f t="shared" si="28"/>
        <v>19846400</v>
      </c>
      <c r="F430" s="149">
        <f t="shared" si="28"/>
        <v>19000000</v>
      </c>
      <c r="G430" s="182"/>
    </row>
    <row r="431" spans="1:7" ht="39" customHeight="1">
      <c r="A431" s="56" t="s">
        <v>264</v>
      </c>
      <c r="B431" s="53" t="s">
        <v>35</v>
      </c>
      <c r="C431" s="53" t="s">
        <v>491</v>
      </c>
      <c r="D431" s="53" t="s">
        <v>8</v>
      </c>
      <c r="E431" s="186">
        <f>E432+E435</f>
        <v>19846400</v>
      </c>
      <c r="F431" s="149">
        <f>F432+F435</f>
        <v>19000000</v>
      </c>
      <c r="G431" s="182"/>
    </row>
    <row r="432" spans="1:7" ht="20.25" customHeight="1">
      <c r="A432" s="52" t="s">
        <v>492</v>
      </c>
      <c r="B432" s="53" t="s">
        <v>35</v>
      </c>
      <c r="C432" s="53" t="s">
        <v>493</v>
      </c>
      <c r="D432" s="53" t="s">
        <v>8</v>
      </c>
      <c r="E432" s="186">
        <f>E433</f>
        <v>1454950</v>
      </c>
      <c r="F432" s="149">
        <f>F433</f>
        <v>608550</v>
      </c>
      <c r="G432" s="182"/>
    </row>
    <row r="433" spans="1:7" ht="15">
      <c r="A433" s="52" t="s">
        <v>30</v>
      </c>
      <c r="B433" s="53" t="s">
        <v>35</v>
      </c>
      <c r="C433" s="53" t="s">
        <v>493</v>
      </c>
      <c r="D433" s="53" t="s">
        <v>31</v>
      </c>
      <c r="E433" s="186">
        <f>E434</f>
        <v>1454950</v>
      </c>
      <c r="F433" s="149">
        <f>F434</f>
        <v>608550</v>
      </c>
      <c r="G433" s="182"/>
    </row>
    <row r="434" spans="1:7" ht="15">
      <c r="A434" s="52" t="s">
        <v>36</v>
      </c>
      <c r="B434" s="53" t="s">
        <v>35</v>
      </c>
      <c r="C434" s="53" t="s">
        <v>493</v>
      </c>
      <c r="D434" s="53" t="s">
        <v>37</v>
      </c>
      <c r="E434" s="186">
        <v>1454950</v>
      </c>
      <c r="F434" s="149">
        <v>608550</v>
      </c>
      <c r="G434" s="182"/>
    </row>
    <row r="435" spans="1:7" ht="75.75" customHeight="1">
      <c r="A435" s="52" t="s">
        <v>494</v>
      </c>
      <c r="B435" s="53" t="s">
        <v>35</v>
      </c>
      <c r="C435" s="53" t="s">
        <v>495</v>
      </c>
      <c r="D435" s="53" t="s">
        <v>8</v>
      </c>
      <c r="E435" s="186">
        <f>E436</f>
        <v>18391450</v>
      </c>
      <c r="F435" s="149">
        <f>F436</f>
        <v>18391450</v>
      </c>
      <c r="G435" s="182"/>
    </row>
    <row r="436" spans="1:7" ht="15">
      <c r="A436" s="52" t="s">
        <v>30</v>
      </c>
      <c r="B436" s="53" t="s">
        <v>35</v>
      </c>
      <c r="C436" s="53" t="s">
        <v>495</v>
      </c>
      <c r="D436" s="53" t="s">
        <v>31</v>
      </c>
      <c r="E436" s="186">
        <f>E437</f>
        <v>18391450</v>
      </c>
      <c r="F436" s="149">
        <f>F437</f>
        <v>18391450</v>
      </c>
      <c r="G436" s="182"/>
    </row>
    <row r="437" spans="1:7" ht="15">
      <c r="A437" s="52" t="s">
        <v>36</v>
      </c>
      <c r="B437" s="53" t="s">
        <v>35</v>
      </c>
      <c r="C437" s="53" t="s">
        <v>495</v>
      </c>
      <c r="D437" s="53" t="s">
        <v>37</v>
      </c>
      <c r="E437" s="179">
        <v>18391450</v>
      </c>
      <c r="F437" s="149">
        <v>18391450</v>
      </c>
      <c r="G437" s="182"/>
    </row>
    <row r="438" spans="1:7" ht="15">
      <c r="A438" s="230" t="s">
        <v>138</v>
      </c>
      <c r="B438" s="230"/>
      <c r="C438" s="230"/>
      <c r="D438" s="230"/>
      <c r="E438" s="177">
        <f>E12+E137+E144+E150+E182+E218+E237+E344+E359+E405+E421+E428</f>
        <v>615194524.41</v>
      </c>
      <c r="F438" s="177">
        <f>F12+F137+F144+F150+F182+F218+F237+F344+F359+F405+F421+F428</f>
        <v>605163949.3299999</v>
      </c>
      <c r="G438" s="183"/>
    </row>
    <row r="439" spans="1:7" ht="15">
      <c r="A439" s="61"/>
      <c r="B439" s="61"/>
      <c r="C439" s="61"/>
      <c r="D439" s="61"/>
      <c r="E439" s="66"/>
      <c r="F439" s="1"/>
      <c r="G439" s="182"/>
    </row>
    <row r="440" spans="1:7" ht="15">
      <c r="A440" s="180"/>
      <c r="B440" s="180"/>
      <c r="C440" s="180"/>
      <c r="D440" s="180"/>
      <c r="E440" s="181">
        <f>'прил 12'!F468-'прил 14'!E438</f>
        <v>0</v>
      </c>
      <c r="F440" s="181">
        <f>'прил 12'!G468-'прил 14'!F438</f>
        <v>0</v>
      </c>
      <c r="G440" s="182"/>
    </row>
    <row r="441" spans="1:7" ht="15">
      <c r="A441" s="64"/>
      <c r="C441" s="67"/>
      <c r="E441" s="68"/>
      <c r="F441" s="1"/>
      <c r="G441" s="182"/>
    </row>
    <row r="442" spans="1:7" ht="15">
      <c r="A442" s="64"/>
      <c r="C442" s="67"/>
      <c r="E442" s="68"/>
      <c r="F442" s="1"/>
      <c r="G442" s="182"/>
    </row>
    <row r="443" spans="1:7" ht="15">
      <c r="A443" s="64"/>
      <c r="C443" s="85" t="s">
        <v>166</v>
      </c>
      <c r="D443" s="86"/>
      <c r="E443" s="178">
        <f>E239+E262+E286+E308+E325+E366+E386</f>
        <v>448289501.40999997</v>
      </c>
      <c r="F443" s="178">
        <f>F239+F262+F286+F308+F325+F366+F386</f>
        <v>443065327.33</v>
      </c>
      <c r="G443" s="182"/>
    </row>
    <row r="444" spans="1:7" ht="15">
      <c r="A444" s="64"/>
      <c r="C444" s="85" t="s">
        <v>164</v>
      </c>
      <c r="D444" s="86"/>
      <c r="E444" s="178">
        <f>E302+E346</f>
        <v>18363005</v>
      </c>
      <c r="F444" s="178">
        <f>F302+F346</f>
        <v>15845743</v>
      </c>
      <c r="G444" s="182"/>
    </row>
    <row r="445" spans="1:7" ht="15">
      <c r="A445" s="64"/>
      <c r="C445" s="85" t="s">
        <v>163</v>
      </c>
      <c r="D445" s="86"/>
      <c r="E445" s="178">
        <f>E220</f>
        <v>670000</v>
      </c>
      <c r="F445" s="178">
        <f>F220</f>
        <v>670000</v>
      </c>
      <c r="G445" s="182"/>
    </row>
    <row r="446" spans="1:7" ht="15">
      <c r="A446" s="64"/>
      <c r="C446" s="85" t="s">
        <v>250</v>
      </c>
      <c r="D446" s="86"/>
      <c r="E446" s="178">
        <f>E407</f>
        <v>3857369</v>
      </c>
      <c r="F446" s="178">
        <f>F407</f>
        <v>561000</v>
      </c>
      <c r="G446" s="182"/>
    </row>
    <row r="447" spans="1:7" ht="15">
      <c r="A447" s="64"/>
      <c r="C447" s="85" t="s">
        <v>155</v>
      </c>
      <c r="D447" s="86"/>
      <c r="E447" s="178">
        <f>E371</f>
        <v>200000</v>
      </c>
      <c r="F447" s="178">
        <f>F371</f>
        <v>150000</v>
      </c>
      <c r="G447" s="182"/>
    </row>
    <row r="448" spans="1:7" ht="15">
      <c r="A448" s="64"/>
      <c r="C448" s="85" t="s">
        <v>154</v>
      </c>
      <c r="D448" s="86"/>
      <c r="E448" s="178">
        <f>E62</f>
        <v>13996867</v>
      </c>
      <c r="F448" s="178">
        <f>F62</f>
        <v>13858923</v>
      </c>
      <c r="G448" s="182"/>
    </row>
    <row r="449" spans="1:7" ht="15">
      <c r="A449" s="64"/>
      <c r="C449" s="85" t="s">
        <v>162</v>
      </c>
      <c r="D449" s="86"/>
      <c r="E449" s="178">
        <f>E190+E207+E213</f>
        <v>1268600</v>
      </c>
      <c r="F449" s="178">
        <f>F190+F207+F213</f>
        <v>2175000</v>
      </c>
      <c r="G449" s="182"/>
    </row>
    <row r="450" spans="1:7" ht="15">
      <c r="A450" s="64"/>
      <c r="C450" s="85" t="s">
        <v>159</v>
      </c>
      <c r="D450" s="86"/>
      <c r="E450" s="178">
        <f>E78</f>
        <v>50000</v>
      </c>
      <c r="F450" s="178">
        <f>F78</f>
        <v>50000</v>
      </c>
      <c r="G450" s="182"/>
    </row>
    <row r="451" spans="1:7" ht="15">
      <c r="A451" s="64"/>
      <c r="C451" s="85" t="s">
        <v>660</v>
      </c>
      <c r="D451" s="86"/>
      <c r="E451" s="178"/>
      <c r="F451" s="178"/>
      <c r="G451" s="182"/>
    </row>
    <row r="452" spans="1:7" ht="15">
      <c r="A452" s="64"/>
      <c r="C452" s="85" t="s">
        <v>557</v>
      </c>
      <c r="D452" s="86"/>
      <c r="E452" s="178">
        <f>E376</f>
        <v>173500</v>
      </c>
      <c r="F452" s="178">
        <f>F376</f>
        <v>173500</v>
      </c>
      <c r="G452" s="182"/>
    </row>
    <row r="453" spans="1:7" ht="15">
      <c r="A453" s="64"/>
      <c r="C453" s="85" t="s">
        <v>485</v>
      </c>
      <c r="D453" s="86"/>
      <c r="E453" s="178">
        <f>E83+E423</f>
        <v>2429471</v>
      </c>
      <c r="F453" s="178">
        <f>F83+F423</f>
        <v>2399471</v>
      </c>
      <c r="G453" s="182"/>
    </row>
    <row r="454" spans="1:7" ht="15">
      <c r="A454" s="64"/>
      <c r="C454" s="85" t="s">
        <v>510</v>
      </c>
      <c r="D454" s="86"/>
      <c r="E454" s="178">
        <f>E164</f>
        <v>10507500</v>
      </c>
      <c r="F454" s="178">
        <f>F164</f>
        <v>10507500</v>
      </c>
      <c r="G454" s="182"/>
    </row>
    <row r="455" spans="1:7" ht="15">
      <c r="A455" s="64"/>
      <c r="C455" s="85" t="s">
        <v>544</v>
      </c>
      <c r="D455" s="86"/>
      <c r="E455" s="178">
        <f>E232</f>
        <v>45000</v>
      </c>
      <c r="F455" s="178">
        <f>F232</f>
        <v>45000</v>
      </c>
      <c r="G455" s="182"/>
    </row>
    <row r="456" spans="1:7" ht="15">
      <c r="A456" s="64"/>
      <c r="C456" s="85" t="s">
        <v>515</v>
      </c>
      <c r="D456" s="86"/>
      <c r="E456" s="178">
        <f>E173</f>
        <v>350000</v>
      </c>
      <c r="F456" s="178">
        <f>F173</f>
        <v>350000</v>
      </c>
      <c r="G456" s="182"/>
    </row>
    <row r="457" spans="1:7" ht="15">
      <c r="A457" s="64"/>
      <c r="C457" s="85" t="s">
        <v>506</v>
      </c>
      <c r="D457" s="86"/>
      <c r="E457" s="178">
        <f>E91+E184</f>
        <v>1040000</v>
      </c>
      <c r="F457" s="178">
        <f>F91+F184</f>
        <v>1240000</v>
      </c>
      <c r="G457" s="182"/>
    </row>
    <row r="458" spans="1:7" ht="15">
      <c r="A458" s="64"/>
      <c r="C458" s="85" t="s">
        <v>490</v>
      </c>
      <c r="D458" s="86"/>
      <c r="E458" s="178">
        <f>E430</f>
        <v>19846400</v>
      </c>
      <c r="F458" s="178">
        <f>F430</f>
        <v>19000000</v>
      </c>
      <c r="G458" s="182"/>
    </row>
    <row r="459" spans="1:7" ht="15">
      <c r="A459" s="64"/>
      <c r="C459" s="85" t="s">
        <v>152</v>
      </c>
      <c r="D459" s="86"/>
      <c r="E459" s="178">
        <f>E14+E19+E34+E41+E47+E98+E139+E146+E152+E158+E361+E381+E394</f>
        <v>94107311</v>
      </c>
      <c r="F459" s="178">
        <f>F14+F19+F34+F41+F47+F98+F139+F146+F152+F158+F361+F381+F394</f>
        <v>95072485</v>
      </c>
      <c r="G459" s="182"/>
    </row>
    <row r="460" spans="1:7" ht="15">
      <c r="A460" s="64"/>
      <c r="C460" s="85"/>
      <c r="D460" s="86"/>
      <c r="E460" s="178">
        <f>SUM(E443:E459)</f>
        <v>615194524.41</v>
      </c>
      <c r="F460" s="178">
        <f>SUM(F443:F459)</f>
        <v>605163949.3299999</v>
      </c>
      <c r="G460" s="182"/>
    </row>
    <row r="461" spans="1:7" ht="15">
      <c r="A461" s="64"/>
      <c r="C461" s="85"/>
      <c r="D461" s="86"/>
      <c r="E461" s="178"/>
      <c r="F461" s="117"/>
      <c r="G461" s="182"/>
    </row>
    <row r="462" spans="1:7" ht="15">
      <c r="A462" s="64"/>
      <c r="C462" s="85"/>
      <c r="D462" s="86"/>
      <c r="E462" s="178">
        <f>E438-E460</f>
        <v>0</v>
      </c>
      <c r="F462" s="178">
        <f>F438-F460</f>
        <v>0</v>
      </c>
      <c r="G462" s="182"/>
    </row>
    <row r="463" spans="1:7" ht="15">
      <c r="A463" s="64"/>
      <c r="C463" s="85"/>
      <c r="D463" s="86"/>
      <c r="E463" s="178"/>
      <c r="F463" s="117"/>
      <c r="G463" s="182"/>
    </row>
    <row r="464" spans="1:7" ht="15">
      <c r="A464" s="64"/>
      <c r="C464" s="85" t="s">
        <v>271</v>
      </c>
      <c r="D464" s="86"/>
      <c r="E464" s="178">
        <f>E241</f>
        <v>101013812</v>
      </c>
      <c r="F464" s="178">
        <f>F241</f>
        <v>100052398</v>
      </c>
      <c r="G464" s="182"/>
    </row>
    <row r="465" spans="1:7" ht="15">
      <c r="A465" s="64"/>
      <c r="C465" s="85" t="s">
        <v>273</v>
      </c>
      <c r="D465" s="86"/>
      <c r="E465" s="178">
        <f>E248</f>
        <v>442500</v>
      </c>
      <c r="F465" s="178">
        <f>F248</f>
        <v>240000</v>
      </c>
      <c r="G465" s="182"/>
    </row>
    <row r="466" spans="1:7" ht="15">
      <c r="A466" s="64"/>
      <c r="C466" s="85" t="s">
        <v>286</v>
      </c>
      <c r="D466" s="86"/>
      <c r="E466" s="178">
        <f>E388</f>
        <v>4146291</v>
      </c>
      <c r="F466" s="178">
        <f>F388</f>
        <v>4146291</v>
      </c>
      <c r="G466" s="182"/>
    </row>
    <row r="467" spans="1:7" ht="15">
      <c r="A467" s="64"/>
      <c r="C467" s="85" t="s">
        <v>274</v>
      </c>
      <c r="D467" s="86"/>
      <c r="E467" s="178">
        <f>E264</f>
        <v>289617625.40999997</v>
      </c>
      <c r="F467" s="178">
        <f>F264</f>
        <v>289029186.33</v>
      </c>
      <c r="G467" s="182"/>
    </row>
    <row r="468" spans="1:7" ht="15">
      <c r="A468" s="64"/>
      <c r="C468" s="85" t="s">
        <v>272</v>
      </c>
      <c r="D468" s="86"/>
      <c r="E468" s="178">
        <f>E310+E271</f>
        <v>160000</v>
      </c>
      <c r="F468" s="178">
        <f>F310+F271</f>
        <v>160000</v>
      </c>
      <c r="G468" s="182"/>
    </row>
    <row r="469" spans="1:7" ht="15">
      <c r="A469" s="64"/>
      <c r="C469" s="85" t="s">
        <v>275</v>
      </c>
      <c r="D469" s="86"/>
      <c r="E469" s="178">
        <f>E314+E281</f>
        <v>16297001</v>
      </c>
      <c r="F469" s="178">
        <f>F314+F281</f>
        <v>16297001</v>
      </c>
      <c r="G469" s="182"/>
    </row>
    <row r="470" spans="1:7" ht="15">
      <c r="A470" s="64"/>
      <c r="C470" s="85" t="s">
        <v>467</v>
      </c>
      <c r="D470" s="86"/>
      <c r="E470" s="178"/>
      <c r="F470" s="178"/>
      <c r="G470" s="182"/>
    </row>
    <row r="471" spans="1:7" ht="15">
      <c r="A471" s="64"/>
      <c r="C471" s="85" t="s">
        <v>276</v>
      </c>
      <c r="D471" s="86"/>
      <c r="E471" s="178">
        <f>E288</f>
        <v>15775000</v>
      </c>
      <c r="F471" s="178">
        <f>F288</f>
        <v>12300875</v>
      </c>
      <c r="G471" s="182"/>
    </row>
    <row r="472" spans="1:7" ht="15">
      <c r="A472" s="64"/>
      <c r="C472" s="85" t="s">
        <v>277</v>
      </c>
      <c r="D472" s="86"/>
      <c r="E472" s="178">
        <f>E295</f>
        <v>95500</v>
      </c>
      <c r="F472" s="178">
        <f>F295</f>
        <v>90500</v>
      </c>
      <c r="G472" s="182"/>
    </row>
    <row r="473" spans="1:7" ht="15">
      <c r="A473" s="64"/>
      <c r="C473" s="85" t="s">
        <v>454</v>
      </c>
      <c r="D473" s="86"/>
      <c r="E473" s="178"/>
      <c r="F473" s="178"/>
      <c r="G473" s="182"/>
    </row>
    <row r="474" spans="1:7" ht="15">
      <c r="A474" s="64"/>
      <c r="C474" s="85" t="s">
        <v>278</v>
      </c>
      <c r="D474" s="86"/>
      <c r="E474" s="178">
        <f>E326</f>
        <v>17847772</v>
      </c>
      <c r="F474" s="178">
        <f>F326</f>
        <v>17855076</v>
      </c>
      <c r="G474" s="182"/>
    </row>
    <row r="475" spans="1:7" ht="15">
      <c r="A475" s="64"/>
      <c r="C475" s="85" t="s">
        <v>289</v>
      </c>
      <c r="D475" s="86"/>
      <c r="E475" s="178">
        <f>E320</f>
        <v>54000</v>
      </c>
      <c r="F475" s="178">
        <f>F320</f>
        <v>54000</v>
      </c>
      <c r="G475" s="182"/>
    </row>
    <row r="476" spans="1:7" ht="15">
      <c r="A476" s="64"/>
      <c r="C476" s="85" t="s">
        <v>429</v>
      </c>
      <c r="D476" s="86"/>
      <c r="E476" s="178">
        <f>E367</f>
        <v>2840000</v>
      </c>
      <c r="F476" s="178">
        <f>F367</f>
        <v>2840000</v>
      </c>
      <c r="G476" s="182"/>
    </row>
    <row r="477" spans="1:7" ht="15">
      <c r="A477" s="64"/>
      <c r="C477" s="85" t="s">
        <v>279</v>
      </c>
      <c r="D477" s="86"/>
      <c r="E477" s="178">
        <f>E347</f>
        <v>6313820</v>
      </c>
      <c r="F477" s="178">
        <f>F347</f>
        <v>5131012</v>
      </c>
      <c r="G477" s="182"/>
    </row>
    <row r="478" spans="1:7" ht="15">
      <c r="A478" s="64"/>
      <c r="C478" s="85" t="s">
        <v>280</v>
      </c>
      <c r="D478" s="86"/>
      <c r="E478" s="178">
        <f>E303</f>
        <v>11378185</v>
      </c>
      <c r="F478" s="178">
        <f>F303</f>
        <v>10043731</v>
      </c>
      <c r="G478" s="182"/>
    </row>
    <row r="479" spans="1:7" ht="15">
      <c r="A479" s="64"/>
      <c r="C479" s="85" t="s">
        <v>281</v>
      </c>
      <c r="D479" s="86"/>
      <c r="E479" s="178">
        <f>E354</f>
        <v>671000</v>
      </c>
      <c r="F479" s="178">
        <f>F354</f>
        <v>671000</v>
      </c>
      <c r="G479" s="182"/>
    </row>
    <row r="480" spans="1:7" ht="15">
      <c r="A480" s="64"/>
      <c r="C480" s="85" t="s">
        <v>583</v>
      </c>
      <c r="D480" s="86"/>
      <c r="E480" s="178">
        <f>E221</f>
        <v>640000</v>
      </c>
      <c r="F480" s="178">
        <f>F221</f>
        <v>640000</v>
      </c>
      <c r="G480" s="182"/>
    </row>
    <row r="481" spans="1:7" ht="15">
      <c r="A481" s="64"/>
      <c r="C481" s="85" t="s">
        <v>298</v>
      </c>
      <c r="D481" s="86"/>
      <c r="E481" s="178">
        <f>E228</f>
        <v>30000</v>
      </c>
      <c r="F481" s="178">
        <f>F228</f>
        <v>30000</v>
      </c>
      <c r="G481" s="182"/>
    </row>
    <row r="482" spans="1:7" ht="15">
      <c r="A482" s="64"/>
      <c r="C482" s="85" t="s">
        <v>282</v>
      </c>
      <c r="D482" s="86"/>
      <c r="E482" s="178">
        <f>E415</f>
        <v>561000</v>
      </c>
      <c r="F482" s="178">
        <f>F415</f>
        <v>561000</v>
      </c>
      <c r="G482" s="182"/>
    </row>
    <row r="483" spans="1:7" ht="15">
      <c r="A483" s="64"/>
      <c r="C483" s="85" t="s">
        <v>453</v>
      </c>
      <c r="D483" s="86"/>
      <c r="E483" s="178">
        <f>E408</f>
        <v>3296369</v>
      </c>
      <c r="F483" s="178">
        <f>F408</f>
        <v>0</v>
      </c>
      <c r="G483" s="182"/>
    </row>
    <row r="484" spans="1:7" ht="15">
      <c r="A484" s="64"/>
      <c r="C484" s="85" t="s">
        <v>661</v>
      </c>
      <c r="D484" s="86"/>
      <c r="E484" s="178">
        <f>E373</f>
        <v>200000</v>
      </c>
      <c r="F484" s="178">
        <f>F373</f>
        <v>150000</v>
      </c>
      <c r="G484" s="182"/>
    </row>
    <row r="485" spans="1:7" ht="15">
      <c r="A485" s="64"/>
      <c r="C485" s="85" t="s">
        <v>483</v>
      </c>
      <c r="D485" s="86"/>
      <c r="E485" s="178">
        <f>E63</f>
        <v>311385</v>
      </c>
      <c r="F485" s="178">
        <f>F63</f>
        <v>311385</v>
      </c>
      <c r="G485" s="182"/>
    </row>
    <row r="486" spans="1:7" ht="15">
      <c r="A486" s="64"/>
      <c r="C486" s="85" t="s">
        <v>283</v>
      </c>
      <c r="D486" s="86"/>
      <c r="E486" s="178">
        <f>E70</f>
        <v>13685482</v>
      </c>
      <c r="F486" s="178">
        <f>F70</f>
        <v>13547538</v>
      </c>
      <c r="G486" s="182"/>
    </row>
    <row r="487" spans="1:7" ht="15">
      <c r="A487" s="64"/>
      <c r="C487" s="85" t="s">
        <v>338</v>
      </c>
      <c r="D487" s="86"/>
      <c r="E487" s="178"/>
      <c r="F487" s="178"/>
      <c r="G487" s="182"/>
    </row>
    <row r="488" spans="1:7" ht="15">
      <c r="A488" s="64"/>
      <c r="C488" s="85" t="s">
        <v>527</v>
      </c>
      <c r="D488" s="86"/>
      <c r="E488" s="178">
        <f>E191+E214</f>
        <v>1068600</v>
      </c>
      <c r="F488" s="178">
        <f>F191+F214</f>
        <v>1975000</v>
      </c>
      <c r="G488" s="182"/>
    </row>
    <row r="489" spans="1:7" ht="15">
      <c r="A489" s="64"/>
      <c r="C489" s="85" t="s">
        <v>284</v>
      </c>
      <c r="D489" s="86"/>
      <c r="E489" s="178">
        <f>E208</f>
        <v>200000</v>
      </c>
      <c r="F489" s="178">
        <f>F208</f>
        <v>200000</v>
      </c>
      <c r="G489" s="182"/>
    </row>
    <row r="490" spans="1:7" ht="15">
      <c r="A490" s="64"/>
      <c r="C490" s="85" t="s">
        <v>285</v>
      </c>
      <c r="D490" s="86"/>
      <c r="E490" s="178">
        <f>E79</f>
        <v>50000</v>
      </c>
      <c r="F490" s="178">
        <f>F79</f>
        <v>50000</v>
      </c>
      <c r="G490" s="182"/>
    </row>
    <row r="491" spans="1:7" ht="15">
      <c r="A491" s="64"/>
      <c r="C491" s="85" t="s">
        <v>662</v>
      </c>
      <c r="D491" s="86"/>
      <c r="E491" s="178"/>
      <c r="F491" s="178"/>
      <c r="G491" s="182"/>
    </row>
    <row r="492" spans="1:7" ht="15">
      <c r="A492" s="64"/>
      <c r="C492" s="85" t="s">
        <v>558</v>
      </c>
      <c r="D492" s="86"/>
      <c r="E492" s="178">
        <f>E377</f>
        <v>173500</v>
      </c>
      <c r="F492" s="178">
        <f>F377</f>
        <v>173500</v>
      </c>
      <c r="G492" s="182"/>
    </row>
    <row r="493" spans="1:7" ht="15">
      <c r="A493" s="64"/>
      <c r="C493" s="85" t="s">
        <v>487</v>
      </c>
      <c r="D493" s="86"/>
      <c r="E493" s="178">
        <f>E84+E424</f>
        <v>2429471</v>
      </c>
      <c r="F493" s="178">
        <f>F84+F424</f>
        <v>2399471</v>
      </c>
      <c r="G493" s="182"/>
    </row>
    <row r="494" spans="1:7" ht="15">
      <c r="A494" s="64"/>
      <c r="C494" s="85" t="s">
        <v>512</v>
      </c>
      <c r="D494" s="86"/>
      <c r="E494" s="178">
        <f>E165</f>
        <v>10507500</v>
      </c>
      <c r="F494" s="178">
        <f>F165</f>
        <v>10507500</v>
      </c>
      <c r="G494" s="182"/>
    </row>
    <row r="495" spans="1:7" ht="15">
      <c r="A495" s="64"/>
      <c r="C495" s="85" t="s">
        <v>546</v>
      </c>
      <c r="D495" s="86"/>
      <c r="E495" s="178">
        <f>E233</f>
        <v>45000</v>
      </c>
      <c r="F495" s="178">
        <f>F233</f>
        <v>45000</v>
      </c>
      <c r="G495" s="182"/>
    </row>
    <row r="496" spans="1:7" ht="15">
      <c r="A496" s="64"/>
      <c r="C496" s="85" t="s">
        <v>663</v>
      </c>
      <c r="D496" s="86"/>
      <c r="E496" s="178"/>
      <c r="F496" s="178"/>
      <c r="G496" s="182"/>
    </row>
    <row r="497" spans="1:7" ht="15">
      <c r="A497" s="64"/>
      <c r="C497" s="85">
        <v>1495300000</v>
      </c>
      <c r="D497" s="86"/>
      <c r="E497" s="178">
        <f>E174</f>
        <v>30000</v>
      </c>
      <c r="F497" s="178">
        <f>F174</f>
        <v>30000</v>
      </c>
      <c r="G497" s="182"/>
    </row>
    <row r="498" spans="1:7" ht="15">
      <c r="A498" s="64"/>
      <c r="C498" s="85" t="s">
        <v>573</v>
      </c>
      <c r="D498" s="86"/>
      <c r="E498" s="178">
        <f>E178</f>
        <v>320000</v>
      </c>
      <c r="F498" s="178">
        <f>F178</f>
        <v>320000</v>
      </c>
      <c r="G498" s="182"/>
    </row>
    <row r="499" spans="1:7" ht="15">
      <c r="A499" s="64"/>
      <c r="C499" s="85" t="s">
        <v>507</v>
      </c>
      <c r="D499" s="86"/>
      <c r="E499" s="178">
        <f>E185+E92</f>
        <v>1040000</v>
      </c>
      <c r="F499" s="178">
        <f>F185+F92</f>
        <v>1240000</v>
      </c>
      <c r="G499" s="182"/>
    </row>
    <row r="500" spans="1:7" ht="15">
      <c r="A500" s="64"/>
      <c r="C500" s="85" t="s">
        <v>491</v>
      </c>
      <c r="D500" s="86"/>
      <c r="E500" s="178">
        <f>E431</f>
        <v>19846400</v>
      </c>
      <c r="F500" s="178">
        <f>F431</f>
        <v>19000000</v>
      </c>
      <c r="G500" s="182"/>
    </row>
    <row r="501" spans="1:7" ht="15">
      <c r="A501" s="64"/>
      <c r="C501" s="85" t="s">
        <v>152</v>
      </c>
      <c r="D501" s="86"/>
      <c r="E501" s="178">
        <f>E14+E19+E34+E41+E47+E98+E139+E146+E152+E158+E361+E381+E394</f>
        <v>94107311</v>
      </c>
      <c r="F501" s="178">
        <f>F14+F19+F34+F41+F47+F98+F139+F146+F152+F158+F361+F381+F394</f>
        <v>95072485</v>
      </c>
      <c r="G501" s="182"/>
    </row>
    <row r="502" spans="1:7" ht="15">
      <c r="A502" s="64"/>
      <c r="C502" s="85"/>
      <c r="D502" s="86"/>
      <c r="E502" s="178">
        <f>SUM(E464:E501)</f>
        <v>615194524.41</v>
      </c>
      <c r="F502" s="178">
        <f>SUM(F464:F501)</f>
        <v>605163949.3299999</v>
      </c>
      <c r="G502" s="182"/>
    </row>
    <row r="503" spans="1:7" ht="15">
      <c r="A503" s="64"/>
      <c r="C503" s="67"/>
      <c r="F503" s="1"/>
      <c r="G503" s="182"/>
    </row>
  </sheetData>
  <mergeCells count="6">
    <mergeCell ref="A438:D438"/>
    <mergeCell ref="A5:F5"/>
    <mergeCell ref="A6:F6"/>
    <mergeCell ref="A7:F7"/>
    <mergeCell ref="A8:F8"/>
    <mergeCell ref="A9:F9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60" r:id="rId1"/>
  <colBreaks count="1" manualBreakCount="1">
    <brk id="6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93" zoomScaleSheetLayoutView="93" workbookViewId="0" topLeftCell="A30">
      <selection activeCell="C46" sqref="C46"/>
    </sheetView>
  </sheetViews>
  <sheetFormatPr defaultColWidth="9.140625" defaultRowHeight="15"/>
  <cols>
    <col min="1" max="1" width="95.8515625" style="64" customWidth="1"/>
    <col min="2" max="2" width="16.57421875" style="64" customWidth="1"/>
    <col min="3" max="3" width="18.140625" style="64" customWidth="1"/>
    <col min="4" max="4" width="9.140625" style="11" customWidth="1"/>
    <col min="5" max="5" width="17.140625" style="5" customWidth="1"/>
    <col min="6" max="6" width="13.57421875" style="11" customWidth="1"/>
    <col min="7" max="7" width="16.1406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87" t="s">
        <v>683</v>
      </c>
    </row>
    <row r="2" ht="18.75">
      <c r="C2" s="131" t="s">
        <v>463</v>
      </c>
    </row>
    <row r="3" ht="15">
      <c r="C3" s="131" t="s">
        <v>464</v>
      </c>
    </row>
    <row r="4" ht="15">
      <c r="C4" s="131"/>
    </row>
    <row r="5" spans="1:3" ht="15">
      <c r="A5" s="229" t="s">
        <v>246</v>
      </c>
      <c r="B5" s="235"/>
      <c r="C5" s="235"/>
    </row>
    <row r="6" spans="1:3" ht="15">
      <c r="A6" s="226" t="s">
        <v>655</v>
      </c>
      <c r="B6" s="236"/>
      <c r="C6" s="236"/>
    </row>
    <row r="7" spans="1:6" s="10" customFormat="1" ht="15">
      <c r="A7" s="69"/>
      <c r="B7" s="70"/>
      <c r="C7" s="79" t="s">
        <v>603</v>
      </c>
      <c r="D7" s="12"/>
      <c r="E7" s="13"/>
      <c r="F7" s="12"/>
    </row>
    <row r="8" spans="1:3" ht="15">
      <c r="A8" s="48" t="s">
        <v>294</v>
      </c>
      <c r="B8" s="48" t="s">
        <v>3</v>
      </c>
      <c r="C8" s="48" t="s">
        <v>247</v>
      </c>
    </row>
    <row r="9" spans="1:11" ht="37.5">
      <c r="A9" s="50" t="s">
        <v>586</v>
      </c>
      <c r="B9" s="51" t="s">
        <v>166</v>
      </c>
      <c r="C9" s="153">
        <f>C10+C14+C18+C21+C22+C23</f>
        <v>470085131.96</v>
      </c>
      <c r="D9" s="5"/>
      <c r="E9" s="192">
        <f>'прил 13'!E464</f>
        <v>470085131.96</v>
      </c>
      <c r="F9" s="6"/>
      <c r="G9" s="4"/>
      <c r="H9" s="4"/>
      <c r="I9" s="4"/>
      <c r="J9" s="84"/>
      <c r="K9" s="84"/>
    </row>
    <row r="10" spans="1:11" ht="39">
      <c r="A10" s="71" t="s">
        <v>668</v>
      </c>
      <c r="B10" s="72" t="s">
        <v>167</v>
      </c>
      <c r="C10" s="174">
        <f>C11+C12+C13</f>
        <v>111225589</v>
      </c>
      <c r="D10" s="5"/>
      <c r="E10" s="192"/>
      <c r="F10" s="6"/>
      <c r="G10" s="4"/>
      <c r="H10" s="4"/>
      <c r="I10" s="4"/>
      <c r="J10" s="84"/>
      <c r="K10" s="84"/>
    </row>
    <row r="11" spans="1:11" ht="37.5">
      <c r="A11" s="73" t="s">
        <v>252</v>
      </c>
      <c r="B11" s="74" t="s">
        <v>271</v>
      </c>
      <c r="C11" s="151">
        <v>106436798</v>
      </c>
      <c r="D11" s="5"/>
      <c r="E11" s="192"/>
      <c r="F11" s="6"/>
      <c r="G11" s="4"/>
      <c r="H11" s="4"/>
      <c r="I11" s="4"/>
      <c r="J11" s="84"/>
      <c r="K11" s="84"/>
    </row>
    <row r="12" spans="1:11" ht="37.5">
      <c r="A12" s="73" t="s">
        <v>253</v>
      </c>
      <c r="B12" s="74" t="s">
        <v>273</v>
      </c>
      <c r="C12" s="151">
        <v>642500</v>
      </c>
      <c r="D12" s="5"/>
      <c r="E12" s="192"/>
      <c r="F12" s="6"/>
      <c r="G12" s="4"/>
      <c r="H12" s="4"/>
      <c r="I12" s="4"/>
      <c r="J12" s="84"/>
      <c r="K12" s="84"/>
    </row>
    <row r="13" spans="1:11" ht="15">
      <c r="A13" s="75" t="s">
        <v>254</v>
      </c>
      <c r="B13" s="74" t="s">
        <v>286</v>
      </c>
      <c r="C13" s="151">
        <v>4146291</v>
      </c>
      <c r="D13" s="5"/>
      <c r="E13" s="192"/>
      <c r="F13" s="6"/>
      <c r="G13" s="4"/>
      <c r="H13" s="4"/>
      <c r="I13" s="4"/>
      <c r="J13" s="84"/>
      <c r="K13" s="84"/>
    </row>
    <row r="14" spans="1:11" ht="39">
      <c r="A14" s="76" t="s">
        <v>669</v>
      </c>
      <c r="B14" s="72" t="s">
        <v>176</v>
      </c>
      <c r="C14" s="174">
        <f>C15+C16+C17</f>
        <v>316866708.96</v>
      </c>
      <c r="D14" s="5"/>
      <c r="E14" s="192"/>
      <c r="F14" s="6"/>
      <c r="G14" s="4"/>
      <c r="H14" s="4"/>
      <c r="I14" s="4"/>
      <c r="J14" s="84"/>
      <c r="K14" s="84"/>
    </row>
    <row r="15" spans="1:11" ht="37.5">
      <c r="A15" s="73" t="s">
        <v>255</v>
      </c>
      <c r="B15" s="74" t="s">
        <v>274</v>
      </c>
      <c r="C15" s="151">
        <v>300064107.96</v>
      </c>
      <c r="D15" s="5"/>
      <c r="E15" s="192"/>
      <c r="F15" s="6"/>
      <c r="G15" s="4"/>
      <c r="H15" s="4"/>
      <c r="I15" s="4"/>
      <c r="J15" s="84"/>
      <c r="K15" s="84"/>
    </row>
    <row r="16" spans="1:11" ht="37.5">
      <c r="A16" s="75" t="s">
        <v>256</v>
      </c>
      <c r="B16" s="74" t="s">
        <v>272</v>
      </c>
      <c r="C16" s="151">
        <v>505600</v>
      </c>
      <c r="D16" s="5"/>
      <c r="E16" s="192"/>
      <c r="F16" s="6"/>
      <c r="G16" s="4"/>
      <c r="H16" s="4"/>
      <c r="I16" s="4"/>
      <c r="J16" s="84"/>
      <c r="K16" s="84"/>
    </row>
    <row r="17" spans="1:11" ht="37.5">
      <c r="A17" s="75" t="s">
        <v>299</v>
      </c>
      <c r="B17" s="74" t="s">
        <v>275</v>
      </c>
      <c r="C17" s="151">
        <v>16297001</v>
      </c>
      <c r="D17" s="5"/>
      <c r="E17" s="192"/>
      <c r="F17" s="6"/>
      <c r="G17" s="4"/>
      <c r="H17" s="4"/>
      <c r="I17" s="4"/>
      <c r="J17" s="84"/>
      <c r="K17" s="84"/>
    </row>
    <row r="18" spans="1:11" ht="39">
      <c r="A18" s="76" t="s">
        <v>592</v>
      </c>
      <c r="B18" s="72" t="s">
        <v>179</v>
      </c>
      <c r="C18" s="174">
        <f>C19+C20</f>
        <v>20468495</v>
      </c>
      <c r="D18" s="5"/>
      <c r="E18" s="192"/>
      <c r="F18" s="6"/>
      <c r="G18" s="4"/>
      <c r="H18" s="4"/>
      <c r="I18" s="4"/>
      <c r="J18" s="84"/>
      <c r="K18" s="84"/>
    </row>
    <row r="19" spans="1:11" ht="37.5">
      <c r="A19" s="73" t="s">
        <v>257</v>
      </c>
      <c r="B19" s="74" t="s">
        <v>276</v>
      </c>
      <c r="C19" s="151">
        <v>20247995</v>
      </c>
      <c r="D19" s="5"/>
      <c r="E19" s="192"/>
      <c r="F19" s="6"/>
      <c r="G19" s="4"/>
      <c r="H19" s="4"/>
      <c r="I19" s="4"/>
      <c r="J19" s="84"/>
      <c r="K19" s="84"/>
    </row>
    <row r="20" spans="1:11" ht="37.5">
      <c r="A20" s="73" t="s">
        <v>258</v>
      </c>
      <c r="B20" s="74" t="s">
        <v>277</v>
      </c>
      <c r="C20" s="151">
        <v>220500</v>
      </c>
      <c r="D20" s="5"/>
      <c r="E20" s="192"/>
      <c r="F20" s="6"/>
      <c r="G20" s="4"/>
      <c r="H20" s="4"/>
      <c r="I20" s="4"/>
      <c r="J20" s="84"/>
      <c r="K20" s="84"/>
    </row>
    <row r="21" spans="1:11" ht="37.5">
      <c r="A21" s="73" t="s">
        <v>259</v>
      </c>
      <c r="B21" s="74" t="s">
        <v>278</v>
      </c>
      <c r="C21" s="151">
        <v>18610339</v>
      </c>
      <c r="D21" s="5"/>
      <c r="E21" s="192"/>
      <c r="F21" s="6"/>
      <c r="G21" s="4"/>
      <c r="H21" s="4"/>
      <c r="I21" s="4"/>
      <c r="J21" s="84"/>
      <c r="K21" s="84"/>
    </row>
    <row r="22" spans="1:11" ht="15">
      <c r="A22" s="73" t="s">
        <v>290</v>
      </c>
      <c r="B22" s="74" t="s">
        <v>289</v>
      </c>
      <c r="C22" s="151">
        <v>74000</v>
      </c>
      <c r="D22" s="5"/>
      <c r="E22" s="192"/>
      <c r="F22" s="6"/>
      <c r="G22" s="4"/>
      <c r="H22" s="4"/>
      <c r="I22" s="4"/>
      <c r="J22" s="84"/>
      <c r="K22" s="84"/>
    </row>
    <row r="23" spans="1:11" ht="37.5">
      <c r="A23" s="133" t="s">
        <v>430</v>
      </c>
      <c r="B23" s="74" t="s">
        <v>429</v>
      </c>
      <c r="C23" s="151">
        <v>2840000</v>
      </c>
      <c r="D23" s="5"/>
      <c r="E23" s="192"/>
      <c r="F23" s="6"/>
      <c r="G23" s="4"/>
      <c r="H23" s="4"/>
      <c r="I23" s="4"/>
      <c r="J23" s="84"/>
      <c r="K23" s="84"/>
    </row>
    <row r="24" spans="1:11" ht="37.5">
      <c r="A24" s="50" t="s">
        <v>670</v>
      </c>
      <c r="B24" s="51" t="s">
        <v>164</v>
      </c>
      <c r="C24" s="153">
        <f>C25+C26+C27</f>
        <v>22517676.45</v>
      </c>
      <c r="D24" s="5"/>
      <c r="E24" s="192">
        <f>'прил 13'!E465</f>
        <v>22517676.45</v>
      </c>
      <c r="F24" s="6"/>
      <c r="G24" s="4"/>
      <c r="H24" s="4"/>
      <c r="I24" s="4"/>
      <c r="J24" s="84"/>
      <c r="K24" s="84"/>
    </row>
    <row r="25" spans="1:11" ht="37.5">
      <c r="A25" s="73" t="s">
        <v>260</v>
      </c>
      <c r="B25" s="74" t="s">
        <v>279</v>
      </c>
      <c r="C25" s="151">
        <v>7767777.45</v>
      </c>
      <c r="D25" s="5"/>
      <c r="E25" s="192"/>
      <c r="F25" s="6"/>
      <c r="G25" s="4"/>
      <c r="H25" s="4"/>
      <c r="I25" s="4"/>
      <c r="J25" s="84"/>
      <c r="K25" s="84"/>
    </row>
    <row r="26" spans="1:11" ht="37.5">
      <c r="A26" s="73" t="s">
        <v>257</v>
      </c>
      <c r="B26" s="74" t="s">
        <v>280</v>
      </c>
      <c r="C26" s="151">
        <v>14078899</v>
      </c>
      <c r="D26" s="5"/>
      <c r="E26" s="192"/>
      <c r="F26" s="6"/>
      <c r="G26" s="4"/>
      <c r="H26" s="4"/>
      <c r="I26" s="4"/>
      <c r="J26" s="84"/>
      <c r="K26" s="84"/>
    </row>
    <row r="27" spans="1:11" ht="15">
      <c r="A27" s="73" t="s">
        <v>261</v>
      </c>
      <c r="B27" s="74" t="s">
        <v>281</v>
      </c>
      <c r="C27" s="151">
        <v>671000</v>
      </c>
      <c r="D27" s="5"/>
      <c r="E27" s="192"/>
      <c r="F27" s="6"/>
      <c r="G27" s="4"/>
      <c r="H27" s="4"/>
      <c r="I27" s="4"/>
      <c r="J27" s="84"/>
      <c r="K27" s="84"/>
    </row>
    <row r="28" spans="1:11" ht="37.5">
      <c r="A28" s="50" t="s">
        <v>537</v>
      </c>
      <c r="B28" s="51" t="s">
        <v>163</v>
      </c>
      <c r="C28" s="153">
        <f>C29+C30</f>
        <v>870000</v>
      </c>
      <c r="D28" s="5"/>
      <c r="E28" s="192">
        <f>'прил 13'!E466</f>
        <v>870000</v>
      </c>
      <c r="F28" s="6"/>
      <c r="G28" s="4"/>
      <c r="H28" s="4"/>
      <c r="I28" s="4"/>
      <c r="J28" s="84"/>
      <c r="K28" s="84"/>
    </row>
    <row r="29" spans="1:11" ht="37.5">
      <c r="A29" s="73" t="s">
        <v>671</v>
      </c>
      <c r="B29" s="74" t="s">
        <v>583</v>
      </c>
      <c r="C29" s="149">
        <v>840000</v>
      </c>
      <c r="D29" s="5"/>
      <c r="E29" s="192"/>
      <c r="F29" s="6"/>
      <c r="G29" s="4"/>
      <c r="H29" s="4"/>
      <c r="I29" s="4"/>
      <c r="J29" s="84"/>
      <c r="K29" s="84"/>
    </row>
    <row r="30" spans="1:11" ht="15">
      <c r="A30" s="73" t="s">
        <v>300</v>
      </c>
      <c r="B30" s="74" t="s">
        <v>298</v>
      </c>
      <c r="C30" s="151">
        <v>30000</v>
      </c>
      <c r="D30" s="5"/>
      <c r="E30" s="192"/>
      <c r="F30" s="6"/>
      <c r="G30" s="4"/>
      <c r="H30" s="4"/>
      <c r="I30" s="4"/>
      <c r="J30" s="84"/>
      <c r="K30" s="84"/>
    </row>
    <row r="31" spans="1:11" ht="37.5">
      <c r="A31" s="50" t="s">
        <v>672</v>
      </c>
      <c r="B31" s="51" t="s">
        <v>250</v>
      </c>
      <c r="C31" s="153">
        <f>C32+C33</f>
        <v>21709750</v>
      </c>
      <c r="D31" s="5"/>
      <c r="E31" s="192">
        <f>'прил 13'!E467</f>
        <v>21709750</v>
      </c>
      <c r="F31" s="6"/>
      <c r="G31" s="4"/>
      <c r="H31" s="4"/>
      <c r="I31" s="4"/>
      <c r="J31" s="84"/>
      <c r="K31" s="84"/>
    </row>
    <row r="32" spans="1:11" ht="37.5">
      <c r="A32" s="73" t="s">
        <v>263</v>
      </c>
      <c r="B32" s="74" t="s">
        <v>282</v>
      </c>
      <c r="C32" s="151">
        <v>561000</v>
      </c>
      <c r="D32" s="5"/>
      <c r="E32" s="192"/>
      <c r="F32" s="6"/>
      <c r="G32" s="4"/>
      <c r="H32" s="4"/>
      <c r="I32" s="4"/>
      <c r="J32" s="84"/>
      <c r="K32" s="84"/>
    </row>
    <row r="33" spans="1:11" ht="15">
      <c r="A33" s="75" t="s">
        <v>455</v>
      </c>
      <c r="B33" s="74" t="s">
        <v>453</v>
      </c>
      <c r="C33" s="151">
        <v>21148750</v>
      </c>
      <c r="D33" s="5"/>
      <c r="E33" s="192"/>
      <c r="F33" s="6"/>
      <c r="G33" s="4"/>
      <c r="H33" s="4"/>
      <c r="I33" s="4"/>
      <c r="J33" s="84"/>
      <c r="K33" s="84"/>
    </row>
    <row r="34" spans="1:11" ht="37.5">
      <c r="A34" s="50" t="s">
        <v>554</v>
      </c>
      <c r="B34" s="51" t="s">
        <v>155</v>
      </c>
      <c r="C34" s="153">
        <f>C35</f>
        <v>440160</v>
      </c>
      <c r="D34" s="5"/>
      <c r="E34" s="192">
        <f>'прил 13'!E468</f>
        <v>440160</v>
      </c>
      <c r="F34" s="6"/>
      <c r="G34" s="4"/>
      <c r="H34" s="4"/>
      <c r="I34" s="4"/>
      <c r="J34" s="84"/>
      <c r="K34" s="84"/>
    </row>
    <row r="35" spans="1:11" ht="37.5">
      <c r="A35" s="75" t="s">
        <v>673</v>
      </c>
      <c r="B35" s="74" t="s">
        <v>661</v>
      </c>
      <c r="C35" s="151">
        <v>440160</v>
      </c>
      <c r="D35" s="5"/>
      <c r="E35" s="192"/>
      <c r="F35" s="6"/>
      <c r="G35" s="4"/>
      <c r="H35" s="4"/>
      <c r="I35" s="4"/>
      <c r="J35" s="84"/>
      <c r="K35" s="84"/>
    </row>
    <row r="36" spans="1:11" ht="37.5">
      <c r="A36" s="50" t="s">
        <v>674</v>
      </c>
      <c r="B36" s="51" t="s">
        <v>154</v>
      </c>
      <c r="C36" s="153">
        <f>C37+C38</f>
        <v>14431062</v>
      </c>
      <c r="D36" s="5"/>
      <c r="E36" s="192">
        <f>'прил 13'!E469</f>
        <v>14431062</v>
      </c>
      <c r="F36" s="6"/>
      <c r="G36" s="4"/>
      <c r="H36" s="4"/>
      <c r="I36" s="4"/>
      <c r="J36" s="84"/>
      <c r="K36" s="84"/>
    </row>
    <row r="37" spans="1:11" ht="37.5">
      <c r="A37" s="75" t="s">
        <v>265</v>
      </c>
      <c r="B37" s="74" t="s">
        <v>483</v>
      </c>
      <c r="C37" s="151">
        <v>311385</v>
      </c>
      <c r="D37" s="5"/>
      <c r="E37" s="192"/>
      <c r="F37" s="6"/>
      <c r="G37" s="4"/>
      <c r="H37" s="4"/>
      <c r="I37" s="4"/>
      <c r="J37" s="84"/>
      <c r="K37" s="84"/>
    </row>
    <row r="38" spans="1:11" ht="37.5">
      <c r="A38" s="73" t="s">
        <v>267</v>
      </c>
      <c r="B38" s="74" t="s">
        <v>283</v>
      </c>
      <c r="C38" s="151">
        <v>14119677</v>
      </c>
      <c r="D38" s="5"/>
      <c r="E38" s="192"/>
      <c r="F38" s="6"/>
      <c r="G38" s="4"/>
      <c r="H38" s="4"/>
      <c r="I38" s="4"/>
      <c r="J38" s="84"/>
      <c r="K38" s="84"/>
    </row>
    <row r="39" spans="1:11" ht="39" customHeight="1">
      <c r="A39" s="50" t="s">
        <v>675</v>
      </c>
      <c r="B39" s="51" t="s">
        <v>162</v>
      </c>
      <c r="C39" s="153">
        <f>C40+C41</f>
        <v>17449168.94</v>
      </c>
      <c r="D39" s="5"/>
      <c r="E39" s="192">
        <f>'прил 13'!E470</f>
        <v>17449168.939999998</v>
      </c>
      <c r="F39" s="6"/>
      <c r="G39" s="4"/>
      <c r="H39" s="4"/>
      <c r="I39" s="4"/>
      <c r="J39" s="84"/>
      <c r="K39" s="84"/>
    </row>
    <row r="40" spans="1:11" ht="37.5">
      <c r="A40" s="73" t="s">
        <v>268</v>
      </c>
      <c r="B40" s="74" t="s">
        <v>527</v>
      </c>
      <c r="C40" s="151">
        <v>17199168.94</v>
      </c>
      <c r="D40" s="5"/>
      <c r="E40" s="192"/>
      <c r="F40" s="6"/>
      <c r="G40" s="4"/>
      <c r="H40" s="4"/>
      <c r="I40" s="4"/>
      <c r="J40" s="84"/>
      <c r="K40" s="84"/>
    </row>
    <row r="41" spans="1:11" ht="15">
      <c r="A41" s="77" t="s">
        <v>270</v>
      </c>
      <c r="B41" s="74" t="s">
        <v>284</v>
      </c>
      <c r="C41" s="151">
        <v>250000</v>
      </c>
      <c r="D41" s="5"/>
      <c r="E41" s="192"/>
      <c r="F41" s="6"/>
      <c r="G41" s="4"/>
      <c r="H41" s="4"/>
      <c r="I41" s="4"/>
      <c r="J41" s="84"/>
      <c r="K41" s="84"/>
    </row>
    <row r="42" spans="1:11" ht="37.5">
      <c r="A42" s="215" t="s">
        <v>706</v>
      </c>
      <c r="B42" s="51" t="s">
        <v>159</v>
      </c>
      <c r="C42" s="153">
        <f>C43</f>
        <v>50000</v>
      </c>
      <c r="D42" s="5"/>
      <c r="E42" s="192">
        <f>'прил 13'!E471</f>
        <v>50000</v>
      </c>
      <c r="F42" s="6"/>
      <c r="G42" s="4"/>
      <c r="H42" s="4"/>
      <c r="I42" s="4"/>
      <c r="J42" s="84"/>
      <c r="K42" s="84"/>
    </row>
    <row r="43" spans="1:11" ht="15">
      <c r="A43" s="77" t="s">
        <v>499</v>
      </c>
      <c r="B43" s="74" t="s">
        <v>285</v>
      </c>
      <c r="C43" s="151">
        <v>50000</v>
      </c>
      <c r="D43" s="5"/>
      <c r="E43" s="192"/>
      <c r="F43" s="6"/>
      <c r="G43" s="4"/>
      <c r="H43" s="4"/>
      <c r="I43" s="4"/>
      <c r="J43" s="84"/>
      <c r="K43" s="84"/>
    </row>
    <row r="44" spans="1:11" ht="37.5">
      <c r="A44" s="50" t="s">
        <v>676</v>
      </c>
      <c r="B44" s="51" t="s">
        <v>557</v>
      </c>
      <c r="C44" s="153">
        <f>C45</f>
        <v>173500</v>
      </c>
      <c r="D44" s="5"/>
      <c r="E44" s="192">
        <f>'прил 13'!E473</f>
        <v>173500</v>
      </c>
      <c r="F44" s="6"/>
      <c r="G44" s="4"/>
      <c r="H44" s="4"/>
      <c r="I44" s="4"/>
      <c r="J44" s="84"/>
      <c r="K44" s="84"/>
    </row>
    <row r="45" spans="1:11" ht="37.5">
      <c r="A45" s="190" t="s">
        <v>677</v>
      </c>
      <c r="B45" s="74" t="s">
        <v>558</v>
      </c>
      <c r="C45" s="151">
        <v>173500</v>
      </c>
      <c r="D45" s="5"/>
      <c r="E45" s="6"/>
      <c r="F45" s="6"/>
      <c r="G45" s="4"/>
      <c r="H45" s="4"/>
      <c r="I45" s="4"/>
      <c r="J45" s="84"/>
      <c r="K45" s="84"/>
    </row>
    <row r="46" spans="1:11" s="199" customFormat="1" ht="38.25" customHeight="1">
      <c r="A46" s="215" t="s">
        <v>707</v>
      </c>
      <c r="B46" s="194" t="s">
        <v>485</v>
      </c>
      <c r="C46" s="195">
        <f>C47</f>
        <v>2502471</v>
      </c>
      <c r="D46" s="196"/>
      <c r="E46" s="197">
        <f>'прил 13'!E474</f>
        <v>2502472</v>
      </c>
      <c r="F46" s="197"/>
      <c r="G46" s="197"/>
      <c r="H46" s="197"/>
      <c r="I46" s="197"/>
      <c r="J46" s="198"/>
      <c r="K46" s="198"/>
    </row>
    <row r="47" spans="1:11" ht="37.5">
      <c r="A47" s="14" t="s">
        <v>301</v>
      </c>
      <c r="B47" s="74" t="s">
        <v>487</v>
      </c>
      <c r="C47" s="151">
        <f>1679001+823470</f>
        <v>2502471</v>
      </c>
      <c r="D47" s="5"/>
      <c r="E47" s="6"/>
      <c r="F47" s="6"/>
      <c r="G47" s="4"/>
      <c r="H47" s="4"/>
      <c r="I47" s="4"/>
      <c r="J47" s="84"/>
      <c r="K47" s="84"/>
    </row>
    <row r="48" spans="1:11" ht="56.25">
      <c r="A48" s="191" t="s">
        <v>509</v>
      </c>
      <c r="B48" s="51" t="s">
        <v>510</v>
      </c>
      <c r="C48" s="153">
        <f>C49</f>
        <v>20404225</v>
      </c>
      <c r="D48" s="5"/>
      <c r="E48" s="192">
        <f>'прил 13'!E475</f>
        <v>20404225</v>
      </c>
      <c r="F48" s="6"/>
      <c r="G48" s="4"/>
      <c r="H48" s="4"/>
      <c r="I48" s="4"/>
      <c r="J48" s="84"/>
      <c r="K48" s="84"/>
    </row>
    <row r="49" spans="1:11" ht="37.5">
      <c r="A49" s="77" t="s">
        <v>269</v>
      </c>
      <c r="B49" s="74" t="s">
        <v>512</v>
      </c>
      <c r="C49" s="151">
        <v>20404225</v>
      </c>
      <c r="D49" s="5"/>
      <c r="E49" s="6"/>
      <c r="F49" s="6"/>
      <c r="G49" s="4"/>
      <c r="H49" s="4"/>
      <c r="I49" s="4"/>
      <c r="J49" s="84"/>
      <c r="K49" s="84"/>
    </row>
    <row r="50" spans="1:11" s="3" customFormat="1" ht="54" customHeight="1">
      <c r="A50" s="50" t="s">
        <v>713</v>
      </c>
      <c r="B50" s="72" t="s">
        <v>544</v>
      </c>
      <c r="C50" s="174">
        <f>C51+C52</f>
        <v>45000</v>
      </c>
      <c r="D50" s="160"/>
      <c r="E50" s="192">
        <f>'прил 13'!E476</f>
        <v>45000</v>
      </c>
      <c r="F50" s="192"/>
      <c r="G50" s="172"/>
      <c r="H50" s="172"/>
      <c r="I50" s="172"/>
      <c r="J50" s="193"/>
      <c r="K50" s="193"/>
    </row>
    <row r="51" spans="1:11" ht="21" customHeight="1">
      <c r="A51" s="120" t="s">
        <v>262</v>
      </c>
      <c r="B51" s="74" t="s">
        <v>546</v>
      </c>
      <c r="C51" s="151">
        <v>45000</v>
      </c>
      <c r="D51" s="5"/>
      <c r="E51" s="6"/>
      <c r="F51" s="6"/>
      <c r="G51" s="4"/>
      <c r="H51" s="4"/>
      <c r="I51" s="4"/>
      <c r="J51" s="84"/>
      <c r="K51" s="84"/>
    </row>
    <row r="52" spans="1:11" ht="37.5">
      <c r="A52" s="120" t="s">
        <v>678</v>
      </c>
      <c r="B52" s="74" t="s">
        <v>663</v>
      </c>
      <c r="C52" s="151"/>
      <c r="D52" s="5"/>
      <c r="E52" s="6"/>
      <c r="F52" s="6"/>
      <c r="G52" s="4"/>
      <c r="H52" s="4"/>
      <c r="I52" s="4"/>
      <c r="J52" s="84"/>
      <c r="K52" s="84"/>
    </row>
    <row r="53" spans="1:11" ht="56.25">
      <c r="A53" s="200" t="s">
        <v>575</v>
      </c>
      <c r="B53" s="51" t="s">
        <v>515</v>
      </c>
      <c r="C53" s="153">
        <f>C54+C55</f>
        <v>430000</v>
      </c>
      <c r="D53" s="5"/>
      <c r="E53" s="192">
        <f>'прил 13'!E477</f>
        <v>430000</v>
      </c>
      <c r="F53" s="6"/>
      <c r="G53" s="4"/>
      <c r="H53" s="4"/>
      <c r="I53" s="4"/>
      <c r="J53" s="84"/>
      <c r="K53" s="84"/>
    </row>
    <row r="54" spans="1:11" ht="22.5" customHeight="1">
      <c r="A54" s="75" t="s">
        <v>679</v>
      </c>
      <c r="B54" s="74" t="s">
        <v>516</v>
      </c>
      <c r="C54" s="151">
        <v>30000</v>
      </c>
      <c r="D54" s="5"/>
      <c r="E54" s="192"/>
      <c r="F54" s="6"/>
      <c r="G54" s="4"/>
      <c r="H54" s="4"/>
      <c r="I54" s="4"/>
      <c r="J54" s="84"/>
      <c r="K54" s="84"/>
    </row>
    <row r="55" spans="1:11" ht="22.5" customHeight="1">
      <c r="A55" s="75" t="s">
        <v>574</v>
      </c>
      <c r="B55" s="74" t="s">
        <v>573</v>
      </c>
      <c r="C55" s="151">
        <v>400000</v>
      </c>
      <c r="D55" s="5"/>
      <c r="E55" s="192"/>
      <c r="F55" s="6"/>
      <c r="G55" s="4"/>
      <c r="H55" s="4"/>
      <c r="I55" s="4"/>
      <c r="J55" s="84"/>
      <c r="K55" s="84"/>
    </row>
    <row r="56" spans="1:11" ht="37.5">
      <c r="A56" s="200" t="s">
        <v>563</v>
      </c>
      <c r="B56" s="51" t="s">
        <v>506</v>
      </c>
      <c r="C56" s="153">
        <f>C57</f>
        <v>1676280</v>
      </c>
      <c r="D56" s="5"/>
      <c r="E56" s="192">
        <f>'прил 13'!E478</f>
        <v>1676280</v>
      </c>
      <c r="F56" s="6"/>
      <c r="G56" s="4"/>
      <c r="H56" s="4"/>
      <c r="I56" s="4"/>
      <c r="J56" s="84"/>
      <c r="K56" s="84"/>
    </row>
    <row r="57" spans="1:11" ht="37.5">
      <c r="A57" s="73" t="s">
        <v>266</v>
      </c>
      <c r="B57" s="74" t="s">
        <v>507</v>
      </c>
      <c r="C57" s="151">
        <v>1676280</v>
      </c>
      <c r="D57" s="5"/>
      <c r="E57" s="6"/>
      <c r="F57" s="6"/>
      <c r="G57" s="4"/>
      <c r="H57" s="4"/>
      <c r="I57" s="4"/>
      <c r="J57" s="84"/>
      <c r="K57" s="84"/>
    </row>
    <row r="58" spans="1:11" s="3" customFormat="1" ht="56.25">
      <c r="A58" s="191" t="s">
        <v>680</v>
      </c>
      <c r="B58" s="51" t="s">
        <v>490</v>
      </c>
      <c r="C58" s="153">
        <f>C59</f>
        <v>20182016</v>
      </c>
      <c r="D58" s="160"/>
      <c r="E58" s="192">
        <f>'прил 13'!E479</f>
        <v>20182015</v>
      </c>
      <c r="F58" s="192"/>
      <c r="G58" s="172"/>
      <c r="H58" s="172"/>
      <c r="I58" s="172"/>
      <c r="J58" s="193"/>
      <c r="K58" s="193"/>
    </row>
    <row r="59" spans="1:6" s="123" customFormat="1" ht="37.5">
      <c r="A59" s="75" t="s">
        <v>264</v>
      </c>
      <c r="B59" s="74">
        <v>1695600000</v>
      </c>
      <c r="C59" s="151">
        <v>20182016</v>
      </c>
      <c r="D59" s="201"/>
      <c r="E59" s="202"/>
      <c r="F59" s="201"/>
    </row>
    <row r="60" spans="1:11" ht="15">
      <c r="A60" s="230" t="s">
        <v>138</v>
      </c>
      <c r="B60" s="230"/>
      <c r="C60" s="177">
        <f>C9+C24+C28+C31+C34+C36+C39+C42+C44+C46+C48+C50+C53+C56+C58</f>
        <v>592966441.35</v>
      </c>
      <c r="D60" s="5"/>
      <c r="E60" s="5">
        <f>C60+'прил 13'!E480</f>
        <v>690142522.35</v>
      </c>
      <c r="F60" s="5"/>
      <c r="G60" s="4">
        <f>'прил 13'!E481</f>
        <v>690142522.3499999</v>
      </c>
      <c r="H60" s="4"/>
      <c r="I60" s="4"/>
      <c r="J60" s="84"/>
      <c r="K60" s="84"/>
    </row>
    <row r="61" spans="1:11" ht="15">
      <c r="A61" s="61"/>
      <c r="B61" s="61"/>
      <c r="C61" s="61"/>
      <c r="E61" s="6"/>
      <c r="F61" s="6"/>
      <c r="G61" s="2"/>
      <c r="H61" s="2"/>
      <c r="I61" s="4"/>
      <c r="J61" s="2"/>
      <c r="K61" s="4"/>
    </row>
    <row r="62" spans="1:11" ht="15">
      <c r="A62" s="234"/>
      <c r="B62" s="234"/>
      <c r="C62" s="234"/>
      <c r="E62" s="6"/>
      <c r="F62" s="6">
        <f>G60-E60</f>
        <v>0</v>
      </c>
      <c r="G62" s="2"/>
      <c r="H62" s="4"/>
      <c r="I62" s="2"/>
      <c r="J62" s="2"/>
      <c r="K62" s="4"/>
    </row>
    <row r="67" ht="15">
      <c r="A67" s="64" t="s">
        <v>65</v>
      </c>
    </row>
  </sheetData>
  <mergeCells count="4">
    <mergeCell ref="A62:C62"/>
    <mergeCell ref="A5:C5"/>
    <mergeCell ref="A6:C6"/>
    <mergeCell ref="A60:B60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2"/>
  <colBreaks count="1" manualBreakCount="1">
    <brk id="3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="82" zoomScaleSheetLayoutView="82" workbookViewId="0" topLeftCell="A1">
      <selection activeCell="D47" sqref="D47"/>
    </sheetView>
  </sheetViews>
  <sheetFormatPr defaultColWidth="9.140625" defaultRowHeight="15"/>
  <cols>
    <col min="1" max="1" width="78.57421875" style="112" customWidth="1"/>
    <col min="2" max="2" width="14.8515625" style="64" customWidth="1"/>
    <col min="3" max="3" width="15.7109375" style="64" customWidth="1"/>
    <col min="4" max="4" width="16.28125" style="112" customWidth="1"/>
    <col min="5" max="5" width="10.00390625" style="5" customWidth="1"/>
    <col min="6" max="7" width="16.57421875" style="1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D1" s="89" t="s">
        <v>381</v>
      </c>
    </row>
    <row r="2" ht="18.75">
      <c r="D2" s="131" t="s">
        <v>463</v>
      </c>
    </row>
    <row r="3" ht="15">
      <c r="D3" s="131" t="s">
        <v>464</v>
      </c>
    </row>
    <row r="4" ht="15">
      <c r="D4" s="131"/>
    </row>
    <row r="5" spans="1:4" ht="15">
      <c r="A5" s="229" t="s">
        <v>246</v>
      </c>
      <c r="B5" s="229"/>
      <c r="C5" s="229"/>
      <c r="D5" s="229"/>
    </row>
    <row r="6" spans="1:4" ht="15">
      <c r="A6" s="226" t="s">
        <v>382</v>
      </c>
      <c r="B6" s="226"/>
      <c r="C6" s="226"/>
      <c r="D6" s="226"/>
    </row>
    <row r="7" spans="1:4" ht="15">
      <c r="A7" s="226" t="s">
        <v>656</v>
      </c>
      <c r="B7" s="226"/>
      <c r="C7" s="226"/>
      <c r="D7" s="226"/>
    </row>
    <row r="8" spans="1:7" s="10" customFormat="1" ht="15">
      <c r="A8" s="118"/>
      <c r="B8" s="107"/>
      <c r="C8" s="119"/>
      <c r="D8" s="79" t="s">
        <v>603</v>
      </c>
      <c r="E8" s="13"/>
      <c r="F8" s="12"/>
      <c r="G8" s="12"/>
    </row>
    <row r="9" spans="1:4" ht="37.5">
      <c r="A9" s="48" t="s">
        <v>294</v>
      </c>
      <c r="B9" s="48" t="s">
        <v>3</v>
      </c>
      <c r="C9" s="48" t="s">
        <v>386</v>
      </c>
      <c r="D9" s="48" t="s">
        <v>474</v>
      </c>
    </row>
    <row r="10" spans="1:11" ht="36" customHeight="1">
      <c r="A10" s="50" t="s">
        <v>586</v>
      </c>
      <c r="B10" s="51" t="s">
        <v>166</v>
      </c>
      <c r="C10" s="153">
        <f>C11+C15+C19+C22+C23+C24</f>
        <v>448289501.41</v>
      </c>
      <c r="D10" s="153">
        <f>D11+D15+D19+D22+D23+D24</f>
        <v>443065327.33</v>
      </c>
      <c r="E10" s="6"/>
      <c r="F10" s="6">
        <f>'прил 14'!E443</f>
        <v>448289501.40999997</v>
      </c>
      <c r="G10" s="6">
        <f>'прил 14'!F443</f>
        <v>443065327.33</v>
      </c>
      <c r="H10" s="4"/>
      <c r="I10" s="2"/>
      <c r="J10" s="2"/>
      <c r="K10" s="4"/>
    </row>
    <row r="11" spans="1:11" ht="35.25" customHeight="1">
      <c r="A11" s="71" t="s">
        <v>668</v>
      </c>
      <c r="B11" s="72" t="s">
        <v>167</v>
      </c>
      <c r="C11" s="174">
        <f>C12+C13+C14</f>
        <v>105602603</v>
      </c>
      <c r="D11" s="174">
        <f>D12+D13+D14</f>
        <v>104438689</v>
      </c>
      <c r="E11" s="6"/>
      <c r="F11" s="6"/>
      <c r="G11" s="6"/>
      <c r="H11" s="4"/>
      <c r="I11" s="2"/>
      <c r="J11" s="2"/>
      <c r="K11" s="4"/>
    </row>
    <row r="12" spans="1:11" ht="36" customHeight="1">
      <c r="A12" s="73" t="s">
        <v>252</v>
      </c>
      <c r="B12" s="74" t="s">
        <v>271</v>
      </c>
      <c r="C12" s="151">
        <v>101013812</v>
      </c>
      <c r="D12" s="151">
        <v>100052398</v>
      </c>
      <c r="E12" s="6"/>
      <c r="F12" s="6"/>
      <c r="G12" s="6"/>
      <c r="H12" s="4"/>
      <c r="I12" s="2"/>
      <c r="J12" s="2"/>
      <c r="K12" s="4"/>
    </row>
    <row r="13" spans="1:11" ht="37.5">
      <c r="A13" s="73" t="s">
        <v>253</v>
      </c>
      <c r="B13" s="74" t="s">
        <v>273</v>
      </c>
      <c r="C13" s="151">
        <v>442500</v>
      </c>
      <c r="D13" s="151">
        <v>240000</v>
      </c>
      <c r="E13" s="6"/>
      <c r="F13" s="6"/>
      <c r="G13" s="6"/>
      <c r="H13" s="4"/>
      <c r="I13" s="2"/>
      <c r="J13" s="2"/>
      <c r="K13" s="4"/>
    </row>
    <row r="14" spans="1:11" ht="37.5">
      <c r="A14" s="75" t="s">
        <v>254</v>
      </c>
      <c r="B14" s="74" t="s">
        <v>286</v>
      </c>
      <c r="C14" s="151">
        <v>4146291</v>
      </c>
      <c r="D14" s="151">
        <v>4146291</v>
      </c>
      <c r="E14" s="6"/>
      <c r="F14" s="6"/>
      <c r="G14" s="6"/>
      <c r="H14" s="4"/>
      <c r="I14" s="2"/>
      <c r="J14" s="2"/>
      <c r="K14" s="4"/>
    </row>
    <row r="15" spans="1:11" ht="37.5" customHeight="1">
      <c r="A15" s="76" t="s">
        <v>669</v>
      </c>
      <c r="B15" s="72" t="s">
        <v>176</v>
      </c>
      <c r="C15" s="174">
        <f>C16+C17+C18</f>
        <v>306074626.41</v>
      </c>
      <c r="D15" s="174">
        <f>D16+D17+D18</f>
        <v>305486187.33</v>
      </c>
      <c r="E15" s="6"/>
      <c r="F15" s="6"/>
      <c r="G15" s="6"/>
      <c r="H15" s="4"/>
      <c r="I15" s="2"/>
      <c r="J15" s="2"/>
      <c r="K15" s="4"/>
    </row>
    <row r="16" spans="1:11" ht="33.75" customHeight="1">
      <c r="A16" s="73" t="s">
        <v>255</v>
      </c>
      <c r="B16" s="74" t="s">
        <v>274</v>
      </c>
      <c r="C16" s="151">
        <v>289617625.41</v>
      </c>
      <c r="D16" s="151">
        <v>289029186.33</v>
      </c>
      <c r="E16" s="6"/>
      <c r="F16" s="6"/>
      <c r="G16" s="6"/>
      <c r="H16" s="4"/>
      <c r="I16" s="2"/>
      <c r="J16" s="2"/>
      <c r="K16" s="4"/>
    </row>
    <row r="17" spans="1:11" ht="37.5">
      <c r="A17" s="75" t="s">
        <v>256</v>
      </c>
      <c r="B17" s="74" t="s">
        <v>272</v>
      </c>
      <c r="C17" s="151">
        <v>160000</v>
      </c>
      <c r="D17" s="151">
        <v>160000</v>
      </c>
      <c r="E17" s="6"/>
      <c r="F17" s="6"/>
      <c r="G17" s="6"/>
      <c r="H17" s="4"/>
      <c r="I17" s="2"/>
      <c r="J17" s="2"/>
      <c r="K17" s="4"/>
    </row>
    <row r="18" spans="1:11" ht="37.5">
      <c r="A18" s="75" t="s">
        <v>299</v>
      </c>
      <c r="B18" s="74" t="s">
        <v>275</v>
      </c>
      <c r="C18" s="151">
        <v>16297001</v>
      </c>
      <c r="D18" s="151">
        <v>16297001</v>
      </c>
      <c r="E18" s="6"/>
      <c r="F18" s="6"/>
      <c r="G18" s="6"/>
      <c r="H18" s="4"/>
      <c r="I18" s="2"/>
      <c r="J18" s="2"/>
      <c r="K18" s="4"/>
    </row>
    <row r="19" spans="1:11" ht="58.5">
      <c r="A19" s="76" t="s">
        <v>592</v>
      </c>
      <c r="B19" s="72" t="s">
        <v>179</v>
      </c>
      <c r="C19" s="174">
        <f>C20+C21</f>
        <v>15870500</v>
      </c>
      <c r="D19" s="174">
        <f>D20+D21</f>
        <v>12391375</v>
      </c>
      <c r="E19" s="6"/>
      <c r="F19" s="6"/>
      <c r="G19" s="6"/>
      <c r="H19" s="4"/>
      <c r="I19" s="2"/>
      <c r="J19" s="2"/>
      <c r="K19" s="4"/>
    </row>
    <row r="20" spans="1:11" ht="37.5">
      <c r="A20" s="73" t="s">
        <v>257</v>
      </c>
      <c r="B20" s="74" t="s">
        <v>276</v>
      </c>
      <c r="C20" s="151">
        <v>15775000</v>
      </c>
      <c r="D20" s="151">
        <v>12300875</v>
      </c>
      <c r="E20" s="6"/>
      <c r="F20" s="6"/>
      <c r="G20" s="6"/>
      <c r="H20" s="4"/>
      <c r="I20" s="2"/>
      <c r="J20" s="2"/>
      <c r="K20" s="4"/>
    </row>
    <row r="21" spans="1:11" ht="37.5">
      <c r="A21" s="73" t="s">
        <v>258</v>
      </c>
      <c r="B21" s="74" t="s">
        <v>277</v>
      </c>
      <c r="C21" s="151">
        <v>95500</v>
      </c>
      <c r="D21" s="151">
        <v>90500</v>
      </c>
      <c r="E21" s="6"/>
      <c r="F21" s="6"/>
      <c r="G21" s="6"/>
      <c r="H21" s="4"/>
      <c r="I21" s="2"/>
      <c r="J21" s="2"/>
      <c r="K21" s="4"/>
    </row>
    <row r="22" spans="1:11" ht="37.5">
      <c r="A22" s="73" t="s">
        <v>259</v>
      </c>
      <c r="B22" s="74" t="s">
        <v>278</v>
      </c>
      <c r="C22" s="151">
        <v>17847772</v>
      </c>
      <c r="D22" s="151">
        <v>17855076</v>
      </c>
      <c r="E22" s="6"/>
      <c r="F22" s="6"/>
      <c r="G22" s="6"/>
      <c r="H22" s="4"/>
      <c r="I22" s="2"/>
      <c r="J22" s="2"/>
      <c r="K22" s="4"/>
    </row>
    <row r="23" spans="1:11" ht="23.25" customHeight="1">
      <c r="A23" s="73" t="s">
        <v>290</v>
      </c>
      <c r="B23" s="74" t="s">
        <v>289</v>
      </c>
      <c r="C23" s="151">
        <v>54000</v>
      </c>
      <c r="D23" s="151">
        <v>54000</v>
      </c>
      <c r="E23" s="6"/>
      <c r="F23" s="6"/>
      <c r="G23" s="6"/>
      <c r="H23" s="4"/>
      <c r="I23" s="2"/>
      <c r="J23" s="2"/>
      <c r="K23" s="4"/>
    </row>
    <row r="24" spans="1:11" ht="37.5">
      <c r="A24" s="133" t="s">
        <v>430</v>
      </c>
      <c r="B24" s="74" t="s">
        <v>429</v>
      </c>
      <c r="C24" s="151">
        <v>2840000</v>
      </c>
      <c r="D24" s="151">
        <v>2840000</v>
      </c>
      <c r="E24" s="6"/>
      <c r="F24" s="6"/>
      <c r="G24" s="6"/>
      <c r="H24" s="4"/>
      <c r="I24" s="2"/>
      <c r="J24" s="2"/>
      <c r="K24" s="4"/>
    </row>
    <row r="25" spans="1:11" ht="39.75" customHeight="1">
      <c r="A25" s="50" t="s">
        <v>670</v>
      </c>
      <c r="B25" s="51" t="s">
        <v>164</v>
      </c>
      <c r="C25" s="153">
        <f>C26+C27+C28</f>
        <v>18363005</v>
      </c>
      <c r="D25" s="153">
        <f>D26+D27+D28</f>
        <v>15845743</v>
      </c>
      <c r="E25" s="6"/>
      <c r="F25" s="6">
        <f>'прил 14'!E444</f>
        <v>18363005</v>
      </c>
      <c r="G25" s="6">
        <f>'прил 14'!F444</f>
        <v>15845743</v>
      </c>
      <c r="H25" s="4"/>
      <c r="I25" s="2"/>
      <c r="J25" s="2"/>
      <c r="K25" s="4"/>
    </row>
    <row r="26" spans="1:11" ht="18.75" customHeight="1">
      <c r="A26" s="73" t="s">
        <v>260</v>
      </c>
      <c r="B26" s="74" t="s">
        <v>279</v>
      </c>
      <c r="C26" s="151">
        <v>6313820</v>
      </c>
      <c r="D26" s="151">
        <v>5131012</v>
      </c>
      <c r="E26" s="6"/>
      <c r="F26" s="6"/>
      <c r="G26" s="6"/>
      <c r="H26" s="4"/>
      <c r="I26" s="2"/>
      <c r="J26" s="2"/>
      <c r="K26" s="4"/>
    </row>
    <row r="27" spans="1:11" ht="36.75" customHeight="1">
      <c r="A27" s="73" t="s">
        <v>257</v>
      </c>
      <c r="B27" s="74" t="s">
        <v>280</v>
      </c>
      <c r="C27" s="151">
        <v>11378185</v>
      </c>
      <c r="D27" s="151">
        <v>10043731</v>
      </c>
      <c r="E27" s="6"/>
      <c r="F27" s="6"/>
      <c r="G27" s="6"/>
      <c r="H27" s="4"/>
      <c r="I27" s="2"/>
      <c r="J27" s="2"/>
      <c r="K27" s="4"/>
    </row>
    <row r="28" spans="1:11" ht="38.25" customHeight="1">
      <c r="A28" s="73" t="s">
        <v>261</v>
      </c>
      <c r="B28" s="74" t="s">
        <v>281</v>
      </c>
      <c r="C28" s="151">
        <v>671000</v>
      </c>
      <c r="D28" s="151">
        <v>671000</v>
      </c>
      <c r="E28" s="6"/>
      <c r="F28" s="6"/>
      <c r="G28" s="6"/>
      <c r="H28" s="4"/>
      <c r="I28" s="2"/>
      <c r="J28" s="2"/>
      <c r="K28" s="4"/>
    </row>
    <row r="29" spans="1:11" ht="36.75" customHeight="1">
      <c r="A29" s="50" t="s">
        <v>537</v>
      </c>
      <c r="B29" s="51" t="s">
        <v>163</v>
      </c>
      <c r="C29" s="153">
        <f>C30+C31</f>
        <v>670000</v>
      </c>
      <c r="D29" s="153">
        <f>D30+D31</f>
        <v>670000</v>
      </c>
      <c r="E29" s="6"/>
      <c r="F29" s="6">
        <f>'прил 14'!E445</f>
        <v>670000</v>
      </c>
      <c r="G29" s="6">
        <f>'прил 14'!F445</f>
        <v>670000</v>
      </c>
      <c r="H29" s="4"/>
      <c r="I29" s="2"/>
      <c r="J29" s="2"/>
      <c r="K29" s="4"/>
    </row>
    <row r="30" spans="1:11" ht="56.25">
      <c r="A30" s="73" t="s">
        <v>671</v>
      </c>
      <c r="B30" s="74" t="s">
        <v>583</v>
      </c>
      <c r="C30" s="149">
        <v>640000</v>
      </c>
      <c r="D30" s="175">
        <v>640000</v>
      </c>
      <c r="E30" s="6"/>
      <c r="F30" s="6"/>
      <c r="G30" s="6"/>
      <c r="H30" s="4"/>
      <c r="I30" s="2"/>
      <c r="J30" s="2"/>
      <c r="K30" s="4"/>
    </row>
    <row r="31" spans="1:11" ht="31.5" customHeight="1">
      <c r="A31" s="73" t="s">
        <v>300</v>
      </c>
      <c r="B31" s="74" t="s">
        <v>298</v>
      </c>
      <c r="C31" s="151">
        <v>30000</v>
      </c>
      <c r="D31" s="175">
        <v>30000</v>
      </c>
      <c r="E31" s="6"/>
      <c r="F31" s="6"/>
      <c r="G31" s="6"/>
      <c r="H31" s="4"/>
      <c r="I31" s="2"/>
      <c r="J31" s="2"/>
      <c r="K31" s="4"/>
    </row>
    <row r="32" spans="1:11" ht="38.25" customHeight="1">
      <c r="A32" s="50" t="s">
        <v>672</v>
      </c>
      <c r="B32" s="51" t="s">
        <v>250</v>
      </c>
      <c r="C32" s="153">
        <f>C33+C34</f>
        <v>3857369</v>
      </c>
      <c r="D32" s="153">
        <f>D33+D34</f>
        <v>561000</v>
      </c>
      <c r="E32" s="6"/>
      <c r="F32" s="6">
        <f>'прил 14'!E446</f>
        <v>3857369</v>
      </c>
      <c r="G32" s="6">
        <f>'прил 14'!F446</f>
        <v>561000</v>
      </c>
      <c r="H32" s="4"/>
      <c r="I32" s="2"/>
      <c r="J32" s="2"/>
      <c r="K32" s="4"/>
    </row>
    <row r="33" spans="1:11" ht="39" customHeight="1">
      <c r="A33" s="73" t="s">
        <v>263</v>
      </c>
      <c r="B33" s="74" t="s">
        <v>282</v>
      </c>
      <c r="C33" s="151">
        <v>561000</v>
      </c>
      <c r="D33" s="151">
        <v>561000</v>
      </c>
      <c r="E33" s="6"/>
      <c r="F33" s="6"/>
      <c r="G33" s="6"/>
      <c r="H33" s="4"/>
      <c r="I33" s="2"/>
      <c r="J33" s="2"/>
      <c r="K33" s="4"/>
    </row>
    <row r="34" spans="1:11" ht="18" customHeight="1">
      <c r="A34" s="75" t="s">
        <v>455</v>
      </c>
      <c r="B34" s="74" t="s">
        <v>453</v>
      </c>
      <c r="C34" s="151">
        <v>3296369</v>
      </c>
      <c r="D34" s="151">
        <v>0</v>
      </c>
      <c r="E34" s="6"/>
      <c r="F34" s="6"/>
      <c r="G34" s="6"/>
      <c r="H34" s="4"/>
      <c r="I34" s="2"/>
      <c r="J34" s="2"/>
      <c r="K34" s="4"/>
    </row>
    <row r="35" spans="1:11" ht="36" customHeight="1">
      <c r="A35" s="50" t="s">
        <v>554</v>
      </c>
      <c r="B35" s="51" t="s">
        <v>155</v>
      </c>
      <c r="C35" s="153">
        <f>C36</f>
        <v>200000</v>
      </c>
      <c r="D35" s="153">
        <f>D36</f>
        <v>150000</v>
      </c>
      <c r="E35" s="6"/>
      <c r="F35" s="6">
        <f>'прил 14'!E447</f>
        <v>200000</v>
      </c>
      <c r="G35" s="6">
        <f>'прил 14'!F447</f>
        <v>150000</v>
      </c>
      <c r="H35" s="4"/>
      <c r="I35" s="2"/>
      <c r="J35" s="2"/>
      <c r="K35" s="4"/>
    </row>
    <row r="36" spans="1:11" ht="37.5">
      <c r="A36" s="75" t="s">
        <v>673</v>
      </c>
      <c r="B36" s="74" t="s">
        <v>661</v>
      </c>
      <c r="C36" s="151">
        <v>200000</v>
      </c>
      <c r="D36" s="151">
        <v>150000</v>
      </c>
      <c r="E36" s="6"/>
      <c r="F36" s="6"/>
      <c r="G36" s="6"/>
      <c r="H36" s="4"/>
      <c r="I36" s="2"/>
      <c r="J36" s="2"/>
      <c r="K36" s="4"/>
    </row>
    <row r="37" spans="1:11" ht="39" customHeight="1">
      <c r="A37" s="50" t="s">
        <v>674</v>
      </c>
      <c r="B37" s="51" t="s">
        <v>154</v>
      </c>
      <c r="C37" s="153">
        <f>C38+C39</f>
        <v>13996867</v>
      </c>
      <c r="D37" s="153">
        <f>D38+D39</f>
        <v>13858923</v>
      </c>
      <c r="E37" s="6"/>
      <c r="F37" s="6">
        <f>'прил 14'!E448</f>
        <v>13996867</v>
      </c>
      <c r="G37" s="6">
        <f>'прил 14'!F448</f>
        <v>13858923</v>
      </c>
      <c r="H37" s="4"/>
      <c r="I37" s="2"/>
      <c r="J37" s="2"/>
      <c r="K37" s="4"/>
    </row>
    <row r="38" spans="1:11" ht="39" customHeight="1">
      <c r="A38" s="75" t="s">
        <v>265</v>
      </c>
      <c r="B38" s="74" t="s">
        <v>483</v>
      </c>
      <c r="C38" s="203">
        <v>311385</v>
      </c>
      <c r="D38" s="203">
        <v>311385</v>
      </c>
      <c r="E38" s="6"/>
      <c r="F38" s="6"/>
      <c r="G38" s="6"/>
      <c r="H38" s="4"/>
      <c r="I38" s="2"/>
      <c r="J38" s="2"/>
      <c r="K38" s="4"/>
    </row>
    <row r="39" spans="1:11" ht="37.5">
      <c r="A39" s="73" t="s">
        <v>267</v>
      </c>
      <c r="B39" s="74" t="s">
        <v>283</v>
      </c>
      <c r="C39" s="151">
        <f>14435952-750470</f>
        <v>13685482</v>
      </c>
      <c r="D39" s="151">
        <f>14268008-720470</f>
        <v>13547538</v>
      </c>
      <c r="E39" s="6"/>
      <c r="F39" s="6"/>
      <c r="G39" s="6"/>
      <c r="H39" s="4"/>
      <c r="I39" s="2"/>
      <c r="J39" s="2"/>
      <c r="K39" s="4"/>
    </row>
    <row r="40" spans="1:11" ht="56.25">
      <c r="A40" s="50" t="s">
        <v>675</v>
      </c>
      <c r="B40" s="51" t="s">
        <v>162</v>
      </c>
      <c r="C40" s="153">
        <f>C41+C42</f>
        <v>1268600</v>
      </c>
      <c r="D40" s="153">
        <f>D41+D42</f>
        <v>2175000</v>
      </c>
      <c r="E40" s="6"/>
      <c r="F40" s="6">
        <f>'прил 14'!E449</f>
        <v>1268600</v>
      </c>
      <c r="G40" s="6">
        <f>'прил 14'!F449</f>
        <v>2175000</v>
      </c>
      <c r="H40" s="4"/>
      <c r="I40" s="2"/>
      <c r="J40" s="2"/>
      <c r="K40" s="4"/>
    </row>
    <row r="41" spans="1:11" ht="37.5" customHeight="1">
      <c r="A41" s="73" t="s">
        <v>268</v>
      </c>
      <c r="B41" s="74" t="s">
        <v>527</v>
      </c>
      <c r="C41" s="151">
        <v>1068600</v>
      </c>
      <c r="D41" s="175">
        <v>1975000</v>
      </c>
      <c r="E41" s="6"/>
      <c r="F41" s="6"/>
      <c r="G41" s="6"/>
      <c r="H41" s="4"/>
      <c r="I41" s="2"/>
      <c r="J41" s="2"/>
      <c r="K41" s="4"/>
    </row>
    <row r="42" spans="1:11" ht="18.75" customHeight="1">
      <c r="A42" s="77" t="s">
        <v>270</v>
      </c>
      <c r="B42" s="74" t="s">
        <v>284</v>
      </c>
      <c r="C42" s="151">
        <v>200000</v>
      </c>
      <c r="D42" s="175">
        <v>200000</v>
      </c>
      <c r="E42" s="6"/>
      <c r="F42" s="6"/>
      <c r="G42" s="6"/>
      <c r="H42" s="4"/>
      <c r="I42" s="2"/>
      <c r="J42" s="2"/>
      <c r="K42" s="4"/>
    </row>
    <row r="43" spans="1:11" ht="37.5" customHeight="1">
      <c r="A43" s="215" t="s">
        <v>706</v>
      </c>
      <c r="B43" s="51" t="s">
        <v>159</v>
      </c>
      <c r="C43" s="153">
        <f>C44</f>
        <v>50000</v>
      </c>
      <c r="D43" s="153">
        <f>D44</f>
        <v>50000</v>
      </c>
      <c r="E43" s="6"/>
      <c r="F43" s="6">
        <f>'прил 14'!E450</f>
        <v>50000</v>
      </c>
      <c r="G43" s="6">
        <f>'прил 14'!F450</f>
        <v>50000</v>
      </c>
      <c r="H43" s="4"/>
      <c r="I43" s="2"/>
      <c r="J43" s="2"/>
      <c r="K43" s="4"/>
    </row>
    <row r="44" spans="1:11" ht="15">
      <c r="A44" s="77" t="s">
        <v>499</v>
      </c>
      <c r="B44" s="74" t="s">
        <v>285</v>
      </c>
      <c r="C44" s="151">
        <v>50000</v>
      </c>
      <c r="D44" s="151">
        <v>50000</v>
      </c>
      <c r="E44" s="6"/>
      <c r="F44" s="6"/>
      <c r="G44" s="6"/>
      <c r="H44" s="4"/>
      <c r="I44" s="2"/>
      <c r="J44" s="2"/>
      <c r="K44" s="4"/>
    </row>
    <row r="45" spans="1:11" ht="35.25" customHeight="1">
      <c r="A45" s="50" t="s">
        <v>676</v>
      </c>
      <c r="B45" s="51" t="s">
        <v>557</v>
      </c>
      <c r="C45" s="153">
        <f>C46</f>
        <v>173500</v>
      </c>
      <c r="D45" s="153">
        <f>D46</f>
        <v>173500</v>
      </c>
      <c r="E45" s="6"/>
      <c r="F45" s="6">
        <f>'прил 14'!E452</f>
        <v>173500</v>
      </c>
      <c r="G45" s="6">
        <f>'прил 14'!F452</f>
        <v>173500</v>
      </c>
      <c r="H45" s="4"/>
      <c r="I45" s="2"/>
      <c r="J45" s="2"/>
      <c r="K45" s="4"/>
    </row>
    <row r="46" spans="1:11" s="123" customFormat="1" ht="36.75" customHeight="1">
      <c r="A46" s="190" t="s">
        <v>677</v>
      </c>
      <c r="B46" s="74" t="s">
        <v>558</v>
      </c>
      <c r="C46" s="151">
        <v>173500</v>
      </c>
      <c r="D46" s="151">
        <v>173500</v>
      </c>
      <c r="E46" s="176"/>
      <c r="F46" s="176"/>
      <c r="G46" s="176"/>
      <c r="H46" s="122"/>
      <c r="I46" s="121"/>
      <c r="J46" s="121"/>
      <c r="K46" s="122"/>
    </row>
    <row r="47" spans="1:11" ht="56.25">
      <c r="A47" s="215" t="s">
        <v>707</v>
      </c>
      <c r="B47" s="51" t="s">
        <v>485</v>
      </c>
      <c r="C47" s="153">
        <f>C48</f>
        <v>2429471</v>
      </c>
      <c r="D47" s="153">
        <f>D48</f>
        <v>2399471</v>
      </c>
      <c r="E47" s="6"/>
      <c r="F47" s="6">
        <f>'прил 14'!E453</f>
        <v>2429471</v>
      </c>
      <c r="G47" s="6">
        <f>'прил 14'!F453</f>
        <v>2399471</v>
      </c>
      <c r="H47" s="4"/>
      <c r="I47" s="2"/>
      <c r="J47" s="2"/>
      <c r="K47" s="4"/>
    </row>
    <row r="48" spans="1:11" ht="37.5">
      <c r="A48" s="14" t="s">
        <v>301</v>
      </c>
      <c r="B48" s="74" t="s">
        <v>487</v>
      </c>
      <c r="C48" s="151">
        <f>1679001+750470</f>
        <v>2429471</v>
      </c>
      <c r="D48" s="175">
        <f>1679001+720470</f>
        <v>2399471</v>
      </c>
      <c r="E48" s="6"/>
      <c r="F48" s="6"/>
      <c r="G48" s="6"/>
      <c r="H48" s="4"/>
      <c r="I48" s="2"/>
      <c r="J48" s="2"/>
      <c r="K48" s="4"/>
    </row>
    <row r="49" spans="1:11" ht="56.25">
      <c r="A49" s="191" t="s">
        <v>509</v>
      </c>
      <c r="B49" s="51" t="s">
        <v>510</v>
      </c>
      <c r="C49" s="153">
        <f>C50</f>
        <v>10507500</v>
      </c>
      <c r="D49" s="153">
        <f>D50</f>
        <v>10507500</v>
      </c>
      <c r="E49" s="6"/>
      <c r="F49" s="6">
        <f>'прил 14'!E454</f>
        <v>10507500</v>
      </c>
      <c r="G49" s="6">
        <f>'прил 14'!F454</f>
        <v>10507500</v>
      </c>
      <c r="H49" s="4"/>
      <c r="I49" s="2"/>
      <c r="J49" s="2"/>
      <c r="K49" s="4"/>
    </row>
    <row r="50" spans="1:11" ht="33" customHeight="1">
      <c r="A50" s="77" t="s">
        <v>269</v>
      </c>
      <c r="B50" s="74" t="s">
        <v>512</v>
      </c>
      <c r="C50" s="151">
        <v>10507500</v>
      </c>
      <c r="D50" s="151">
        <v>10507500</v>
      </c>
      <c r="E50" s="6"/>
      <c r="F50" s="6"/>
      <c r="G50" s="6"/>
      <c r="H50" s="4"/>
      <c r="I50" s="2"/>
      <c r="J50" s="2"/>
      <c r="K50" s="4"/>
    </row>
    <row r="51" spans="1:11" ht="76.5" customHeight="1">
      <c r="A51" s="50" t="s">
        <v>713</v>
      </c>
      <c r="B51" s="72" t="s">
        <v>544</v>
      </c>
      <c r="C51" s="174">
        <f>C52</f>
        <v>45000</v>
      </c>
      <c r="D51" s="174">
        <f>D52</f>
        <v>45000</v>
      </c>
      <c r="E51" s="6"/>
      <c r="F51" s="6">
        <f>'прил 14'!E455</f>
        <v>45000</v>
      </c>
      <c r="G51" s="6">
        <f>'прил 14'!F455</f>
        <v>45000</v>
      </c>
      <c r="H51" s="4"/>
      <c r="I51" s="2"/>
      <c r="J51" s="2"/>
      <c r="K51" s="4"/>
    </row>
    <row r="52" spans="1:11" ht="36" customHeight="1">
      <c r="A52" s="120" t="s">
        <v>262</v>
      </c>
      <c r="B52" s="74" t="s">
        <v>546</v>
      </c>
      <c r="C52" s="151">
        <v>45000</v>
      </c>
      <c r="D52" s="175">
        <v>45000</v>
      </c>
      <c r="E52" s="6"/>
      <c r="F52" s="6"/>
      <c r="G52" s="6"/>
      <c r="H52" s="4"/>
      <c r="I52" s="2"/>
      <c r="J52" s="2"/>
      <c r="K52" s="4"/>
    </row>
    <row r="53" spans="1:11" ht="56.25">
      <c r="A53" s="200" t="s">
        <v>575</v>
      </c>
      <c r="B53" s="51" t="s">
        <v>515</v>
      </c>
      <c r="C53" s="153">
        <f>C54+C55</f>
        <v>350000</v>
      </c>
      <c r="D53" s="153">
        <f>D54+D55</f>
        <v>350000</v>
      </c>
      <c r="E53" s="6"/>
      <c r="F53" s="6">
        <f>'прил 14'!E456</f>
        <v>350000</v>
      </c>
      <c r="G53" s="6">
        <f>'прил 14'!F456</f>
        <v>350000</v>
      </c>
      <c r="H53" s="4"/>
      <c r="I53" s="2"/>
      <c r="J53" s="2"/>
      <c r="K53" s="4"/>
    </row>
    <row r="54" spans="1:11" ht="37.5">
      <c r="A54" s="75" t="s">
        <v>679</v>
      </c>
      <c r="B54" s="74" t="s">
        <v>516</v>
      </c>
      <c r="C54" s="151">
        <v>30000</v>
      </c>
      <c r="D54" s="151">
        <v>30000</v>
      </c>
      <c r="E54" s="6"/>
      <c r="F54" s="6"/>
      <c r="G54" s="6"/>
      <c r="H54" s="4"/>
      <c r="I54" s="2"/>
      <c r="J54" s="2"/>
      <c r="K54" s="4"/>
    </row>
    <row r="55" spans="1:11" ht="37.5">
      <c r="A55" s="75" t="s">
        <v>574</v>
      </c>
      <c r="B55" s="74" t="s">
        <v>573</v>
      </c>
      <c r="C55" s="151">
        <v>320000</v>
      </c>
      <c r="D55" s="151">
        <v>320000</v>
      </c>
      <c r="F55" s="5"/>
      <c r="G55" s="6"/>
      <c r="H55" s="4"/>
      <c r="I55" s="4"/>
      <c r="J55" s="4"/>
      <c r="K55" s="4"/>
    </row>
    <row r="56" spans="1:11" ht="56.25">
      <c r="A56" s="200" t="s">
        <v>563</v>
      </c>
      <c r="B56" s="51" t="s">
        <v>506</v>
      </c>
      <c r="C56" s="153">
        <f>C57</f>
        <v>1040000</v>
      </c>
      <c r="D56" s="153">
        <f>D57</f>
        <v>1240000</v>
      </c>
      <c r="E56" s="6"/>
      <c r="F56" s="6">
        <f>'прил 14'!E457</f>
        <v>1040000</v>
      </c>
      <c r="G56" s="6">
        <f>'прил 14'!F457</f>
        <v>1240000</v>
      </c>
      <c r="H56" s="2"/>
      <c r="I56" s="4"/>
      <c r="J56" s="2"/>
      <c r="K56" s="4"/>
    </row>
    <row r="57" spans="1:11" ht="37.5">
      <c r="A57" s="73" t="s">
        <v>266</v>
      </c>
      <c r="B57" s="74" t="s">
        <v>507</v>
      </c>
      <c r="C57" s="151">
        <v>1040000</v>
      </c>
      <c r="D57" s="151">
        <v>1240000</v>
      </c>
      <c r="E57" s="6"/>
      <c r="F57" s="6"/>
      <c r="G57" s="204"/>
      <c r="H57" s="4"/>
      <c r="I57" s="2"/>
      <c r="J57" s="2"/>
      <c r="K57" s="4"/>
    </row>
    <row r="58" spans="1:7" ht="75">
      <c r="A58" s="191" t="s">
        <v>680</v>
      </c>
      <c r="B58" s="51" t="s">
        <v>490</v>
      </c>
      <c r="C58" s="153">
        <f>C59</f>
        <v>19846400</v>
      </c>
      <c r="D58" s="153">
        <f>D59</f>
        <v>19000000</v>
      </c>
      <c r="F58" s="5">
        <f>'прил 14'!E458</f>
        <v>19846400</v>
      </c>
      <c r="G58" s="5">
        <f>'прил 14'!F458</f>
        <v>19000000</v>
      </c>
    </row>
    <row r="59" spans="1:4" ht="37.5">
      <c r="A59" s="75" t="s">
        <v>264</v>
      </c>
      <c r="B59" s="74">
        <v>1695600000</v>
      </c>
      <c r="C59" s="151">
        <v>19846400</v>
      </c>
      <c r="D59" s="151">
        <v>19000000</v>
      </c>
    </row>
    <row r="60" spans="1:7" ht="15">
      <c r="A60" s="230" t="s">
        <v>138</v>
      </c>
      <c r="B60" s="230"/>
      <c r="C60" s="177">
        <f>C10+C25+C29+C32+C35+C37+C40+C43+C45+C47+C49+C51+C53+C56+C58</f>
        <v>521087213.41</v>
      </c>
      <c r="D60" s="177">
        <f>D10+D25+D29+D32+D35+D37+D40+D43+D45+D47+D49+D51+D53+D56+D58</f>
        <v>510091464.33</v>
      </c>
      <c r="F60" s="5">
        <f>C60+'прил 14'!E459</f>
        <v>615194524.4100001</v>
      </c>
      <c r="G60" s="5">
        <f>D60+'прил 14'!F459</f>
        <v>605163949.3299999</v>
      </c>
    </row>
    <row r="62" spans="1:7" ht="15">
      <c r="A62" s="112" t="s">
        <v>65</v>
      </c>
      <c r="B62" s="1"/>
      <c r="C62" s="1"/>
      <c r="D62" s="1"/>
      <c r="E62" s="1"/>
      <c r="F62" s="5">
        <f>'прил 14'!E438-'прил 16'!F60</f>
        <v>0</v>
      </c>
      <c r="G62" s="5">
        <f>'прил 14'!F438-'прил 16'!G60</f>
        <v>0</v>
      </c>
    </row>
  </sheetData>
  <mergeCells count="4">
    <mergeCell ref="A60:B60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4" max="1638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106" zoomScaleSheetLayoutView="106" workbookViewId="0" topLeftCell="A1">
      <selection activeCell="E10" sqref="E10"/>
    </sheetView>
  </sheetViews>
  <sheetFormatPr defaultColWidth="9.140625" defaultRowHeight="15"/>
  <cols>
    <col min="1" max="1" width="6.00390625" style="24" customWidth="1"/>
    <col min="2" max="2" width="26.8515625" style="24" customWidth="1"/>
    <col min="3" max="3" width="18.8515625" style="24" customWidth="1"/>
    <col min="4" max="4" width="21.8515625" style="24" customWidth="1"/>
    <col min="5" max="5" width="21.00390625" style="24" customWidth="1"/>
    <col min="6" max="6" width="21.28125" style="104" customWidth="1"/>
    <col min="7" max="255" width="9.140625" style="97" customWidth="1"/>
    <col min="256" max="256" width="4.00390625" style="97" customWidth="1"/>
    <col min="257" max="257" width="51.140625" style="97" customWidth="1"/>
    <col min="258" max="258" width="22.421875" style="97" customWidth="1"/>
    <col min="259" max="259" width="17.00390625" style="97" customWidth="1"/>
    <col min="260" max="260" width="22.7109375" style="97" customWidth="1"/>
    <col min="261" max="261" width="25.140625" style="97" customWidth="1"/>
    <col min="262" max="262" width="23.8515625" style="97" customWidth="1"/>
    <col min="263" max="511" width="9.140625" style="97" customWidth="1"/>
    <col min="512" max="512" width="4.00390625" style="97" customWidth="1"/>
    <col min="513" max="513" width="51.140625" style="97" customWidth="1"/>
    <col min="514" max="514" width="22.421875" style="97" customWidth="1"/>
    <col min="515" max="515" width="17.00390625" style="97" customWidth="1"/>
    <col min="516" max="516" width="22.7109375" style="97" customWidth="1"/>
    <col min="517" max="517" width="25.140625" style="97" customWidth="1"/>
    <col min="518" max="518" width="23.8515625" style="97" customWidth="1"/>
    <col min="519" max="767" width="9.140625" style="97" customWidth="1"/>
    <col min="768" max="768" width="4.00390625" style="97" customWidth="1"/>
    <col min="769" max="769" width="51.140625" style="97" customWidth="1"/>
    <col min="770" max="770" width="22.421875" style="97" customWidth="1"/>
    <col min="771" max="771" width="17.00390625" style="97" customWidth="1"/>
    <col min="772" max="772" width="22.7109375" style="97" customWidth="1"/>
    <col min="773" max="773" width="25.140625" style="97" customWidth="1"/>
    <col min="774" max="774" width="23.8515625" style="97" customWidth="1"/>
    <col min="775" max="1023" width="9.140625" style="97" customWidth="1"/>
    <col min="1024" max="1024" width="4.00390625" style="97" customWidth="1"/>
    <col min="1025" max="1025" width="51.140625" style="97" customWidth="1"/>
    <col min="1026" max="1026" width="22.421875" style="97" customWidth="1"/>
    <col min="1027" max="1027" width="17.00390625" style="97" customWidth="1"/>
    <col min="1028" max="1028" width="22.7109375" style="97" customWidth="1"/>
    <col min="1029" max="1029" width="25.140625" style="97" customWidth="1"/>
    <col min="1030" max="1030" width="23.8515625" style="97" customWidth="1"/>
    <col min="1031" max="1279" width="9.140625" style="97" customWidth="1"/>
    <col min="1280" max="1280" width="4.00390625" style="97" customWidth="1"/>
    <col min="1281" max="1281" width="51.140625" style="97" customWidth="1"/>
    <col min="1282" max="1282" width="22.421875" style="97" customWidth="1"/>
    <col min="1283" max="1283" width="17.00390625" style="97" customWidth="1"/>
    <col min="1284" max="1284" width="22.7109375" style="97" customWidth="1"/>
    <col min="1285" max="1285" width="25.140625" style="97" customWidth="1"/>
    <col min="1286" max="1286" width="23.8515625" style="97" customWidth="1"/>
    <col min="1287" max="1535" width="9.140625" style="97" customWidth="1"/>
    <col min="1536" max="1536" width="4.00390625" style="97" customWidth="1"/>
    <col min="1537" max="1537" width="51.140625" style="97" customWidth="1"/>
    <col min="1538" max="1538" width="22.421875" style="97" customWidth="1"/>
    <col min="1539" max="1539" width="17.00390625" style="97" customWidth="1"/>
    <col min="1540" max="1540" width="22.7109375" style="97" customWidth="1"/>
    <col min="1541" max="1541" width="25.140625" style="97" customWidth="1"/>
    <col min="1542" max="1542" width="23.8515625" style="97" customWidth="1"/>
    <col min="1543" max="1791" width="9.140625" style="97" customWidth="1"/>
    <col min="1792" max="1792" width="4.00390625" style="97" customWidth="1"/>
    <col min="1793" max="1793" width="51.140625" style="97" customWidth="1"/>
    <col min="1794" max="1794" width="22.421875" style="97" customWidth="1"/>
    <col min="1795" max="1795" width="17.00390625" style="97" customWidth="1"/>
    <col min="1796" max="1796" width="22.7109375" style="97" customWidth="1"/>
    <col min="1797" max="1797" width="25.140625" style="97" customWidth="1"/>
    <col min="1798" max="1798" width="23.8515625" style="97" customWidth="1"/>
    <col min="1799" max="2047" width="9.140625" style="97" customWidth="1"/>
    <col min="2048" max="2048" width="4.00390625" style="97" customWidth="1"/>
    <col min="2049" max="2049" width="51.140625" style="97" customWidth="1"/>
    <col min="2050" max="2050" width="22.421875" style="97" customWidth="1"/>
    <col min="2051" max="2051" width="17.00390625" style="97" customWidth="1"/>
    <col min="2052" max="2052" width="22.7109375" style="97" customWidth="1"/>
    <col min="2053" max="2053" width="25.140625" style="97" customWidth="1"/>
    <col min="2054" max="2054" width="23.8515625" style="97" customWidth="1"/>
    <col min="2055" max="2303" width="9.140625" style="97" customWidth="1"/>
    <col min="2304" max="2304" width="4.00390625" style="97" customWidth="1"/>
    <col min="2305" max="2305" width="51.140625" style="97" customWidth="1"/>
    <col min="2306" max="2306" width="22.421875" style="97" customWidth="1"/>
    <col min="2307" max="2307" width="17.00390625" style="97" customWidth="1"/>
    <col min="2308" max="2308" width="22.7109375" style="97" customWidth="1"/>
    <col min="2309" max="2309" width="25.140625" style="97" customWidth="1"/>
    <col min="2310" max="2310" width="23.8515625" style="97" customWidth="1"/>
    <col min="2311" max="2559" width="9.140625" style="97" customWidth="1"/>
    <col min="2560" max="2560" width="4.00390625" style="97" customWidth="1"/>
    <col min="2561" max="2561" width="51.140625" style="97" customWidth="1"/>
    <col min="2562" max="2562" width="22.421875" style="97" customWidth="1"/>
    <col min="2563" max="2563" width="17.00390625" style="97" customWidth="1"/>
    <col min="2564" max="2564" width="22.7109375" style="97" customWidth="1"/>
    <col min="2565" max="2565" width="25.140625" style="97" customWidth="1"/>
    <col min="2566" max="2566" width="23.8515625" style="97" customWidth="1"/>
    <col min="2567" max="2815" width="9.140625" style="97" customWidth="1"/>
    <col min="2816" max="2816" width="4.00390625" style="97" customWidth="1"/>
    <col min="2817" max="2817" width="51.140625" style="97" customWidth="1"/>
    <col min="2818" max="2818" width="22.421875" style="97" customWidth="1"/>
    <col min="2819" max="2819" width="17.00390625" style="97" customWidth="1"/>
    <col min="2820" max="2820" width="22.7109375" style="97" customWidth="1"/>
    <col min="2821" max="2821" width="25.140625" style="97" customWidth="1"/>
    <col min="2822" max="2822" width="23.8515625" style="97" customWidth="1"/>
    <col min="2823" max="3071" width="9.140625" style="97" customWidth="1"/>
    <col min="3072" max="3072" width="4.00390625" style="97" customWidth="1"/>
    <col min="3073" max="3073" width="51.140625" style="97" customWidth="1"/>
    <col min="3074" max="3074" width="22.421875" style="97" customWidth="1"/>
    <col min="3075" max="3075" width="17.00390625" style="97" customWidth="1"/>
    <col min="3076" max="3076" width="22.7109375" style="97" customWidth="1"/>
    <col min="3077" max="3077" width="25.140625" style="97" customWidth="1"/>
    <col min="3078" max="3078" width="23.8515625" style="97" customWidth="1"/>
    <col min="3079" max="3327" width="9.140625" style="97" customWidth="1"/>
    <col min="3328" max="3328" width="4.00390625" style="97" customWidth="1"/>
    <col min="3329" max="3329" width="51.140625" style="97" customWidth="1"/>
    <col min="3330" max="3330" width="22.421875" style="97" customWidth="1"/>
    <col min="3331" max="3331" width="17.00390625" style="97" customWidth="1"/>
    <col min="3332" max="3332" width="22.7109375" style="97" customWidth="1"/>
    <col min="3333" max="3333" width="25.140625" style="97" customWidth="1"/>
    <col min="3334" max="3334" width="23.8515625" style="97" customWidth="1"/>
    <col min="3335" max="3583" width="9.140625" style="97" customWidth="1"/>
    <col min="3584" max="3584" width="4.00390625" style="97" customWidth="1"/>
    <col min="3585" max="3585" width="51.140625" style="97" customWidth="1"/>
    <col min="3586" max="3586" width="22.421875" style="97" customWidth="1"/>
    <col min="3587" max="3587" width="17.00390625" style="97" customWidth="1"/>
    <col min="3588" max="3588" width="22.7109375" style="97" customWidth="1"/>
    <col min="3589" max="3589" width="25.140625" style="97" customWidth="1"/>
    <col min="3590" max="3590" width="23.8515625" style="97" customWidth="1"/>
    <col min="3591" max="3839" width="9.140625" style="97" customWidth="1"/>
    <col min="3840" max="3840" width="4.00390625" style="97" customWidth="1"/>
    <col min="3841" max="3841" width="51.140625" style="97" customWidth="1"/>
    <col min="3842" max="3842" width="22.421875" style="97" customWidth="1"/>
    <col min="3843" max="3843" width="17.00390625" style="97" customWidth="1"/>
    <col min="3844" max="3844" width="22.7109375" style="97" customWidth="1"/>
    <col min="3845" max="3845" width="25.140625" style="97" customWidth="1"/>
    <col min="3846" max="3846" width="23.8515625" style="97" customWidth="1"/>
    <col min="3847" max="4095" width="9.140625" style="97" customWidth="1"/>
    <col min="4096" max="4096" width="4.00390625" style="97" customWidth="1"/>
    <col min="4097" max="4097" width="51.140625" style="97" customWidth="1"/>
    <col min="4098" max="4098" width="22.421875" style="97" customWidth="1"/>
    <col min="4099" max="4099" width="17.00390625" style="97" customWidth="1"/>
    <col min="4100" max="4100" width="22.7109375" style="97" customWidth="1"/>
    <col min="4101" max="4101" width="25.140625" style="97" customWidth="1"/>
    <col min="4102" max="4102" width="23.8515625" style="97" customWidth="1"/>
    <col min="4103" max="4351" width="9.140625" style="97" customWidth="1"/>
    <col min="4352" max="4352" width="4.00390625" style="97" customWidth="1"/>
    <col min="4353" max="4353" width="51.140625" style="97" customWidth="1"/>
    <col min="4354" max="4354" width="22.421875" style="97" customWidth="1"/>
    <col min="4355" max="4355" width="17.00390625" style="97" customWidth="1"/>
    <col min="4356" max="4356" width="22.7109375" style="97" customWidth="1"/>
    <col min="4357" max="4357" width="25.140625" style="97" customWidth="1"/>
    <col min="4358" max="4358" width="23.8515625" style="97" customWidth="1"/>
    <col min="4359" max="4607" width="9.140625" style="97" customWidth="1"/>
    <col min="4608" max="4608" width="4.00390625" style="97" customWidth="1"/>
    <col min="4609" max="4609" width="51.140625" style="97" customWidth="1"/>
    <col min="4610" max="4610" width="22.421875" style="97" customWidth="1"/>
    <col min="4611" max="4611" width="17.00390625" style="97" customWidth="1"/>
    <col min="4612" max="4612" width="22.7109375" style="97" customWidth="1"/>
    <col min="4613" max="4613" width="25.140625" style="97" customWidth="1"/>
    <col min="4614" max="4614" width="23.8515625" style="97" customWidth="1"/>
    <col min="4615" max="4863" width="9.140625" style="97" customWidth="1"/>
    <col min="4864" max="4864" width="4.00390625" style="97" customWidth="1"/>
    <col min="4865" max="4865" width="51.140625" style="97" customWidth="1"/>
    <col min="4866" max="4866" width="22.421875" style="97" customWidth="1"/>
    <col min="4867" max="4867" width="17.00390625" style="97" customWidth="1"/>
    <col min="4868" max="4868" width="22.7109375" style="97" customWidth="1"/>
    <col min="4869" max="4869" width="25.140625" style="97" customWidth="1"/>
    <col min="4870" max="4870" width="23.8515625" style="97" customWidth="1"/>
    <col min="4871" max="5119" width="9.140625" style="97" customWidth="1"/>
    <col min="5120" max="5120" width="4.00390625" style="97" customWidth="1"/>
    <col min="5121" max="5121" width="51.140625" style="97" customWidth="1"/>
    <col min="5122" max="5122" width="22.421875" style="97" customWidth="1"/>
    <col min="5123" max="5123" width="17.00390625" style="97" customWidth="1"/>
    <col min="5124" max="5124" width="22.7109375" style="97" customWidth="1"/>
    <col min="5125" max="5125" width="25.140625" style="97" customWidth="1"/>
    <col min="5126" max="5126" width="23.8515625" style="97" customWidth="1"/>
    <col min="5127" max="5375" width="9.140625" style="97" customWidth="1"/>
    <col min="5376" max="5376" width="4.00390625" style="97" customWidth="1"/>
    <col min="5377" max="5377" width="51.140625" style="97" customWidth="1"/>
    <col min="5378" max="5378" width="22.421875" style="97" customWidth="1"/>
    <col min="5379" max="5379" width="17.00390625" style="97" customWidth="1"/>
    <col min="5380" max="5380" width="22.7109375" style="97" customWidth="1"/>
    <col min="5381" max="5381" width="25.140625" style="97" customWidth="1"/>
    <col min="5382" max="5382" width="23.8515625" style="97" customWidth="1"/>
    <col min="5383" max="5631" width="9.140625" style="97" customWidth="1"/>
    <col min="5632" max="5632" width="4.00390625" style="97" customWidth="1"/>
    <col min="5633" max="5633" width="51.140625" style="97" customWidth="1"/>
    <col min="5634" max="5634" width="22.421875" style="97" customWidth="1"/>
    <col min="5635" max="5635" width="17.00390625" style="97" customWidth="1"/>
    <col min="5636" max="5636" width="22.7109375" style="97" customWidth="1"/>
    <col min="5637" max="5637" width="25.140625" style="97" customWidth="1"/>
    <col min="5638" max="5638" width="23.8515625" style="97" customWidth="1"/>
    <col min="5639" max="5887" width="9.140625" style="97" customWidth="1"/>
    <col min="5888" max="5888" width="4.00390625" style="97" customWidth="1"/>
    <col min="5889" max="5889" width="51.140625" style="97" customWidth="1"/>
    <col min="5890" max="5890" width="22.421875" style="97" customWidth="1"/>
    <col min="5891" max="5891" width="17.00390625" style="97" customWidth="1"/>
    <col min="5892" max="5892" width="22.7109375" style="97" customWidth="1"/>
    <col min="5893" max="5893" width="25.140625" style="97" customWidth="1"/>
    <col min="5894" max="5894" width="23.8515625" style="97" customWidth="1"/>
    <col min="5895" max="6143" width="9.140625" style="97" customWidth="1"/>
    <col min="6144" max="6144" width="4.00390625" style="97" customWidth="1"/>
    <col min="6145" max="6145" width="51.140625" style="97" customWidth="1"/>
    <col min="6146" max="6146" width="22.421875" style="97" customWidth="1"/>
    <col min="6147" max="6147" width="17.00390625" style="97" customWidth="1"/>
    <col min="6148" max="6148" width="22.7109375" style="97" customWidth="1"/>
    <col min="6149" max="6149" width="25.140625" style="97" customWidth="1"/>
    <col min="6150" max="6150" width="23.8515625" style="97" customWidth="1"/>
    <col min="6151" max="6399" width="9.140625" style="97" customWidth="1"/>
    <col min="6400" max="6400" width="4.00390625" style="97" customWidth="1"/>
    <col min="6401" max="6401" width="51.140625" style="97" customWidth="1"/>
    <col min="6402" max="6402" width="22.421875" style="97" customWidth="1"/>
    <col min="6403" max="6403" width="17.00390625" style="97" customWidth="1"/>
    <col min="6404" max="6404" width="22.7109375" style="97" customWidth="1"/>
    <col min="6405" max="6405" width="25.140625" style="97" customWidth="1"/>
    <col min="6406" max="6406" width="23.8515625" style="97" customWidth="1"/>
    <col min="6407" max="6655" width="9.140625" style="97" customWidth="1"/>
    <col min="6656" max="6656" width="4.00390625" style="97" customWidth="1"/>
    <col min="6657" max="6657" width="51.140625" style="97" customWidth="1"/>
    <col min="6658" max="6658" width="22.421875" style="97" customWidth="1"/>
    <col min="6659" max="6659" width="17.00390625" style="97" customWidth="1"/>
    <col min="6660" max="6660" width="22.7109375" style="97" customWidth="1"/>
    <col min="6661" max="6661" width="25.140625" style="97" customWidth="1"/>
    <col min="6662" max="6662" width="23.8515625" style="97" customWidth="1"/>
    <col min="6663" max="6911" width="9.140625" style="97" customWidth="1"/>
    <col min="6912" max="6912" width="4.00390625" style="97" customWidth="1"/>
    <col min="6913" max="6913" width="51.140625" style="97" customWidth="1"/>
    <col min="6914" max="6914" width="22.421875" style="97" customWidth="1"/>
    <col min="6915" max="6915" width="17.00390625" style="97" customWidth="1"/>
    <col min="6916" max="6916" width="22.7109375" style="97" customWidth="1"/>
    <col min="6917" max="6917" width="25.140625" style="97" customWidth="1"/>
    <col min="6918" max="6918" width="23.8515625" style="97" customWidth="1"/>
    <col min="6919" max="7167" width="9.140625" style="97" customWidth="1"/>
    <col min="7168" max="7168" width="4.00390625" style="97" customWidth="1"/>
    <col min="7169" max="7169" width="51.140625" style="97" customWidth="1"/>
    <col min="7170" max="7170" width="22.421875" style="97" customWidth="1"/>
    <col min="7171" max="7171" width="17.00390625" style="97" customWidth="1"/>
    <col min="7172" max="7172" width="22.7109375" style="97" customWidth="1"/>
    <col min="7173" max="7173" width="25.140625" style="97" customWidth="1"/>
    <col min="7174" max="7174" width="23.8515625" style="97" customWidth="1"/>
    <col min="7175" max="7423" width="9.140625" style="97" customWidth="1"/>
    <col min="7424" max="7424" width="4.00390625" style="97" customWidth="1"/>
    <col min="7425" max="7425" width="51.140625" style="97" customWidth="1"/>
    <col min="7426" max="7426" width="22.421875" style="97" customWidth="1"/>
    <col min="7427" max="7427" width="17.00390625" style="97" customWidth="1"/>
    <col min="7428" max="7428" width="22.7109375" style="97" customWidth="1"/>
    <col min="7429" max="7429" width="25.140625" style="97" customWidth="1"/>
    <col min="7430" max="7430" width="23.8515625" style="97" customWidth="1"/>
    <col min="7431" max="7679" width="9.140625" style="97" customWidth="1"/>
    <col min="7680" max="7680" width="4.00390625" style="97" customWidth="1"/>
    <col min="7681" max="7681" width="51.140625" style="97" customWidth="1"/>
    <col min="7682" max="7682" width="22.421875" style="97" customWidth="1"/>
    <col min="7683" max="7683" width="17.00390625" style="97" customWidth="1"/>
    <col min="7684" max="7684" width="22.7109375" style="97" customWidth="1"/>
    <col min="7685" max="7685" width="25.140625" style="97" customWidth="1"/>
    <col min="7686" max="7686" width="23.8515625" style="97" customWidth="1"/>
    <col min="7687" max="7935" width="9.140625" style="97" customWidth="1"/>
    <col min="7936" max="7936" width="4.00390625" style="97" customWidth="1"/>
    <col min="7937" max="7937" width="51.140625" style="97" customWidth="1"/>
    <col min="7938" max="7938" width="22.421875" style="97" customWidth="1"/>
    <col min="7939" max="7939" width="17.00390625" style="97" customWidth="1"/>
    <col min="7940" max="7940" width="22.7109375" style="97" customWidth="1"/>
    <col min="7941" max="7941" width="25.140625" style="97" customWidth="1"/>
    <col min="7942" max="7942" width="23.8515625" style="97" customWidth="1"/>
    <col min="7943" max="8191" width="9.140625" style="97" customWidth="1"/>
    <col min="8192" max="8192" width="4.00390625" style="97" customWidth="1"/>
    <col min="8193" max="8193" width="51.140625" style="97" customWidth="1"/>
    <col min="8194" max="8194" width="22.421875" style="97" customWidth="1"/>
    <col min="8195" max="8195" width="17.00390625" style="97" customWidth="1"/>
    <col min="8196" max="8196" width="22.7109375" style="97" customWidth="1"/>
    <col min="8197" max="8197" width="25.140625" style="97" customWidth="1"/>
    <col min="8198" max="8198" width="23.8515625" style="97" customWidth="1"/>
    <col min="8199" max="8447" width="9.140625" style="97" customWidth="1"/>
    <col min="8448" max="8448" width="4.00390625" style="97" customWidth="1"/>
    <col min="8449" max="8449" width="51.140625" style="97" customWidth="1"/>
    <col min="8450" max="8450" width="22.421875" style="97" customWidth="1"/>
    <col min="8451" max="8451" width="17.00390625" style="97" customWidth="1"/>
    <col min="8452" max="8452" width="22.7109375" style="97" customWidth="1"/>
    <col min="8453" max="8453" width="25.140625" style="97" customWidth="1"/>
    <col min="8454" max="8454" width="23.8515625" style="97" customWidth="1"/>
    <col min="8455" max="8703" width="9.140625" style="97" customWidth="1"/>
    <col min="8704" max="8704" width="4.00390625" style="97" customWidth="1"/>
    <col min="8705" max="8705" width="51.140625" style="97" customWidth="1"/>
    <col min="8706" max="8706" width="22.421875" style="97" customWidth="1"/>
    <col min="8707" max="8707" width="17.00390625" style="97" customWidth="1"/>
    <col min="8708" max="8708" width="22.7109375" style="97" customWidth="1"/>
    <col min="8709" max="8709" width="25.140625" style="97" customWidth="1"/>
    <col min="8710" max="8710" width="23.8515625" style="97" customWidth="1"/>
    <col min="8711" max="8959" width="9.140625" style="97" customWidth="1"/>
    <col min="8960" max="8960" width="4.00390625" style="97" customWidth="1"/>
    <col min="8961" max="8961" width="51.140625" style="97" customWidth="1"/>
    <col min="8962" max="8962" width="22.421875" style="97" customWidth="1"/>
    <col min="8963" max="8963" width="17.00390625" style="97" customWidth="1"/>
    <col min="8964" max="8964" width="22.7109375" style="97" customWidth="1"/>
    <col min="8965" max="8965" width="25.140625" style="97" customWidth="1"/>
    <col min="8966" max="8966" width="23.8515625" style="97" customWidth="1"/>
    <col min="8967" max="9215" width="9.140625" style="97" customWidth="1"/>
    <col min="9216" max="9216" width="4.00390625" style="97" customWidth="1"/>
    <col min="9217" max="9217" width="51.140625" style="97" customWidth="1"/>
    <col min="9218" max="9218" width="22.421875" style="97" customWidth="1"/>
    <col min="9219" max="9219" width="17.00390625" style="97" customWidth="1"/>
    <col min="9220" max="9220" width="22.7109375" style="97" customWidth="1"/>
    <col min="9221" max="9221" width="25.140625" style="97" customWidth="1"/>
    <col min="9222" max="9222" width="23.8515625" style="97" customWidth="1"/>
    <col min="9223" max="9471" width="9.140625" style="97" customWidth="1"/>
    <col min="9472" max="9472" width="4.00390625" style="97" customWidth="1"/>
    <col min="9473" max="9473" width="51.140625" style="97" customWidth="1"/>
    <col min="9474" max="9474" width="22.421875" style="97" customWidth="1"/>
    <col min="9475" max="9475" width="17.00390625" style="97" customWidth="1"/>
    <col min="9476" max="9476" width="22.7109375" style="97" customWidth="1"/>
    <col min="9477" max="9477" width="25.140625" style="97" customWidth="1"/>
    <col min="9478" max="9478" width="23.8515625" style="97" customWidth="1"/>
    <col min="9479" max="9727" width="9.140625" style="97" customWidth="1"/>
    <col min="9728" max="9728" width="4.00390625" style="97" customWidth="1"/>
    <col min="9729" max="9729" width="51.140625" style="97" customWidth="1"/>
    <col min="9730" max="9730" width="22.421875" style="97" customWidth="1"/>
    <col min="9731" max="9731" width="17.00390625" style="97" customWidth="1"/>
    <col min="9732" max="9732" width="22.7109375" style="97" customWidth="1"/>
    <col min="9733" max="9733" width="25.140625" style="97" customWidth="1"/>
    <col min="9734" max="9734" width="23.8515625" style="97" customWidth="1"/>
    <col min="9735" max="9983" width="9.140625" style="97" customWidth="1"/>
    <col min="9984" max="9984" width="4.00390625" style="97" customWidth="1"/>
    <col min="9985" max="9985" width="51.140625" style="97" customWidth="1"/>
    <col min="9986" max="9986" width="22.421875" style="97" customWidth="1"/>
    <col min="9987" max="9987" width="17.00390625" style="97" customWidth="1"/>
    <col min="9988" max="9988" width="22.7109375" style="97" customWidth="1"/>
    <col min="9989" max="9989" width="25.140625" style="97" customWidth="1"/>
    <col min="9990" max="9990" width="23.8515625" style="97" customWidth="1"/>
    <col min="9991" max="10239" width="9.140625" style="97" customWidth="1"/>
    <col min="10240" max="10240" width="4.00390625" style="97" customWidth="1"/>
    <col min="10241" max="10241" width="51.140625" style="97" customWidth="1"/>
    <col min="10242" max="10242" width="22.421875" style="97" customWidth="1"/>
    <col min="10243" max="10243" width="17.00390625" style="97" customWidth="1"/>
    <col min="10244" max="10244" width="22.7109375" style="97" customWidth="1"/>
    <col min="10245" max="10245" width="25.140625" style="97" customWidth="1"/>
    <col min="10246" max="10246" width="23.8515625" style="97" customWidth="1"/>
    <col min="10247" max="10495" width="9.140625" style="97" customWidth="1"/>
    <col min="10496" max="10496" width="4.00390625" style="97" customWidth="1"/>
    <col min="10497" max="10497" width="51.140625" style="97" customWidth="1"/>
    <col min="10498" max="10498" width="22.421875" style="97" customWidth="1"/>
    <col min="10499" max="10499" width="17.00390625" style="97" customWidth="1"/>
    <col min="10500" max="10500" width="22.7109375" style="97" customWidth="1"/>
    <col min="10501" max="10501" width="25.140625" style="97" customWidth="1"/>
    <col min="10502" max="10502" width="23.8515625" style="97" customWidth="1"/>
    <col min="10503" max="10751" width="9.140625" style="97" customWidth="1"/>
    <col min="10752" max="10752" width="4.00390625" style="97" customWidth="1"/>
    <col min="10753" max="10753" width="51.140625" style="97" customWidth="1"/>
    <col min="10754" max="10754" width="22.421875" style="97" customWidth="1"/>
    <col min="10755" max="10755" width="17.00390625" style="97" customWidth="1"/>
    <col min="10756" max="10756" width="22.7109375" style="97" customWidth="1"/>
    <col min="10757" max="10757" width="25.140625" style="97" customWidth="1"/>
    <col min="10758" max="10758" width="23.8515625" style="97" customWidth="1"/>
    <col min="10759" max="11007" width="9.140625" style="97" customWidth="1"/>
    <col min="11008" max="11008" width="4.00390625" style="97" customWidth="1"/>
    <col min="11009" max="11009" width="51.140625" style="97" customWidth="1"/>
    <col min="11010" max="11010" width="22.421875" style="97" customWidth="1"/>
    <col min="11011" max="11011" width="17.00390625" style="97" customWidth="1"/>
    <col min="11012" max="11012" width="22.7109375" style="97" customWidth="1"/>
    <col min="11013" max="11013" width="25.140625" style="97" customWidth="1"/>
    <col min="11014" max="11014" width="23.8515625" style="97" customWidth="1"/>
    <col min="11015" max="11263" width="9.140625" style="97" customWidth="1"/>
    <col min="11264" max="11264" width="4.00390625" style="97" customWidth="1"/>
    <col min="11265" max="11265" width="51.140625" style="97" customWidth="1"/>
    <col min="11266" max="11266" width="22.421875" style="97" customWidth="1"/>
    <col min="11267" max="11267" width="17.00390625" style="97" customWidth="1"/>
    <col min="11268" max="11268" width="22.7109375" style="97" customWidth="1"/>
    <col min="11269" max="11269" width="25.140625" style="97" customWidth="1"/>
    <col min="11270" max="11270" width="23.8515625" style="97" customWidth="1"/>
    <col min="11271" max="11519" width="9.140625" style="97" customWidth="1"/>
    <col min="11520" max="11520" width="4.00390625" style="97" customWidth="1"/>
    <col min="11521" max="11521" width="51.140625" style="97" customWidth="1"/>
    <col min="11522" max="11522" width="22.421875" style="97" customWidth="1"/>
    <col min="11523" max="11523" width="17.00390625" style="97" customWidth="1"/>
    <col min="11524" max="11524" width="22.7109375" style="97" customWidth="1"/>
    <col min="11525" max="11525" width="25.140625" style="97" customWidth="1"/>
    <col min="11526" max="11526" width="23.8515625" style="97" customWidth="1"/>
    <col min="11527" max="11775" width="9.140625" style="97" customWidth="1"/>
    <col min="11776" max="11776" width="4.00390625" style="97" customWidth="1"/>
    <col min="11777" max="11777" width="51.140625" style="97" customWidth="1"/>
    <col min="11778" max="11778" width="22.421875" style="97" customWidth="1"/>
    <col min="11779" max="11779" width="17.00390625" style="97" customWidth="1"/>
    <col min="11780" max="11780" width="22.7109375" style="97" customWidth="1"/>
    <col min="11781" max="11781" width="25.140625" style="97" customWidth="1"/>
    <col min="11782" max="11782" width="23.8515625" style="97" customWidth="1"/>
    <col min="11783" max="12031" width="9.140625" style="97" customWidth="1"/>
    <col min="12032" max="12032" width="4.00390625" style="97" customWidth="1"/>
    <col min="12033" max="12033" width="51.140625" style="97" customWidth="1"/>
    <col min="12034" max="12034" width="22.421875" style="97" customWidth="1"/>
    <col min="12035" max="12035" width="17.00390625" style="97" customWidth="1"/>
    <col min="12036" max="12036" width="22.7109375" style="97" customWidth="1"/>
    <col min="12037" max="12037" width="25.140625" style="97" customWidth="1"/>
    <col min="12038" max="12038" width="23.8515625" style="97" customWidth="1"/>
    <col min="12039" max="12287" width="9.140625" style="97" customWidth="1"/>
    <col min="12288" max="12288" width="4.00390625" style="97" customWidth="1"/>
    <col min="12289" max="12289" width="51.140625" style="97" customWidth="1"/>
    <col min="12290" max="12290" width="22.421875" style="97" customWidth="1"/>
    <col min="12291" max="12291" width="17.00390625" style="97" customWidth="1"/>
    <col min="12292" max="12292" width="22.7109375" style="97" customWidth="1"/>
    <col min="12293" max="12293" width="25.140625" style="97" customWidth="1"/>
    <col min="12294" max="12294" width="23.8515625" style="97" customWidth="1"/>
    <col min="12295" max="12543" width="9.140625" style="97" customWidth="1"/>
    <col min="12544" max="12544" width="4.00390625" style="97" customWidth="1"/>
    <col min="12545" max="12545" width="51.140625" style="97" customWidth="1"/>
    <col min="12546" max="12546" width="22.421875" style="97" customWidth="1"/>
    <col min="12547" max="12547" width="17.00390625" style="97" customWidth="1"/>
    <col min="12548" max="12548" width="22.7109375" style="97" customWidth="1"/>
    <col min="12549" max="12549" width="25.140625" style="97" customWidth="1"/>
    <col min="12550" max="12550" width="23.8515625" style="97" customWidth="1"/>
    <col min="12551" max="12799" width="9.140625" style="97" customWidth="1"/>
    <col min="12800" max="12800" width="4.00390625" style="97" customWidth="1"/>
    <col min="12801" max="12801" width="51.140625" style="97" customWidth="1"/>
    <col min="12802" max="12802" width="22.421875" style="97" customWidth="1"/>
    <col min="12803" max="12803" width="17.00390625" style="97" customWidth="1"/>
    <col min="12804" max="12804" width="22.7109375" style="97" customWidth="1"/>
    <col min="12805" max="12805" width="25.140625" style="97" customWidth="1"/>
    <col min="12806" max="12806" width="23.8515625" style="97" customWidth="1"/>
    <col min="12807" max="13055" width="9.140625" style="97" customWidth="1"/>
    <col min="13056" max="13056" width="4.00390625" style="97" customWidth="1"/>
    <col min="13057" max="13057" width="51.140625" style="97" customWidth="1"/>
    <col min="13058" max="13058" width="22.421875" style="97" customWidth="1"/>
    <col min="13059" max="13059" width="17.00390625" style="97" customWidth="1"/>
    <col min="13060" max="13060" width="22.7109375" style="97" customWidth="1"/>
    <col min="13061" max="13061" width="25.140625" style="97" customWidth="1"/>
    <col min="13062" max="13062" width="23.8515625" style="97" customWidth="1"/>
    <col min="13063" max="13311" width="9.140625" style="97" customWidth="1"/>
    <col min="13312" max="13312" width="4.00390625" style="97" customWidth="1"/>
    <col min="13313" max="13313" width="51.140625" style="97" customWidth="1"/>
    <col min="13314" max="13314" width="22.421875" style="97" customWidth="1"/>
    <col min="13315" max="13315" width="17.00390625" style="97" customWidth="1"/>
    <col min="13316" max="13316" width="22.7109375" style="97" customWidth="1"/>
    <col min="13317" max="13317" width="25.140625" style="97" customWidth="1"/>
    <col min="13318" max="13318" width="23.8515625" style="97" customWidth="1"/>
    <col min="13319" max="13567" width="9.140625" style="97" customWidth="1"/>
    <col min="13568" max="13568" width="4.00390625" style="97" customWidth="1"/>
    <col min="13569" max="13569" width="51.140625" style="97" customWidth="1"/>
    <col min="13570" max="13570" width="22.421875" style="97" customWidth="1"/>
    <col min="13571" max="13571" width="17.00390625" style="97" customWidth="1"/>
    <col min="13572" max="13572" width="22.7109375" style="97" customWidth="1"/>
    <col min="13573" max="13573" width="25.140625" style="97" customWidth="1"/>
    <col min="13574" max="13574" width="23.8515625" style="97" customWidth="1"/>
    <col min="13575" max="13823" width="9.140625" style="97" customWidth="1"/>
    <col min="13824" max="13824" width="4.00390625" style="97" customWidth="1"/>
    <col min="13825" max="13825" width="51.140625" style="97" customWidth="1"/>
    <col min="13826" max="13826" width="22.421875" style="97" customWidth="1"/>
    <col min="13827" max="13827" width="17.00390625" style="97" customWidth="1"/>
    <col min="13828" max="13828" width="22.7109375" style="97" customWidth="1"/>
    <col min="13829" max="13829" width="25.140625" style="97" customWidth="1"/>
    <col min="13830" max="13830" width="23.8515625" style="97" customWidth="1"/>
    <col min="13831" max="14079" width="9.140625" style="97" customWidth="1"/>
    <col min="14080" max="14080" width="4.00390625" style="97" customWidth="1"/>
    <col min="14081" max="14081" width="51.140625" style="97" customWidth="1"/>
    <col min="14082" max="14082" width="22.421875" style="97" customWidth="1"/>
    <col min="14083" max="14083" width="17.00390625" style="97" customWidth="1"/>
    <col min="14084" max="14084" width="22.7109375" style="97" customWidth="1"/>
    <col min="14085" max="14085" width="25.140625" style="97" customWidth="1"/>
    <col min="14086" max="14086" width="23.8515625" style="97" customWidth="1"/>
    <col min="14087" max="14335" width="9.140625" style="97" customWidth="1"/>
    <col min="14336" max="14336" width="4.00390625" style="97" customWidth="1"/>
    <col min="14337" max="14337" width="51.140625" style="97" customWidth="1"/>
    <col min="14338" max="14338" width="22.421875" style="97" customWidth="1"/>
    <col min="14339" max="14339" width="17.00390625" style="97" customWidth="1"/>
    <col min="14340" max="14340" width="22.7109375" style="97" customWidth="1"/>
    <col min="14341" max="14341" width="25.140625" style="97" customWidth="1"/>
    <col min="14342" max="14342" width="23.8515625" style="97" customWidth="1"/>
    <col min="14343" max="14591" width="9.140625" style="97" customWidth="1"/>
    <col min="14592" max="14592" width="4.00390625" style="97" customWidth="1"/>
    <col min="14593" max="14593" width="51.140625" style="97" customWidth="1"/>
    <col min="14594" max="14594" width="22.421875" style="97" customWidth="1"/>
    <col min="14595" max="14595" width="17.00390625" style="97" customWidth="1"/>
    <col min="14596" max="14596" width="22.7109375" style="97" customWidth="1"/>
    <col min="14597" max="14597" width="25.140625" style="97" customWidth="1"/>
    <col min="14598" max="14598" width="23.8515625" style="97" customWidth="1"/>
    <col min="14599" max="14847" width="9.140625" style="97" customWidth="1"/>
    <col min="14848" max="14848" width="4.00390625" style="97" customWidth="1"/>
    <col min="14849" max="14849" width="51.140625" style="97" customWidth="1"/>
    <col min="14850" max="14850" width="22.421875" style="97" customWidth="1"/>
    <col min="14851" max="14851" width="17.00390625" style="97" customWidth="1"/>
    <col min="14852" max="14852" width="22.7109375" style="97" customWidth="1"/>
    <col min="14853" max="14853" width="25.140625" style="97" customWidth="1"/>
    <col min="14854" max="14854" width="23.8515625" style="97" customWidth="1"/>
    <col min="14855" max="15103" width="9.140625" style="97" customWidth="1"/>
    <col min="15104" max="15104" width="4.00390625" style="97" customWidth="1"/>
    <col min="15105" max="15105" width="51.140625" style="97" customWidth="1"/>
    <col min="15106" max="15106" width="22.421875" style="97" customWidth="1"/>
    <col min="15107" max="15107" width="17.00390625" style="97" customWidth="1"/>
    <col min="15108" max="15108" width="22.7109375" style="97" customWidth="1"/>
    <col min="15109" max="15109" width="25.140625" style="97" customWidth="1"/>
    <col min="15110" max="15110" width="23.8515625" style="97" customWidth="1"/>
    <col min="15111" max="15359" width="9.140625" style="97" customWidth="1"/>
    <col min="15360" max="15360" width="4.00390625" style="97" customWidth="1"/>
    <col min="15361" max="15361" width="51.140625" style="97" customWidth="1"/>
    <col min="15362" max="15362" width="22.421875" style="97" customWidth="1"/>
    <col min="15363" max="15363" width="17.00390625" style="97" customWidth="1"/>
    <col min="15364" max="15364" width="22.7109375" style="97" customWidth="1"/>
    <col min="15365" max="15365" width="25.140625" style="97" customWidth="1"/>
    <col min="15366" max="15366" width="23.8515625" style="97" customWidth="1"/>
    <col min="15367" max="15615" width="9.140625" style="97" customWidth="1"/>
    <col min="15616" max="15616" width="4.00390625" style="97" customWidth="1"/>
    <col min="15617" max="15617" width="51.140625" style="97" customWidth="1"/>
    <col min="15618" max="15618" width="22.421875" style="97" customWidth="1"/>
    <col min="15619" max="15619" width="17.00390625" style="97" customWidth="1"/>
    <col min="15620" max="15620" width="22.7109375" style="97" customWidth="1"/>
    <col min="15621" max="15621" width="25.140625" style="97" customWidth="1"/>
    <col min="15622" max="15622" width="23.8515625" style="97" customWidth="1"/>
    <col min="15623" max="15871" width="9.140625" style="97" customWidth="1"/>
    <col min="15872" max="15872" width="4.00390625" style="97" customWidth="1"/>
    <col min="15873" max="15873" width="51.140625" style="97" customWidth="1"/>
    <col min="15874" max="15874" width="22.421875" style="97" customWidth="1"/>
    <col min="15875" max="15875" width="17.00390625" style="97" customWidth="1"/>
    <col min="15876" max="15876" width="22.7109375" style="97" customWidth="1"/>
    <col min="15877" max="15877" width="25.140625" style="97" customWidth="1"/>
    <col min="15878" max="15878" width="23.8515625" style="97" customWidth="1"/>
    <col min="15879" max="16127" width="9.140625" style="97" customWidth="1"/>
    <col min="16128" max="16128" width="4.00390625" style="97" customWidth="1"/>
    <col min="16129" max="16129" width="51.140625" style="97" customWidth="1"/>
    <col min="16130" max="16130" width="22.421875" style="97" customWidth="1"/>
    <col min="16131" max="16131" width="17.00390625" style="97" customWidth="1"/>
    <col min="16132" max="16132" width="22.7109375" style="97" customWidth="1"/>
    <col min="16133" max="16133" width="25.140625" style="97" customWidth="1"/>
    <col min="16134" max="16134" width="23.8515625" style="97" customWidth="1"/>
    <col min="16135" max="16384" width="9.140625" style="97" customWidth="1"/>
  </cols>
  <sheetData>
    <row r="1" ht="15">
      <c r="F1" s="89" t="s">
        <v>684</v>
      </c>
    </row>
    <row r="2" ht="18.75">
      <c r="F2" s="131" t="s">
        <v>463</v>
      </c>
    </row>
    <row r="3" ht="15">
      <c r="F3" s="131" t="s">
        <v>464</v>
      </c>
    </row>
    <row r="4" ht="15">
      <c r="F4" s="131"/>
    </row>
    <row r="5" spans="1:6" ht="18.75" customHeight="1">
      <c r="A5" s="239" t="s">
        <v>350</v>
      </c>
      <c r="B5" s="239"/>
      <c r="C5" s="239"/>
      <c r="D5" s="239"/>
      <c r="E5" s="239"/>
      <c r="F5" s="239"/>
    </row>
    <row r="6" spans="1:6" ht="15">
      <c r="A6" s="240" t="s">
        <v>685</v>
      </c>
      <c r="B6" s="240"/>
      <c r="C6" s="240"/>
      <c r="D6" s="240"/>
      <c r="E6" s="240"/>
      <c r="F6" s="240"/>
    </row>
    <row r="7" ht="15">
      <c r="F7" s="79" t="s">
        <v>603</v>
      </c>
    </row>
    <row r="8" spans="1:6" ht="15.75" customHeight="1">
      <c r="A8" s="241" t="s">
        <v>348</v>
      </c>
      <c r="B8" s="241" t="s">
        <v>351</v>
      </c>
      <c r="C8" s="243" t="s">
        <v>405</v>
      </c>
      <c r="D8" s="237" t="s">
        <v>352</v>
      </c>
      <c r="E8" s="237" t="s">
        <v>729</v>
      </c>
      <c r="F8" s="242" t="s">
        <v>353</v>
      </c>
    </row>
    <row r="9" spans="1:12" s="98" customFormat="1" ht="181.5" customHeight="1">
      <c r="A9" s="242"/>
      <c r="B9" s="242"/>
      <c r="C9" s="238"/>
      <c r="D9" s="244"/>
      <c r="E9" s="238"/>
      <c r="F9" s="245"/>
      <c r="K9" s="218"/>
      <c r="L9" s="218"/>
    </row>
    <row r="10" spans="1:6" ht="37.5">
      <c r="A10" s="99">
        <v>1</v>
      </c>
      <c r="B10" s="100" t="s">
        <v>354</v>
      </c>
      <c r="C10" s="101">
        <v>3457650</v>
      </c>
      <c r="D10" s="101">
        <v>284630</v>
      </c>
      <c r="E10" s="101">
        <v>31398</v>
      </c>
      <c r="F10" s="101">
        <f>C10+D10+E10</f>
        <v>3773678</v>
      </c>
    </row>
    <row r="11" spans="1:6" ht="37.5">
      <c r="A11" s="99">
        <v>2</v>
      </c>
      <c r="B11" s="100" t="s">
        <v>355</v>
      </c>
      <c r="C11" s="101">
        <v>14819262</v>
      </c>
      <c r="D11" s="101">
        <v>569260</v>
      </c>
      <c r="E11" s="101">
        <v>121414</v>
      </c>
      <c r="F11" s="101">
        <f aca="true" t="shared" si="0" ref="F11:F12">C11+D11+E11</f>
        <v>15509936</v>
      </c>
    </row>
    <row r="12" spans="1:6" ht="37.5">
      <c r="A12" s="99">
        <v>3</v>
      </c>
      <c r="B12" s="100" t="s">
        <v>356</v>
      </c>
      <c r="C12" s="101">
        <v>1736400</v>
      </c>
      <c r="D12" s="101">
        <v>284630</v>
      </c>
      <c r="E12" s="101">
        <v>15891</v>
      </c>
      <c r="F12" s="101">
        <f t="shared" si="0"/>
        <v>2036921</v>
      </c>
    </row>
    <row r="13" spans="1:6" s="103" customFormat="1" ht="15">
      <c r="A13" s="40"/>
      <c r="B13" s="40" t="s">
        <v>357</v>
      </c>
      <c r="C13" s="102">
        <f>SUM(C10:C12)</f>
        <v>20013312</v>
      </c>
      <c r="D13" s="102">
        <f>SUM(D10:D12)</f>
        <v>1138520</v>
      </c>
      <c r="E13" s="102">
        <f>SUM(E10:E12)</f>
        <v>168703</v>
      </c>
      <c r="F13" s="102">
        <f>SUM(F10:F12)</f>
        <v>21320535</v>
      </c>
    </row>
  </sheetData>
  <mergeCells count="8">
    <mergeCell ref="E8:E9"/>
    <mergeCell ref="A5:F5"/>
    <mergeCell ref="A6:F6"/>
    <mergeCell ref="A8:A9"/>
    <mergeCell ref="B8:B9"/>
    <mergeCell ref="C8:C9"/>
    <mergeCell ref="D8:D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89" zoomScaleSheetLayoutView="89" workbookViewId="0" topLeftCell="A1">
      <selection activeCell="D12" sqref="D12"/>
    </sheetView>
  </sheetViews>
  <sheetFormatPr defaultColWidth="9.140625" defaultRowHeight="15"/>
  <cols>
    <col min="1" max="1" width="5.7109375" style="24" customWidth="1"/>
    <col min="2" max="2" width="26.7109375" style="24" customWidth="1"/>
    <col min="3" max="3" width="20.00390625" style="24" customWidth="1"/>
    <col min="4" max="4" width="19.8515625" style="24" customWidth="1"/>
    <col min="5" max="6" width="18.57421875" style="24" customWidth="1"/>
    <col min="7" max="7" width="19.8515625" style="24" customWidth="1"/>
    <col min="8" max="8" width="19.8515625" style="104" customWidth="1"/>
    <col min="9" max="257" width="9.140625" style="97" customWidth="1"/>
    <col min="258" max="258" width="4.00390625" style="97" customWidth="1"/>
    <col min="259" max="259" width="51.140625" style="97" customWidth="1"/>
    <col min="260" max="260" width="22.421875" style="97" customWidth="1"/>
    <col min="261" max="261" width="17.00390625" style="97" customWidth="1"/>
    <col min="262" max="262" width="22.7109375" style="97" customWidth="1"/>
    <col min="263" max="263" width="25.140625" style="97" customWidth="1"/>
    <col min="264" max="264" width="23.8515625" style="97" customWidth="1"/>
    <col min="265" max="513" width="9.140625" style="97" customWidth="1"/>
    <col min="514" max="514" width="4.00390625" style="97" customWidth="1"/>
    <col min="515" max="515" width="51.140625" style="97" customWidth="1"/>
    <col min="516" max="516" width="22.421875" style="97" customWidth="1"/>
    <col min="517" max="517" width="17.00390625" style="97" customWidth="1"/>
    <col min="518" max="518" width="22.7109375" style="97" customWidth="1"/>
    <col min="519" max="519" width="25.140625" style="97" customWidth="1"/>
    <col min="520" max="520" width="23.8515625" style="97" customWidth="1"/>
    <col min="521" max="769" width="9.140625" style="97" customWidth="1"/>
    <col min="770" max="770" width="4.00390625" style="97" customWidth="1"/>
    <col min="771" max="771" width="51.140625" style="97" customWidth="1"/>
    <col min="772" max="772" width="22.421875" style="97" customWidth="1"/>
    <col min="773" max="773" width="17.00390625" style="97" customWidth="1"/>
    <col min="774" max="774" width="22.7109375" style="97" customWidth="1"/>
    <col min="775" max="775" width="25.140625" style="97" customWidth="1"/>
    <col min="776" max="776" width="23.8515625" style="97" customWidth="1"/>
    <col min="777" max="1025" width="9.140625" style="97" customWidth="1"/>
    <col min="1026" max="1026" width="4.00390625" style="97" customWidth="1"/>
    <col min="1027" max="1027" width="51.140625" style="97" customWidth="1"/>
    <col min="1028" max="1028" width="22.421875" style="97" customWidth="1"/>
    <col min="1029" max="1029" width="17.00390625" style="97" customWidth="1"/>
    <col min="1030" max="1030" width="22.7109375" style="97" customWidth="1"/>
    <col min="1031" max="1031" width="25.140625" style="97" customWidth="1"/>
    <col min="1032" max="1032" width="23.8515625" style="97" customWidth="1"/>
    <col min="1033" max="1281" width="9.140625" style="97" customWidth="1"/>
    <col min="1282" max="1282" width="4.00390625" style="97" customWidth="1"/>
    <col min="1283" max="1283" width="51.140625" style="97" customWidth="1"/>
    <col min="1284" max="1284" width="22.421875" style="97" customWidth="1"/>
    <col min="1285" max="1285" width="17.00390625" style="97" customWidth="1"/>
    <col min="1286" max="1286" width="22.7109375" style="97" customWidth="1"/>
    <col min="1287" max="1287" width="25.140625" style="97" customWidth="1"/>
    <col min="1288" max="1288" width="23.8515625" style="97" customWidth="1"/>
    <col min="1289" max="1537" width="9.140625" style="97" customWidth="1"/>
    <col min="1538" max="1538" width="4.00390625" style="97" customWidth="1"/>
    <col min="1539" max="1539" width="51.140625" style="97" customWidth="1"/>
    <col min="1540" max="1540" width="22.421875" style="97" customWidth="1"/>
    <col min="1541" max="1541" width="17.00390625" style="97" customWidth="1"/>
    <col min="1542" max="1542" width="22.7109375" style="97" customWidth="1"/>
    <col min="1543" max="1543" width="25.140625" style="97" customWidth="1"/>
    <col min="1544" max="1544" width="23.8515625" style="97" customWidth="1"/>
    <col min="1545" max="1793" width="9.140625" style="97" customWidth="1"/>
    <col min="1794" max="1794" width="4.00390625" style="97" customWidth="1"/>
    <col min="1795" max="1795" width="51.140625" style="97" customWidth="1"/>
    <col min="1796" max="1796" width="22.421875" style="97" customWidth="1"/>
    <col min="1797" max="1797" width="17.00390625" style="97" customWidth="1"/>
    <col min="1798" max="1798" width="22.7109375" style="97" customWidth="1"/>
    <col min="1799" max="1799" width="25.140625" style="97" customWidth="1"/>
    <col min="1800" max="1800" width="23.8515625" style="97" customWidth="1"/>
    <col min="1801" max="2049" width="9.140625" style="97" customWidth="1"/>
    <col min="2050" max="2050" width="4.00390625" style="97" customWidth="1"/>
    <col min="2051" max="2051" width="51.140625" style="97" customWidth="1"/>
    <col min="2052" max="2052" width="22.421875" style="97" customWidth="1"/>
    <col min="2053" max="2053" width="17.00390625" style="97" customWidth="1"/>
    <col min="2054" max="2054" width="22.7109375" style="97" customWidth="1"/>
    <col min="2055" max="2055" width="25.140625" style="97" customWidth="1"/>
    <col min="2056" max="2056" width="23.8515625" style="97" customWidth="1"/>
    <col min="2057" max="2305" width="9.140625" style="97" customWidth="1"/>
    <col min="2306" max="2306" width="4.00390625" style="97" customWidth="1"/>
    <col min="2307" max="2307" width="51.140625" style="97" customWidth="1"/>
    <col min="2308" max="2308" width="22.421875" style="97" customWidth="1"/>
    <col min="2309" max="2309" width="17.00390625" style="97" customWidth="1"/>
    <col min="2310" max="2310" width="22.7109375" style="97" customWidth="1"/>
    <col min="2311" max="2311" width="25.140625" style="97" customWidth="1"/>
    <col min="2312" max="2312" width="23.8515625" style="97" customWidth="1"/>
    <col min="2313" max="2561" width="9.140625" style="97" customWidth="1"/>
    <col min="2562" max="2562" width="4.00390625" style="97" customWidth="1"/>
    <col min="2563" max="2563" width="51.140625" style="97" customWidth="1"/>
    <col min="2564" max="2564" width="22.421875" style="97" customWidth="1"/>
    <col min="2565" max="2565" width="17.00390625" style="97" customWidth="1"/>
    <col min="2566" max="2566" width="22.7109375" style="97" customWidth="1"/>
    <col min="2567" max="2567" width="25.140625" style="97" customWidth="1"/>
    <col min="2568" max="2568" width="23.8515625" style="97" customWidth="1"/>
    <col min="2569" max="2817" width="9.140625" style="97" customWidth="1"/>
    <col min="2818" max="2818" width="4.00390625" style="97" customWidth="1"/>
    <col min="2819" max="2819" width="51.140625" style="97" customWidth="1"/>
    <col min="2820" max="2820" width="22.421875" style="97" customWidth="1"/>
    <col min="2821" max="2821" width="17.00390625" style="97" customWidth="1"/>
    <col min="2822" max="2822" width="22.7109375" style="97" customWidth="1"/>
    <col min="2823" max="2823" width="25.140625" style="97" customWidth="1"/>
    <col min="2824" max="2824" width="23.8515625" style="97" customWidth="1"/>
    <col min="2825" max="3073" width="9.140625" style="97" customWidth="1"/>
    <col min="3074" max="3074" width="4.00390625" style="97" customWidth="1"/>
    <col min="3075" max="3075" width="51.140625" style="97" customWidth="1"/>
    <col min="3076" max="3076" width="22.421875" style="97" customWidth="1"/>
    <col min="3077" max="3077" width="17.00390625" style="97" customWidth="1"/>
    <col min="3078" max="3078" width="22.7109375" style="97" customWidth="1"/>
    <col min="3079" max="3079" width="25.140625" style="97" customWidth="1"/>
    <col min="3080" max="3080" width="23.8515625" style="97" customWidth="1"/>
    <col min="3081" max="3329" width="9.140625" style="97" customWidth="1"/>
    <col min="3330" max="3330" width="4.00390625" style="97" customWidth="1"/>
    <col min="3331" max="3331" width="51.140625" style="97" customWidth="1"/>
    <col min="3332" max="3332" width="22.421875" style="97" customWidth="1"/>
    <col min="3333" max="3333" width="17.00390625" style="97" customWidth="1"/>
    <col min="3334" max="3334" width="22.7109375" style="97" customWidth="1"/>
    <col min="3335" max="3335" width="25.140625" style="97" customWidth="1"/>
    <col min="3336" max="3336" width="23.8515625" style="97" customWidth="1"/>
    <col min="3337" max="3585" width="9.140625" style="97" customWidth="1"/>
    <col min="3586" max="3586" width="4.00390625" style="97" customWidth="1"/>
    <col min="3587" max="3587" width="51.140625" style="97" customWidth="1"/>
    <col min="3588" max="3588" width="22.421875" style="97" customWidth="1"/>
    <col min="3589" max="3589" width="17.00390625" style="97" customWidth="1"/>
    <col min="3590" max="3590" width="22.7109375" style="97" customWidth="1"/>
    <col min="3591" max="3591" width="25.140625" style="97" customWidth="1"/>
    <col min="3592" max="3592" width="23.8515625" style="97" customWidth="1"/>
    <col min="3593" max="3841" width="9.140625" style="97" customWidth="1"/>
    <col min="3842" max="3842" width="4.00390625" style="97" customWidth="1"/>
    <col min="3843" max="3843" width="51.140625" style="97" customWidth="1"/>
    <col min="3844" max="3844" width="22.421875" style="97" customWidth="1"/>
    <col min="3845" max="3845" width="17.00390625" style="97" customWidth="1"/>
    <col min="3846" max="3846" width="22.7109375" style="97" customWidth="1"/>
    <col min="3847" max="3847" width="25.140625" style="97" customWidth="1"/>
    <col min="3848" max="3848" width="23.8515625" style="97" customWidth="1"/>
    <col min="3849" max="4097" width="9.140625" style="97" customWidth="1"/>
    <col min="4098" max="4098" width="4.00390625" style="97" customWidth="1"/>
    <col min="4099" max="4099" width="51.140625" style="97" customWidth="1"/>
    <col min="4100" max="4100" width="22.421875" style="97" customWidth="1"/>
    <col min="4101" max="4101" width="17.00390625" style="97" customWidth="1"/>
    <col min="4102" max="4102" width="22.7109375" style="97" customWidth="1"/>
    <col min="4103" max="4103" width="25.140625" style="97" customWidth="1"/>
    <col min="4104" max="4104" width="23.8515625" style="97" customWidth="1"/>
    <col min="4105" max="4353" width="9.140625" style="97" customWidth="1"/>
    <col min="4354" max="4354" width="4.00390625" style="97" customWidth="1"/>
    <col min="4355" max="4355" width="51.140625" style="97" customWidth="1"/>
    <col min="4356" max="4356" width="22.421875" style="97" customWidth="1"/>
    <col min="4357" max="4357" width="17.00390625" style="97" customWidth="1"/>
    <col min="4358" max="4358" width="22.7109375" style="97" customWidth="1"/>
    <col min="4359" max="4359" width="25.140625" style="97" customWidth="1"/>
    <col min="4360" max="4360" width="23.8515625" style="97" customWidth="1"/>
    <col min="4361" max="4609" width="9.140625" style="97" customWidth="1"/>
    <col min="4610" max="4610" width="4.00390625" style="97" customWidth="1"/>
    <col min="4611" max="4611" width="51.140625" style="97" customWidth="1"/>
    <col min="4612" max="4612" width="22.421875" style="97" customWidth="1"/>
    <col min="4613" max="4613" width="17.00390625" style="97" customWidth="1"/>
    <col min="4614" max="4614" width="22.7109375" style="97" customWidth="1"/>
    <col min="4615" max="4615" width="25.140625" style="97" customWidth="1"/>
    <col min="4616" max="4616" width="23.8515625" style="97" customWidth="1"/>
    <col min="4617" max="4865" width="9.140625" style="97" customWidth="1"/>
    <col min="4866" max="4866" width="4.00390625" style="97" customWidth="1"/>
    <col min="4867" max="4867" width="51.140625" style="97" customWidth="1"/>
    <col min="4868" max="4868" width="22.421875" style="97" customWidth="1"/>
    <col min="4869" max="4869" width="17.00390625" style="97" customWidth="1"/>
    <col min="4870" max="4870" width="22.7109375" style="97" customWidth="1"/>
    <col min="4871" max="4871" width="25.140625" style="97" customWidth="1"/>
    <col min="4872" max="4872" width="23.8515625" style="97" customWidth="1"/>
    <col min="4873" max="5121" width="9.140625" style="97" customWidth="1"/>
    <col min="5122" max="5122" width="4.00390625" style="97" customWidth="1"/>
    <col min="5123" max="5123" width="51.140625" style="97" customWidth="1"/>
    <col min="5124" max="5124" width="22.421875" style="97" customWidth="1"/>
    <col min="5125" max="5125" width="17.00390625" style="97" customWidth="1"/>
    <col min="5126" max="5126" width="22.7109375" style="97" customWidth="1"/>
    <col min="5127" max="5127" width="25.140625" style="97" customWidth="1"/>
    <col min="5128" max="5128" width="23.8515625" style="97" customWidth="1"/>
    <col min="5129" max="5377" width="9.140625" style="97" customWidth="1"/>
    <col min="5378" max="5378" width="4.00390625" style="97" customWidth="1"/>
    <col min="5379" max="5379" width="51.140625" style="97" customWidth="1"/>
    <col min="5380" max="5380" width="22.421875" style="97" customWidth="1"/>
    <col min="5381" max="5381" width="17.00390625" style="97" customWidth="1"/>
    <col min="5382" max="5382" width="22.7109375" style="97" customWidth="1"/>
    <col min="5383" max="5383" width="25.140625" style="97" customWidth="1"/>
    <col min="5384" max="5384" width="23.8515625" style="97" customWidth="1"/>
    <col min="5385" max="5633" width="9.140625" style="97" customWidth="1"/>
    <col min="5634" max="5634" width="4.00390625" style="97" customWidth="1"/>
    <col min="5635" max="5635" width="51.140625" style="97" customWidth="1"/>
    <col min="5636" max="5636" width="22.421875" style="97" customWidth="1"/>
    <col min="5637" max="5637" width="17.00390625" style="97" customWidth="1"/>
    <col min="5638" max="5638" width="22.7109375" style="97" customWidth="1"/>
    <col min="5639" max="5639" width="25.140625" style="97" customWidth="1"/>
    <col min="5640" max="5640" width="23.8515625" style="97" customWidth="1"/>
    <col min="5641" max="5889" width="9.140625" style="97" customWidth="1"/>
    <col min="5890" max="5890" width="4.00390625" style="97" customWidth="1"/>
    <col min="5891" max="5891" width="51.140625" style="97" customWidth="1"/>
    <col min="5892" max="5892" width="22.421875" style="97" customWidth="1"/>
    <col min="5893" max="5893" width="17.00390625" style="97" customWidth="1"/>
    <col min="5894" max="5894" width="22.7109375" style="97" customWidth="1"/>
    <col min="5895" max="5895" width="25.140625" style="97" customWidth="1"/>
    <col min="5896" max="5896" width="23.8515625" style="97" customWidth="1"/>
    <col min="5897" max="6145" width="9.140625" style="97" customWidth="1"/>
    <col min="6146" max="6146" width="4.00390625" style="97" customWidth="1"/>
    <col min="6147" max="6147" width="51.140625" style="97" customWidth="1"/>
    <col min="6148" max="6148" width="22.421875" style="97" customWidth="1"/>
    <col min="6149" max="6149" width="17.00390625" style="97" customWidth="1"/>
    <col min="6150" max="6150" width="22.7109375" style="97" customWidth="1"/>
    <col min="6151" max="6151" width="25.140625" style="97" customWidth="1"/>
    <col min="6152" max="6152" width="23.8515625" style="97" customWidth="1"/>
    <col min="6153" max="6401" width="9.140625" style="97" customWidth="1"/>
    <col min="6402" max="6402" width="4.00390625" style="97" customWidth="1"/>
    <col min="6403" max="6403" width="51.140625" style="97" customWidth="1"/>
    <col min="6404" max="6404" width="22.421875" style="97" customWidth="1"/>
    <col min="6405" max="6405" width="17.00390625" style="97" customWidth="1"/>
    <col min="6406" max="6406" width="22.7109375" style="97" customWidth="1"/>
    <col min="6407" max="6407" width="25.140625" style="97" customWidth="1"/>
    <col min="6408" max="6408" width="23.8515625" style="97" customWidth="1"/>
    <col min="6409" max="6657" width="9.140625" style="97" customWidth="1"/>
    <col min="6658" max="6658" width="4.00390625" style="97" customWidth="1"/>
    <col min="6659" max="6659" width="51.140625" style="97" customWidth="1"/>
    <col min="6660" max="6660" width="22.421875" style="97" customWidth="1"/>
    <col min="6661" max="6661" width="17.00390625" style="97" customWidth="1"/>
    <col min="6662" max="6662" width="22.7109375" style="97" customWidth="1"/>
    <col min="6663" max="6663" width="25.140625" style="97" customWidth="1"/>
    <col min="6664" max="6664" width="23.8515625" style="97" customWidth="1"/>
    <col min="6665" max="6913" width="9.140625" style="97" customWidth="1"/>
    <col min="6914" max="6914" width="4.00390625" style="97" customWidth="1"/>
    <col min="6915" max="6915" width="51.140625" style="97" customWidth="1"/>
    <col min="6916" max="6916" width="22.421875" style="97" customWidth="1"/>
    <col min="6917" max="6917" width="17.00390625" style="97" customWidth="1"/>
    <col min="6918" max="6918" width="22.7109375" style="97" customWidth="1"/>
    <col min="6919" max="6919" width="25.140625" style="97" customWidth="1"/>
    <col min="6920" max="6920" width="23.8515625" style="97" customWidth="1"/>
    <col min="6921" max="7169" width="9.140625" style="97" customWidth="1"/>
    <col min="7170" max="7170" width="4.00390625" style="97" customWidth="1"/>
    <col min="7171" max="7171" width="51.140625" style="97" customWidth="1"/>
    <col min="7172" max="7172" width="22.421875" style="97" customWidth="1"/>
    <col min="7173" max="7173" width="17.00390625" style="97" customWidth="1"/>
    <col min="7174" max="7174" width="22.7109375" style="97" customWidth="1"/>
    <col min="7175" max="7175" width="25.140625" style="97" customWidth="1"/>
    <col min="7176" max="7176" width="23.8515625" style="97" customWidth="1"/>
    <col min="7177" max="7425" width="9.140625" style="97" customWidth="1"/>
    <col min="7426" max="7426" width="4.00390625" style="97" customWidth="1"/>
    <col min="7427" max="7427" width="51.140625" style="97" customWidth="1"/>
    <col min="7428" max="7428" width="22.421875" style="97" customWidth="1"/>
    <col min="7429" max="7429" width="17.00390625" style="97" customWidth="1"/>
    <col min="7430" max="7430" width="22.7109375" style="97" customWidth="1"/>
    <col min="7431" max="7431" width="25.140625" style="97" customWidth="1"/>
    <col min="7432" max="7432" width="23.8515625" style="97" customWidth="1"/>
    <col min="7433" max="7681" width="9.140625" style="97" customWidth="1"/>
    <col min="7682" max="7682" width="4.00390625" style="97" customWidth="1"/>
    <col min="7683" max="7683" width="51.140625" style="97" customWidth="1"/>
    <col min="7684" max="7684" width="22.421875" style="97" customWidth="1"/>
    <col min="7685" max="7685" width="17.00390625" style="97" customWidth="1"/>
    <col min="7686" max="7686" width="22.7109375" style="97" customWidth="1"/>
    <col min="7687" max="7687" width="25.140625" style="97" customWidth="1"/>
    <col min="7688" max="7688" width="23.8515625" style="97" customWidth="1"/>
    <col min="7689" max="7937" width="9.140625" style="97" customWidth="1"/>
    <col min="7938" max="7938" width="4.00390625" style="97" customWidth="1"/>
    <col min="7939" max="7939" width="51.140625" style="97" customWidth="1"/>
    <col min="7940" max="7940" width="22.421875" style="97" customWidth="1"/>
    <col min="7941" max="7941" width="17.00390625" style="97" customWidth="1"/>
    <col min="7942" max="7942" width="22.7109375" style="97" customWidth="1"/>
    <col min="7943" max="7943" width="25.140625" style="97" customWidth="1"/>
    <col min="7944" max="7944" width="23.8515625" style="97" customWidth="1"/>
    <col min="7945" max="8193" width="9.140625" style="97" customWidth="1"/>
    <col min="8194" max="8194" width="4.00390625" style="97" customWidth="1"/>
    <col min="8195" max="8195" width="51.140625" style="97" customWidth="1"/>
    <col min="8196" max="8196" width="22.421875" style="97" customWidth="1"/>
    <col min="8197" max="8197" width="17.00390625" style="97" customWidth="1"/>
    <col min="8198" max="8198" width="22.7109375" style="97" customWidth="1"/>
    <col min="8199" max="8199" width="25.140625" style="97" customWidth="1"/>
    <col min="8200" max="8200" width="23.8515625" style="97" customWidth="1"/>
    <col min="8201" max="8449" width="9.140625" style="97" customWidth="1"/>
    <col min="8450" max="8450" width="4.00390625" style="97" customWidth="1"/>
    <col min="8451" max="8451" width="51.140625" style="97" customWidth="1"/>
    <col min="8452" max="8452" width="22.421875" style="97" customWidth="1"/>
    <col min="8453" max="8453" width="17.00390625" style="97" customWidth="1"/>
    <col min="8454" max="8454" width="22.7109375" style="97" customWidth="1"/>
    <col min="8455" max="8455" width="25.140625" style="97" customWidth="1"/>
    <col min="8456" max="8456" width="23.8515625" style="97" customWidth="1"/>
    <col min="8457" max="8705" width="9.140625" style="97" customWidth="1"/>
    <col min="8706" max="8706" width="4.00390625" style="97" customWidth="1"/>
    <col min="8707" max="8707" width="51.140625" style="97" customWidth="1"/>
    <col min="8708" max="8708" width="22.421875" style="97" customWidth="1"/>
    <col min="8709" max="8709" width="17.00390625" style="97" customWidth="1"/>
    <col min="8710" max="8710" width="22.7109375" style="97" customWidth="1"/>
    <col min="8711" max="8711" width="25.140625" style="97" customWidth="1"/>
    <col min="8712" max="8712" width="23.8515625" style="97" customWidth="1"/>
    <col min="8713" max="8961" width="9.140625" style="97" customWidth="1"/>
    <col min="8962" max="8962" width="4.00390625" style="97" customWidth="1"/>
    <col min="8963" max="8963" width="51.140625" style="97" customWidth="1"/>
    <col min="8964" max="8964" width="22.421875" style="97" customWidth="1"/>
    <col min="8965" max="8965" width="17.00390625" style="97" customWidth="1"/>
    <col min="8966" max="8966" width="22.7109375" style="97" customWidth="1"/>
    <col min="8967" max="8967" width="25.140625" style="97" customWidth="1"/>
    <col min="8968" max="8968" width="23.8515625" style="97" customWidth="1"/>
    <col min="8969" max="9217" width="9.140625" style="97" customWidth="1"/>
    <col min="9218" max="9218" width="4.00390625" style="97" customWidth="1"/>
    <col min="9219" max="9219" width="51.140625" style="97" customWidth="1"/>
    <col min="9220" max="9220" width="22.421875" style="97" customWidth="1"/>
    <col min="9221" max="9221" width="17.00390625" style="97" customWidth="1"/>
    <col min="9222" max="9222" width="22.7109375" style="97" customWidth="1"/>
    <col min="9223" max="9223" width="25.140625" style="97" customWidth="1"/>
    <col min="9224" max="9224" width="23.8515625" style="97" customWidth="1"/>
    <col min="9225" max="9473" width="9.140625" style="97" customWidth="1"/>
    <col min="9474" max="9474" width="4.00390625" style="97" customWidth="1"/>
    <col min="9475" max="9475" width="51.140625" style="97" customWidth="1"/>
    <col min="9476" max="9476" width="22.421875" style="97" customWidth="1"/>
    <col min="9477" max="9477" width="17.00390625" style="97" customWidth="1"/>
    <col min="9478" max="9478" width="22.7109375" style="97" customWidth="1"/>
    <col min="9479" max="9479" width="25.140625" style="97" customWidth="1"/>
    <col min="9480" max="9480" width="23.8515625" style="97" customWidth="1"/>
    <col min="9481" max="9729" width="9.140625" style="97" customWidth="1"/>
    <col min="9730" max="9730" width="4.00390625" style="97" customWidth="1"/>
    <col min="9731" max="9731" width="51.140625" style="97" customWidth="1"/>
    <col min="9732" max="9732" width="22.421875" style="97" customWidth="1"/>
    <col min="9733" max="9733" width="17.00390625" style="97" customWidth="1"/>
    <col min="9734" max="9734" width="22.7109375" style="97" customWidth="1"/>
    <col min="9735" max="9735" width="25.140625" style="97" customWidth="1"/>
    <col min="9736" max="9736" width="23.8515625" style="97" customWidth="1"/>
    <col min="9737" max="9985" width="9.140625" style="97" customWidth="1"/>
    <col min="9986" max="9986" width="4.00390625" style="97" customWidth="1"/>
    <col min="9987" max="9987" width="51.140625" style="97" customWidth="1"/>
    <col min="9988" max="9988" width="22.421875" style="97" customWidth="1"/>
    <col min="9989" max="9989" width="17.00390625" style="97" customWidth="1"/>
    <col min="9990" max="9990" width="22.7109375" style="97" customWidth="1"/>
    <col min="9991" max="9991" width="25.140625" style="97" customWidth="1"/>
    <col min="9992" max="9992" width="23.8515625" style="97" customWidth="1"/>
    <col min="9993" max="10241" width="9.140625" style="97" customWidth="1"/>
    <col min="10242" max="10242" width="4.00390625" style="97" customWidth="1"/>
    <col min="10243" max="10243" width="51.140625" style="97" customWidth="1"/>
    <col min="10244" max="10244" width="22.421875" style="97" customWidth="1"/>
    <col min="10245" max="10245" width="17.00390625" style="97" customWidth="1"/>
    <col min="10246" max="10246" width="22.7109375" style="97" customWidth="1"/>
    <col min="10247" max="10247" width="25.140625" style="97" customWidth="1"/>
    <col min="10248" max="10248" width="23.8515625" style="97" customWidth="1"/>
    <col min="10249" max="10497" width="9.140625" style="97" customWidth="1"/>
    <col min="10498" max="10498" width="4.00390625" style="97" customWidth="1"/>
    <col min="10499" max="10499" width="51.140625" style="97" customWidth="1"/>
    <col min="10500" max="10500" width="22.421875" style="97" customWidth="1"/>
    <col min="10501" max="10501" width="17.00390625" style="97" customWidth="1"/>
    <col min="10502" max="10502" width="22.7109375" style="97" customWidth="1"/>
    <col min="10503" max="10503" width="25.140625" style="97" customWidth="1"/>
    <col min="10504" max="10504" width="23.8515625" style="97" customWidth="1"/>
    <col min="10505" max="10753" width="9.140625" style="97" customWidth="1"/>
    <col min="10754" max="10754" width="4.00390625" style="97" customWidth="1"/>
    <col min="10755" max="10755" width="51.140625" style="97" customWidth="1"/>
    <col min="10756" max="10756" width="22.421875" style="97" customWidth="1"/>
    <col min="10757" max="10757" width="17.00390625" style="97" customWidth="1"/>
    <col min="10758" max="10758" width="22.7109375" style="97" customWidth="1"/>
    <col min="10759" max="10759" width="25.140625" style="97" customWidth="1"/>
    <col min="10760" max="10760" width="23.8515625" style="97" customWidth="1"/>
    <col min="10761" max="11009" width="9.140625" style="97" customWidth="1"/>
    <col min="11010" max="11010" width="4.00390625" style="97" customWidth="1"/>
    <col min="11011" max="11011" width="51.140625" style="97" customWidth="1"/>
    <col min="11012" max="11012" width="22.421875" style="97" customWidth="1"/>
    <col min="11013" max="11013" width="17.00390625" style="97" customWidth="1"/>
    <col min="11014" max="11014" width="22.7109375" style="97" customWidth="1"/>
    <col min="11015" max="11015" width="25.140625" style="97" customWidth="1"/>
    <col min="11016" max="11016" width="23.8515625" style="97" customWidth="1"/>
    <col min="11017" max="11265" width="9.140625" style="97" customWidth="1"/>
    <col min="11266" max="11266" width="4.00390625" style="97" customWidth="1"/>
    <col min="11267" max="11267" width="51.140625" style="97" customWidth="1"/>
    <col min="11268" max="11268" width="22.421875" style="97" customWidth="1"/>
    <col min="11269" max="11269" width="17.00390625" style="97" customWidth="1"/>
    <col min="11270" max="11270" width="22.7109375" style="97" customWidth="1"/>
    <col min="11271" max="11271" width="25.140625" style="97" customWidth="1"/>
    <col min="11272" max="11272" width="23.8515625" style="97" customWidth="1"/>
    <col min="11273" max="11521" width="9.140625" style="97" customWidth="1"/>
    <col min="11522" max="11522" width="4.00390625" style="97" customWidth="1"/>
    <col min="11523" max="11523" width="51.140625" style="97" customWidth="1"/>
    <col min="11524" max="11524" width="22.421875" style="97" customWidth="1"/>
    <col min="11525" max="11525" width="17.00390625" style="97" customWidth="1"/>
    <col min="11526" max="11526" width="22.7109375" style="97" customWidth="1"/>
    <col min="11527" max="11527" width="25.140625" style="97" customWidth="1"/>
    <col min="11528" max="11528" width="23.8515625" style="97" customWidth="1"/>
    <col min="11529" max="11777" width="9.140625" style="97" customWidth="1"/>
    <col min="11778" max="11778" width="4.00390625" style="97" customWidth="1"/>
    <col min="11779" max="11779" width="51.140625" style="97" customWidth="1"/>
    <col min="11780" max="11780" width="22.421875" style="97" customWidth="1"/>
    <col min="11781" max="11781" width="17.00390625" style="97" customWidth="1"/>
    <col min="11782" max="11782" width="22.7109375" style="97" customWidth="1"/>
    <col min="11783" max="11783" width="25.140625" style="97" customWidth="1"/>
    <col min="11784" max="11784" width="23.8515625" style="97" customWidth="1"/>
    <col min="11785" max="12033" width="9.140625" style="97" customWidth="1"/>
    <col min="12034" max="12034" width="4.00390625" style="97" customWidth="1"/>
    <col min="12035" max="12035" width="51.140625" style="97" customWidth="1"/>
    <col min="12036" max="12036" width="22.421875" style="97" customWidth="1"/>
    <col min="12037" max="12037" width="17.00390625" style="97" customWidth="1"/>
    <col min="12038" max="12038" width="22.7109375" style="97" customWidth="1"/>
    <col min="12039" max="12039" width="25.140625" style="97" customWidth="1"/>
    <col min="12040" max="12040" width="23.8515625" style="97" customWidth="1"/>
    <col min="12041" max="12289" width="9.140625" style="97" customWidth="1"/>
    <col min="12290" max="12290" width="4.00390625" style="97" customWidth="1"/>
    <col min="12291" max="12291" width="51.140625" style="97" customWidth="1"/>
    <col min="12292" max="12292" width="22.421875" style="97" customWidth="1"/>
    <col min="12293" max="12293" width="17.00390625" style="97" customWidth="1"/>
    <col min="12294" max="12294" width="22.7109375" style="97" customWidth="1"/>
    <col min="12295" max="12295" width="25.140625" style="97" customWidth="1"/>
    <col min="12296" max="12296" width="23.8515625" style="97" customWidth="1"/>
    <col min="12297" max="12545" width="9.140625" style="97" customWidth="1"/>
    <col min="12546" max="12546" width="4.00390625" style="97" customWidth="1"/>
    <col min="12547" max="12547" width="51.140625" style="97" customWidth="1"/>
    <col min="12548" max="12548" width="22.421875" style="97" customWidth="1"/>
    <col min="12549" max="12549" width="17.00390625" style="97" customWidth="1"/>
    <col min="12550" max="12550" width="22.7109375" style="97" customWidth="1"/>
    <col min="12551" max="12551" width="25.140625" style="97" customWidth="1"/>
    <col min="12552" max="12552" width="23.8515625" style="97" customWidth="1"/>
    <col min="12553" max="12801" width="9.140625" style="97" customWidth="1"/>
    <col min="12802" max="12802" width="4.00390625" style="97" customWidth="1"/>
    <col min="12803" max="12803" width="51.140625" style="97" customWidth="1"/>
    <col min="12804" max="12804" width="22.421875" style="97" customWidth="1"/>
    <col min="12805" max="12805" width="17.00390625" style="97" customWidth="1"/>
    <col min="12806" max="12806" width="22.7109375" style="97" customWidth="1"/>
    <col min="12807" max="12807" width="25.140625" style="97" customWidth="1"/>
    <col min="12808" max="12808" width="23.8515625" style="97" customWidth="1"/>
    <col min="12809" max="13057" width="9.140625" style="97" customWidth="1"/>
    <col min="13058" max="13058" width="4.00390625" style="97" customWidth="1"/>
    <col min="13059" max="13059" width="51.140625" style="97" customWidth="1"/>
    <col min="13060" max="13060" width="22.421875" style="97" customWidth="1"/>
    <col min="13061" max="13061" width="17.00390625" style="97" customWidth="1"/>
    <col min="13062" max="13062" width="22.7109375" style="97" customWidth="1"/>
    <col min="13063" max="13063" width="25.140625" style="97" customWidth="1"/>
    <col min="13064" max="13064" width="23.8515625" style="97" customWidth="1"/>
    <col min="13065" max="13313" width="9.140625" style="97" customWidth="1"/>
    <col min="13314" max="13314" width="4.00390625" style="97" customWidth="1"/>
    <col min="13315" max="13315" width="51.140625" style="97" customWidth="1"/>
    <col min="13316" max="13316" width="22.421875" style="97" customWidth="1"/>
    <col min="13317" max="13317" width="17.00390625" style="97" customWidth="1"/>
    <col min="13318" max="13318" width="22.7109375" style="97" customWidth="1"/>
    <col min="13319" max="13319" width="25.140625" style="97" customWidth="1"/>
    <col min="13320" max="13320" width="23.8515625" style="97" customWidth="1"/>
    <col min="13321" max="13569" width="9.140625" style="97" customWidth="1"/>
    <col min="13570" max="13570" width="4.00390625" style="97" customWidth="1"/>
    <col min="13571" max="13571" width="51.140625" style="97" customWidth="1"/>
    <col min="13572" max="13572" width="22.421875" style="97" customWidth="1"/>
    <col min="13573" max="13573" width="17.00390625" style="97" customWidth="1"/>
    <col min="13574" max="13574" width="22.7109375" style="97" customWidth="1"/>
    <col min="13575" max="13575" width="25.140625" style="97" customWidth="1"/>
    <col min="13576" max="13576" width="23.8515625" style="97" customWidth="1"/>
    <col min="13577" max="13825" width="9.140625" style="97" customWidth="1"/>
    <col min="13826" max="13826" width="4.00390625" style="97" customWidth="1"/>
    <col min="13827" max="13827" width="51.140625" style="97" customWidth="1"/>
    <col min="13828" max="13828" width="22.421875" style="97" customWidth="1"/>
    <col min="13829" max="13829" width="17.00390625" style="97" customWidth="1"/>
    <col min="13830" max="13830" width="22.7109375" style="97" customWidth="1"/>
    <col min="13831" max="13831" width="25.140625" style="97" customWidth="1"/>
    <col min="13832" max="13832" width="23.8515625" style="97" customWidth="1"/>
    <col min="13833" max="14081" width="9.140625" style="97" customWidth="1"/>
    <col min="14082" max="14082" width="4.00390625" style="97" customWidth="1"/>
    <col min="14083" max="14083" width="51.140625" style="97" customWidth="1"/>
    <col min="14084" max="14084" width="22.421875" style="97" customWidth="1"/>
    <col min="14085" max="14085" width="17.00390625" style="97" customWidth="1"/>
    <col min="14086" max="14086" width="22.7109375" style="97" customWidth="1"/>
    <col min="14087" max="14087" width="25.140625" style="97" customWidth="1"/>
    <col min="14088" max="14088" width="23.8515625" style="97" customWidth="1"/>
    <col min="14089" max="14337" width="9.140625" style="97" customWidth="1"/>
    <col min="14338" max="14338" width="4.00390625" style="97" customWidth="1"/>
    <col min="14339" max="14339" width="51.140625" style="97" customWidth="1"/>
    <col min="14340" max="14340" width="22.421875" style="97" customWidth="1"/>
    <col min="14341" max="14341" width="17.00390625" style="97" customWidth="1"/>
    <col min="14342" max="14342" width="22.7109375" style="97" customWidth="1"/>
    <col min="14343" max="14343" width="25.140625" style="97" customWidth="1"/>
    <col min="14344" max="14344" width="23.8515625" style="97" customWidth="1"/>
    <col min="14345" max="14593" width="9.140625" style="97" customWidth="1"/>
    <col min="14594" max="14594" width="4.00390625" style="97" customWidth="1"/>
    <col min="14595" max="14595" width="51.140625" style="97" customWidth="1"/>
    <col min="14596" max="14596" width="22.421875" style="97" customWidth="1"/>
    <col min="14597" max="14597" width="17.00390625" style="97" customWidth="1"/>
    <col min="14598" max="14598" width="22.7109375" style="97" customWidth="1"/>
    <col min="14599" max="14599" width="25.140625" style="97" customWidth="1"/>
    <col min="14600" max="14600" width="23.8515625" style="97" customWidth="1"/>
    <col min="14601" max="14849" width="9.140625" style="97" customWidth="1"/>
    <col min="14850" max="14850" width="4.00390625" style="97" customWidth="1"/>
    <col min="14851" max="14851" width="51.140625" style="97" customWidth="1"/>
    <col min="14852" max="14852" width="22.421875" style="97" customWidth="1"/>
    <col min="14853" max="14853" width="17.00390625" style="97" customWidth="1"/>
    <col min="14854" max="14854" width="22.7109375" style="97" customWidth="1"/>
    <col min="14855" max="14855" width="25.140625" style="97" customWidth="1"/>
    <col min="14856" max="14856" width="23.8515625" style="97" customWidth="1"/>
    <col min="14857" max="15105" width="9.140625" style="97" customWidth="1"/>
    <col min="15106" max="15106" width="4.00390625" style="97" customWidth="1"/>
    <col min="15107" max="15107" width="51.140625" style="97" customWidth="1"/>
    <col min="15108" max="15108" width="22.421875" style="97" customWidth="1"/>
    <col min="15109" max="15109" width="17.00390625" style="97" customWidth="1"/>
    <col min="15110" max="15110" width="22.7109375" style="97" customWidth="1"/>
    <col min="15111" max="15111" width="25.140625" style="97" customWidth="1"/>
    <col min="15112" max="15112" width="23.8515625" style="97" customWidth="1"/>
    <col min="15113" max="15361" width="9.140625" style="97" customWidth="1"/>
    <col min="15362" max="15362" width="4.00390625" style="97" customWidth="1"/>
    <col min="15363" max="15363" width="51.140625" style="97" customWidth="1"/>
    <col min="15364" max="15364" width="22.421875" style="97" customWidth="1"/>
    <col min="15365" max="15365" width="17.00390625" style="97" customWidth="1"/>
    <col min="15366" max="15366" width="22.7109375" style="97" customWidth="1"/>
    <col min="15367" max="15367" width="25.140625" style="97" customWidth="1"/>
    <col min="15368" max="15368" width="23.8515625" style="97" customWidth="1"/>
    <col min="15369" max="15617" width="9.140625" style="97" customWidth="1"/>
    <col min="15618" max="15618" width="4.00390625" style="97" customWidth="1"/>
    <col min="15619" max="15619" width="51.140625" style="97" customWidth="1"/>
    <col min="15620" max="15620" width="22.421875" style="97" customWidth="1"/>
    <col min="15621" max="15621" width="17.00390625" style="97" customWidth="1"/>
    <col min="15622" max="15622" width="22.7109375" style="97" customWidth="1"/>
    <col min="15623" max="15623" width="25.140625" style="97" customWidth="1"/>
    <col min="15624" max="15624" width="23.8515625" style="97" customWidth="1"/>
    <col min="15625" max="15873" width="9.140625" style="97" customWidth="1"/>
    <col min="15874" max="15874" width="4.00390625" style="97" customWidth="1"/>
    <col min="15875" max="15875" width="51.140625" style="97" customWidth="1"/>
    <col min="15876" max="15876" width="22.421875" style="97" customWidth="1"/>
    <col min="15877" max="15877" width="17.00390625" style="97" customWidth="1"/>
    <col min="15878" max="15878" width="22.7109375" style="97" customWidth="1"/>
    <col min="15879" max="15879" width="25.140625" style="97" customWidth="1"/>
    <col min="15880" max="15880" width="23.8515625" style="97" customWidth="1"/>
    <col min="15881" max="16129" width="9.140625" style="97" customWidth="1"/>
    <col min="16130" max="16130" width="4.00390625" style="97" customWidth="1"/>
    <col min="16131" max="16131" width="51.140625" style="97" customWidth="1"/>
    <col min="16132" max="16132" width="22.421875" style="97" customWidth="1"/>
    <col min="16133" max="16133" width="17.00390625" style="97" customWidth="1"/>
    <col min="16134" max="16134" width="22.7109375" style="97" customWidth="1"/>
    <col min="16135" max="16135" width="25.140625" style="97" customWidth="1"/>
    <col min="16136" max="16136" width="23.8515625" style="97" customWidth="1"/>
    <col min="16137" max="16384" width="9.140625" style="97" customWidth="1"/>
  </cols>
  <sheetData>
    <row r="1" ht="15">
      <c r="H1" s="89" t="s">
        <v>686</v>
      </c>
    </row>
    <row r="2" ht="18.75">
      <c r="H2" s="131" t="s">
        <v>463</v>
      </c>
    </row>
    <row r="3" ht="15">
      <c r="H3" s="131" t="s">
        <v>464</v>
      </c>
    </row>
    <row r="4" ht="15">
      <c r="H4" s="129"/>
    </row>
    <row r="5" spans="1:8" ht="24.75" customHeight="1">
      <c r="A5" s="239" t="s">
        <v>384</v>
      </c>
      <c r="B5" s="239"/>
      <c r="C5" s="239"/>
      <c r="D5" s="239"/>
      <c r="E5" s="239"/>
      <c r="F5" s="239"/>
      <c r="G5" s="239"/>
      <c r="H5" s="239"/>
    </row>
    <row r="6" spans="1:8" ht="26.25" customHeight="1">
      <c r="A6" s="240" t="s">
        <v>687</v>
      </c>
      <c r="B6" s="240"/>
      <c r="C6" s="240"/>
      <c r="D6" s="240"/>
      <c r="E6" s="240"/>
      <c r="F6" s="240"/>
      <c r="G6" s="240"/>
      <c r="H6" s="240"/>
    </row>
    <row r="7" ht="15">
      <c r="H7" s="79" t="s">
        <v>603</v>
      </c>
    </row>
    <row r="8" spans="1:8" ht="91.5" customHeight="1">
      <c r="A8" s="246" t="s">
        <v>348</v>
      </c>
      <c r="B8" s="246" t="s">
        <v>385</v>
      </c>
      <c r="C8" s="248" t="s">
        <v>405</v>
      </c>
      <c r="D8" s="249"/>
      <c r="E8" s="250" t="s">
        <v>352</v>
      </c>
      <c r="F8" s="251"/>
      <c r="G8" s="242" t="s">
        <v>353</v>
      </c>
      <c r="H8" s="242"/>
    </row>
    <row r="9" spans="1:8" s="98" customFormat="1" ht="45.75" customHeight="1">
      <c r="A9" s="247"/>
      <c r="B9" s="247"/>
      <c r="C9" s="124" t="s">
        <v>386</v>
      </c>
      <c r="D9" s="124" t="s">
        <v>474</v>
      </c>
      <c r="E9" s="124" t="s">
        <v>386</v>
      </c>
      <c r="F9" s="124" t="s">
        <v>474</v>
      </c>
      <c r="G9" s="124" t="s">
        <v>386</v>
      </c>
      <c r="H9" s="124" t="s">
        <v>474</v>
      </c>
    </row>
    <row r="10" spans="1:8" ht="40.5" customHeight="1">
      <c r="A10" s="99">
        <v>1</v>
      </c>
      <c r="B10" s="100" t="s">
        <v>354</v>
      </c>
      <c r="C10" s="125">
        <v>3450850</v>
      </c>
      <c r="D10" s="126">
        <v>3438250</v>
      </c>
      <c r="E10" s="101">
        <v>284630</v>
      </c>
      <c r="F10" s="101">
        <v>284630</v>
      </c>
      <c r="G10" s="101">
        <f aca="true" t="shared" si="0" ref="G10:H12">C10+E10</f>
        <v>3735480</v>
      </c>
      <c r="H10" s="101">
        <f t="shared" si="0"/>
        <v>3722880</v>
      </c>
    </row>
    <row r="11" spans="1:8" ht="40.5" customHeight="1">
      <c r="A11" s="99">
        <v>2</v>
      </c>
      <c r="B11" s="100" t="s">
        <v>355</v>
      </c>
      <c r="C11" s="125">
        <v>14659950</v>
      </c>
      <c r="D11" s="126">
        <v>13827650</v>
      </c>
      <c r="E11" s="101">
        <v>569260</v>
      </c>
      <c r="F11" s="101">
        <v>569260</v>
      </c>
      <c r="G11" s="101">
        <f t="shared" si="0"/>
        <v>15229210</v>
      </c>
      <c r="H11" s="101">
        <f t="shared" si="0"/>
        <v>14396910</v>
      </c>
    </row>
    <row r="12" spans="1:8" ht="40.5" customHeight="1">
      <c r="A12" s="99">
        <v>3</v>
      </c>
      <c r="B12" s="100" t="s">
        <v>356</v>
      </c>
      <c r="C12" s="125">
        <v>1735600</v>
      </c>
      <c r="D12" s="126">
        <v>1734100</v>
      </c>
      <c r="E12" s="101">
        <v>284630</v>
      </c>
      <c r="F12" s="101">
        <v>284630</v>
      </c>
      <c r="G12" s="101">
        <f t="shared" si="0"/>
        <v>2020230</v>
      </c>
      <c r="H12" s="101">
        <f t="shared" si="0"/>
        <v>2018730</v>
      </c>
    </row>
    <row r="13" spans="1:8" s="103" customFormat="1" ht="32.25" customHeight="1">
      <c r="A13" s="40"/>
      <c r="B13" s="40" t="s">
        <v>357</v>
      </c>
      <c r="C13" s="127">
        <f>SUM(C10:C12)</f>
        <v>19846400</v>
      </c>
      <c r="D13" s="127">
        <f>SUM(D10:D12)</f>
        <v>19000000</v>
      </c>
      <c r="E13" s="102">
        <f aca="true" t="shared" si="1" ref="E13:H13">SUM(E10:E12)</f>
        <v>1138520</v>
      </c>
      <c r="F13" s="102">
        <f t="shared" si="1"/>
        <v>1138520</v>
      </c>
      <c r="G13" s="102">
        <f t="shared" si="1"/>
        <v>20984920</v>
      </c>
      <c r="H13" s="102">
        <f t="shared" si="1"/>
        <v>20138520</v>
      </c>
    </row>
  </sheetData>
  <mergeCells count="7">
    <mergeCell ref="A5:H5"/>
    <mergeCell ref="A6:H6"/>
    <mergeCell ref="A8:A9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5"/>
  <sheetViews>
    <sheetView view="pageBreakPreview" zoomScale="91" zoomScaleSheetLayoutView="91" workbookViewId="0" topLeftCell="A1">
      <selection activeCell="D12" sqref="D12"/>
    </sheetView>
  </sheetViews>
  <sheetFormatPr defaultColWidth="9.140625" defaultRowHeight="15"/>
  <cols>
    <col min="1" max="1" width="30.28125" style="16" customWidth="1"/>
    <col min="2" max="2" width="40.421875" style="16" customWidth="1"/>
    <col min="3" max="4" width="20.140625" style="16" customWidth="1"/>
    <col min="5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D1" s="131" t="s">
        <v>346</v>
      </c>
    </row>
    <row r="2" ht="15">
      <c r="D2" s="131" t="s">
        <v>463</v>
      </c>
    </row>
    <row r="3" ht="15">
      <c r="D3" s="131" t="s">
        <v>464</v>
      </c>
    </row>
    <row r="4" spans="1:4" ht="14.25" customHeight="1">
      <c r="A4" s="105"/>
      <c r="B4" s="132"/>
      <c r="C4" s="132"/>
      <c r="D4" s="131"/>
    </row>
    <row r="5" spans="1:4" s="8" customFormat="1" ht="14.25" customHeight="1">
      <c r="A5" s="220" t="s">
        <v>188</v>
      </c>
      <c r="B5" s="220"/>
      <c r="C5" s="220"/>
      <c r="D5" s="220"/>
    </row>
    <row r="6" spans="1:4" ht="51" customHeight="1">
      <c r="A6" s="219" t="s">
        <v>470</v>
      </c>
      <c r="B6" s="219"/>
      <c r="C6" s="219"/>
      <c r="D6" s="219"/>
    </row>
    <row r="7" spans="1:4" ht="23.25" customHeight="1">
      <c r="A7" s="89"/>
      <c r="D7" s="89" t="s">
        <v>603</v>
      </c>
    </row>
    <row r="8" spans="1:4" ht="62.25" customHeight="1">
      <c r="A8" s="211" t="s">
        <v>190</v>
      </c>
      <c r="B8" s="108" t="s">
        <v>191</v>
      </c>
      <c r="C8" s="108" t="s">
        <v>370</v>
      </c>
      <c r="D8" s="108" t="s">
        <v>386</v>
      </c>
    </row>
    <row r="9" spans="1:8" ht="46.5" customHeight="1">
      <c r="A9" s="21" t="s">
        <v>192</v>
      </c>
      <c r="B9" s="22" t="s">
        <v>193</v>
      </c>
      <c r="C9" s="162">
        <f>C10+C11</f>
        <v>0</v>
      </c>
      <c r="D9" s="162">
        <f>D10+D11</f>
        <v>0</v>
      </c>
      <c r="H9" s="7" t="s">
        <v>65</v>
      </c>
    </row>
    <row r="10" spans="1:4" ht="58.5" customHeight="1">
      <c r="A10" s="21" t="s">
        <v>194</v>
      </c>
      <c r="B10" s="22" t="s">
        <v>195</v>
      </c>
      <c r="C10" s="163">
        <v>-621331561</v>
      </c>
      <c r="D10" s="166">
        <v>-617043116</v>
      </c>
    </row>
    <row r="11" spans="1:4" ht="53.25" customHeight="1">
      <c r="A11" s="21" t="s">
        <v>196</v>
      </c>
      <c r="B11" s="22" t="s">
        <v>197</v>
      </c>
      <c r="C11" s="163">
        <v>621331561</v>
      </c>
      <c r="D11" s="166">
        <v>617043116</v>
      </c>
    </row>
    <row r="12" spans="1:4" ht="24.75" customHeight="1">
      <c r="A12" s="21"/>
      <c r="B12" s="23" t="s">
        <v>198</v>
      </c>
      <c r="C12" s="205">
        <f>C9</f>
        <v>0</v>
      </c>
      <c r="D12" s="205">
        <f>D9</f>
        <v>0</v>
      </c>
    </row>
    <row r="13" spans="1:3" ht="51" customHeight="1">
      <c r="A13" s="24"/>
      <c r="B13" s="24"/>
      <c r="C13" s="24"/>
    </row>
    <row r="14" spans="1:3" ht="51" customHeight="1">
      <c r="A14" s="24"/>
      <c r="B14" s="24"/>
      <c r="C14" s="24"/>
    </row>
    <row r="15" spans="1:3" ht="51" customHeight="1">
      <c r="A15" s="24"/>
      <c r="B15" s="24"/>
      <c r="C15" s="24"/>
    </row>
    <row r="16" spans="1:4" ht="51" customHeight="1">
      <c r="A16" s="24"/>
      <c r="B16" s="24"/>
      <c r="C16" s="24"/>
      <c r="D16" s="7"/>
    </row>
    <row r="17" spans="1:4" ht="51" customHeight="1">
      <c r="A17" s="24"/>
      <c r="B17" s="24"/>
      <c r="C17" s="24"/>
      <c r="D17" s="7"/>
    </row>
    <row r="18" spans="1:4" ht="51" customHeight="1">
      <c r="A18" s="24"/>
      <c r="B18" s="24"/>
      <c r="C18" s="24"/>
      <c r="D18" s="7"/>
    </row>
    <row r="19" spans="1:4" ht="51" customHeight="1">
      <c r="A19" s="24"/>
      <c r="B19" s="24"/>
      <c r="C19" s="24"/>
      <c r="D19" s="7"/>
    </row>
    <row r="20" spans="1:4" ht="51" customHeight="1">
      <c r="A20" s="24"/>
      <c r="B20" s="24"/>
      <c r="C20" s="24"/>
      <c r="D20" s="7"/>
    </row>
    <row r="21" spans="1:4" ht="51" customHeight="1">
      <c r="A21" s="24"/>
      <c r="B21" s="24"/>
      <c r="C21" s="24"/>
      <c r="D21" s="7"/>
    </row>
    <row r="22" spans="1:4" ht="51" customHeight="1">
      <c r="A22" s="24"/>
      <c r="B22" s="24"/>
      <c r="C22" s="24"/>
      <c r="D22" s="7"/>
    </row>
    <row r="23" spans="1:4" ht="51" customHeight="1">
      <c r="A23" s="24"/>
      <c r="B23" s="24"/>
      <c r="C23" s="24"/>
      <c r="D23" s="7"/>
    </row>
    <row r="24" spans="1:4" ht="51" customHeight="1">
      <c r="A24" s="24"/>
      <c r="B24" s="24"/>
      <c r="C24" s="24"/>
      <c r="D24" s="7"/>
    </row>
    <row r="25" spans="1:4" ht="51" customHeight="1">
      <c r="A25" s="24"/>
      <c r="B25" s="24"/>
      <c r="C25" s="24"/>
      <c r="D25" s="7"/>
    </row>
    <row r="26" spans="1:4" ht="51" customHeight="1">
      <c r="A26" s="24"/>
      <c r="B26" s="24"/>
      <c r="C26" s="24"/>
      <c r="D26" s="7"/>
    </row>
    <row r="27" spans="1:4" ht="51" customHeight="1">
      <c r="A27" s="24"/>
      <c r="B27" s="24"/>
      <c r="C27" s="24"/>
      <c r="D27" s="7"/>
    </row>
    <row r="28" spans="1:4" ht="51" customHeight="1">
      <c r="A28" s="24"/>
      <c r="B28" s="24"/>
      <c r="C28" s="24"/>
      <c r="D28" s="7"/>
    </row>
    <row r="29" spans="1:4" ht="51" customHeight="1">
      <c r="A29" s="24"/>
      <c r="B29" s="24"/>
      <c r="C29" s="24"/>
      <c r="D29" s="7"/>
    </row>
    <row r="30" spans="1:4" ht="51" customHeight="1">
      <c r="A30" s="24"/>
      <c r="B30" s="24"/>
      <c r="C30" s="24"/>
      <c r="D30" s="7"/>
    </row>
    <row r="31" spans="1:4" ht="51" customHeight="1">
      <c r="A31" s="24"/>
      <c r="B31" s="24"/>
      <c r="C31" s="24"/>
      <c r="D31" s="7"/>
    </row>
    <row r="32" spans="1:4" ht="51" customHeight="1">
      <c r="A32" s="24"/>
      <c r="B32" s="24"/>
      <c r="C32" s="24"/>
      <c r="D32" s="7"/>
    </row>
    <row r="33" spans="1:4" ht="51" customHeight="1">
      <c r="A33" s="24"/>
      <c r="B33" s="24"/>
      <c r="C33" s="24"/>
      <c r="D33" s="7"/>
    </row>
    <row r="34" spans="1:4" ht="51" customHeight="1">
      <c r="A34" s="24"/>
      <c r="B34" s="24"/>
      <c r="C34" s="24"/>
      <c r="D34" s="7"/>
    </row>
    <row r="35" spans="1:4" ht="51" customHeight="1">
      <c r="A35" s="24"/>
      <c r="B35" s="24"/>
      <c r="C35" s="24"/>
      <c r="D35" s="7"/>
    </row>
    <row r="36" spans="1:4" ht="51" customHeight="1">
      <c r="A36" s="24"/>
      <c r="B36" s="24"/>
      <c r="C36" s="24"/>
      <c r="D36" s="7"/>
    </row>
    <row r="37" spans="1:4" ht="51" customHeight="1">
      <c r="A37" s="24"/>
      <c r="B37" s="24"/>
      <c r="C37" s="24"/>
      <c r="D37" s="7"/>
    </row>
    <row r="38" spans="1:4" ht="51" customHeight="1">
      <c r="A38" s="24"/>
      <c r="B38" s="24"/>
      <c r="C38" s="24"/>
      <c r="D38" s="7"/>
    </row>
    <row r="39" spans="1:4" ht="51" customHeight="1">
      <c r="A39" s="24"/>
      <c r="B39" s="24"/>
      <c r="C39" s="24"/>
      <c r="D39" s="7"/>
    </row>
    <row r="40" spans="1:4" ht="51" customHeight="1">
      <c r="A40" s="24"/>
      <c r="B40" s="24"/>
      <c r="C40" s="24"/>
      <c r="D40" s="7"/>
    </row>
    <row r="41" spans="1:4" ht="51" customHeight="1">
      <c r="A41" s="24"/>
      <c r="B41" s="24"/>
      <c r="C41" s="24"/>
      <c r="D41" s="7"/>
    </row>
    <row r="42" spans="1:4" ht="51" customHeight="1">
      <c r="A42" s="24"/>
      <c r="B42" s="24"/>
      <c r="C42" s="24"/>
      <c r="D42" s="7"/>
    </row>
    <row r="43" spans="1:4" ht="51" customHeight="1">
      <c r="A43" s="24"/>
      <c r="B43" s="24"/>
      <c r="C43" s="24"/>
      <c r="D43" s="7"/>
    </row>
    <row r="44" spans="1:4" ht="51" customHeight="1">
      <c r="A44" s="24"/>
      <c r="B44" s="24"/>
      <c r="C44" s="24"/>
      <c r="D44" s="7"/>
    </row>
    <row r="45" spans="1:4" ht="51" customHeight="1">
      <c r="A45" s="24"/>
      <c r="B45" s="24"/>
      <c r="C45" s="24"/>
      <c r="D45" s="7"/>
    </row>
    <row r="46" spans="1:4" ht="51" customHeight="1">
      <c r="A46" s="24"/>
      <c r="B46" s="24"/>
      <c r="C46" s="24"/>
      <c r="D46" s="7"/>
    </row>
    <row r="47" spans="1:4" ht="51" customHeight="1">
      <c r="A47" s="24"/>
      <c r="B47" s="24"/>
      <c r="C47" s="24"/>
      <c r="D47" s="7"/>
    </row>
    <row r="48" spans="1:4" ht="51" customHeight="1">
      <c r="A48" s="24"/>
      <c r="B48" s="24"/>
      <c r="C48" s="24"/>
      <c r="D48" s="7"/>
    </row>
    <row r="49" spans="1:4" ht="51" customHeight="1">
      <c r="A49" s="24"/>
      <c r="B49" s="24"/>
      <c r="C49" s="24"/>
      <c r="D49" s="7"/>
    </row>
    <row r="50" spans="1:4" ht="51" customHeight="1">
      <c r="A50" s="24"/>
      <c r="B50" s="24"/>
      <c r="C50" s="24"/>
      <c r="D50" s="7"/>
    </row>
    <row r="51" spans="1:4" ht="51" customHeight="1">
      <c r="A51" s="24"/>
      <c r="B51" s="24"/>
      <c r="C51" s="24"/>
      <c r="D51" s="7"/>
    </row>
    <row r="52" spans="1:4" ht="51" customHeight="1">
      <c r="A52" s="24"/>
      <c r="B52" s="24"/>
      <c r="C52" s="24"/>
      <c r="D52" s="7"/>
    </row>
    <row r="53" spans="1:4" ht="51" customHeight="1">
      <c r="A53" s="24"/>
      <c r="B53" s="24"/>
      <c r="C53" s="24"/>
      <c r="D53" s="7"/>
    </row>
    <row r="54" spans="1:4" ht="51" customHeight="1">
      <c r="A54" s="24"/>
      <c r="B54" s="24"/>
      <c r="C54" s="24"/>
      <c r="D54" s="7"/>
    </row>
    <row r="55" spans="1:4" ht="51" customHeight="1">
      <c r="A55" s="24"/>
      <c r="B55" s="24"/>
      <c r="C55" s="24"/>
      <c r="D55" s="7"/>
    </row>
    <row r="56" spans="1:4" ht="51" customHeight="1">
      <c r="A56" s="24"/>
      <c r="B56" s="24"/>
      <c r="C56" s="24"/>
      <c r="D56" s="7"/>
    </row>
    <row r="57" spans="1:4" ht="51" customHeight="1">
      <c r="A57" s="24"/>
      <c r="B57" s="24"/>
      <c r="C57" s="24"/>
      <c r="D57" s="7"/>
    </row>
    <row r="58" spans="1:4" ht="51" customHeight="1">
      <c r="A58" s="24"/>
      <c r="B58" s="24"/>
      <c r="C58" s="24"/>
      <c r="D58" s="7"/>
    </row>
    <row r="59" spans="1:4" ht="51" customHeight="1">
      <c r="A59" s="24"/>
      <c r="B59" s="24"/>
      <c r="C59" s="24"/>
      <c r="D59" s="7"/>
    </row>
    <row r="60" spans="1:4" ht="51" customHeight="1">
      <c r="A60" s="24"/>
      <c r="B60" s="24"/>
      <c r="C60" s="24"/>
      <c r="D60" s="7"/>
    </row>
    <row r="61" spans="1:4" ht="51" customHeight="1">
      <c r="A61" s="24"/>
      <c r="B61" s="24"/>
      <c r="C61" s="24"/>
      <c r="D61" s="7"/>
    </row>
    <row r="62" spans="1:4" ht="51" customHeight="1">
      <c r="A62" s="24"/>
      <c r="B62" s="24"/>
      <c r="C62" s="24"/>
      <c r="D62" s="7"/>
    </row>
    <row r="63" spans="1:4" ht="51" customHeight="1">
      <c r="A63" s="24"/>
      <c r="B63" s="24"/>
      <c r="C63" s="24"/>
      <c r="D63" s="7"/>
    </row>
    <row r="64" spans="1:4" ht="51" customHeight="1">
      <c r="A64" s="24"/>
      <c r="B64" s="24"/>
      <c r="C64" s="24"/>
      <c r="D64" s="7"/>
    </row>
    <row r="65" spans="1:4" ht="51" customHeight="1">
      <c r="A65" s="24"/>
      <c r="B65" s="24"/>
      <c r="C65" s="24"/>
      <c r="D65" s="7"/>
    </row>
    <row r="66" spans="1:4" ht="51" customHeight="1">
      <c r="A66" s="24"/>
      <c r="B66" s="24"/>
      <c r="C66" s="24"/>
      <c r="D66" s="7"/>
    </row>
    <row r="67" spans="1:4" ht="51" customHeight="1">
      <c r="A67" s="24"/>
      <c r="B67" s="24"/>
      <c r="C67" s="24"/>
      <c r="D67" s="7"/>
    </row>
    <row r="68" spans="1:4" ht="51" customHeight="1">
      <c r="A68" s="24"/>
      <c r="B68" s="24"/>
      <c r="C68" s="24"/>
      <c r="D68" s="7"/>
    </row>
    <row r="69" spans="1:4" ht="51" customHeight="1">
      <c r="A69" s="24"/>
      <c r="B69" s="24"/>
      <c r="C69" s="24"/>
      <c r="D69" s="7"/>
    </row>
    <row r="70" spans="1:4" ht="51" customHeight="1">
      <c r="A70" s="24"/>
      <c r="B70" s="24"/>
      <c r="C70" s="24"/>
      <c r="D70" s="7"/>
    </row>
    <row r="71" spans="1:4" ht="51" customHeight="1">
      <c r="A71" s="24"/>
      <c r="B71" s="24"/>
      <c r="C71" s="24"/>
      <c r="D71" s="7"/>
    </row>
    <row r="72" spans="1:4" ht="51" customHeight="1">
      <c r="A72" s="24"/>
      <c r="B72" s="24"/>
      <c r="C72" s="24"/>
      <c r="D72" s="7"/>
    </row>
    <row r="73" spans="1:4" ht="51" customHeight="1">
      <c r="A73" s="24"/>
      <c r="B73" s="24"/>
      <c r="C73" s="24"/>
      <c r="D73" s="7"/>
    </row>
    <row r="74" spans="1:4" ht="51" customHeight="1">
      <c r="A74" s="24"/>
      <c r="B74" s="24"/>
      <c r="C74" s="24"/>
      <c r="D74" s="7"/>
    </row>
    <row r="75" spans="1:4" ht="51" customHeight="1">
      <c r="A75" s="24"/>
      <c r="B75" s="24"/>
      <c r="C75" s="24"/>
      <c r="D75" s="7"/>
    </row>
    <row r="76" spans="1:4" ht="51" customHeight="1">
      <c r="A76" s="24"/>
      <c r="B76" s="24"/>
      <c r="C76" s="24"/>
      <c r="D76" s="7"/>
    </row>
    <row r="77" spans="1:4" ht="51" customHeight="1">
      <c r="A77" s="24"/>
      <c r="B77" s="24"/>
      <c r="C77" s="24"/>
      <c r="D77" s="7"/>
    </row>
    <row r="78" spans="1:4" ht="51" customHeight="1">
      <c r="A78" s="24"/>
      <c r="B78" s="24"/>
      <c r="C78" s="24"/>
      <c r="D78" s="7"/>
    </row>
    <row r="79" spans="1:4" ht="51" customHeight="1">
      <c r="A79" s="24"/>
      <c r="B79" s="24"/>
      <c r="C79" s="24"/>
      <c r="D79" s="7"/>
    </row>
    <row r="80" spans="1:4" ht="51" customHeight="1">
      <c r="A80" s="24"/>
      <c r="B80" s="24"/>
      <c r="C80" s="24"/>
      <c r="D80" s="7"/>
    </row>
    <row r="81" spans="1:4" ht="51" customHeight="1">
      <c r="A81" s="24"/>
      <c r="B81" s="24"/>
      <c r="C81" s="24"/>
      <c r="D81" s="7"/>
    </row>
    <row r="82" spans="1:4" ht="51" customHeight="1">
      <c r="A82" s="24"/>
      <c r="B82" s="24"/>
      <c r="C82" s="24"/>
      <c r="D82" s="7"/>
    </row>
    <row r="83" spans="1:4" ht="51" customHeight="1">
      <c r="A83" s="24"/>
      <c r="B83" s="24"/>
      <c r="C83" s="24"/>
      <c r="D83" s="7"/>
    </row>
    <row r="84" spans="1:4" ht="51" customHeight="1">
      <c r="A84" s="24"/>
      <c r="B84" s="24"/>
      <c r="C84" s="24"/>
      <c r="D84" s="7"/>
    </row>
    <row r="85" spans="1:4" ht="51" customHeight="1">
      <c r="A85" s="24"/>
      <c r="B85" s="24"/>
      <c r="C85" s="24"/>
      <c r="D85" s="7"/>
    </row>
    <row r="86" spans="1:4" ht="51" customHeight="1">
      <c r="A86" s="24"/>
      <c r="B86" s="24"/>
      <c r="C86" s="24"/>
      <c r="D86" s="7"/>
    </row>
    <row r="87" spans="1:4" ht="51" customHeight="1">
      <c r="A87" s="24"/>
      <c r="B87" s="24"/>
      <c r="C87" s="24"/>
      <c r="D87" s="7"/>
    </row>
    <row r="88" spans="1:4" ht="51" customHeight="1">
      <c r="A88" s="24"/>
      <c r="B88" s="24"/>
      <c r="C88" s="24"/>
      <c r="D88" s="7"/>
    </row>
    <row r="89" spans="1:4" ht="51" customHeight="1">
      <c r="A89" s="24"/>
      <c r="B89" s="24"/>
      <c r="C89" s="24"/>
      <c r="D89" s="7"/>
    </row>
    <row r="90" spans="1:4" ht="51" customHeight="1">
      <c r="A90" s="24"/>
      <c r="B90" s="24"/>
      <c r="C90" s="24"/>
      <c r="D90" s="7"/>
    </row>
    <row r="91" spans="1:4" ht="51" customHeight="1">
      <c r="A91" s="24"/>
      <c r="B91" s="24"/>
      <c r="C91" s="24"/>
      <c r="D91" s="7"/>
    </row>
    <row r="92" spans="1:4" ht="51" customHeight="1">
      <c r="A92" s="24"/>
      <c r="B92" s="24"/>
      <c r="C92" s="24"/>
      <c r="D92" s="7"/>
    </row>
    <row r="93" spans="1:4" ht="51" customHeight="1">
      <c r="A93" s="24"/>
      <c r="B93" s="24"/>
      <c r="C93" s="24"/>
      <c r="D93" s="7"/>
    </row>
    <row r="94" spans="1:4" ht="51" customHeight="1">
      <c r="A94" s="24"/>
      <c r="B94" s="24"/>
      <c r="C94" s="24"/>
      <c r="D94" s="7"/>
    </row>
    <row r="95" spans="1:4" ht="51" customHeight="1">
      <c r="A95" s="24"/>
      <c r="B95" s="24"/>
      <c r="C95" s="24"/>
      <c r="D95" s="7"/>
    </row>
    <row r="96" spans="1:4" ht="51" customHeight="1">
      <c r="A96" s="24"/>
      <c r="B96" s="24"/>
      <c r="C96" s="24"/>
      <c r="D96" s="7"/>
    </row>
    <row r="97" spans="1:4" ht="51" customHeight="1">
      <c r="A97" s="24"/>
      <c r="B97" s="24"/>
      <c r="C97" s="24"/>
      <c r="D97" s="7"/>
    </row>
    <row r="98" spans="1:4" ht="51" customHeight="1">
      <c r="A98" s="24"/>
      <c r="B98" s="24"/>
      <c r="C98" s="24"/>
      <c r="D98" s="7"/>
    </row>
    <row r="99" spans="1:4" ht="51" customHeight="1">
      <c r="A99" s="24"/>
      <c r="B99" s="24"/>
      <c r="C99" s="24"/>
      <c r="D99" s="7"/>
    </row>
    <row r="100" spans="1:4" ht="51" customHeight="1">
      <c r="A100" s="24"/>
      <c r="B100" s="24"/>
      <c r="C100" s="24"/>
      <c r="D100" s="7"/>
    </row>
    <row r="101" spans="1:4" ht="51" customHeight="1">
      <c r="A101" s="24"/>
      <c r="B101" s="24"/>
      <c r="C101" s="24"/>
      <c r="D101" s="7"/>
    </row>
    <row r="102" spans="1:4" ht="51" customHeight="1">
      <c r="A102" s="24"/>
      <c r="B102" s="24"/>
      <c r="C102" s="24"/>
      <c r="D102" s="7"/>
    </row>
    <row r="103" spans="1:4" ht="51" customHeight="1">
      <c r="A103" s="24"/>
      <c r="B103" s="24"/>
      <c r="C103" s="24"/>
      <c r="D103" s="7"/>
    </row>
    <row r="104" spans="1:4" ht="51" customHeight="1">
      <c r="A104" s="24"/>
      <c r="B104" s="24"/>
      <c r="C104" s="24"/>
      <c r="D104" s="7"/>
    </row>
    <row r="105" spans="1:4" ht="51" customHeight="1">
      <c r="A105" s="24"/>
      <c r="B105" s="24"/>
      <c r="C105" s="24"/>
      <c r="D105" s="7"/>
    </row>
    <row r="106" spans="1:4" ht="51" customHeight="1">
      <c r="A106" s="24"/>
      <c r="B106" s="24"/>
      <c r="C106" s="24"/>
      <c r="D106" s="7"/>
    </row>
    <row r="107" spans="1:4" ht="51" customHeight="1">
      <c r="A107" s="24"/>
      <c r="B107" s="24"/>
      <c r="C107" s="24"/>
      <c r="D107" s="7"/>
    </row>
    <row r="108" spans="1:4" ht="51" customHeight="1">
      <c r="A108" s="24"/>
      <c r="B108" s="24"/>
      <c r="C108" s="24"/>
      <c r="D108" s="7"/>
    </row>
    <row r="109" spans="1:4" ht="51" customHeight="1">
      <c r="A109" s="24"/>
      <c r="B109" s="24"/>
      <c r="C109" s="24"/>
      <c r="D109" s="7"/>
    </row>
    <row r="110" spans="1:4" ht="51" customHeight="1">
      <c r="A110" s="24"/>
      <c r="B110" s="24"/>
      <c r="C110" s="24"/>
      <c r="D110" s="7"/>
    </row>
    <row r="111" spans="1:4" ht="51" customHeight="1">
      <c r="A111" s="24"/>
      <c r="B111" s="24"/>
      <c r="C111" s="24"/>
      <c r="D111" s="7"/>
    </row>
    <row r="112" spans="1:4" ht="51" customHeight="1">
      <c r="A112" s="24"/>
      <c r="B112" s="24"/>
      <c r="C112" s="24"/>
      <c r="D112" s="7"/>
    </row>
    <row r="113" spans="1:4" ht="51" customHeight="1">
      <c r="A113" s="24"/>
      <c r="B113" s="24"/>
      <c r="C113" s="24"/>
      <c r="D113" s="7"/>
    </row>
    <row r="114" spans="1:4" ht="51" customHeight="1">
      <c r="A114" s="24"/>
      <c r="B114" s="24"/>
      <c r="C114" s="24"/>
      <c r="D114" s="7"/>
    </row>
    <row r="115" spans="1:4" ht="51" customHeight="1">
      <c r="A115" s="24"/>
      <c r="B115" s="24"/>
      <c r="C115" s="24"/>
      <c r="D115" s="7"/>
    </row>
    <row r="116" spans="1:4" ht="51" customHeight="1">
      <c r="A116" s="24"/>
      <c r="B116" s="24"/>
      <c r="C116" s="24"/>
      <c r="D116" s="7"/>
    </row>
    <row r="117" spans="1:4" ht="51" customHeight="1">
      <c r="A117" s="24"/>
      <c r="B117" s="24"/>
      <c r="C117" s="24"/>
      <c r="D117" s="7"/>
    </row>
    <row r="118" spans="1:4" ht="51" customHeight="1">
      <c r="A118" s="24"/>
      <c r="B118" s="24"/>
      <c r="C118" s="24"/>
      <c r="D118" s="7"/>
    </row>
    <row r="119" spans="1:4" ht="51" customHeight="1">
      <c r="A119" s="24"/>
      <c r="B119" s="24"/>
      <c r="C119" s="24"/>
      <c r="D119" s="7"/>
    </row>
    <row r="120" spans="1:4" ht="51" customHeight="1">
      <c r="A120" s="24"/>
      <c r="B120" s="24"/>
      <c r="C120" s="24"/>
      <c r="D120" s="7"/>
    </row>
    <row r="121" spans="1:4" ht="51" customHeight="1">
      <c r="A121" s="24"/>
      <c r="B121" s="24"/>
      <c r="C121" s="24"/>
      <c r="D121" s="7"/>
    </row>
    <row r="122" spans="1:4" ht="51" customHeight="1">
      <c r="A122" s="24"/>
      <c r="B122" s="24"/>
      <c r="C122" s="24"/>
      <c r="D122" s="7"/>
    </row>
    <row r="123" spans="1:4" ht="51" customHeight="1">
      <c r="A123" s="24"/>
      <c r="B123" s="24"/>
      <c r="C123" s="24"/>
      <c r="D123" s="7"/>
    </row>
    <row r="124" spans="1:4" ht="51" customHeight="1">
      <c r="A124" s="24"/>
      <c r="B124" s="24"/>
      <c r="C124" s="24"/>
      <c r="D124" s="7"/>
    </row>
    <row r="125" spans="1:4" ht="51" customHeight="1">
      <c r="A125" s="24"/>
      <c r="B125" s="24"/>
      <c r="C125" s="24"/>
      <c r="D125" s="7"/>
    </row>
    <row r="126" spans="1:4" ht="51" customHeight="1">
      <c r="A126" s="24"/>
      <c r="B126" s="24"/>
      <c r="C126" s="24"/>
      <c r="D126" s="7"/>
    </row>
    <row r="127" spans="1:4" ht="51" customHeight="1">
      <c r="A127" s="24"/>
      <c r="B127" s="24"/>
      <c r="C127" s="24"/>
      <c r="D127" s="7"/>
    </row>
    <row r="128" spans="1:4" ht="51" customHeight="1">
      <c r="A128" s="24"/>
      <c r="B128" s="24"/>
      <c r="C128" s="24"/>
      <c r="D128" s="7"/>
    </row>
    <row r="129" spans="1:4" ht="51" customHeight="1">
      <c r="A129" s="24"/>
      <c r="B129" s="24"/>
      <c r="C129" s="24"/>
      <c r="D129" s="7"/>
    </row>
    <row r="130" spans="1:4" ht="51" customHeight="1">
      <c r="A130" s="24"/>
      <c r="B130" s="24"/>
      <c r="C130" s="24"/>
      <c r="D130" s="7"/>
    </row>
    <row r="131" spans="1:4" ht="51" customHeight="1">
      <c r="A131" s="24"/>
      <c r="B131" s="24"/>
      <c r="C131" s="24"/>
      <c r="D131" s="7"/>
    </row>
    <row r="132" spans="1:4" ht="51" customHeight="1">
      <c r="A132" s="24"/>
      <c r="B132" s="24"/>
      <c r="C132" s="24"/>
      <c r="D132" s="7"/>
    </row>
    <row r="133" spans="1:4" ht="51" customHeight="1">
      <c r="A133" s="24"/>
      <c r="B133" s="24"/>
      <c r="C133" s="24"/>
      <c r="D133" s="7"/>
    </row>
    <row r="134" spans="1:4" ht="51" customHeight="1">
      <c r="A134" s="24"/>
      <c r="B134" s="24"/>
      <c r="C134" s="24"/>
      <c r="D134" s="7"/>
    </row>
    <row r="135" spans="1:4" ht="51" customHeight="1">
      <c r="A135" s="24"/>
      <c r="B135" s="24"/>
      <c r="C135" s="24"/>
      <c r="D135" s="7"/>
    </row>
    <row r="136" spans="1:4" ht="51" customHeight="1">
      <c r="A136" s="24"/>
      <c r="B136" s="24"/>
      <c r="C136" s="24"/>
      <c r="D136" s="7"/>
    </row>
    <row r="137" spans="1:4" ht="51" customHeight="1">
      <c r="A137" s="24"/>
      <c r="B137" s="24"/>
      <c r="C137" s="24"/>
      <c r="D137" s="7"/>
    </row>
    <row r="138" spans="1:4" ht="51" customHeight="1">
      <c r="A138" s="24"/>
      <c r="B138" s="24"/>
      <c r="C138" s="24"/>
      <c r="D138" s="7"/>
    </row>
    <row r="139" spans="1:4" ht="51" customHeight="1">
      <c r="A139" s="24"/>
      <c r="B139" s="24"/>
      <c r="C139" s="24"/>
      <c r="D139" s="7"/>
    </row>
    <row r="140" spans="1:4" ht="51" customHeight="1">
      <c r="A140" s="24"/>
      <c r="B140" s="24"/>
      <c r="C140" s="24"/>
      <c r="D140" s="7"/>
    </row>
    <row r="141" spans="1:4" ht="51" customHeight="1">
      <c r="A141" s="24"/>
      <c r="B141" s="24"/>
      <c r="C141" s="24"/>
      <c r="D141" s="7"/>
    </row>
    <row r="142" spans="1:4" ht="51" customHeight="1">
      <c r="A142" s="24"/>
      <c r="B142" s="24"/>
      <c r="C142" s="24"/>
      <c r="D142" s="7"/>
    </row>
    <row r="143" spans="1:4" ht="51" customHeight="1">
      <c r="A143" s="24"/>
      <c r="B143" s="24"/>
      <c r="C143" s="24"/>
      <c r="D143" s="7"/>
    </row>
    <row r="144" spans="1:4" ht="51" customHeight="1">
      <c r="A144" s="24"/>
      <c r="B144" s="24"/>
      <c r="C144" s="24"/>
      <c r="D144" s="7"/>
    </row>
    <row r="145" spans="1:4" ht="51" customHeight="1">
      <c r="A145" s="24"/>
      <c r="B145" s="24"/>
      <c r="C145" s="24"/>
      <c r="D145" s="7"/>
    </row>
    <row r="146" spans="1:4" ht="51" customHeight="1">
      <c r="A146" s="24"/>
      <c r="B146" s="24"/>
      <c r="C146" s="24"/>
      <c r="D146" s="7"/>
    </row>
    <row r="147" spans="1:4" ht="51" customHeight="1">
      <c r="A147" s="24"/>
      <c r="B147" s="24"/>
      <c r="C147" s="24"/>
      <c r="D147" s="7"/>
    </row>
    <row r="148" spans="1:4" ht="51" customHeight="1">
      <c r="A148" s="24"/>
      <c r="B148" s="24"/>
      <c r="C148" s="24"/>
      <c r="D148" s="7"/>
    </row>
    <row r="149" spans="1:4" ht="51" customHeight="1">
      <c r="A149" s="24"/>
      <c r="B149" s="24"/>
      <c r="C149" s="24"/>
      <c r="D149" s="7"/>
    </row>
    <row r="150" spans="1:4" ht="51" customHeight="1">
      <c r="A150" s="24"/>
      <c r="B150" s="24"/>
      <c r="C150" s="24"/>
      <c r="D150" s="7"/>
    </row>
    <row r="151" spans="1:4" ht="51" customHeight="1">
      <c r="A151" s="24"/>
      <c r="B151" s="24"/>
      <c r="C151" s="24"/>
      <c r="D151" s="7"/>
    </row>
    <row r="152" spans="1:4" ht="51" customHeight="1">
      <c r="A152" s="24"/>
      <c r="B152" s="24"/>
      <c r="C152" s="24"/>
      <c r="D152" s="7"/>
    </row>
    <row r="153" spans="1:4" ht="51" customHeight="1">
      <c r="A153" s="24"/>
      <c r="B153" s="24"/>
      <c r="C153" s="24"/>
      <c r="D153" s="7"/>
    </row>
    <row r="154" spans="1:4" ht="51" customHeight="1">
      <c r="A154" s="24"/>
      <c r="B154" s="24"/>
      <c r="C154" s="24"/>
      <c r="D154" s="7"/>
    </row>
    <row r="155" spans="1:4" ht="51" customHeight="1">
      <c r="A155" s="24"/>
      <c r="B155" s="24"/>
      <c r="C155" s="24"/>
      <c r="D155" s="7"/>
    </row>
    <row r="156" spans="1:4" ht="51" customHeight="1">
      <c r="A156" s="24"/>
      <c r="B156" s="24"/>
      <c r="C156" s="24"/>
      <c r="D156" s="7"/>
    </row>
    <row r="157" spans="1:4" ht="51" customHeight="1">
      <c r="A157" s="24"/>
      <c r="B157" s="24"/>
      <c r="C157" s="24"/>
      <c r="D157" s="7"/>
    </row>
    <row r="158" spans="1:4" ht="51" customHeight="1">
      <c r="A158" s="24"/>
      <c r="B158" s="24"/>
      <c r="C158" s="24"/>
      <c r="D158" s="7"/>
    </row>
    <row r="159" spans="1:4" ht="51" customHeight="1">
      <c r="A159" s="24"/>
      <c r="B159" s="24"/>
      <c r="C159" s="24"/>
      <c r="D159" s="7"/>
    </row>
    <row r="160" spans="1:4" ht="51" customHeight="1">
      <c r="A160" s="24"/>
      <c r="B160" s="24"/>
      <c r="C160" s="24"/>
      <c r="D160" s="7"/>
    </row>
    <row r="161" spans="1:4" ht="51" customHeight="1">
      <c r="A161" s="24"/>
      <c r="B161" s="24"/>
      <c r="C161" s="24"/>
      <c r="D161" s="7"/>
    </row>
    <row r="162" spans="1:4" ht="51" customHeight="1">
      <c r="A162" s="24"/>
      <c r="B162" s="24"/>
      <c r="C162" s="24"/>
      <c r="D162" s="7"/>
    </row>
    <row r="163" spans="1:4" ht="51" customHeight="1">
      <c r="A163" s="24"/>
      <c r="B163" s="24"/>
      <c r="C163" s="24"/>
      <c r="D163" s="7"/>
    </row>
    <row r="164" spans="1:4" ht="51" customHeight="1">
      <c r="A164" s="24"/>
      <c r="B164" s="24"/>
      <c r="C164" s="24"/>
      <c r="D164" s="7"/>
    </row>
    <row r="165" spans="1:4" ht="51" customHeight="1">
      <c r="A165" s="24"/>
      <c r="B165" s="24"/>
      <c r="C165" s="24"/>
      <c r="D165" s="7"/>
    </row>
    <row r="166" spans="1:4" ht="51" customHeight="1">
      <c r="A166" s="24"/>
      <c r="B166" s="24"/>
      <c r="C166" s="24"/>
      <c r="D166" s="7"/>
    </row>
    <row r="167" spans="1:4" ht="51" customHeight="1">
      <c r="A167" s="24"/>
      <c r="B167" s="24"/>
      <c r="C167" s="24"/>
      <c r="D167" s="7"/>
    </row>
    <row r="168" spans="1:4" ht="51" customHeight="1">
      <c r="A168" s="24"/>
      <c r="B168" s="24"/>
      <c r="C168" s="24"/>
      <c r="D168" s="7"/>
    </row>
    <row r="169" spans="1:4" ht="51" customHeight="1">
      <c r="A169" s="24"/>
      <c r="B169" s="24"/>
      <c r="C169" s="24"/>
      <c r="D169" s="7"/>
    </row>
    <row r="170" spans="1:4" ht="51" customHeight="1">
      <c r="A170" s="24"/>
      <c r="B170" s="24"/>
      <c r="C170" s="24"/>
      <c r="D170" s="7"/>
    </row>
    <row r="171" spans="1:4" ht="51" customHeight="1">
      <c r="A171" s="24"/>
      <c r="B171" s="24"/>
      <c r="C171" s="24"/>
      <c r="D171" s="7"/>
    </row>
    <row r="172" spans="1:4" ht="51" customHeight="1">
      <c r="A172" s="24"/>
      <c r="B172" s="24"/>
      <c r="C172" s="24"/>
      <c r="D172" s="7"/>
    </row>
    <row r="173" spans="1:4" ht="51" customHeight="1">
      <c r="A173" s="24"/>
      <c r="B173" s="24"/>
      <c r="C173" s="24"/>
      <c r="D173" s="7"/>
    </row>
    <row r="174" spans="1:4" ht="51" customHeight="1">
      <c r="A174" s="24"/>
      <c r="B174" s="24"/>
      <c r="C174" s="24"/>
      <c r="D174" s="7"/>
    </row>
    <row r="175" spans="1:4" ht="51" customHeight="1">
      <c r="A175" s="24"/>
      <c r="B175" s="24"/>
      <c r="C175" s="24"/>
      <c r="D175" s="7"/>
    </row>
    <row r="176" spans="1:4" ht="51" customHeight="1">
      <c r="A176" s="24"/>
      <c r="B176" s="24"/>
      <c r="C176" s="24"/>
      <c r="D176" s="7"/>
    </row>
    <row r="177" spans="1:4" ht="51" customHeight="1">
      <c r="A177" s="24"/>
      <c r="B177" s="24"/>
      <c r="C177" s="24"/>
      <c r="D177" s="7"/>
    </row>
    <row r="178" spans="1:4" ht="51" customHeight="1">
      <c r="A178" s="24"/>
      <c r="B178" s="24"/>
      <c r="C178" s="24"/>
      <c r="D178" s="7"/>
    </row>
    <row r="179" spans="1:4" ht="51" customHeight="1">
      <c r="A179" s="24"/>
      <c r="B179" s="24"/>
      <c r="C179" s="24"/>
      <c r="D179" s="7"/>
    </row>
    <row r="180" spans="1:4" ht="51" customHeight="1">
      <c r="A180" s="24"/>
      <c r="B180" s="24"/>
      <c r="C180" s="24"/>
      <c r="D180" s="7"/>
    </row>
    <row r="181" spans="1:4" ht="51" customHeight="1">
      <c r="A181" s="24"/>
      <c r="B181" s="24"/>
      <c r="C181" s="24"/>
      <c r="D181" s="7"/>
    </row>
    <row r="182" spans="1:4" ht="51" customHeight="1">
      <c r="A182" s="24"/>
      <c r="B182" s="24"/>
      <c r="C182" s="24"/>
      <c r="D182" s="7"/>
    </row>
    <row r="183" spans="1:4" ht="51" customHeight="1">
      <c r="A183" s="24"/>
      <c r="B183" s="24"/>
      <c r="C183" s="24"/>
      <c r="D183" s="7"/>
    </row>
    <row r="184" spans="1:4" ht="51" customHeight="1">
      <c r="A184" s="24"/>
      <c r="B184" s="24"/>
      <c r="C184" s="24"/>
      <c r="D184" s="7"/>
    </row>
    <row r="185" spans="1:4" ht="51" customHeight="1">
      <c r="A185" s="24"/>
      <c r="B185" s="24"/>
      <c r="C185" s="24"/>
      <c r="D185" s="7"/>
    </row>
    <row r="186" spans="1:4" ht="51" customHeight="1">
      <c r="A186" s="24"/>
      <c r="B186" s="24"/>
      <c r="C186" s="24"/>
      <c r="D186" s="7"/>
    </row>
    <row r="187" spans="1:4" ht="51" customHeight="1">
      <c r="A187" s="24"/>
      <c r="B187" s="24"/>
      <c r="C187" s="24"/>
      <c r="D187" s="7"/>
    </row>
    <row r="188" spans="1:4" ht="51" customHeight="1">
      <c r="A188" s="24"/>
      <c r="B188" s="24"/>
      <c r="C188" s="24"/>
      <c r="D188" s="7"/>
    </row>
    <row r="189" spans="1:4" ht="51" customHeight="1">
      <c r="A189" s="24"/>
      <c r="B189" s="24"/>
      <c r="C189" s="24"/>
      <c r="D189" s="7"/>
    </row>
    <row r="190" spans="1:4" ht="51" customHeight="1">
      <c r="A190" s="24"/>
      <c r="B190" s="24"/>
      <c r="C190" s="24"/>
      <c r="D190" s="7"/>
    </row>
    <row r="191" spans="1:4" ht="51" customHeight="1">
      <c r="A191" s="24"/>
      <c r="B191" s="24"/>
      <c r="C191" s="24"/>
      <c r="D191" s="7"/>
    </row>
    <row r="192" spans="1:4" ht="51" customHeight="1">
      <c r="A192" s="24"/>
      <c r="B192" s="24"/>
      <c r="C192" s="24"/>
      <c r="D192" s="7"/>
    </row>
    <row r="193" spans="1:4" ht="51" customHeight="1">
      <c r="A193" s="24"/>
      <c r="B193" s="24"/>
      <c r="C193" s="24"/>
      <c r="D193" s="7"/>
    </row>
    <row r="194" spans="1:4" ht="51" customHeight="1">
      <c r="A194" s="24"/>
      <c r="B194" s="24"/>
      <c r="C194" s="24"/>
      <c r="D194" s="7"/>
    </row>
    <row r="195" spans="1:4" ht="51" customHeight="1">
      <c r="A195" s="24"/>
      <c r="B195" s="24"/>
      <c r="C195" s="24"/>
      <c r="D195" s="7"/>
    </row>
    <row r="196" spans="1:4" ht="51" customHeight="1">
      <c r="A196" s="24"/>
      <c r="B196" s="24"/>
      <c r="C196" s="24"/>
      <c r="D196" s="7"/>
    </row>
    <row r="197" spans="1:4" ht="51" customHeight="1">
      <c r="A197" s="24"/>
      <c r="B197" s="24"/>
      <c r="C197" s="24"/>
      <c r="D197" s="7"/>
    </row>
    <row r="198" spans="1:4" ht="51" customHeight="1">
      <c r="A198" s="24"/>
      <c r="B198" s="24"/>
      <c r="C198" s="24"/>
      <c r="D198" s="7"/>
    </row>
    <row r="199" spans="1:4" ht="51" customHeight="1">
      <c r="A199" s="24"/>
      <c r="B199" s="24"/>
      <c r="C199" s="24"/>
      <c r="D199" s="7"/>
    </row>
    <row r="200" spans="1:4" ht="51" customHeight="1">
      <c r="A200" s="24"/>
      <c r="B200" s="24"/>
      <c r="C200" s="24"/>
      <c r="D200" s="7"/>
    </row>
    <row r="201" spans="1:4" ht="51" customHeight="1">
      <c r="A201" s="24"/>
      <c r="B201" s="24"/>
      <c r="C201" s="24"/>
      <c r="D201" s="7"/>
    </row>
    <row r="202" spans="1:4" ht="51" customHeight="1">
      <c r="A202" s="24"/>
      <c r="B202" s="24"/>
      <c r="C202" s="24"/>
      <c r="D202" s="7"/>
    </row>
    <row r="203" spans="1:4" ht="51" customHeight="1">
      <c r="A203" s="24"/>
      <c r="B203" s="24"/>
      <c r="C203" s="24"/>
      <c r="D203" s="7"/>
    </row>
    <row r="204" spans="1:4" ht="51" customHeight="1">
      <c r="A204" s="24"/>
      <c r="B204" s="24"/>
      <c r="C204" s="24"/>
      <c r="D204" s="7"/>
    </row>
    <row r="205" spans="1:4" ht="51" customHeight="1">
      <c r="A205" s="24"/>
      <c r="B205" s="24"/>
      <c r="C205" s="24"/>
      <c r="D205" s="7"/>
    </row>
    <row r="206" spans="1:4" ht="51" customHeight="1">
      <c r="A206" s="24"/>
      <c r="B206" s="24"/>
      <c r="C206" s="24"/>
      <c r="D206" s="7"/>
    </row>
    <row r="207" spans="1:4" ht="51" customHeight="1">
      <c r="A207" s="24"/>
      <c r="B207" s="24"/>
      <c r="C207" s="24"/>
      <c r="D207" s="7"/>
    </row>
    <row r="208" spans="1:4" ht="51" customHeight="1">
      <c r="A208" s="24"/>
      <c r="B208" s="24"/>
      <c r="C208" s="24"/>
      <c r="D208" s="7"/>
    </row>
    <row r="209" spans="1:4" ht="51" customHeight="1">
      <c r="A209" s="24"/>
      <c r="B209" s="24"/>
      <c r="C209" s="24"/>
      <c r="D209" s="7"/>
    </row>
    <row r="210" spans="1:4" ht="51" customHeight="1">
      <c r="A210" s="24"/>
      <c r="B210" s="24"/>
      <c r="C210" s="24"/>
      <c r="D210" s="7"/>
    </row>
    <row r="211" spans="1:4" ht="51" customHeight="1">
      <c r="A211" s="24"/>
      <c r="B211" s="24"/>
      <c r="C211" s="24"/>
      <c r="D211" s="7"/>
    </row>
    <row r="212" spans="1:4" ht="51" customHeight="1">
      <c r="A212" s="24"/>
      <c r="B212" s="24"/>
      <c r="C212" s="24"/>
      <c r="D212" s="7"/>
    </row>
    <row r="213" spans="1:4" ht="51" customHeight="1">
      <c r="A213" s="24"/>
      <c r="B213" s="24"/>
      <c r="C213" s="24"/>
      <c r="D213" s="7"/>
    </row>
    <row r="214" spans="1:4" ht="51" customHeight="1">
      <c r="A214" s="24"/>
      <c r="B214" s="24"/>
      <c r="C214" s="24"/>
      <c r="D214" s="7"/>
    </row>
    <row r="215" spans="1:4" ht="51" customHeight="1">
      <c r="A215" s="24"/>
      <c r="B215" s="24"/>
      <c r="C215" s="24"/>
      <c r="D215" s="7"/>
    </row>
    <row r="216" spans="1:4" ht="51" customHeight="1">
      <c r="A216" s="24"/>
      <c r="B216" s="24"/>
      <c r="C216" s="24"/>
      <c r="D216" s="7"/>
    </row>
    <row r="217" spans="1:4" ht="51" customHeight="1">
      <c r="A217" s="24"/>
      <c r="B217" s="24"/>
      <c r="C217" s="24"/>
      <c r="D217" s="7"/>
    </row>
    <row r="218" spans="1:4" ht="51" customHeight="1">
      <c r="A218" s="24"/>
      <c r="B218" s="24"/>
      <c r="C218" s="24"/>
      <c r="D218" s="7"/>
    </row>
    <row r="219" spans="1:4" ht="51" customHeight="1">
      <c r="A219" s="24"/>
      <c r="B219" s="24"/>
      <c r="C219" s="24"/>
      <c r="D219" s="7"/>
    </row>
    <row r="220" spans="1:4" ht="51" customHeight="1">
      <c r="A220" s="24"/>
      <c r="B220" s="24"/>
      <c r="C220" s="24"/>
      <c r="D220" s="7"/>
    </row>
    <row r="221" spans="1:4" ht="51" customHeight="1">
      <c r="A221" s="24"/>
      <c r="B221" s="24"/>
      <c r="C221" s="24"/>
      <c r="D221" s="7"/>
    </row>
    <row r="222" spans="1:4" ht="51" customHeight="1">
      <c r="A222" s="24"/>
      <c r="B222" s="24"/>
      <c r="C222" s="24"/>
      <c r="D222" s="7"/>
    </row>
    <row r="223" spans="1:4" ht="51" customHeight="1">
      <c r="A223" s="24"/>
      <c r="B223" s="24"/>
      <c r="C223" s="24"/>
      <c r="D223" s="7"/>
    </row>
    <row r="224" spans="1:4" ht="51" customHeight="1">
      <c r="A224" s="24"/>
      <c r="B224" s="24"/>
      <c r="C224" s="24"/>
      <c r="D224" s="7"/>
    </row>
    <row r="225" spans="1:4" ht="51" customHeight="1">
      <c r="A225" s="24"/>
      <c r="B225" s="24"/>
      <c r="C225" s="24"/>
      <c r="D225" s="7"/>
    </row>
    <row r="226" spans="1:4" ht="51" customHeight="1">
      <c r="A226" s="24"/>
      <c r="B226" s="24"/>
      <c r="C226" s="24"/>
      <c r="D226" s="7"/>
    </row>
    <row r="227" spans="1:4" ht="51" customHeight="1">
      <c r="A227" s="24"/>
      <c r="B227" s="24"/>
      <c r="C227" s="24"/>
      <c r="D227" s="7"/>
    </row>
    <row r="228" spans="1:4" ht="51" customHeight="1">
      <c r="A228" s="24"/>
      <c r="B228" s="24"/>
      <c r="C228" s="24"/>
      <c r="D228" s="7"/>
    </row>
    <row r="229" spans="1:4" ht="51" customHeight="1">
      <c r="A229" s="24"/>
      <c r="B229" s="24"/>
      <c r="C229" s="24"/>
      <c r="D229" s="7"/>
    </row>
    <row r="230" spans="1:4" ht="51" customHeight="1">
      <c r="A230" s="24"/>
      <c r="B230" s="24"/>
      <c r="C230" s="24"/>
      <c r="D230" s="7"/>
    </row>
    <row r="231" spans="1:4" ht="51" customHeight="1">
      <c r="A231" s="24"/>
      <c r="B231" s="24"/>
      <c r="C231" s="24"/>
      <c r="D231" s="7"/>
    </row>
    <row r="232" spans="1:4" ht="51" customHeight="1">
      <c r="A232" s="24"/>
      <c r="B232" s="24"/>
      <c r="C232" s="24"/>
      <c r="D232" s="7"/>
    </row>
    <row r="233" spans="1:4" ht="51" customHeight="1">
      <c r="A233" s="24"/>
      <c r="B233" s="24"/>
      <c r="C233" s="24"/>
      <c r="D233" s="7"/>
    </row>
    <row r="234" spans="1:4" ht="51" customHeight="1">
      <c r="A234" s="24"/>
      <c r="B234" s="24"/>
      <c r="C234" s="24"/>
      <c r="D234" s="7"/>
    </row>
    <row r="235" spans="1:4" ht="51" customHeight="1">
      <c r="A235" s="24"/>
      <c r="B235" s="24"/>
      <c r="C235" s="24"/>
      <c r="D235" s="7"/>
    </row>
    <row r="236" spans="1:4" ht="51" customHeight="1">
      <c r="A236" s="24"/>
      <c r="B236" s="24"/>
      <c r="C236" s="24"/>
      <c r="D236" s="7"/>
    </row>
    <row r="237" spans="1:4" ht="51" customHeight="1">
      <c r="A237" s="24"/>
      <c r="B237" s="24"/>
      <c r="C237" s="24"/>
      <c r="D237" s="7"/>
    </row>
    <row r="238" spans="1:4" ht="51" customHeight="1">
      <c r="A238" s="24"/>
      <c r="B238" s="24"/>
      <c r="C238" s="24"/>
      <c r="D238" s="7"/>
    </row>
    <row r="239" spans="1:4" ht="51" customHeight="1">
      <c r="A239" s="24"/>
      <c r="B239" s="24"/>
      <c r="C239" s="24"/>
      <c r="D239" s="7"/>
    </row>
    <row r="240" spans="1:4" ht="51" customHeight="1">
      <c r="A240" s="24"/>
      <c r="B240" s="24"/>
      <c r="C240" s="24"/>
      <c r="D240" s="7"/>
    </row>
    <row r="241" spans="1:4" ht="51" customHeight="1">
      <c r="A241" s="24"/>
      <c r="B241" s="24"/>
      <c r="C241" s="24"/>
      <c r="D241" s="7"/>
    </row>
    <row r="242" spans="1:4" ht="51" customHeight="1">
      <c r="A242" s="24"/>
      <c r="B242" s="24"/>
      <c r="C242" s="24"/>
      <c r="D242" s="7"/>
    </row>
    <row r="243" spans="1:4" ht="51" customHeight="1">
      <c r="A243" s="24"/>
      <c r="B243" s="24"/>
      <c r="C243" s="24"/>
      <c r="D243" s="7"/>
    </row>
    <row r="244" spans="1:4" ht="51" customHeight="1">
      <c r="A244" s="24"/>
      <c r="B244" s="24"/>
      <c r="C244" s="24"/>
      <c r="D244" s="7"/>
    </row>
    <row r="245" spans="1:4" ht="51" customHeight="1">
      <c r="A245" s="24"/>
      <c r="B245" s="24"/>
      <c r="C245" s="24"/>
      <c r="D245" s="7"/>
    </row>
    <row r="246" spans="1:4" ht="51" customHeight="1">
      <c r="A246" s="24"/>
      <c r="B246" s="24"/>
      <c r="C246" s="24"/>
      <c r="D246" s="7"/>
    </row>
    <row r="247" spans="1:4" ht="51" customHeight="1">
      <c r="A247" s="24"/>
      <c r="B247" s="24"/>
      <c r="C247" s="24"/>
      <c r="D247" s="7"/>
    </row>
    <row r="248" spans="1:4" ht="51" customHeight="1">
      <c r="A248" s="24"/>
      <c r="B248" s="24"/>
      <c r="C248" s="24"/>
      <c r="D248" s="7"/>
    </row>
    <row r="249" spans="1:4" ht="51" customHeight="1">
      <c r="A249" s="24"/>
      <c r="B249" s="24"/>
      <c r="C249" s="24"/>
      <c r="D249" s="7"/>
    </row>
    <row r="250" spans="1:4" ht="51" customHeight="1">
      <c r="A250" s="24"/>
      <c r="B250" s="24"/>
      <c r="C250" s="24"/>
      <c r="D250" s="7"/>
    </row>
    <row r="251" spans="1:4" ht="51" customHeight="1">
      <c r="A251" s="24"/>
      <c r="B251" s="24"/>
      <c r="C251" s="24"/>
      <c r="D251" s="7"/>
    </row>
    <row r="252" spans="1:4" ht="51" customHeight="1">
      <c r="A252" s="24"/>
      <c r="B252" s="24"/>
      <c r="C252" s="24"/>
      <c r="D252" s="7"/>
    </row>
    <row r="253" spans="1:4" ht="51" customHeight="1">
      <c r="A253" s="24"/>
      <c r="B253" s="24"/>
      <c r="C253" s="24"/>
      <c r="D253" s="7"/>
    </row>
    <row r="254" spans="1:4" ht="51" customHeight="1">
      <c r="A254" s="24"/>
      <c r="B254" s="24"/>
      <c r="C254" s="24"/>
      <c r="D254" s="7"/>
    </row>
    <row r="255" spans="1:4" ht="51" customHeight="1">
      <c r="A255" s="24"/>
      <c r="B255" s="24"/>
      <c r="C255" s="24"/>
      <c r="D255" s="7"/>
    </row>
    <row r="256" spans="1:4" ht="51" customHeight="1">
      <c r="A256" s="24"/>
      <c r="B256" s="24"/>
      <c r="C256" s="24"/>
      <c r="D256" s="7"/>
    </row>
    <row r="257" spans="1:4" ht="51" customHeight="1">
      <c r="A257" s="24"/>
      <c r="B257" s="24"/>
      <c r="C257" s="24"/>
      <c r="D257" s="7"/>
    </row>
    <row r="258" spans="1:4" ht="51" customHeight="1">
      <c r="A258" s="24"/>
      <c r="B258" s="24"/>
      <c r="C258" s="24"/>
      <c r="D258" s="7"/>
    </row>
    <row r="259" spans="1:4" ht="51" customHeight="1">
      <c r="A259" s="24"/>
      <c r="B259" s="24"/>
      <c r="C259" s="24"/>
      <c r="D259" s="7"/>
    </row>
    <row r="260" spans="1:4" ht="51" customHeight="1">
      <c r="A260" s="24"/>
      <c r="B260" s="24"/>
      <c r="C260" s="24"/>
      <c r="D260" s="7"/>
    </row>
    <row r="261" spans="1:4" ht="51" customHeight="1">
      <c r="A261" s="24"/>
      <c r="B261" s="24"/>
      <c r="C261" s="24"/>
      <c r="D261" s="7"/>
    </row>
    <row r="262" spans="1:4" ht="51" customHeight="1">
      <c r="A262" s="24"/>
      <c r="B262" s="24"/>
      <c r="C262" s="24"/>
      <c r="D262" s="7"/>
    </row>
    <row r="263" spans="1:4" ht="51" customHeight="1">
      <c r="A263" s="24"/>
      <c r="B263" s="24"/>
      <c r="C263" s="24"/>
      <c r="D263" s="7"/>
    </row>
    <row r="264" spans="1:4" ht="51" customHeight="1">
      <c r="A264" s="24"/>
      <c r="B264" s="24"/>
      <c r="C264" s="24"/>
      <c r="D264" s="7"/>
    </row>
    <row r="265" spans="1:4" ht="51" customHeight="1">
      <c r="A265" s="24"/>
      <c r="B265" s="24"/>
      <c r="C265" s="24"/>
      <c r="D265" s="7"/>
    </row>
    <row r="266" spans="1:4" ht="51" customHeight="1">
      <c r="A266" s="24"/>
      <c r="B266" s="24"/>
      <c r="C266" s="24"/>
      <c r="D266" s="7"/>
    </row>
    <row r="267" spans="1:4" ht="51" customHeight="1">
      <c r="A267" s="24"/>
      <c r="B267" s="24"/>
      <c r="C267" s="24"/>
      <c r="D267" s="7"/>
    </row>
    <row r="268" spans="1:4" ht="51" customHeight="1">
      <c r="A268" s="24"/>
      <c r="B268" s="24"/>
      <c r="C268" s="24"/>
      <c r="D268" s="7"/>
    </row>
    <row r="269" spans="1:4" ht="51" customHeight="1">
      <c r="A269" s="24"/>
      <c r="B269" s="24"/>
      <c r="C269" s="24"/>
      <c r="D269" s="7"/>
    </row>
    <row r="270" spans="1:4" ht="51" customHeight="1">
      <c r="A270" s="24"/>
      <c r="B270" s="24"/>
      <c r="C270" s="24"/>
      <c r="D270" s="7"/>
    </row>
    <row r="271" spans="1:4" ht="51" customHeight="1">
      <c r="A271" s="24"/>
      <c r="B271" s="24"/>
      <c r="C271" s="24"/>
      <c r="D271" s="7"/>
    </row>
    <row r="272" spans="1:4" ht="51" customHeight="1">
      <c r="A272" s="24"/>
      <c r="B272" s="24"/>
      <c r="C272" s="24"/>
      <c r="D272" s="7"/>
    </row>
    <row r="273" spans="1:4" ht="51" customHeight="1">
      <c r="A273" s="24"/>
      <c r="B273" s="24"/>
      <c r="C273" s="24"/>
      <c r="D273" s="7"/>
    </row>
    <row r="274" spans="1:4" ht="51" customHeight="1">
      <c r="A274" s="24"/>
      <c r="B274" s="24"/>
      <c r="C274" s="24"/>
      <c r="D274" s="7"/>
    </row>
    <row r="275" spans="1:4" ht="51" customHeight="1">
      <c r="A275" s="24"/>
      <c r="B275" s="24"/>
      <c r="C275" s="24"/>
      <c r="D275" s="7"/>
    </row>
    <row r="276" spans="1:4" ht="51" customHeight="1">
      <c r="A276" s="24"/>
      <c r="B276" s="24"/>
      <c r="C276" s="24"/>
      <c r="D276" s="7"/>
    </row>
    <row r="277" spans="1:4" ht="51" customHeight="1">
      <c r="A277" s="24"/>
      <c r="B277" s="24"/>
      <c r="C277" s="24"/>
      <c r="D277" s="7"/>
    </row>
    <row r="278" spans="1:4" ht="51" customHeight="1">
      <c r="A278" s="24"/>
      <c r="B278" s="24"/>
      <c r="C278" s="24"/>
      <c r="D278" s="7"/>
    </row>
    <row r="279" spans="1:4" ht="51" customHeight="1">
      <c r="A279" s="24"/>
      <c r="B279" s="24"/>
      <c r="C279" s="24"/>
      <c r="D279" s="7"/>
    </row>
    <row r="280" spans="1:4" ht="51" customHeight="1">
      <c r="A280" s="24"/>
      <c r="B280" s="24"/>
      <c r="C280" s="24"/>
      <c r="D280" s="7"/>
    </row>
    <row r="281" spans="1:4" ht="51" customHeight="1">
      <c r="A281" s="24"/>
      <c r="B281" s="24"/>
      <c r="C281" s="24"/>
      <c r="D281" s="7"/>
    </row>
    <row r="282" spans="1:4" ht="51" customHeight="1">
      <c r="A282" s="24"/>
      <c r="B282" s="24"/>
      <c r="C282" s="24"/>
      <c r="D282" s="7"/>
    </row>
    <row r="283" spans="1:4" ht="51" customHeight="1">
      <c r="A283" s="24"/>
      <c r="B283" s="24"/>
      <c r="C283" s="24"/>
      <c r="D283" s="7"/>
    </row>
    <row r="284" spans="1:4" ht="51" customHeight="1">
      <c r="A284" s="24"/>
      <c r="B284" s="24"/>
      <c r="C284" s="24"/>
      <c r="D284" s="7"/>
    </row>
    <row r="285" spans="1:4" ht="51" customHeight="1">
      <c r="A285" s="24"/>
      <c r="B285" s="24"/>
      <c r="C285" s="24"/>
      <c r="D285" s="7"/>
    </row>
    <row r="286" spans="1:4" ht="51" customHeight="1">
      <c r="A286" s="24"/>
      <c r="B286" s="24"/>
      <c r="C286" s="24"/>
      <c r="D286" s="7"/>
    </row>
    <row r="287" spans="1:4" ht="51" customHeight="1">
      <c r="A287" s="24"/>
      <c r="B287" s="24"/>
      <c r="C287" s="24"/>
      <c r="D287" s="7"/>
    </row>
    <row r="288" spans="1:4" ht="51" customHeight="1">
      <c r="A288" s="24"/>
      <c r="B288" s="24"/>
      <c r="C288" s="24"/>
      <c r="D288" s="7"/>
    </row>
    <row r="289" spans="1:4" ht="51" customHeight="1">
      <c r="A289" s="24"/>
      <c r="B289" s="24"/>
      <c r="C289" s="24"/>
      <c r="D289" s="7"/>
    </row>
    <row r="290" spans="1:4" ht="51" customHeight="1">
      <c r="A290" s="24"/>
      <c r="B290" s="24"/>
      <c r="C290" s="24"/>
      <c r="D290" s="7"/>
    </row>
    <row r="291" spans="1:4" ht="51" customHeight="1">
      <c r="A291" s="24"/>
      <c r="B291" s="24"/>
      <c r="C291" s="24"/>
      <c r="D291" s="7"/>
    </row>
    <row r="292" spans="1:4" ht="51" customHeight="1">
      <c r="A292" s="24"/>
      <c r="B292" s="24"/>
      <c r="C292" s="24"/>
      <c r="D292" s="7"/>
    </row>
    <row r="293" spans="1:4" ht="51" customHeight="1">
      <c r="A293" s="24"/>
      <c r="B293" s="24"/>
      <c r="C293" s="24"/>
      <c r="D293" s="7"/>
    </row>
    <row r="294" spans="1:4" ht="51" customHeight="1">
      <c r="A294" s="24"/>
      <c r="B294" s="24"/>
      <c r="C294" s="24"/>
      <c r="D294" s="7"/>
    </row>
    <row r="295" spans="1:4" ht="51" customHeight="1">
      <c r="A295" s="24"/>
      <c r="B295" s="24"/>
      <c r="C295" s="24"/>
      <c r="D295" s="7"/>
    </row>
    <row r="296" spans="1:4" ht="51" customHeight="1">
      <c r="A296" s="24"/>
      <c r="B296" s="24"/>
      <c r="C296" s="24"/>
      <c r="D296" s="7"/>
    </row>
    <row r="297" spans="1:4" ht="51" customHeight="1">
      <c r="A297" s="24"/>
      <c r="B297" s="24"/>
      <c r="C297" s="24"/>
      <c r="D297" s="7"/>
    </row>
    <row r="298" spans="1:4" ht="51" customHeight="1">
      <c r="A298" s="24"/>
      <c r="B298" s="24"/>
      <c r="C298" s="24"/>
      <c r="D298" s="7"/>
    </row>
    <row r="299" spans="1:4" ht="51" customHeight="1">
      <c r="A299" s="24"/>
      <c r="B299" s="24"/>
      <c r="C299" s="24"/>
      <c r="D299" s="7"/>
    </row>
    <row r="300" spans="1:4" ht="51" customHeight="1">
      <c r="A300" s="24"/>
      <c r="B300" s="24"/>
      <c r="C300" s="24"/>
      <c r="D300" s="7"/>
    </row>
    <row r="301" spans="1:4" ht="51" customHeight="1">
      <c r="A301" s="24"/>
      <c r="B301" s="24"/>
      <c r="C301" s="24"/>
      <c r="D301" s="7"/>
    </row>
    <row r="302" spans="1:4" ht="51" customHeight="1">
      <c r="A302" s="24"/>
      <c r="B302" s="24"/>
      <c r="C302" s="24"/>
      <c r="D302" s="7"/>
    </row>
    <row r="303" spans="1:4" ht="51" customHeight="1">
      <c r="A303" s="24"/>
      <c r="B303" s="24"/>
      <c r="C303" s="24"/>
      <c r="D303" s="7"/>
    </row>
    <row r="304" spans="1:4" ht="51" customHeight="1">
      <c r="A304" s="24"/>
      <c r="B304" s="24"/>
      <c r="C304" s="24"/>
      <c r="D304" s="7"/>
    </row>
    <row r="305" spans="1:4" ht="51" customHeight="1">
      <c r="A305" s="24"/>
      <c r="B305" s="24"/>
      <c r="C305" s="24"/>
      <c r="D305" s="7"/>
    </row>
    <row r="306" spans="1:4" ht="51" customHeight="1">
      <c r="A306" s="24"/>
      <c r="B306" s="24"/>
      <c r="C306" s="24"/>
      <c r="D306" s="7"/>
    </row>
    <row r="307" spans="1:4" ht="51" customHeight="1">
      <c r="A307" s="24"/>
      <c r="B307" s="24"/>
      <c r="C307" s="24"/>
      <c r="D307" s="7"/>
    </row>
    <row r="308" spans="1:4" ht="51" customHeight="1">
      <c r="A308" s="24"/>
      <c r="B308" s="24"/>
      <c r="C308" s="24"/>
      <c r="D308" s="7"/>
    </row>
    <row r="309" spans="1:4" ht="51" customHeight="1">
      <c r="A309" s="24"/>
      <c r="B309" s="24"/>
      <c r="C309" s="24"/>
      <c r="D309" s="7"/>
    </row>
    <row r="310" spans="1:4" ht="51" customHeight="1">
      <c r="A310" s="24"/>
      <c r="B310" s="24"/>
      <c r="C310" s="24"/>
      <c r="D310" s="7"/>
    </row>
    <row r="311" spans="1:4" ht="51" customHeight="1">
      <c r="A311" s="24"/>
      <c r="B311" s="24"/>
      <c r="C311" s="24"/>
      <c r="D311" s="7"/>
    </row>
    <row r="312" spans="1:4" ht="51" customHeight="1">
      <c r="A312" s="24"/>
      <c r="B312" s="24"/>
      <c r="C312" s="24"/>
      <c r="D312" s="7"/>
    </row>
    <row r="313" spans="1:4" ht="51" customHeight="1">
      <c r="A313" s="24"/>
      <c r="B313" s="24"/>
      <c r="C313" s="24"/>
      <c r="D313" s="7"/>
    </row>
    <row r="314" spans="1:4" ht="51" customHeight="1">
      <c r="A314" s="24"/>
      <c r="B314" s="24"/>
      <c r="C314" s="24"/>
      <c r="D314" s="7"/>
    </row>
    <row r="315" spans="1:4" ht="51" customHeight="1">
      <c r="A315" s="24"/>
      <c r="B315" s="24"/>
      <c r="C315" s="24"/>
      <c r="D315" s="7"/>
    </row>
    <row r="316" spans="1:4" ht="51" customHeight="1">
      <c r="A316" s="24"/>
      <c r="B316" s="24"/>
      <c r="C316" s="24"/>
      <c r="D316" s="7"/>
    </row>
    <row r="317" spans="1:4" ht="51" customHeight="1">
      <c r="A317" s="24"/>
      <c r="B317" s="24"/>
      <c r="C317" s="24"/>
      <c r="D317" s="7"/>
    </row>
    <row r="318" spans="1:4" ht="51" customHeight="1">
      <c r="A318" s="24"/>
      <c r="B318" s="24"/>
      <c r="C318" s="24"/>
      <c r="D318" s="7"/>
    </row>
    <row r="319" spans="1:4" ht="51" customHeight="1">
      <c r="A319" s="24"/>
      <c r="B319" s="24"/>
      <c r="C319" s="24"/>
      <c r="D319" s="7"/>
    </row>
    <row r="320" spans="1:4" ht="51" customHeight="1">
      <c r="A320" s="24"/>
      <c r="B320" s="24"/>
      <c r="C320" s="24"/>
      <c r="D320" s="7"/>
    </row>
    <row r="321" spans="1:4" ht="51" customHeight="1">
      <c r="A321" s="24"/>
      <c r="B321" s="24"/>
      <c r="C321" s="24"/>
      <c r="D321" s="7"/>
    </row>
    <row r="322" spans="1:4" ht="51" customHeight="1">
      <c r="A322" s="24"/>
      <c r="B322" s="24"/>
      <c r="C322" s="24"/>
      <c r="D322" s="7"/>
    </row>
    <row r="323" spans="1:4" ht="51" customHeight="1">
      <c r="A323" s="24"/>
      <c r="B323" s="24"/>
      <c r="C323" s="24"/>
      <c r="D323" s="7"/>
    </row>
    <row r="324" spans="1:4" ht="51" customHeight="1">
      <c r="A324" s="24"/>
      <c r="B324" s="24"/>
      <c r="C324" s="24"/>
      <c r="D324" s="7"/>
    </row>
    <row r="325" spans="1:4" ht="51" customHeight="1">
      <c r="A325" s="24"/>
      <c r="B325" s="24"/>
      <c r="C325" s="24"/>
      <c r="D325" s="7"/>
    </row>
    <row r="326" spans="1:4" ht="51" customHeight="1">
      <c r="A326" s="24"/>
      <c r="B326" s="24"/>
      <c r="C326" s="24"/>
      <c r="D326" s="7"/>
    </row>
    <row r="327" spans="1:4" ht="51" customHeight="1">
      <c r="A327" s="24"/>
      <c r="B327" s="24"/>
      <c r="C327" s="24"/>
      <c r="D327" s="7"/>
    </row>
    <row r="328" spans="1:4" ht="51" customHeight="1">
      <c r="A328" s="24"/>
      <c r="B328" s="24"/>
      <c r="C328" s="24"/>
      <c r="D328" s="7"/>
    </row>
    <row r="329" spans="1:4" ht="51" customHeight="1">
      <c r="A329" s="24"/>
      <c r="B329" s="24"/>
      <c r="C329" s="24"/>
      <c r="D329" s="7"/>
    </row>
    <row r="330" spans="1:4" ht="51" customHeight="1">
      <c r="A330" s="24"/>
      <c r="B330" s="24"/>
      <c r="C330" s="24"/>
      <c r="D330" s="7"/>
    </row>
    <row r="331" spans="1:4" ht="51" customHeight="1">
      <c r="A331" s="24"/>
      <c r="B331" s="24"/>
      <c r="C331" s="24"/>
      <c r="D331" s="7"/>
    </row>
    <row r="332" spans="1:4" ht="51" customHeight="1">
      <c r="A332" s="24"/>
      <c r="B332" s="24"/>
      <c r="C332" s="24"/>
      <c r="D332" s="7"/>
    </row>
    <row r="333" spans="1:4" ht="51" customHeight="1">
      <c r="A333" s="24"/>
      <c r="B333" s="24"/>
      <c r="C333" s="24"/>
      <c r="D333" s="7"/>
    </row>
    <row r="334" spans="1:4" ht="51" customHeight="1">
      <c r="A334" s="24"/>
      <c r="B334" s="24"/>
      <c r="C334" s="24"/>
      <c r="D334" s="7"/>
    </row>
    <row r="335" spans="1:4" ht="51" customHeight="1">
      <c r="A335" s="24"/>
      <c r="B335" s="24"/>
      <c r="C335" s="24"/>
      <c r="D335" s="7"/>
    </row>
    <row r="336" spans="1:4" ht="51" customHeight="1">
      <c r="A336" s="24"/>
      <c r="B336" s="24"/>
      <c r="C336" s="24"/>
      <c r="D336" s="7"/>
    </row>
    <row r="337" spans="1:4" ht="51" customHeight="1">
      <c r="A337" s="24"/>
      <c r="B337" s="24"/>
      <c r="C337" s="24"/>
      <c r="D337" s="7"/>
    </row>
    <row r="338" spans="1:4" ht="51" customHeight="1">
      <c r="A338" s="24"/>
      <c r="B338" s="24"/>
      <c r="C338" s="24"/>
      <c r="D338" s="7"/>
    </row>
    <row r="339" spans="1:4" ht="51" customHeight="1">
      <c r="A339" s="24"/>
      <c r="B339" s="24"/>
      <c r="C339" s="24"/>
      <c r="D339" s="7"/>
    </row>
    <row r="340" spans="1:4" ht="51" customHeight="1">
      <c r="A340" s="24"/>
      <c r="B340" s="24"/>
      <c r="C340" s="24"/>
      <c r="D340" s="7"/>
    </row>
    <row r="341" spans="1:4" ht="51" customHeight="1">
      <c r="A341" s="24"/>
      <c r="B341" s="24"/>
      <c r="C341" s="24"/>
      <c r="D341" s="7"/>
    </row>
    <row r="342" spans="1:4" ht="51" customHeight="1">
      <c r="A342" s="24"/>
      <c r="B342" s="24"/>
      <c r="C342" s="24"/>
      <c r="D342" s="7"/>
    </row>
    <row r="343" spans="1:4" ht="51" customHeight="1">
      <c r="A343" s="24"/>
      <c r="B343" s="24"/>
      <c r="C343" s="24"/>
      <c r="D343" s="7"/>
    </row>
    <row r="344" spans="1:4" ht="51" customHeight="1">
      <c r="A344" s="24"/>
      <c r="B344" s="24"/>
      <c r="C344" s="24"/>
      <c r="D344" s="7"/>
    </row>
    <row r="345" spans="1:4" ht="51" customHeight="1">
      <c r="A345" s="24"/>
      <c r="B345" s="24"/>
      <c r="C345" s="24"/>
      <c r="D345" s="7"/>
    </row>
    <row r="346" spans="1:4" ht="51" customHeight="1">
      <c r="A346" s="24"/>
      <c r="B346" s="24"/>
      <c r="C346" s="24"/>
      <c r="D346" s="7"/>
    </row>
    <row r="347" spans="1:4" ht="51" customHeight="1">
      <c r="A347" s="24"/>
      <c r="B347" s="24"/>
      <c r="C347" s="24"/>
      <c r="D347" s="7"/>
    </row>
    <row r="348" spans="1:4" ht="51" customHeight="1">
      <c r="A348" s="24"/>
      <c r="B348" s="24"/>
      <c r="C348" s="24"/>
      <c r="D348" s="7"/>
    </row>
    <row r="349" spans="1:4" ht="51" customHeight="1">
      <c r="A349" s="24"/>
      <c r="B349" s="24"/>
      <c r="C349" s="24"/>
      <c r="D349" s="7"/>
    </row>
    <row r="350" spans="1:4" ht="51" customHeight="1">
      <c r="A350" s="24"/>
      <c r="B350" s="24"/>
      <c r="C350" s="24"/>
      <c r="D350" s="7"/>
    </row>
    <row r="351" spans="1:4" ht="51" customHeight="1">
      <c r="A351" s="24"/>
      <c r="B351" s="24"/>
      <c r="C351" s="24"/>
      <c r="D351" s="7"/>
    </row>
    <row r="352" spans="1:4" ht="51" customHeight="1">
      <c r="A352" s="24"/>
      <c r="B352" s="24"/>
      <c r="C352" s="24"/>
      <c r="D352" s="7"/>
    </row>
    <row r="353" spans="1:4" ht="51" customHeight="1">
      <c r="A353" s="24"/>
      <c r="B353" s="24"/>
      <c r="C353" s="24"/>
      <c r="D353" s="7"/>
    </row>
    <row r="354" spans="1:4" ht="51" customHeight="1">
      <c r="A354" s="24"/>
      <c r="B354" s="24"/>
      <c r="C354" s="24"/>
      <c r="D354" s="7"/>
    </row>
    <row r="355" spans="1:4" ht="51" customHeight="1">
      <c r="A355" s="24"/>
      <c r="B355" s="24"/>
      <c r="C355" s="24"/>
      <c r="D355" s="7"/>
    </row>
    <row r="356" spans="1:4" ht="51" customHeight="1">
      <c r="A356" s="24"/>
      <c r="B356" s="24"/>
      <c r="C356" s="24"/>
      <c r="D356" s="7"/>
    </row>
    <row r="357" spans="1:4" ht="51" customHeight="1">
      <c r="A357" s="24"/>
      <c r="B357" s="24"/>
      <c r="C357" s="24"/>
      <c r="D357" s="7"/>
    </row>
    <row r="358" spans="1:4" ht="51" customHeight="1">
      <c r="A358" s="24"/>
      <c r="B358" s="24"/>
      <c r="C358" s="24"/>
      <c r="D358" s="7"/>
    </row>
    <row r="359" spans="1:4" ht="51" customHeight="1">
      <c r="A359" s="24"/>
      <c r="B359" s="24"/>
      <c r="C359" s="24"/>
      <c r="D359" s="7"/>
    </row>
    <row r="360" spans="1:4" ht="51" customHeight="1">
      <c r="A360" s="24"/>
      <c r="B360" s="24"/>
      <c r="C360" s="24"/>
      <c r="D360" s="7"/>
    </row>
    <row r="361" spans="1:4" ht="51" customHeight="1">
      <c r="A361" s="24"/>
      <c r="B361" s="24"/>
      <c r="C361" s="24"/>
      <c r="D361" s="7"/>
    </row>
    <row r="362" spans="1:4" ht="51" customHeight="1">
      <c r="A362" s="24"/>
      <c r="B362" s="24"/>
      <c r="C362" s="24"/>
      <c r="D362" s="7"/>
    </row>
    <row r="363" spans="1:4" ht="51" customHeight="1">
      <c r="A363" s="24"/>
      <c r="B363" s="24"/>
      <c r="C363" s="24"/>
      <c r="D363" s="7"/>
    </row>
    <row r="364" spans="1:4" ht="51" customHeight="1">
      <c r="A364" s="24"/>
      <c r="B364" s="24"/>
      <c r="C364" s="24"/>
      <c r="D364" s="7"/>
    </row>
    <row r="365" spans="1:4" ht="51" customHeight="1">
      <c r="A365" s="24"/>
      <c r="B365" s="24"/>
      <c r="C365" s="24"/>
      <c r="D365" s="7"/>
    </row>
    <row r="366" spans="1:4" ht="51" customHeight="1">
      <c r="A366" s="24"/>
      <c r="B366" s="24"/>
      <c r="C366" s="24"/>
      <c r="D366" s="7"/>
    </row>
    <row r="367" spans="1:4" ht="51" customHeight="1">
      <c r="A367" s="24"/>
      <c r="B367" s="24"/>
      <c r="C367" s="24"/>
      <c r="D367" s="7"/>
    </row>
    <row r="368" spans="1:4" ht="51" customHeight="1">
      <c r="A368" s="24"/>
      <c r="B368" s="24"/>
      <c r="C368" s="24"/>
      <c r="D368" s="7"/>
    </row>
    <row r="369" spans="1:4" ht="51" customHeight="1">
      <c r="A369" s="24"/>
      <c r="B369" s="24"/>
      <c r="C369" s="24"/>
      <c r="D369" s="7"/>
    </row>
    <row r="370" spans="1:4" ht="51" customHeight="1">
      <c r="A370" s="24"/>
      <c r="B370" s="24"/>
      <c r="C370" s="24"/>
      <c r="D370" s="7"/>
    </row>
    <row r="371" spans="1:4" ht="51" customHeight="1">
      <c r="A371" s="24"/>
      <c r="B371" s="24"/>
      <c r="C371" s="24"/>
      <c r="D371" s="7"/>
    </row>
    <row r="372" spans="1:4" ht="51" customHeight="1">
      <c r="A372" s="24"/>
      <c r="B372" s="24"/>
      <c r="C372" s="24"/>
      <c r="D372" s="7"/>
    </row>
    <row r="373" spans="1:4" ht="51" customHeight="1">
      <c r="A373" s="24"/>
      <c r="B373" s="24"/>
      <c r="C373" s="24"/>
      <c r="D373" s="7"/>
    </row>
    <row r="374" spans="1:4" ht="51" customHeight="1">
      <c r="A374" s="24"/>
      <c r="B374" s="24"/>
      <c r="C374" s="24"/>
      <c r="D374" s="7"/>
    </row>
    <row r="375" spans="1:4" ht="51" customHeight="1">
      <c r="A375" s="24"/>
      <c r="B375" s="24"/>
      <c r="C375" s="24"/>
      <c r="D375" s="7"/>
    </row>
    <row r="376" spans="1:4" ht="51" customHeight="1">
      <c r="A376" s="24"/>
      <c r="B376" s="24"/>
      <c r="C376" s="24"/>
      <c r="D376" s="7"/>
    </row>
    <row r="377" spans="1:4" ht="51" customHeight="1">
      <c r="A377" s="24"/>
      <c r="B377" s="24"/>
      <c r="C377" s="24"/>
      <c r="D377" s="7"/>
    </row>
    <row r="378" spans="1:4" ht="51" customHeight="1">
      <c r="A378" s="24"/>
      <c r="B378" s="24"/>
      <c r="C378" s="24"/>
      <c r="D378" s="7"/>
    </row>
    <row r="379" spans="1:4" ht="51" customHeight="1">
      <c r="A379" s="24"/>
      <c r="B379" s="24"/>
      <c r="C379" s="24"/>
      <c r="D379" s="7"/>
    </row>
    <row r="380" spans="1:4" ht="51" customHeight="1">
      <c r="A380" s="24"/>
      <c r="B380" s="24"/>
      <c r="C380" s="24"/>
      <c r="D380" s="7"/>
    </row>
    <row r="381" spans="1:4" ht="51" customHeight="1">
      <c r="A381" s="24"/>
      <c r="B381" s="24"/>
      <c r="C381" s="24"/>
      <c r="D381" s="7"/>
    </row>
    <row r="382" spans="1:4" ht="51" customHeight="1">
      <c r="A382" s="24"/>
      <c r="B382" s="24"/>
      <c r="C382" s="24"/>
      <c r="D382" s="7"/>
    </row>
    <row r="383" spans="1:4" ht="51" customHeight="1">
      <c r="A383" s="24"/>
      <c r="B383" s="24"/>
      <c r="C383" s="24"/>
      <c r="D383" s="7"/>
    </row>
    <row r="384" spans="1:4" ht="51" customHeight="1">
      <c r="A384" s="24"/>
      <c r="B384" s="24"/>
      <c r="C384" s="24"/>
      <c r="D384" s="7"/>
    </row>
    <row r="385" spans="1:4" ht="51" customHeight="1">
      <c r="A385" s="24"/>
      <c r="B385" s="24"/>
      <c r="C385" s="24"/>
      <c r="D385" s="7"/>
    </row>
    <row r="386" spans="1:4" ht="51" customHeight="1">
      <c r="A386" s="24"/>
      <c r="B386" s="24"/>
      <c r="C386" s="24"/>
      <c r="D386" s="7"/>
    </row>
    <row r="387" spans="1:4" ht="51" customHeight="1">
      <c r="A387" s="24"/>
      <c r="B387" s="24"/>
      <c r="C387" s="24"/>
      <c r="D387" s="7"/>
    </row>
    <row r="388" spans="1:4" ht="51" customHeight="1">
      <c r="A388" s="24"/>
      <c r="B388" s="24"/>
      <c r="C388" s="24"/>
      <c r="D388" s="7"/>
    </row>
    <row r="389" spans="1:4" ht="51" customHeight="1">
      <c r="A389" s="24"/>
      <c r="B389" s="24"/>
      <c r="C389" s="24"/>
      <c r="D389" s="7"/>
    </row>
    <row r="390" spans="1:4" ht="51" customHeight="1">
      <c r="A390" s="24"/>
      <c r="B390" s="24"/>
      <c r="C390" s="24"/>
      <c r="D390" s="7"/>
    </row>
    <row r="391" spans="1:4" ht="51" customHeight="1">
      <c r="A391" s="24"/>
      <c r="B391" s="24"/>
      <c r="C391" s="24"/>
      <c r="D391" s="7"/>
    </row>
    <row r="392" spans="1:4" ht="51" customHeight="1">
      <c r="A392" s="24"/>
      <c r="B392" s="24"/>
      <c r="C392" s="24"/>
      <c r="D392" s="7"/>
    </row>
    <row r="393" spans="1:4" ht="51" customHeight="1">
      <c r="A393" s="24"/>
      <c r="B393" s="24"/>
      <c r="C393" s="24"/>
      <c r="D393" s="7"/>
    </row>
    <row r="394" spans="1:4" ht="51" customHeight="1">
      <c r="A394" s="24"/>
      <c r="B394" s="24"/>
      <c r="C394" s="24"/>
      <c r="D394" s="7"/>
    </row>
    <row r="395" spans="1:4" ht="51" customHeight="1">
      <c r="A395" s="24"/>
      <c r="B395" s="24"/>
      <c r="C395" s="24"/>
      <c r="D395" s="7"/>
    </row>
    <row r="396" spans="1:4" ht="51" customHeight="1">
      <c r="A396" s="24"/>
      <c r="B396" s="24"/>
      <c r="C396" s="24"/>
      <c r="D396" s="7"/>
    </row>
    <row r="397" spans="1:4" ht="51" customHeight="1">
      <c r="A397" s="24"/>
      <c r="B397" s="24"/>
      <c r="C397" s="24"/>
      <c r="D397" s="7"/>
    </row>
    <row r="398" spans="1:4" ht="51" customHeight="1">
      <c r="A398" s="24"/>
      <c r="B398" s="24"/>
      <c r="C398" s="24"/>
      <c r="D398" s="7"/>
    </row>
    <row r="399" spans="1:4" ht="51" customHeight="1">
      <c r="A399" s="24"/>
      <c r="B399" s="24"/>
      <c r="C399" s="24"/>
      <c r="D399" s="7"/>
    </row>
    <row r="400" spans="1:4" ht="51" customHeight="1">
      <c r="A400" s="24"/>
      <c r="B400" s="24"/>
      <c r="C400" s="24"/>
      <c r="D400" s="7"/>
    </row>
    <row r="401" spans="1:4" ht="51" customHeight="1">
      <c r="A401" s="24"/>
      <c r="B401" s="24"/>
      <c r="C401" s="24"/>
      <c r="D401" s="7"/>
    </row>
    <row r="402" spans="1:4" ht="51" customHeight="1">
      <c r="A402" s="24"/>
      <c r="B402" s="24"/>
      <c r="C402" s="24"/>
      <c r="D402" s="7"/>
    </row>
    <row r="403" spans="1:4" ht="51" customHeight="1">
      <c r="A403" s="24"/>
      <c r="B403" s="24"/>
      <c r="C403" s="24"/>
      <c r="D403" s="7"/>
    </row>
    <row r="404" spans="1:4" ht="51" customHeight="1">
      <c r="A404" s="24"/>
      <c r="B404" s="24"/>
      <c r="C404" s="24"/>
      <c r="D404" s="7"/>
    </row>
    <row r="405" spans="1:4" ht="51" customHeight="1">
      <c r="A405" s="24"/>
      <c r="B405" s="24"/>
      <c r="C405" s="24"/>
      <c r="D405" s="7"/>
    </row>
    <row r="406" spans="1:4" ht="51" customHeight="1">
      <c r="A406" s="24"/>
      <c r="B406" s="24"/>
      <c r="C406" s="24"/>
      <c r="D406" s="7"/>
    </row>
    <row r="407" spans="1:4" ht="51" customHeight="1">
      <c r="A407" s="24"/>
      <c r="B407" s="24"/>
      <c r="C407" s="24"/>
      <c r="D407" s="7"/>
    </row>
    <row r="408" spans="1:4" ht="51" customHeight="1">
      <c r="A408" s="24"/>
      <c r="B408" s="24"/>
      <c r="C408" s="24"/>
      <c r="D408" s="7"/>
    </row>
    <row r="409" spans="1:4" ht="51" customHeight="1">
      <c r="A409" s="24"/>
      <c r="B409" s="24"/>
      <c r="C409" s="24"/>
      <c r="D409" s="7"/>
    </row>
    <row r="410" spans="1:4" ht="51" customHeight="1">
      <c r="A410" s="24"/>
      <c r="B410" s="24"/>
      <c r="C410" s="24"/>
      <c r="D410" s="7"/>
    </row>
    <row r="411" spans="1:4" ht="51" customHeight="1">
      <c r="A411" s="24"/>
      <c r="B411" s="24"/>
      <c r="C411" s="24"/>
      <c r="D411" s="7"/>
    </row>
    <row r="412" spans="1:4" ht="51" customHeight="1">
      <c r="A412" s="24"/>
      <c r="B412" s="24"/>
      <c r="C412" s="24"/>
      <c r="D412" s="7"/>
    </row>
    <row r="413" spans="1:4" ht="51" customHeight="1">
      <c r="A413" s="24"/>
      <c r="B413" s="24"/>
      <c r="C413" s="24"/>
      <c r="D413" s="7"/>
    </row>
    <row r="414" spans="1:4" ht="51" customHeight="1">
      <c r="A414" s="24"/>
      <c r="B414" s="24"/>
      <c r="C414" s="24"/>
      <c r="D414" s="7"/>
    </row>
    <row r="415" spans="1:4" ht="51" customHeight="1">
      <c r="A415" s="24"/>
      <c r="B415" s="24"/>
      <c r="C415" s="24"/>
      <c r="D415" s="7"/>
    </row>
    <row r="416" spans="1:4" ht="51" customHeight="1">
      <c r="A416" s="24"/>
      <c r="B416" s="24"/>
      <c r="C416" s="24"/>
      <c r="D416" s="7"/>
    </row>
    <row r="417" spans="1:4" ht="51" customHeight="1">
      <c r="A417" s="24"/>
      <c r="B417" s="24"/>
      <c r="C417" s="24"/>
      <c r="D417" s="7"/>
    </row>
    <row r="418" spans="1:4" ht="51" customHeight="1">
      <c r="A418" s="24"/>
      <c r="B418" s="24"/>
      <c r="C418" s="24"/>
      <c r="D418" s="7"/>
    </row>
    <row r="419" spans="1:4" ht="51" customHeight="1">
      <c r="A419" s="24"/>
      <c r="B419" s="24"/>
      <c r="C419" s="24"/>
      <c r="D419" s="7"/>
    </row>
    <row r="420" spans="1:4" ht="51" customHeight="1">
      <c r="A420" s="24"/>
      <c r="B420" s="24"/>
      <c r="C420" s="24"/>
      <c r="D420" s="7"/>
    </row>
    <row r="421" spans="1:4" ht="51" customHeight="1">
      <c r="A421" s="24"/>
      <c r="B421" s="24"/>
      <c r="C421" s="24"/>
      <c r="D421" s="7"/>
    </row>
    <row r="422" spans="1:4" ht="51" customHeight="1">
      <c r="A422" s="24"/>
      <c r="B422" s="24"/>
      <c r="C422" s="24"/>
      <c r="D422" s="7"/>
    </row>
    <row r="423" spans="1:4" ht="51" customHeight="1">
      <c r="A423" s="24"/>
      <c r="B423" s="24"/>
      <c r="C423" s="24"/>
      <c r="D423" s="7"/>
    </row>
    <row r="424" spans="1:4" ht="51" customHeight="1">
      <c r="A424" s="24"/>
      <c r="B424" s="24"/>
      <c r="C424" s="24"/>
      <c r="D424" s="7"/>
    </row>
    <row r="425" spans="1:4" ht="51" customHeight="1">
      <c r="A425" s="24"/>
      <c r="B425" s="24"/>
      <c r="C425" s="24"/>
      <c r="D425" s="7"/>
    </row>
    <row r="426" spans="1:4" ht="51" customHeight="1">
      <c r="A426" s="24"/>
      <c r="B426" s="24"/>
      <c r="C426" s="24"/>
      <c r="D426" s="7"/>
    </row>
    <row r="427" spans="1:4" ht="51" customHeight="1">
      <c r="A427" s="24"/>
      <c r="B427" s="24"/>
      <c r="C427" s="24"/>
      <c r="D427" s="7"/>
    </row>
    <row r="428" spans="1:4" ht="51" customHeight="1">
      <c r="A428" s="24"/>
      <c r="B428" s="24"/>
      <c r="C428" s="24"/>
      <c r="D428" s="7"/>
    </row>
    <row r="429" spans="1:4" ht="51" customHeight="1">
      <c r="A429" s="24"/>
      <c r="B429" s="24"/>
      <c r="C429" s="24"/>
      <c r="D429" s="7"/>
    </row>
    <row r="430" spans="1:4" ht="51" customHeight="1">
      <c r="A430" s="24"/>
      <c r="B430" s="24"/>
      <c r="C430" s="24"/>
      <c r="D430" s="7"/>
    </row>
    <row r="431" spans="1:4" ht="51" customHeight="1">
      <c r="A431" s="24"/>
      <c r="B431" s="24"/>
      <c r="C431" s="24"/>
      <c r="D431" s="7"/>
    </row>
    <row r="432" spans="1:4" ht="51" customHeight="1">
      <c r="A432" s="24"/>
      <c r="B432" s="24"/>
      <c r="C432" s="24"/>
      <c r="D432" s="7"/>
    </row>
    <row r="433" spans="1:4" ht="51" customHeight="1">
      <c r="A433" s="24"/>
      <c r="B433" s="24"/>
      <c r="C433" s="24"/>
      <c r="D433" s="7"/>
    </row>
    <row r="434" spans="1:4" ht="51" customHeight="1">
      <c r="A434" s="24"/>
      <c r="B434" s="24"/>
      <c r="C434" s="24"/>
      <c r="D434" s="7"/>
    </row>
    <row r="435" spans="1:4" ht="51" customHeight="1">
      <c r="A435" s="24"/>
      <c r="B435" s="24"/>
      <c r="C435" s="24"/>
      <c r="D435" s="7"/>
    </row>
    <row r="436" spans="1:4" ht="51" customHeight="1">
      <c r="A436" s="24"/>
      <c r="B436" s="24"/>
      <c r="C436" s="24"/>
      <c r="D436" s="7"/>
    </row>
    <row r="437" spans="1:4" ht="51" customHeight="1">
      <c r="A437" s="24"/>
      <c r="B437" s="24"/>
      <c r="C437" s="24"/>
      <c r="D437" s="7"/>
    </row>
    <row r="438" spans="1:4" ht="51" customHeight="1">
      <c r="A438" s="24"/>
      <c r="B438" s="24"/>
      <c r="C438" s="24"/>
      <c r="D438" s="7"/>
    </row>
    <row r="439" spans="1:4" ht="51" customHeight="1">
      <c r="A439" s="24"/>
      <c r="B439" s="24"/>
      <c r="C439" s="24"/>
      <c r="D439" s="7"/>
    </row>
    <row r="440" spans="1:4" ht="51" customHeight="1">
      <c r="A440" s="24"/>
      <c r="B440" s="24"/>
      <c r="C440" s="24"/>
      <c r="D440" s="7"/>
    </row>
    <row r="441" spans="1:4" ht="51" customHeight="1">
      <c r="A441" s="24"/>
      <c r="B441" s="24"/>
      <c r="C441" s="24"/>
      <c r="D441" s="7"/>
    </row>
    <row r="442" spans="1:4" ht="51" customHeight="1">
      <c r="A442" s="24"/>
      <c r="B442" s="24"/>
      <c r="C442" s="24"/>
      <c r="D442" s="7"/>
    </row>
    <row r="443" spans="1:4" ht="51" customHeight="1">
      <c r="A443" s="24"/>
      <c r="B443" s="24"/>
      <c r="C443" s="24"/>
      <c r="D443" s="7"/>
    </row>
    <row r="444" spans="1:4" ht="51" customHeight="1">
      <c r="A444" s="24"/>
      <c r="B444" s="24"/>
      <c r="C444" s="24"/>
      <c r="D444" s="7"/>
    </row>
    <row r="445" spans="1:4" ht="51" customHeight="1">
      <c r="A445" s="24"/>
      <c r="B445" s="24"/>
      <c r="C445" s="24"/>
      <c r="D445" s="7"/>
    </row>
    <row r="446" spans="1:4" ht="51" customHeight="1">
      <c r="A446" s="24"/>
      <c r="B446" s="24"/>
      <c r="C446" s="24"/>
      <c r="D446" s="7"/>
    </row>
    <row r="447" spans="1:4" ht="51" customHeight="1">
      <c r="A447" s="24"/>
      <c r="B447" s="24"/>
      <c r="C447" s="24"/>
      <c r="D447" s="7"/>
    </row>
    <row r="448" spans="1:4" ht="51" customHeight="1">
      <c r="A448" s="24"/>
      <c r="B448" s="24"/>
      <c r="C448" s="24"/>
      <c r="D448" s="7"/>
    </row>
    <row r="449" spans="1:4" ht="51" customHeight="1">
      <c r="A449" s="24"/>
      <c r="B449" s="24"/>
      <c r="C449" s="24"/>
      <c r="D449" s="7"/>
    </row>
    <row r="450" spans="1:4" ht="51" customHeight="1">
      <c r="A450" s="24"/>
      <c r="B450" s="24"/>
      <c r="C450" s="24"/>
      <c r="D450" s="7"/>
    </row>
    <row r="451" spans="1:4" ht="51" customHeight="1">
      <c r="A451" s="24"/>
      <c r="B451" s="24"/>
      <c r="C451" s="24"/>
      <c r="D451" s="7"/>
    </row>
    <row r="452" spans="1:4" ht="51" customHeight="1">
      <c r="A452" s="24"/>
      <c r="B452" s="24"/>
      <c r="C452" s="24"/>
      <c r="D452" s="7"/>
    </row>
    <row r="453" spans="1:4" ht="51" customHeight="1">
      <c r="A453" s="24"/>
      <c r="B453" s="24"/>
      <c r="C453" s="24"/>
      <c r="D453" s="7"/>
    </row>
    <row r="454" spans="1:4" ht="51" customHeight="1">
      <c r="A454" s="24"/>
      <c r="B454" s="24"/>
      <c r="C454" s="24"/>
      <c r="D454" s="7"/>
    </row>
    <row r="455" spans="1:4" ht="51" customHeight="1">
      <c r="A455" s="24"/>
      <c r="B455" s="24"/>
      <c r="C455" s="24"/>
      <c r="D455" s="7"/>
    </row>
    <row r="456" spans="1:4" ht="51" customHeight="1">
      <c r="A456" s="24"/>
      <c r="B456" s="24"/>
      <c r="C456" s="24"/>
      <c r="D456" s="7"/>
    </row>
    <row r="457" spans="1:4" ht="51" customHeight="1">
      <c r="A457" s="24"/>
      <c r="B457" s="24"/>
      <c r="C457" s="24"/>
      <c r="D457" s="7"/>
    </row>
    <row r="458" spans="1:4" ht="51" customHeight="1">
      <c r="A458" s="24"/>
      <c r="B458" s="24"/>
      <c r="C458" s="24"/>
      <c r="D458" s="7"/>
    </row>
    <row r="459" spans="1:4" ht="51" customHeight="1">
      <c r="A459" s="24"/>
      <c r="B459" s="24"/>
      <c r="C459" s="24"/>
      <c r="D459" s="7"/>
    </row>
    <row r="460" spans="1:4" ht="51" customHeight="1">
      <c r="A460" s="24"/>
      <c r="B460" s="24"/>
      <c r="C460" s="24"/>
      <c r="D460" s="7"/>
    </row>
    <row r="461" spans="1:4" ht="51" customHeight="1">
      <c r="A461" s="24"/>
      <c r="B461" s="24"/>
      <c r="C461" s="24"/>
      <c r="D461" s="7"/>
    </row>
    <row r="462" spans="1:4" ht="51" customHeight="1">
      <c r="A462" s="24"/>
      <c r="B462" s="24"/>
      <c r="C462" s="24"/>
      <c r="D462" s="7"/>
    </row>
    <row r="463" spans="1:4" ht="51" customHeight="1">
      <c r="A463" s="24"/>
      <c r="B463" s="24"/>
      <c r="C463" s="24"/>
      <c r="D463" s="7"/>
    </row>
    <row r="464" spans="1:4" ht="51" customHeight="1">
      <c r="A464" s="24"/>
      <c r="B464" s="24"/>
      <c r="C464" s="24"/>
      <c r="D464" s="7"/>
    </row>
    <row r="465" spans="1:4" ht="51" customHeight="1">
      <c r="A465" s="24"/>
      <c r="B465" s="24"/>
      <c r="C465" s="24"/>
      <c r="D465" s="7"/>
    </row>
    <row r="466" spans="1:4" ht="51" customHeight="1">
      <c r="A466" s="24"/>
      <c r="B466" s="24"/>
      <c r="C466" s="24"/>
      <c r="D466" s="7"/>
    </row>
    <row r="467" spans="1:4" ht="51" customHeight="1">
      <c r="A467" s="24"/>
      <c r="B467" s="24"/>
      <c r="C467" s="24"/>
      <c r="D467" s="7"/>
    </row>
    <row r="468" spans="1:4" ht="51" customHeight="1">
      <c r="A468" s="24"/>
      <c r="B468" s="24"/>
      <c r="C468" s="24"/>
      <c r="D468" s="7"/>
    </row>
    <row r="469" spans="1:4" ht="51" customHeight="1">
      <c r="A469" s="24"/>
      <c r="B469" s="24"/>
      <c r="C469" s="24"/>
      <c r="D469" s="7"/>
    </row>
    <row r="470" spans="1:4" ht="51" customHeight="1">
      <c r="A470" s="24"/>
      <c r="B470" s="24"/>
      <c r="C470" s="24"/>
      <c r="D470" s="7"/>
    </row>
    <row r="471" spans="1:4" ht="51" customHeight="1">
      <c r="A471" s="24"/>
      <c r="B471" s="24"/>
      <c r="C471" s="24"/>
      <c r="D471" s="7"/>
    </row>
    <row r="472" spans="1:4" ht="51" customHeight="1">
      <c r="A472" s="24"/>
      <c r="B472" s="24"/>
      <c r="C472" s="24"/>
      <c r="D472" s="7"/>
    </row>
    <row r="473" spans="1:4" ht="51" customHeight="1">
      <c r="A473" s="24"/>
      <c r="B473" s="24"/>
      <c r="C473" s="24"/>
      <c r="D473" s="7"/>
    </row>
    <row r="474" spans="1:4" ht="51" customHeight="1">
      <c r="A474" s="24"/>
      <c r="B474" s="24"/>
      <c r="C474" s="24"/>
      <c r="D474" s="7"/>
    </row>
    <row r="475" spans="1:4" ht="51" customHeight="1">
      <c r="A475" s="24"/>
      <c r="B475" s="24"/>
      <c r="C475" s="24"/>
      <c r="D475" s="7"/>
    </row>
    <row r="476" spans="1:4" ht="51" customHeight="1">
      <c r="A476" s="24"/>
      <c r="B476" s="24"/>
      <c r="C476" s="24"/>
      <c r="D476" s="7"/>
    </row>
    <row r="477" spans="1:4" ht="51" customHeight="1">
      <c r="A477" s="24"/>
      <c r="B477" s="24"/>
      <c r="C477" s="24"/>
      <c r="D477" s="7"/>
    </row>
    <row r="478" spans="1:4" ht="51" customHeight="1">
      <c r="A478" s="24"/>
      <c r="B478" s="24"/>
      <c r="C478" s="24"/>
      <c r="D478" s="7"/>
    </row>
    <row r="479" spans="1:4" ht="51" customHeight="1">
      <c r="A479" s="24"/>
      <c r="B479" s="24"/>
      <c r="C479" s="24"/>
      <c r="D479" s="7"/>
    </row>
    <row r="480" spans="1:4" ht="51" customHeight="1">
      <c r="A480" s="24"/>
      <c r="B480" s="24"/>
      <c r="C480" s="24"/>
      <c r="D480" s="7"/>
    </row>
    <row r="481" spans="1:4" ht="51" customHeight="1">
      <c r="A481" s="24"/>
      <c r="B481" s="24"/>
      <c r="C481" s="24"/>
      <c r="D481" s="7"/>
    </row>
    <row r="482" spans="1:4" ht="51" customHeight="1">
      <c r="A482" s="24"/>
      <c r="B482" s="24"/>
      <c r="C482" s="24"/>
      <c r="D482" s="7"/>
    </row>
    <row r="483" spans="1:4" ht="51" customHeight="1">
      <c r="A483" s="24"/>
      <c r="B483" s="24"/>
      <c r="C483" s="24"/>
      <c r="D483" s="7"/>
    </row>
    <row r="484" spans="1:4" ht="51" customHeight="1">
      <c r="A484" s="24"/>
      <c r="B484" s="24"/>
      <c r="C484" s="24"/>
      <c r="D484" s="7"/>
    </row>
    <row r="485" spans="1:4" ht="51" customHeight="1">
      <c r="A485" s="24"/>
      <c r="B485" s="24"/>
      <c r="C485" s="24"/>
      <c r="D485" s="7"/>
    </row>
    <row r="486" spans="1:4" ht="51" customHeight="1">
      <c r="A486" s="24"/>
      <c r="B486" s="24"/>
      <c r="C486" s="24"/>
      <c r="D486" s="7"/>
    </row>
    <row r="487" spans="1:4" ht="51" customHeight="1">
      <c r="A487" s="24"/>
      <c r="B487" s="24"/>
      <c r="C487" s="24"/>
      <c r="D487" s="7"/>
    </row>
    <row r="488" spans="1:4" ht="51" customHeight="1">
      <c r="A488" s="24"/>
      <c r="B488" s="24"/>
      <c r="C488" s="24"/>
      <c r="D488" s="7"/>
    </row>
    <row r="489" spans="1:4" ht="51" customHeight="1">
      <c r="A489" s="24"/>
      <c r="B489" s="24"/>
      <c r="C489" s="24"/>
      <c r="D489" s="7"/>
    </row>
    <row r="490" spans="1:4" ht="51" customHeight="1">
      <c r="A490" s="24"/>
      <c r="B490" s="24"/>
      <c r="C490" s="24"/>
      <c r="D490" s="7"/>
    </row>
    <row r="491" spans="1:4" ht="51" customHeight="1">
      <c r="A491" s="24"/>
      <c r="B491" s="24"/>
      <c r="C491" s="24"/>
      <c r="D491" s="7"/>
    </row>
    <row r="492" spans="1:4" ht="51" customHeight="1">
      <c r="A492" s="24"/>
      <c r="B492" s="24"/>
      <c r="C492" s="24"/>
      <c r="D492" s="7"/>
    </row>
    <row r="493" spans="1:4" ht="51" customHeight="1">
      <c r="A493" s="24"/>
      <c r="B493" s="24"/>
      <c r="C493" s="24"/>
      <c r="D493" s="7"/>
    </row>
    <row r="494" spans="1:4" ht="51" customHeight="1">
      <c r="A494" s="24"/>
      <c r="B494" s="24"/>
      <c r="C494" s="24"/>
      <c r="D494" s="7"/>
    </row>
    <row r="495" spans="1:4" ht="51" customHeight="1">
      <c r="A495" s="24"/>
      <c r="B495" s="24"/>
      <c r="C495" s="24"/>
      <c r="D495" s="7"/>
    </row>
    <row r="496" spans="1:4" ht="51" customHeight="1">
      <c r="A496" s="24"/>
      <c r="B496" s="24"/>
      <c r="C496" s="24"/>
      <c r="D496" s="7"/>
    </row>
    <row r="497" spans="1:4" ht="51" customHeight="1">
      <c r="A497" s="24"/>
      <c r="B497" s="24"/>
      <c r="C497" s="24"/>
      <c r="D497" s="7"/>
    </row>
    <row r="498" spans="1:4" ht="51" customHeight="1">
      <c r="A498" s="24"/>
      <c r="B498" s="24"/>
      <c r="C498" s="24"/>
      <c r="D498" s="7"/>
    </row>
    <row r="499" spans="1:4" ht="51" customHeight="1">
      <c r="A499" s="24"/>
      <c r="B499" s="24"/>
      <c r="C499" s="24"/>
      <c r="D499" s="7"/>
    </row>
    <row r="500" spans="1:4" ht="51" customHeight="1">
      <c r="A500" s="24"/>
      <c r="B500" s="24"/>
      <c r="C500" s="24"/>
      <c r="D500" s="7"/>
    </row>
    <row r="501" spans="1:4" ht="51" customHeight="1">
      <c r="A501" s="24"/>
      <c r="B501" s="24"/>
      <c r="C501" s="24"/>
      <c r="D501" s="7"/>
    </row>
    <row r="502" spans="1:4" ht="51" customHeight="1">
      <c r="A502" s="24"/>
      <c r="B502" s="24"/>
      <c r="C502" s="24"/>
      <c r="D502" s="7"/>
    </row>
    <row r="503" spans="1:4" ht="51" customHeight="1">
      <c r="A503" s="24"/>
      <c r="B503" s="24"/>
      <c r="C503" s="24"/>
      <c r="D503" s="7"/>
    </row>
    <row r="504" spans="1:4" ht="51" customHeight="1">
      <c r="A504" s="24"/>
      <c r="B504" s="24"/>
      <c r="C504" s="24"/>
      <c r="D504" s="7"/>
    </row>
    <row r="505" spans="1:4" ht="51" customHeight="1">
      <c r="A505" s="24"/>
      <c r="B505" s="24"/>
      <c r="C505" s="24"/>
      <c r="D505" s="7"/>
    </row>
    <row r="506" spans="1:4" ht="51" customHeight="1">
      <c r="A506" s="24"/>
      <c r="B506" s="24"/>
      <c r="C506" s="24"/>
      <c r="D506" s="7"/>
    </row>
    <row r="507" spans="1:4" ht="51" customHeight="1">
      <c r="A507" s="24"/>
      <c r="B507" s="24"/>
      <c r="C507" s="24"/>
      <c r="D507" s="7"/>
    </row>
    <row r="508" spans="1:4" ht="51" customHeight="1">
      <c r="A508" s="24"/>
      <c r="B508" s="24"/>
      <c r="C508" s="24"/>
      <c r="D508" s="7"/>
    </row>
    <row r="509" spans="1:4" ht="51" customHeight="1">
      <c r="A509" s="24"/>
      <c r="B509" s="24"/>
      <c r="C509" s="24"/>
      <c r="D509" s="7"/>
    </row>
    <row r="510" spans="1:4" ht="51" customHeight="1">
      <c r="A510" s="24"/>
      <c r="B510" s="24"/>
      <c r="C510" s="24"/>
      <c r="D510" s="7"/>
    </row>
    <row r="511" spans="1:4" ht="51" customHeight="1">
      <c r="A511" s="24"/>
      <c r="B511" s="24"/>
      <c r="C511" s="24"/>
      <c r="D511" s="7"/>
    </row>
    <row r="512" spans="1:4" ht="51" customHeight="1">
      <c r="A512" s="24"/>
      <c r="B512" s="24"/>
      <c r="C512" s="24"/>
      <c r="D512" s="7"/>
    </row>
    <row r="513" spans="1:4" ht="51" customHeight="1">
      <c r="A513" s="24"/>
      <c r="B513" s="24"/>
      <c r="C513" s="24"/>
      <c r="D513" s="7"/>
    </row>
    <row r="514" spans="1:4" ht="51" customHeight="1">
      <c r="A514" s="24"/>
      <c r="B514" s="24"/>
      <c r="C514" s="24"/>
      <c r="D514" s="7"/>
    </row>
    <row r="515" spans="1:4" ht="51" customHeight="1">
      <c r="A515" s="24"/>
      <c r="B515" s="24"/>
      <c r="C515" s="24"/>
      <c r="D515" s="7"/>
    </row>
    <row r="516" spans="1:4" ht="51" customHeight="1">
      <c r="A516" s="24"/>
      <c r="B516" s="24"/>
      <c r="C516" s="24"/>
      <c r="D516" s="7"/>
    </row>
    <row r="517" spans="1:4" ht="51" customHeight="1">
      <c r="A517" s="24"/>
      <c r="B517" s="24"/>
      <c r="C517" s="24"/>
      <c r="D517" s="7"/>
    </row>
    <row r="518" spans="1:4" ht="51" customHeight="1">
      <c r="A518" s="24"/>
      <c r="B518" s="24"/>
      <c r="C518" s="24"/>
      <c r="D518" s="7"/>
    </row>
    <row r="519" spans="1:4" ht="51" customHeight="1">
      <c r="A519" s="24"/>
      <c r="B519" s="24"/>
      <c r="C519" s="24"/>
      <c r="D519" s="7"/>
    </row>
    <row r="520" spans="1:4" ht="51" customHeight="1">
      <c r="A520" s="24"/>
      <c r="B520" s="24"/>
      <c r="C520" s="24"/>
      <c r="D520" s="7"/>
    </row>
    <row r="521" spans="1:4" ht="51" customHeight="1">
      <c r="A521" s="24"/>
      <c r="B521" s="24"/>
      <c r="C521" s="24"/>
      <c r="D521" s="7"/>
    </row>
    <row r="522" spans="1:4" ht="51" customHeight="1">
      <c r="A522" s="24"/>
      <c r="B522" s="24"/>
      <c r="C522" s="24"/>
      <c r="D522" s="7"/>
    </row>
    <row r="523" spans="1:4" ht="51" customHeight="1">
      <c r="A523" s="24"/>
      <c r="B523" s="24"/>
      <c r="C523" s="24"/>
      <c r="D523" s="7"/>
    </row>
    <row r="524" spans="1:4" ht="51" customHeight="1">
      <c r="A524" s="24"/>
      <c r="B524" s="24"/>
      <c r="C524" s="24"/>
      <c r="D524" s="7"/>
    </row>
    <row r="525" spans="1:4" ht="51" customHeight="1">
      <c r="A525" s="24"/>
      <c r="B525" s="24"/>
      <c r="C525" s="24"/>
      <c r="D525" s="7"/>
    </row>
    <row r="526" spans="1:4" ht="51" customHeight="1">
      <c r="A526" s="24"/>
      <c r="B526" s="24"/>
      <c r="C526" s="24"/>
      <c r="D526" s="7"/>
    </row>
    <row r="527" spans="1:4" ht="51" customHeight="1">
      <c r="A527" s="24"/>
      <c r="B527" s="24"/>
      <c r="C527" s="24"/>
      <c r="D527" s="7"/>
    </row>
    <row r="528" spans="1:4" ht="51" customHeight="1">
      <c r="A528" s="24"/>
      <c r="B528" s="24"/>
      <c r="C528" s="24"/>
      <c r="D528" s="7"/>
    </row>
    <row r="529" spans="1:4" ht="51" customHeight="1">
      <c r="A529" s="24"/>
      <c r="B529" s="24"/>
      <c r="C529" s="24"/>
      <c r="D529" s="7"/>
    </row>
    <row r="530" spans="1:4" ht="51" customHeight="1">
      <c r="A530" s="24"/>
      <c r="B530" s="24"/>
      <c r="C530" s="24"/>
      <c r="D530" s="7"/>
    </row>
    <row r="531" spans="1:4" ht="51" customHeight="1">
      <c r="A531" s="24"/>
      <c r="B531" s="24"/>
      <c r="C531" s="24"/>
      <c r="D531" s="7"/>
    </row>
    <row r="532" spans="1:4" ht="51" customHeight="1">
      <c r="A532" s="24"/>
      <c r="B532" s="24"/>
      <c r="C532" s="24"/>
      <c r="D532" s="7"/>
    </row>
    <row r="533" spans="1:4" ht="51" customHeight="1">
      <c r="A533" s="24"/>
      <c r="B533" s="24"/>
      <c r="C533" s="24"/>
      <c r="D533" s="7"/>
    </row>
    <row r="534" spans="1:4" ht="51" customHeight="1">
      <c r="A534" s="24"/>
      <c r="B534" s="24"/>
      <c r="C534" s="24"/>
      <c r="D534" s="7"/>
    </row>
    <row r="535" spans="1:4" ht="51" customHeight="1">
      <c r="A535" s="24"/>
      <c r="B535" s="24"/>
      <c r="C535" s="24"/>
      <c r="D535" s="7"/>
    </row>
    <row r="536" spans="1:4" ht="51" customHeight="1">
      <c r="A536" s="24"/>
      <c r="B536" s="24"/>
      <c r="C536" s="24"/>
      <c r="D536" s="7"/>
    </row>
    <row r="537" spans="1:4" ht="51" customHeight="1">
      <c r="A537" s="24"/>
      <c r="B537" s="24"/>
      <c r="C537" s="24"/>
      <c r="D537" s="7"/>
    </row>
    <row r="538" spans="1:4" ht="51" customHeight="1">
      <c r="A538" s="24"/>
      <c r="B538" s="24"/>
      <c r="C538" s="24"/>
      <c r="D538" s="7"/>
    </row>
    <row r="539" spans="1:4" ht="51" customHeight="1">
      <c r="A539" s="24"/>
      <c r="B539" s="24"/>
      <c r="C539" s="24"/>
      <c r="D539" s="7"/>
    </row>
    <row r="540" spans="1:4" ht="51" customHeight="1">
      <c r="A540" s="24"/>
      <c r="B540" s="24"/>
      <c r="C540" s="24"/>
      <c r="D540" s="7"/>
    </row>
    <row r="541" spans="1:4" ht="51" customHeight="1">
      <c r="A541" s="24"/>
      <c r="B541" s="24"/>
      <c r="C541" s="24"/>
      <c r="D541" s="7"/>
    </row>
    <row r="542" spans="1:4" ht="51" customHeight="1">
      <c r="A542" s="24"/>
      <c r="B542" s="24"/>
      <c r="C542" s="24"/>
      <c r="D542" s="7"/>
    </row>
    <row r="543" spans="1:4" ht="51" customHeight="1">
      <c r="A543" s="24"/>
      <c r="B543" s="24"/>
      <c r="C543" s="24"/>
      <c r="D543" s="7"/>
    </row>
    <row r="544" spans="1:4" ht="51" customHeight="1">
      <c r="A544" s="24"/>
      <c r="B544" s="24"/>
      <c r="C544" s="24"/>
      <c r="D544" s="7"/>
    </row>
    <row r="545" spans="1:4" ht="51" customHeight="1">
      <c r="A545" s="24"/>
      <c r="B545" s="24"/>
      <c r="C545" s="24"/>
      <c r="D545" s="7"/>
    </row>
    <row r="546" spans="1:4" ht="51" customHeight="1">
      <c r="A546" s="24"/>
      <c r="B546" s="24"/>
      <c r="C546" s="24"/>
      <c r="D546" s="7"/>
    </row>
    <row r="547" spans="1:4" ht="51" customHeight="1">
      <c r="A547" s="24"/>
      <c r="B547" s="24"/>
      <c r="C547" s="24"/>
      <c r="D547" s="7"/>
    </row>
    <row r="548" spans="1:4" ht="51" customHeight="1">
      <c r="A548" s="24"/>
      <c r="B548" s="24"/>
      <c r="C548" s="24"/>
      <c r="D548" s="7"/>
    </row>
    <row r="549" spans="1:4" ht="51" customHeight="1">
      <c r="A549" s="24"/>
      <c r="B549" s="24"/>
      <c r="C549" s="24"/>
      <c r="D549" s="7"/>
    </row>
    <row r="550" spans="1:4" ht="51" customHeight="1">
      <c r="A550" s="24"/>
      <c r="B550" s="24"/>
      <c r="C550" s="24"/>
      <c r="D550" s="7"/>
    </row>
    <row r="551" spans="1:4" ht="51" customHeight="1">
      <c r="A551" s="24"/>
      <c r="B551" s="24"/>
      <c r="C551" s="24"/>
      <c r="D551" s="7"/>
    </row>
    <row r="552" spans="1:4" ht="51" customHeight="1">
      <c r="A552" s="24"/>
      <c r="B552" s="24"/>
      <c r="C552" s="24"/>
      <c r="D552" s="7"/>
    </row>
    <row r="553" spans="1:4" ht="51" customHeight="1">
      <c r="A553" s="24"/>
      <c r="B553" s="24"/>
      <c r="C553" s="24"/>
      <c r="D553" s="7"/>
    </row>
    <row r="554" spans="1:4" ht="51" customHeight="1">
      <c r="A554" s="24"/>
      <c r="B554" s="24"/>
      <c r="C554" s="24"/>
      <c r="D554" s="7"/>
    </row>
    <row r="555" spans="1:4" ht="51" customHeight="1">
      <c r="A555" s="24"/>
      <c r="B555" s="24"/>
      <c r="C555" s="24"/>
      <c r="D555" s="7"/>
    </row>
    <row r="556" spans="1:4" ht="51" customHeight="1">
      <c r="A556" s="24"/>
      <c r="B556" s="24"/>
      <c r="C556" s="24"/>
      <c r="D556" s="7"/>
    </row>
    <row r="557" spans="1:4" ht="51" customHeight="1">
      <c r="A557" s="24"/>
      <c r="B557" s="24"/>
      <c r="C557" s="24"/>
      <c r="D557" s="7"/>
    </row>
    <row r="558" spans="1:4" ht="51" customHeight="1">
      <c r="A558" s="24"/>
      <c r="B558" s="24"/>
      <c r="C558" s="24"/>
      <c r="D558" s="7"/>
    </row>
    <row r="559" spans="1:4" ht="51" customHeight="1">
      <c r="A559" s="24"/>
      <c r="B559" s="24"/>
      <c r="C559" s="24"/>
      <c r="D559" s="7"/>
    </row>
    <row r="560" spans="1:4" ht="51" customHeight="1">
      <c r="A560" s="24"/>
      <c r="B560" s="24"/>
      <c r="C560" s="24"/>
      <c r="D560" s="7"/>
    </row>
    <row r="561" spans="1:4" ht="51" customHeight="1">
      <c r="A561" s="24"/>
      <c r="B561" s="24"/>
      <c r="C561" s="24"/>
      <c r="D561" s="7"/>
    </row>
    <row r="562" spans="1:4" ht="51" customHeight="1">
      <c r="A562" s="24"/>
      <c r="B562" s="24"/>
      <c r="C562" s="24"/>
      <c r="D562" s="7"/>
    </row>
    <row r="563" spans="1:4" ht="51" customHeight="1">
      <c r="A563" s="24"/>
      <c r="B563" s="24"/>
      <c r="C563" s="24"/>
      <c r="D563" s="7"/>
    </row>
    <row r="564" spans="1:4" ht="51" customHeight="1">
      <c r="A564" s="24"/>
      <c r="B564" s="24"/>
      <c r="C564" s="24"/>
      <c r="D564" s="7"/>
    </row>
    <row r="565" spans="1:4" ht="51" customHeight="1">
      <c r="A565" s="24"/>
      <c r="B565" s="24"/>
      <c r="C565" s="24"/>
      <c r="D565" s="7"/>
    </row>
    <row r="566" spans="1:4" ht="51" customHeight="1">
      <c r="A566" s="24"/>
      <c r="B566" s="24"/>
      <c r="C566" s="24"/>
      <c r="D566" s="7"/>
    </row>
    <row r="567" spans="1:4" ht="51" customHeight="1">
      <c r="A567" s="24"/>
      <c r="B567" s="24"/>
      <c r="C567" s="24"/>
      <c r="D567" s="7"/>
    </row>
    <row r="568" spans="1:4" ht="51" customHeight="1">
      <c r="A568" s="24"/>
      <c r="B568" s="24"/>
      <c r="C568" s="24"/>
      <c r="D568" s="7"/>
    </row>
    <row r="569" spans="1:4" ht="51" customHeight="1">
      <c r="A569" s="24"/>
      <c r="B569" s="24"/>
      <c r="C569" s="24"/>
      <c r="D569" s="7"/>
    </row>
    <row r="570" spans="1:4" ht="51" customHeight="1">
      <c r="A570" s="24"/>
      <c r="B570" s="24"/>
      <c r="C570" s="24"/>
      <c r="D570" s="7"/>
    </row>
    <row r="571" spans="1:4" ht="51" customHeight="1">
      <c r="A571" s="24"/>
      <c r="B571" s="24"/>
      <c r="C571" s="24"/>
      <c r="D571" s="7"/>
    </row>
    <row r="572" spans="1:4" ht="51" customHeight="1">
      <c r="A572" s="24"/>
      <c r="B572" s="24"/>
      <c r="C572" s="24"/>
      <c r="D572" s="7"/>
    </row>
    <row r="573" spans="1:4" ht="51" customHeight="1">
      <c r="A573" s="24"/>
      <c r="B573" s="24"/>
      <c r="C573" s="24"/>
      <c r="D573" s="7"/>
    </row>
    <row r="574" spans="1:4" ht="51" customHeight="1">
      <c r="A574" s="24"/>
      <c r="B574" s="24"/>
      <c r="C574" s="24"/>
      <c r="D574" s="7"/>
    </row>
    <row r="575" spans="1:4" ht="51" customHeight="1">
      <c r="A575" s="24"/>
      <c r="B575" s="24"/>
      <c r="C575" s="24"/>
      <c r="D575" s="7"/>
    </row>
    <row r="576" spans="1:4" ht="51" customHeight="1">
      <c r="A576" s="24"/>
      <c r="B576" s="24"/>
      <c r="C576" s="24"/>
      <c r="D576" s="7"/>
    </row>
    <row r="577" spans="1:4" ht="51" customHeight="1">
      <c r="A577" s="24"/>
      <c r="B577" s="24"/>
      <c r="C577" s="24"/>
      <c r="D577" s="7"/>
    </row>
    <row r="578" spans="1:4" ht="51" customHeight="1">
      <c r="A578" s="24"/>
      <c r="B578" s="24"/>
      <c r="C578" s="24"/>
      <c r="D578" s="7"/>
    </row>
    <row r="579" spans="1:4" ht="51" customHeight="1">
      <c r="A579" s="24"/>
      <c r="B579" s="24"/>
      <c r="C579" s="24"/>
      <c r="D579" s="7"/>
    </row>
    <row r="580" spans="1:4" ht="51" customHeight="1">
      <c r="A580" s="24"/>
      <c r="B580" s="24"/>
      <c r="C580" s="24"/>
      <c r="D580" s="7"/>
    </row>
    <row r="581" spans="1:4" ht="51" customHeight="1">
      <c r="A581" s="24"/>
      <c r="B581" s="24"/>
      <c r="C581" s="24"/>
      <c r="D581" s="7"/>
    </row>
    <row r="582" spans="1:4" ht="51" customHeight="1">
      <c r="A582" s="24"/>
      <c r="B582" s="24"/>
      <c r="C582" s="24"/>
      <c r="D582" s="7"/>
    </row>
    <row r="583" spans="1:4" ht="51" customHeight="1">
      <c r="A583" s="24"/>
      <c r="B583" s="24"/>
      <c r="C583" s="24"/>
      <c r="D583" s="7"/>
    </row>
    <row r="584" spans="1:4" ht="51" customHeight="1">
      <c r="A584" s="24"/>
      <c r="B584" s="24"/>
      <c r="C584" s="24"/>
      <c r="D584" s="7"/>
    </row>
    <row r="585" spans="1:4" ht="51" customHeight="1">
      <c r="A585" s="24"/>
      <c r="B585" s="24"/>
      <c r="C585" s="24"/>
      <c r="D585" s="7"/>
    </row>
    <row r="586" spans="1:4" ht="51" customHeight="1">
      <c r="A586" s="24"/>
      <c r="B586" s="24"/>
      <c r="C586" s="24"/>
      <c r="D586" s="7"/>
    </row>
    <row r="587" spans="1:4" ht="51" customHeight="1">
      <c r="A587" s="24"/>
      <c r="B587" s="24"/>
      <c r="C587" s="24"/>
      <c r="D587" s="7"/>
    </row>
    <row r="588" spans="1:4" ht="51" customHeight="1">
      <c r="A588" s="24"/>
      <c r="B588" s="24"/>
      <c r="C588" s="24"/>
      <c r="D588" s="7"/>
    </row>
    <row r="589" spans="1:4" ht="51" customHeight="1">
      <c r="A589" s="24"/>
      <c r="B589" s="24"/>
      <c r="C589" s="24"/>
      <c r="D589" s="7"/>
    </row>
    <row r="590" spans="1:4" ht="51" customHeight="1">
      <c r="A590" s="24"/>
      <c r="B590" s="24"/>
      <c r="C590" s="24"/>
      <c r="D590" s="7"/>
    </row>
    <row r="591" spans="1:4" ht="51" customHeight="1">
      <c r="A591" s="24"/>
      <c r="B591" s="24"/>
      <c r="C591" s="24"/>
      <c r="D591" s="7"/>
    </row>
    <row r="592" spans="1:4" ht="51" customHeight="1">
      <c r="A592" s="24"/>
      <c r="B592" s="24"/>
      <c r="C592" s="24"/>
      <c r="D592" s="7"/>
    </row>
    <row r="593" spans="1:4" ht="51" customHeight="1">
      <c r="A593" s="24"/>
      <c r="B593" s="24"/>
      <c r="C593" s="24"/>
      <c r="D593" s="7"/>
    </row>
    <row r="594" spans="1:4" ht="51" customHeight="1">
      <c r="A594" s="24"/>
      <c r="B594" s="24"/>
      <c r="C594" s="24"/>
      <c r="D594" s="7"/>
    </row>
    <row r="595" spans="1:4" ht="51" customHeight="1">
      <c r="A595" s="24"/>
      <c r="B595" s="24"/>
      <c r="C595" s="24"/>
      <c r="D595" s="7"/>
    </row>
    <row r="596" spans="1:4" ht="51" customHeight="1">
      <c r="A596" s="24"/>
      <c r="B596" s="24"/>
      <c r="C596" s="24"/>
      <c r="D596" s="7"/>
    </row>
    <row r="597" spans="1:4" ht="51" customHeight="1">
      <c r="A597" s="24"/>
      <c r="B597" s="24"/>
      <c r="C597" s="24"/>
      <c r="D597" s="7"/>
    </row>
    <row r="598" spans="1:4" ht="51" customHeight="1">
      <c r="A598" s="24"/>
      <c r="B598" s="24"/>
      <c r="C598" s="24"/>
      <c r="D598" s="7"/>
    </row>
    <row r="599" spans="1:4" ht="51" customHeight="1">
      <c r="A599" s="24"/>
      <c r="B599" s="24"/>
      <c r="C599" s="24"/>
      <c r="D599" s="7"/>
    </row>
    <row r="600" spans="1:4" ht="51" customHeight="1">
      <c r="A600" s="24"/>
      <c r="B600" s="24"/>
      <c r="C600" s="24"/>
      <c r="D600" s="7"/>
    </row>
    <row r="601" spans="1:4" ht="51" customHeight="1">
      <c r="A601" s="24"/>
      <c r="B601" s="24"/>
      <c r="C601" s="24"/>
      <c r="D601" s="7"/>
    </row>
    <row r="602" spans="1:4" ht="51" customHeight="1">
      <c r="A602" s="24"/>
      <c r="B602" s="24"/>
      <c r="C602" s="24"/>
      <c r="D602" s="7"/>
    </row>
    <row r="603" spans="1:4" ht="51" customHeight="1">
      <c r="A603" s="24"/>
      <c r="B603" s="24"/>
      <c r="C603" s="24"/>
      <c r="D603" s="7"/>
    </row>
    <row r="604" spans="1:4" ht="51" customHeight="1">
      <c r="A604" s="24"/>
      <c r="B604" s="24"/>
      <c r="C604" s="24"/>
      <c r="D604" s="7"/>
    </row>
    <row r="605" spans="1:4" ht="51" customHeight="1">
      <c r="A605" s="24"/>
      <c r="B605" s="24"/>
      <c r="C605" s="24"/>
      <c r="D605" s="7"/>
    </row>
    <row r="606" spans="1:4" ht="51" customHeight="1">
      <c r="A606" s="24"/>
      <c r="B606" s="24"/>
      <c r="C606" s="24"/>
      <c r="D606" s="7"/>
    </row>
    <row r="607" spans="1:4" ht="51" customHeight="1">
      <c r="A607" s="24"/>
      <c r="B607" s="24"/>
      <c r="C607" s="24"/>
      <c r="D607" s="7"/>
    </row>
    <row r="608" spans="1:4" ht="51" customHeight="1">
      <c r="A608" s="24"/>
      <c r="B608" s="24"/>
      <c r="C608" s="24"/>
      <c r="D608" s="7"/>
    </row>
    <row r="609" spans="1:4" ht="51" customHeight="1">
      <c r="A609" s="24"/>
      <c r="B609" s="24"/>
      <c r="C609" s="24"/>
      <c r="D609" s="7"/>
    </row>
    <row r="610" spans="1:4" ht="51" customHeight="1">
      <c r="A610" s="24"/>
      <c r="B610" s="24"/>
      <c r="C610" s="24"/>
      <c r="D610" s="7"/>
    </row>
    <row r="611" spans="1:4" ht="51" customHeight="1">
      <c r="A611" s="24"/>
      <c r="B611" s="24"/>
      <c r="C611" s="24"/>
      <c r="D611" s="7"/>
    </row>
    <row r="612" spans="1:4" ht="51" customHeight="1">
      <c r="A612" s="24"/>
      <c r="B612" s="24"/>
      <c r="C612" s="24"/>
      <c r="D612" s="7"/>
    </row>
    <row r="613" spans="1:4" ht="51" customHeight="1">
      <c r="A613" s="24"/>
      <c r="B613" s="24"/>
      <c r="C613" s="24"/>
      <c r="D613" s="7"/>
    </row>
    <row r="614" spans="1:4" ht="51" customHeight="1">
      <c r="A614" s="24"/>
      <c r="B614" s="24"/>
      <c r="C614" s="24"/>
      <c r="D614" s="7"/>
    </row>
    <row r="615" spans="1:4" ht="51" customHeight="1">
      <c r="A615" s="24"/>
      <c r="B615" s="24"/>
      <c r="C615" s="24"/>
      <c r="D615" s="7"/>
    </row>
    <row r="616" spans="1:4" ht="51" customHeight="1">
      <c r="A616" s="24"/>
      <c r="B616" s="24"/>
      <c r="C616" s="24"/>
      <c r="D616" s="7"/>
    </row>
    <row r="617" spans="1:4" ht="51" customHeight="1">
      <c r="A617" s="24"/>
      <c r="B617" s="24"/>
      <c r="C617" s="24"/>
      <c r="D617" s="7"/>
    </row>
    <row r="618" spans="1:4" ht="51" customHeight="1">
      <c r="A618" s="24"/>
      <c r="B618" s="24"/>
      <c r="C618" s="24"/>
      <c r="D618" s="7"/>
    </row>
    <row r="619" spans="1:4" ht="51" customHeight="1">
      <c r="A619" s="24"/>
      <c r="B619" s="24"/>
      <c r="C619" s="24"/>
      <c r="D619" s="7"/>
    </row>
    <row r="620" spans="1:4" ht="51" customHeight="1">
      <c r="A620" s="24"/>
      <c r="B620" s="24"/>
      <c r="C620" s="24"/>
      <c r="D620" s="7"/>
    </row>
    <row r="621" spans="1:4" ht="51" customHeight="1">
      <c r="A621" s="24"/>
      <c r="B621" s="24"/>
      <c r="C621" s="24"/>
      <c r="D621" s="7"/>
    </row>
    <row r="622" spans="1:4" ht="51" customHeight="1">
      <c r="A622" s="24"/>
      <c r="B622" s="24"/>
      <c r="C622" s="24"/>
      <c r="D622" s="7"/>
    </row>
    <row r="623" spans="1:4" ht="51" customHeight="1">
      <c r="A623" s="24"/>
      <c r="B623" s="24"/>
      <c r="C623" s="24"/>
      <c r="D623" s="7"/>
    </row>
    <row r="624" spans="1:4" ht="51" customHeight="1">
      <c r="A624" s="24"/>
      <c r="B624" s="24"/>
      <c r="C624" s="24"/>
      <c r="D624" s="7"/>
    </row>
    <row r="625" spans="1:4" ht="51" customHeight="1">
      <c r="A625" s="24"/>
      <c r="B625" s="24"/>
      <c r="C625" s="24"/>
      <c r="D625" s="7"/>
    </row>
    <row r="626" spans="1:4" ht="51" customHeight="1">
      <c r="A626" s="24"/>
      <c r="B626" s="24"/>
      <c r="C626" s="24"/>
      <c r="D626" s="7"/>
    </row>
    <row r="627" spans="1:4" ht="51" customHeight="1">
      <c r="A627" s="24"/>
      <c r="B627" s="24"/>
      <c r="C627" s="24"/>
      <c r="D627" s="7"/>
    </row>
    <row r="628" spans="1:4" ht="51" customHeight="1">
      <c r="A628" s="24"/>
      <c r="B628" s="24"/>
      <c r="C628" s="24"/>
      <c r="D628" s="7"/>
    </row>
    <row r="629" spans="1:4" ht="51" customHeight="1">
      <c r="A629" s="24"/>
      <c r="B629" s="24"/>
      <c r="C629" s="24"/>
      <c r="D629" s="7"/>
    </row>
    <row r="630" spans="1:4" ht="51" customHeight="1">
      <c r="A630" s="24"/>
      <c r="B630" s="24"/>
      <c r="C630" s="24"/>
      <c r="D630" s="7"/>
    </row>
    <row r="631" spans="1:4" ht="51" customHeight="1">
      <c r="A631" s="24"/>
      <c r="B631" s="24"/>
      <c r="C631" s="24"/>
      <c r="D631" s="7"/>
    </row>
    <row r="632" spans="1:4" ht="51" customHeight="1">
      <c r="A632" s="24"/>
      <c r="B632" s="24"/>
      <c r="C632" s="24"/>
      <c r="D632" s="7"/>
    </row>
    <row r="633" spans="1:4" ht="51" customHeight="1">
      <c r="A633" s="24"/>
      <c r="B633" s="24"/>
      <c r="C633" s="24"/>
      <c r="D633" s="7"/>
    </row>
    <row r="634" spans="1:4" ht="51" customHeight="1">
      <c r="A634" s="24"/>
      <c r="B634" s="24"/>
      <c r="C634" s="24"/>
      <c r="D634" s="7"/>
    </row>
    <row r="635" spans="1:4" ht="51" customHeight="1">
      <c r="A635" s="24"/>
      <c r="B635" s="24"/>
      <c r="C635" s="24"/>
      <c r="D635" s="7"/>
    </row>
    <row r="636" spans="1:4" ht="51" customHeight="1">
      <c r="A636" s="24"/>
      <c r="B636" s="24"/>
      <c r="C636" s="24"/>
      <c r="D636" s="7"/>
    </row>
    <row r="637" spans="1:4" ht="51" customHeight="1">
      <c r="A637" s="24"/>
      <c r="B637" s="24"/>
      <c r="C637" s="24"/>
      <c r="D637" s="7"/>
    </row>
    <row r="638" spans="1:4" ht="51" customHeight="1">
      <c r="A638" s="24"/>
      <c r="B638" s="24"/>
      <c r="C638" s="24"/>
      <c r="D638" s="7"/>
    </row>
    <row r="639" spans="1:4" ht="51" customHeight="1">
      <c r="A639" s="24"/>
      <c r="B639" s="24"/>
      <c r="C639" s="24"/>
      <c r="D639" s="7"/>
    </row>
    <row r="640" spans="1:4" ht="51" customHeight="1">
      <c r="A640" s="24"/>
      <c r="B640" s="24"/>
      <c r="C640" s="24"/>
      <c r="D640" s="7"/>
    </row>
    <row r="641" spans="1:4" ht="51" customHeight="1">
      <c r="A641" s="24"/>
      <c r="B641" s="24"/>
      <c r="C641" s="24"/>
      <c r="D641" s="7"/>
    </row>
    <row r="642" spans="1:4" ht="51" customHeight="1">
      <c r="A642" s="24"/>
      <c r="B642" s="24"/>
      <c r="C642" s="24"/>
      <c r="D642" s="7"/>
    </row>
    <row r="643" spans="1:4" ht="51" customHeight="1">
      <c r="A643" s="24"/>
      <c r="B643" s="24"/>
      <c r="C643" s="24"/>
      <c r="D643" s="7"/>
    </row>
    <row r="644" spans="1:4" ht="51" customHeight="1">
      <c r="A644" s="24"/>
      <c r="B644" s="24"/>
      <c r="C644" s="24"/>
      <c r="D644" s="7"/>
    </row>
    <row r="645" spans="1:4" ht="51" customHeight="1">
      <c r="A645" s="24"/>
      <c r="B645" s="24"/>
      <c r="C645" s="24"/>
      <c r="D645" s="7"/>
    </row>
    <row r="646" spans="1:4" ht="51" customHeight="1">
      <c r="A646" s="24"/>
      <c r="B646" s="24"/>
      <c r="C646" s="24"/>
      <c r="D646" s="7"/>
    </row>
    <row r="647" spans="1:4" ht="51" customHeight="1">
      <c r="A647" s="24"/>
      <c r="B647" s="24"/>
      <c r="C647" s="24"/>
      <c r="D647" s="7"/>
    </row>
    <row r="648" spans="1:4" ht="51" customHeight="1">
      <c r="A648" s="24"/>
      <c r="B648" s="24"/>
      <c r="C648" s="24"/>
      <c r="D648" s="7"/>
    </row>
    <row r="649" spans="1:4" ht="51" customHeight="1">
      <c r="A649" s="24"/>
      <c r="B649" s="24"/>
      <c r="C649" s="24"/>
      <c r="D649" s="7"/>
    </row>
    <row r="650" spans="1:4" ht="51" customHeight="1">
      <c r="A650" s="24"/>
      <c r="B650" s="24"/>
      <c r="C650" s="24"/>
      <c r="D650" s="7"/>
    </row>
    <row r="651" spans="1:4" ht="51" customHeight="1">
      <c r="A651" s="24"/>
      <c r="B651" s="24"/>
      <c r="C651" s="24"/>
      <c r="D651" s="7"/>
    </row>
    <row r="652" spans="1:4" ht="51" customHeight="1">
      <c r="A652" s="24"/>
      <c r="B652" s="24"/>
      <c r="C652" s="24"/>
      <c r="D652" s="7"/>
    </row>
    <row r="653" spans="1:4" ht="51" customHeight="1">
      <c r="A653" s="24"/>
      <c r="B653" s="24"/>
      <c r="C653" s="24"/>
      <c r="D653" s="7"/>
    </row>
    <row r="654" spans="1:4" ht="51" customHeight="1">
      <c r="A654" s="24"/>
      <c r="B654" s="24"/>
      <c r="C654" s="24"/>
      <c r="D654" s="7"/>
    </row>
    <row r="655" spans="1:4" ht="51" customHeight="1">
      <c r="A655" s="24"/>
      <c r="B655" s="24"/>
      <c r="C655" s="24"/>
      <c r="D655" s="7"/>
    </row>
    <row r="656" spans="1:4" ht="51" customHeight="1">
      <c r="A656" s="24"/>
      <c r="B656" s="24"/>
      <c r="C656" s="24"/>
      <c r="D656" s="7"/>
    </row>
    <row r="657" spans="1:4" ht="51" customHeight="1">
      <c r="A657" s="24"/>
      <c r="B657" s="24"/>
      <c r="C657" s="24"/>
      <c r="D657" s="7"/>
    </row>
    <row r="658" spans="1:4" ht="51" customHeight="1">
      <c r="A658" s="24"/>
      <c r="B658" s="24"/>
      <c r="C658" s="24"/>
      <c r="D658" s="7"/>
    </row>
    <row r="659" spans="1:4" ht="51" customHeight="1">
      <c r="A659" s="24"/>
      <c r="B659" s="24"/>
      <c r="C659" s="24"/>
      <c r="D659" s="7"/>
    </row>
    <row r="660" spans="1:4" ht="51" customHeight="1">
      <c r="A660" s="24"/>
      <c r="B660" s="24"/>
      <c r="C660" s="24"/>
      <c r="D660" s="7"/>
    </row>
    <row r="661" spans="1:4" ht="51" customHeight="1">
      <c r="A661" s="24"/>
      <c r="B661" s="24"/>
      <c r="C661" s="24"/>
      <c r="D661" s="7"/>
    </row>
    <row r="662" spans="1:4" ht="51" customHeight="1">
      <c r="A662" s="24"/>
      <c r="B662" s="24"/>
      <c r="C662" s="24"/>
      <c r="D662" s="7"/>
    </row>
    <row r="663" spans="1:4" ht="51" customHeight="1">
      <c r="A663" s="24"/>
      <c r="B663" s="24"/>
      <c r="C663" s="24"/>
      <c r="D663" s="7"/>
    </row>
    <row r="664" spans="1:4" ht="51" customHeight="1">
      <c r="A664" s="24"/>
      <c r="B664" s="24"/>
      <c r="C664" s="24"/>
      <c r="D664" s="7"/>
    </row>
    <row r="665" spans="1:4" ht="51" customHeight="1">
      <c r="A665" s="24"/>
      <c r="B665" s="24"/>
      <c r="C665" s="24"/>
      <c r="D665" s="7"/>
    </row>
    <row r="666" spans="1:4" ht="51" customHeight="1">
      <c r="A666" s="24"/>
      <c r="B666" s="24"/>
      <c r="C666" s="24"/>
      <c r="D666" s="7"/>
    </row>
    <row r="667" spans="1:4" ht="51" customHeight="1">
      <c r="A667" s="24"/>
      <c r="B667" s="24"/>
      <c r="C667" s="24"/>
      <c r="D667" s="7"/>
    </row>
    <row r="668" spans="1:4" ht="51" customHeight="1">
      <c r="A668" s="24"/>
      <c r="B668" s="24"/>
      <c r="C668" s="24"/>
      <c r="D668" s="7"/>
    </row>
    <row r="669" spans="1:4" ht="51" customHeight="1">
      <c r="A669" s="24"/>
      <c r="B669" s="24"/>
      <c r="C669" s="24"/>
      <c r="D669" s="7"/>
    </row>
    <row r="670" spans="1:4" ht="51" customHeight="1">
      <c r="A670" s="24"/>
      <c r="B670" s="24"/>
      <c r="C670" s="24"/>
      <c r="D670" s="7"/>
    </row>
    <row r="671" spans="1:4" ht="51" customHeight="1">
      <c r="A671" s="24"/>
      <c r="B671" s="24"/>
      <c r="C671" s="24"/>
      <c r="D671" s="7"/>
    </row>
    <row r="672" spans="1:4" ht="51" customHeight="1">
      <c r="A672" s="24"/>
      <c r="B672" s="24"/>
      <c r="C672" s="24"/>
      <c r="D672" s="7"/>
    </row>
    <row r="673" spans="1:4" ht="51" customHeight="1">
      <c r="A673" s="24"/>
      <c r="B673" s="24"/>
      <c r="C673" s="24"/>
      <c r="D673" s="7"/>
    </row>
    <row r="674" spans="1:4" ht="51" customHeight="1">
      <c r="A674" s="24"/>
      <c r="B674" s="24"/>
      <c r="C674" s="24"/>
      <c r="D674" s="7"/>
    </row>
    <row r="675" spans="1:4" ht="51" customHeight="1">
      <c r="A675" s="24"/>
      <c r="B675" s="24"/>
      <c r="C675" s="24"/>
      <c r="D675" s="7"/>
    </row>
    <row r="676" spans="1:4" ht="51" customHeight="1">
      <c r="A676" s="24"/>
      <c r="B676" s="24"/>
      <c r="C676" s="24"/>
      <c r="D676" s="7"/>
    </row>
    <row r="677" spans="1:4" ht="51" customHeight="1">
      <c r="A677" s="24"/>
      <c r="B677" s="24"/>
      <c r="C677" s="24"/>
      <c r="D677" s="7"/>
    </row>
    <row r="678" spans="1:4" ht="51" customHeight="1">
      <c r="A678" s="24"/>
      <c r="B678" s="24"/>
      <c r="C678" s="24"/>
      <c r="D678" s="7"/>
    </row>
    <row r="679" spans="1:4" ht="51" customHeight="1">
      <c r="A679" s="24"/>
      <c r="B679" s="24"/>
      <c r="C679" s="24"/>
      <c r="D679" s="7"/>
    </row>
    <row r="680" spans="1:4" ht="51" customHeight="1">
      <c r="A680" s="24"/>
      <c r="B680" s="24"/>
      <c r="C680" s="24"/>
      <c r="D680" s="7"/>
    </row>
    <row r="681" spans="1:4" ht="51" customHeight="1">
      <c r="A681" s="24"/>
      <c r="B681" s="24"/>
      <c r="C681" s="24"/>
      <c r="D681" s="7"/>
    </row>
    <row r="682" spans="1:4" ht="51" customHeight="1">
      <c r="A682" s="24"/>
      <c r="B682" s="24"/>
      <c r="C682" s="24"/>
      <c r="D682" s="7"/>
    </row>
    <row r="683" spans="1:4" ht="51" customHeight="1">
      <c r="A683" s="24"/>
      <c r="B683" s="24"/>
      <c r="C683" s="24"/>
      <c r="D683" s="7"/>
    </row>
    <row r="684" spans="1:4" ht="51" customHeight="1">
      <c r="A684" s="24"/>
      <c r="B684" s="24"/>
      <c r="C684" s="24"/>
      <c r="D684" s="7"/>
    </row>
    <row r="685" spans="1:4" ht="51" customHeight="1">
      <c r="A685" s="24"/>
      <c r="B685" s="24"/>
      <c r="C685" s="24"/>
      <c r="D685" s="7"/>
    </row>
    <row r="686" spans="1:4" ht="51" customHeight="1">
      <c r="A686" s="24"/>
      <c r="B686" s="24"/>
      <c r="C686" s="24"/>
      <c r="D686" s="7"/>
    </row>
    <row r="687" spans="1:4" ht="51" customHeight="1">
      <c r="A687" s="24"/>
      <c r="B687" s="24"/>
      <c r="C687" s="24"/>
      <c r="D687" s="7"/>
    </row>
    <row r="688" spans="1:4" ht="51" customHeight="1">
      <c r="A688" s="24"/>
      <c r="B688" s="24"/>
      <c r="C688" s="24"/>
      <c r="D688" s="7"/>
    </row>
    <row r="689" spans="1:4" ht="51" customHeight="1">
      <c r="A689" s="24"/>
      <c r="B689" s="24"/>
      <c r="C689" s="24"/>
      <c r="D689" s="7"/>
    </row>
    <row r="690" spans="1:4" ht="51" customHeight="1">
      <c r="A690" s="24"/>
      <c r="B690" s="24"/>
      <c r="C690" s="24"/>
      <c r="D690" s="7"/>
    </row>
    <row r="691" spans="1:4" ht="51" customHeight="1">
      <c r="A691" s="24"/>
      <c r="B691" s="24"/>
      <c r="C691" s="24"/>
      <c r="D691" s="7"/>
    </row>
    <row r="692" spans="1:4" ht="51" customHeight="1">
      <c r="A692" s="24"/>
      <c r="B692" s="24"/>
      <c r="C692" s="24"/>
      <c r="D692" s="7"/>
    </row>
    <row r="693" spans="1:4" ht="51" customHeight="1">
      <c r="A693" s="24"/>
      <c r="B693" s="24"/>
      <c r="C693" s="24"/>
      <c r="D693" s="7"/>
    </row>
    <row r="694" spans="1:4" ht="51" customHeight="1">
      <c r="A694" s="24"/>
      <c r="B694" s="24"/>
      <c r="C694" s="24"/>
      <c r="D694" s="7"/>
    </row>
    <row r="695" spans="1:4" ht="51" customHeight="1">
      <c r="A695" s="24"/>
      <c r="B695" s="24"/>
      <c r="C695" s="24"/>
      <c r="D695" s="7"/>
    </row>
    <row r="696" spans="1:4" ht="51" customHeight="1">
      <c r="A696" s="24"/>
      <c r="B696" s="24"/>
      <c r="C696" s="24"/>
      <c r="D696" s="7"/>
    </row>
    <row r="697" spans="1:4" ht="51" customHeight="1">
      <c r="A697" s="24"/>
      <c r="B697" s="24"/>
      <c r="C697" s="24"/>
      <c r="D697" s="7"/>
    </row>
    <row r="698" spans="1:4" ht="51" customHeight="1">
      <c r="A698" s="24"/>
      <c r="B698" s="24"/>
      <c r="C698" s="24"/>
      <c r="D698" s="7"/>
    </row>
    <row r="699" spans="1:4" ht="51" customHeight="1">
      <c r="A699" s="24"/>
      <c r="B699" s="24"/>
      <c r="C699" s="24"/>
      <c r="D699" s="7"/>
    </row>
    <row r="700" spans="1:4" ht="51" customHeight="1">
      <c r="A700" s="24"/>
      <c r="B700" s="24"/>
      <c r="C700" s="24"/>
      <c r="D700" s="7"/>
    </row>
    <row r="701" spans="1:4" ht="51" customHeight="1">
      <c r="A701" s="24"/>
      <c r="B701" s="24"/>
      <c r="C701" s="24"/>
      <c r="D701" s="7"/>
    </row>
    <row r="702" spans="1:4" ht="51" customHeight="1">
      <c r="A702" s="24"/>
      <c r="B702" s="24"/>
      <c r="C702" s="24"/>
      <c r="D702" s="7"/>
    </row>
    <row r="703" spans="1:4" ht="51" customHeight="1">
      <c r="A703" s="24"/>
      <c r="B703" s="24"/>
      <c r="C703" s="24"/>
      <c r="D703" s="7"/>
    </row>
    <row r="704" spans="1:4" ht="51" customHeight="1">
      <c r="A704" s="24"/>
      <c r="B704" s="24"/>
      <c r="C704" s="24"/>
      <c r="D704" s="7"/>
    </row>
    <row r="705" spans="1:4" ht="51" customHeight="1">
      <c r="A705" s="24"/>
      <c r="B705" s="24"/>
      <c r="C705" s="24"/>
      <c r="D705" s="7"/>
    </row>
    <row r="706" spans="1:4" ht="51" customHeight="1">
      <c r="A706" s="24"/>
      <c r="B706" s="24"/>
      <c r="C706" s="24"/>
      <c r="D706" s="7"/>
    </row>
    <row r="707" spans="1:4" ht="51" customHeight="1">
      <c r="A707" s="24"/>
      <c r="B707" s="24"/>
      <c r="C707" s="24"/>
      <c r="D707" s="7"/>
    </row>
    <row r="708" spans="1:4" ht="51" customHeight="1">
      <c r="A708" s="24"/>
      <c r="B708" s="24"/>
      <c r="C708" s="24"/>
      <c r="D708" s="7"/>
    </row>
    <row r="709" spans="1:4" ht="51" customHeight="1">
      <c r="A709" s="24"/>
      <c r="B709" s="24"/>
      <c r="C709" s="24"/>
      <c r="D709" s="7"/>
    </row>
    <row r="710" spans="1:4" ht="51" customHeight="1">
      <c r="A710" s="24"/>
      <c r="B710" s="24"/>
      <c r="C710" s="24"/>
      <c r="D710" s="7"/>
    </row>
    <row r="711" spans="1:4" ht="51" customHeight="1">
      <c r="A711" s="24"/>
      <c r="B711" s="24"/>
      <c r="C711" s="24"/>
      <c r="D711" s="7"/>
    </row>
    <row r="712" spans="1:4" ht="51" customHeight="1">
      <c r="A712" s="24"/>
      <c r="B712" s="24"/>
      <c r="C712" s="24"/>
      <c r="D712" s="7"/>
    </row>
    <row r="713" spans="1:4" ht="51" customHeight="1">
      <c r="A713" s="24"/>
      <c r="B713" s="24"/>
      <c r="C713" s="24"/>
      <c r="D713" s="7"/>
    </row>
    <row r="714" spans="1:4" ht="51" customHeight="1">
      <c r="A714" s="24"/>
      <c r="B714" s="24"/>
      <c r="C714" s="24"/>
      <c r="D714" s="7"/>
    </row>
    <row r="715" spans="1:4" ht="51" customHeight="1">
      <c r="A715" s="24"/>
      <c r="B715" s="24"/>
      <c r="C715" s="24"/>
      <c r="D715" s="7"/>
    </row>
    <row r="716" spans="1:4" ht="51" customHeight="1">
      <c r="A716" s="24"/>
      <c r="B716" s="24"/>
      <c r="C716" s="24"/>
      <c r="D716" s="7"/>
    </row>
    <row r="717" spans="1:4" ht="51" customHeight="1">
      <c r="A717" s="24"/>
      <c r="B717" s="24"/>
      <c r="C717" s="24"/>
      <c r="D717" s="7"/>
    </row>
    <row r="718" spans="1:4" ht="51" customHeight="1">
      <c r="A718" s="24"/>
      <c r="B718" s="24"/>
      <c r="C718" s="24"/>
      <c r="D718" s="7"/>
    </row>
    <row r="719" spans="1:4" ht="51" customHeight="1">
      <c r="A719" s="24"/>
      <c r="B719" s="24"/>
      <c r="C719" s="24"/>
      <c r="D719" s="7"/>
    </row>
    <row r="720" spans="1:4" ht="51" customHeight="1">
      <c r="A720" s="24"/>
      <c r="B720" s="24"/>
      <c r="C720" s="24"/>
      <c r="D720" s="7"/>
    </row>
    <row r="721" spans="1:4" ht="51" customHeight="1">
      <c r="A721" s="24"/>
      <c r="B721" s="24"/>
      <c r="C721" s="24"/>
      <c r="D721" s="7"/>
    </row>
    <row r="722" spans="1:4" ht="51" customHeight="1">
      <c r="A722" s="24"/>
      <c r="B722" s="24"/>
      <c r="C722" s="24"/>
      <c r="D722" s="7"/>
    </row>
    <row r="723" spans="1:4" ht="51" customHeight="1">
      <c r="A723" s="24"/>
      <c r="B723" s="24"/>
      <c r="C723" s="24"/>
      <c r="D723" s="7"/>
    </row>
    <row r="724" spans="1:4" ht="51" customHeight="1">
      <c r="A724" s="24"/>
      <c r="B724" s="24"/>
      <c r="C724" s="24"/>
      <c r="D724" s="7"/>
    </row>
    <row r="725" spans="1:4" ht="51" customHeight="1">
      <c r="A725" s="24"/>
      <c r="B725" s="24"/>
      <c r="C725" s="24"/>
      <c r="D725" s="7"/>
    </row>
    <row r="726" spans="1:4" ht="51" customHeight="1">
      <c r="A726" s="24"/>
      <c r="B726" s="24"/>
      <c r="C726" s="24"/>
      <c r="D726" s="7"/>
    </row>
    <row r="727" spans="1:4" ht="51" customHeight="1">
      <c r="A727" s="24"/>
      <c r="B727" s="24"/>
      <c r="C727" s="24"/>
      <c r="D727" s="7"/>
    </row>
    <row r="728" spans="1:4" ht="51" customHeight="1">
      <c r="A728" s="24"/>
      <c r="B728" s="24"/>
      <c r="C728" s="24"/>
      <c r="D728" s="7"/>
    </row>
    <row r="729" spans="1:4" ht="51" customHeight="1">
      <c r="A729" s="24"/>
      <c r="B729" s="24"/>
      <c r="C729" s="24"/>
      <c r="D729" s="7"/>
    </row>
    <row r="730" spans="1:4" ht="51" customHeight="1">
      <c r="A730" s="24"/>
      <c r="B730" s="24"/>
      <c r="C730" s="24"/>
      <c r="D730" s="7"/>
    </row>
    <row r="731" spans="1:4" ht="51" customHeight="1">
      <c r="A731" s="24"/>
      <c r="B731" s="24"/>
      <c r="C731" s="24"/>
      <c r="D731" s="7"/>
    </row>
    <row r="732" spans="1:4" ht="51" customHeight="1">
      <c r="A732" s="24"/>
      <c r="B732" s="24"/>
      <c r="C732" s="24"/>
      <c r="D732" s="7"/>
    </row>
    <row r="733" spans="1:4" ht="51" customHeight="1">
      <c r="A733" s="24"/>
      <c r="B733" s="24"/>
      <c r="C733" s="24"/>
      <c r="D733" s="7"/>
    </row>
    <row r="734" spans="1:4" ht="51" customHeight="1">
      <c r="A734" s="24"/>
      <c r="B734" s="24"/>
      <c r="C734" s="24"/>
      <c r="D734" s="7"/>
    </row>
    <row r="735" spans="1:4" ht="51" customHeight="1">
      <c r="A735" s="24"/>
      <c r="B735" s="24"/>
      <c r="C735" s="24"/>
      <c r="D735" s="7"/>
    </row>
    <row r="736" spans="1:4" ht="51" customHeight="1">
      <c r="A736" s="24"/>
      <c r="B736" s="24"/>
      <c r="C736" s="24"/>
      <c r="D736" s="7"/>
    </row>
    <row r="737" spans="1:4" ht="51" customHeight="1">
      <c r="A737" s="24"/>
      <c r="B737" s="24"/>
      <c r="C737" s="24"/>
      <c r="D737" s="7"/>
    </row>
    <row r="738" spans="1:4" ht="51" customHeight="1">
      <c r="A738" s="24"/>
      <c r="B738" s="24"/>
      <c r="C738" s="24"/>
      <c r="D738" s="7"/>
    </row>
    <row r="739" spans="1:4" ht="51" customHeight="1">
      <c r="A739" s="24"/>
      <c r="B739" s="24"/>
      <c r="C739" s="24"/>
      <c r="D739" s="7"/>
    </row>
    <row r="740" spans="1:4" ht="51" customHeight="1">
      <c r="A740" s="24"/>
      <c r="B740" s="24"/>
      <c r="C740" s="24"/>
      <c r="D740" s="7"/>
    </row>
    <row r="741" spans="1:4" ht="51" customHeight="1">
      <c r="A741" s="24"/>
      <c r="B741" s="24"/>
      <c r="C741" s="24"/>
      <c r="D741" s="7"/>
    </row>
    <row r="742" spans="1:4" ht="51" customHeight="1">
      <c r="A742" s="24"/>
      <c r="B742" s="24"/>
      <c r="C742" s="24"/>
      <c r="D742" s="7"/>
    </row>
    <row r="743" spans="1:4" ht="51" customHeight="1">
      <c r="A743" s="24"/>
      <c r="B743" s="24"/>
      <c r="C743" s="24"/>
      <c r="D743" s="7"/>
    </row>
    <row r="744" spans="1:4" ht="51" customHeight="1">
      <c r="A744" s="24"/>
      <c r="B744" s="24"/>
      <c r="C744" s="24"/>
      <c r="D744" s="7"/>
    </row>
    <row r="745" spans="1:4" ht="51" customHeight="1">
      <c r="A745" s="24"/>
      <c r="B745" s="24"/>
      <c r="C745" s="24"/>
      <c r="D745" s="7"/>
    </row>
    <row r="746" spans="1:4" ht="51" customHeight="1">
      <c r="A746" s="24"/>
      <c r="B746" s="24"/>
      <c r="C746" s="24"/>
      <c r="D746" s="7"/>
    </row>
    <row r="747" spans="1:4" ht="51" customHeight="1">
      <c r="A747" s="24"/>
      <c r="B747" s="24"/>
      <c r="C747" s="24"/>
      <c r="D747" s="7"/>
    </row>
    <row r="748" spans="1:4" ht="51" customHeight="1">
      <c r="A748" s="24"/>
      <c r="B748" s="24"/>
      <c r="C748" s="24"/>
      <c r="D748" s="7"/>
    </row>
    <row r="749" spans="1:4" ht="51" customHeight="1">
      <c r="A749" s="24"/>
      <c r="B749" s="24"/>
      <c r="C749" s="24"/>
      <c r="D749" s="7"/>
    </row>
    <row r="750" spans="1:4" ht="51" customHeight="1">
      <c r="A750" s="24"/>
      <c r="B750" s="24"/>
      <c r="C750" s="24"/>
      <c r="D750" s="7"/>
    </row>
    <row r="751" spans="1:4" ht="51" customHeight="1">
      <c r="A751" s="24"/>
      <c r="B751" s="24"/>
      <c r="C751" s="24"/>
      <c r="D751" s="7"/>
    </row>
    <row r="752" spans="1:4" ht="51" customHeight="1">
      <c r="A752" s="24"/>
      <c r="B752" s="24"/>
      <c r="C752" s="24"/>
      <c r="D752" s="7"/>
    </row>
    <row r="753" spans="1:4" ht="51" customHeight="1">
      <c r="A753" s="24"/>
      <c r="B753" s="24"/>
      <c r="C753" s="24"/>
      <c r="D753" s="7"/>
    </row>
    <row r="754" spans="1:4" ht="51" customHeight="1">
      <c r="A754" s="24"/>
      <c r="B754" s="24"/>
      <c r="C754" s="24"/>
      <c r="D754" s="7"/>
    </row>
    <row r="755" spans="1:4" ht="51" customHeight="1">
      <c r="A755" s="24"/>
      <c r="B755" s="24"/>
      <c r="C755" s="24"/>
      <c r="D755" s="7"/>
    </row>
    <row r="756" spans="1:4" ht="51" customHeight="1">
      <c r="A756" s="24"/>
      <c r="B756" s="24"/>
      <c r="C756" s="24"/>
      <c r="D756" s="7"/>
    </row>
    <row r="757" spans="1:4" ht="51" customHeight="1">
      <c r="A757" s="24"/>
      <c r="B757" s="24"/>
      <c r="C757" s="24"/>
      <c r="D757" s="7"/>
    </row>
    <row r="758" spans="1:4" ht="51" customHeight="1">
      <c r="A758" s="24"/>
      <c r="B758" s="24"/>
      <c r="C758" s="24"/>
      <c r="D758" s="7"/>
    </row>
    <row r="759" spans="1:4" ht="51" customHeight="1">
      <c r="A759" s="24"/>
      <c r="B759" s="24"/>
      <c r="C759" s="24"/>
      <c r="D759" s="7"/>
    </row>
    <row r="760" spans="1:4" ht="51" customHeight="1">
      <c r="A760" s="24"/>
      <c r="B760" s="24"/>
      <c r="C760" s="24"/>
      <c r="D760" s="7"/>
    </row>
    <row r="761" spans="1:4" ht="51" customHeight="1">
      <c r="A761" s="24"/>
      <c r="B761" s="24"/>
      <c r="C761" s="24"/>
      <c r="D761" s="7"/>
    </row>
    <row r="762" spans="1:4" ht="51" customHeight="1">
      <c r="A762" s="24"/>
      <c r="B762" s="24"/>
      <c r="C762" s="24"/>
      <c r="D762" s="7"/>
    </row>
    <row r="763" spans="1:4" ht="51" customHeight="1">
      <c r="A763" s="24"/>
      <c r="B763" s="24"/>
      <c r="C763" s="24"/>
      <c r="D763" s="7"/>
    </row>
    <row r="764" spans="1:4" ht="51" customHeight="1">
      <c r="A764" s="24"/>
      <c r="B764" s="24"/>
      <c r="C764" s="24"/>
      <c r="D764" s="7"/>
    </row>
    <row r="765" spans="1:4" ht="51" customHeight="1">
      <c r="A765" s="24"/>
      <c r="B765" s="24"/>
      <c r="C765" s="24"/>
      <c r="D765" s="7"/>
    </row>
    <row r="766" spans="1:4" ht="51" customHeight="1">
      <c r="A766" s="24"/>
      <c r="B766" s="24"/>
      <c r="C766" s="24"/>
      <c r="D766" s="7"/>
    </row>
    <row r="767" spans="1:4" ht="51" customHeight="1">
      <c r="A767" s="24"/>
      <c r="B767" s="24"/>
      <c r="C767" s="24"/>
      <c r="D767" s="7"/>
    </row>
    <row r="768" spans="1:4" ht="51" customHeight="1">
      <c r="A768" s="24"/>
      <c r="B768" s="24"/>
      <c r="C768" s="24"/>
      <c r="D768" s="7"/>
    </row>
    <row r="769" spans="1:4" ht="51" customHeight="1">
      <c r="A769" s="24"/>
      <c r="B769" s="24"/>
      <c r="C769" s="24"/>
      <c r="D769" s="7"/>
    </row>
    <row r="770" spans="1:4" ht="51" customHeight="1">
      <c r="A770" s="24"/>
      <c r="B770" s="24"/>
      <c r="C770" s="24"/>
      <c r="D770" s="7"/>
    </row>
    <row r="771" spans="1:4" ht="51" customHeight="1">
      <c r="A771" s="24"/>
      <c r="B771" s="24"/>
      <c r="C771" s="24"/>
      <c r="D771" s="7"/>
    </row>
    <row r="772" spans="1:4" ht="51" customHeight="1">
      <c r="A772" s="24"/>
      <c r="B772" s="24"/>
      <c r="C772" s="24"/>
      <c r="D772" s="7"/>
    </row>
    <row r="773" spans="1:4" ht="51" customHeight="1">
      <c r="A773" s="24"/>
      <c r="B773" s="24"/>
      <c r="C773" s="24"/>
      <c r="D773" s="7"/>
    </row>
    <row r="774" spans="1:4" ht="51" customHeight="1">
      <c r="A774" s="24"/>
      <c r="B774" s="24"/>
      <c r="C774" s="24"/>
      <c r="D774" s="7"/>
    </row>
    <row r="775" spans="1:4" ht="51" customHeight="1">
      <c r="A775" s="24"/>
      <c r="B775" s="24"/>
      <c r="C775" s="24"/>
      <c r="D775" s="7"/>
    </row>
    <row r="776" spans="1:4" ht="51" customHeight="1">
      <c r="A776" s="24"/>
      <c r="B776" s="24"/>
      <c r="C776" s="24"/>
      <c r="D776" s="7"/>
    </row>
    <row r="777" spans="1:4" ht="51" customHeight="1">
      <c r="A777" s="24"/>
      <c r="B777" s="24"/>
      <c r="C777" s="24"/>
      <c r="D777" s="7"/>
    </row>
    <row r="778" spans="1:4" ht="51" customHeight="1">
      <c r="A778" s="24"/>
      <c r="B778" s="24"/>
      <c r="C778" s="24"/>
      <c r="D778" s="7"/>
    </row>
    <row r="779" spans="1:4" ht="51" customHeight="1">
      <c r="A779" s="24"/>
      <c r="B779" s="24"/>
      <c r="C779" s="24"/>
      <c r="D779" s="7"/>
    </row>
    <row r="780" spans="1:4" ht="51" customHeight="1">
      <c r="A780" s="24"/>
      <c r="B780" s="24"/>
      <c r="C780" s="24"/>
      <c r="D780" s="7"/>
    </row>
    <row r="781" spans="1:4" ht="51" customHeight="1">
      <c r="A781" s="24"/>
      <c r="B781" s="24"/>
      <c r="C781" s="24"/>
      <c r="D781" s="7"/>
    </row>
    <row r="782" spans="1:4" ht="51" customHeight="1">
      <c r="A782" s="24"/>
      <c r="B782" s="24"/>
      <c r="C782" s="24"/>
      <c r="D782" s="7"/>
    </row>
    <row r="783" spans="1:4" ht="51" customHeight="1">
      <c r="A783" s="24"/>
      <c r="B783" s="24"/>
      <c r="C783" s="24"/>
      <c r="D783" s="7"/>
    </row>
    <row r="784" spans="1:4" ht="51" customHeight="1">
      <c r="A784" s="24"/>
      <c r="B784" s="24"/>
      <c r="C784" s="24"/>
      <c r="D784" s="7"/>
    </row>
    <row r="785" spans="1:4" ht="51" customHeight="1">
      <c r="A785" s="24"/>
      <c r="B785" s="24"/>
      <c r="C785" s="24"/>
      <c r="D785" s="7"/>
    </row>
    <row r="786" spans="1:4" ht="51" customHeight="1">
      <c r="A786" s="24"/>
      <c r="B786" s="24"/>
      <c r="C786" s="24"/>
      <c r="D786" s="7"/>
    </row>
    <row r="787" spans="1:4" ht="51" customHeight="1">
      <c r="A787" s="24"/>
      <c r="B787" s="24"/>
      <c r="C787" s="24"/>
      <c r="D787" s="7"/>
    </row>
    <row r="788" spans="1:4" ht="51" customHeight="1">
      <c r="A788" s="24"/>
      <c r="B788" s="24"/>
      <c r="C788" s="24"/>
      <c r="D788" s="7"/>
    </row>
    <row r="789" spans="1:4" ht="51" customHeight="1">
      <c r="A789" s="24"/>
      <c r="B789" s="24"/>
      <c r="C789" s="24"/>
      <c r="D789" s="7"/>
    </row>
    <row r="790" spans="1:4" ht="51" customHeight="1">
      <c r="A790" s="24"/>
      <c r="B790" s="24"/>
      <c r="C790" s="24"/>
      <c r="D790" s="7"/>
    </row>
    <row r="791" spans="1:4" ht="51" customHeight="1">
      <c r="A791" s="24"/>
      <c r="B791" s="24"/>
      <c r="C791" s="24"/>
      <c r="D791" s="7"/>
    </row>
    <row r="792" spans="1:4" ht="51" customHeight="1">
      <c r="A792" s="24"/>
      <c r="B792" s="24"/>
      <c r="C792" s="24"/>
      <c r="D792" s="7"/>
    </row>
    <row r="793" spans="1:4" ht="51" customHeight="1">
      <c r="A793" s="24"/>
      <c r="B793" s="24"/>
      <c r="C793" s="24"/>
      <c r="D793" s="7"/>
    </row>
    <row r="794" spans="1:4" ht="51" customHeight="1">
      <c r="A794" s="24"/>
      <c r="B794" s="24"/>
      <c r="C794" s="24"/>
      <c r="D794" s="7"/>
    </row>
    <row r="795" spans="1:4" ht="51" customHeight="1">
      <c r="A795" s="24"/>
      <c r="B795" s="24"/>
      <c r="C795" s="24"/>
      <c r="D795" s="7"/>
    </row>
    <row r="796" spans="1:4" ht="51" customHeight="1">
      <c r="A796" s="24"/>
      <c r="B796" s="24"/>
      <c r="C796" s="24"/>
      <c r="D796" s="7"/>
    </row>
    <row r="797" spans="1:4" ht="51" customHeight="1">
      <c r="A797" s="24"/>
      <c r="B797" s="24"/>
      <c r="C797" s="24"/>
      <c r="D797" s="7"/>
    </row>
    <row r="798" spans="1:4" ht="51" customHeight="1">
      <c r="A798" s="24"/>
      <c r="B798" s="24"/>
      <c r="C798" s="24"/>
      <c r="D798" s="7"/>
    </row>
    <row r="799" spans="1:4" ht="51" customHeight="1">
      <c r="A799" s="24"/>
      <c r="B799" s="24"/>
      <c r="C799" s="24"/>
      <c r="D799" s="7"/>
    </row>
    <row r="800" spans="1:4" ht="51" customHeight="1">
      <c r="A800" s="24"/>
      <c r="B800" s="24"/>
      <c r="C800" s="24"/>
      <c r="D800" s="7"/>
    </row>
    <row r="801" spans="1:4" ht="51" customHeight="1">
      <c r="A801" s="24"/>
      <c r="B801" s="24"/>
      <c r="C801" s="24"/>
      <c r="D801" s="7"/>
    </row>
    <row r="802" spans="1:4" ht="51" customHeight="1">
      <c r="A802" s="24"/>
      <c r="B802" s="24"/>
      <c r="C802" s="24"/>
      <c r="D802" s="7"/>
    </row>
    <row r="803" spans="1:4" ht="51" customHeight="1">
      <c r="A803" s="24"/>
      <c r="B803" s="24"/>
      <c r="C803" s="24"/>
      <c r="D803" s="7"/>
    </row>
    <row r="804" spans="1:4" ht="51" customHeight="1">
      <c r="A804" s="24"/>
      <c r="B804" s="24"/>
      <c r="C804" s="24"/>
      <c r="D804" s="7"/>
    </row>
    <row r="805" spans="1:4" ht="51" customHeight="1">
      <c r="A805" s="24"/>
      <c r="B805" s="24"/>
      <c r="C805" s="24"/>
      <c r="D805" s="7"/>
    </row>
    <row r="806" spans="1:4" ht="51" customHeight="1">
      <c r="A806" s="24"/>
      <c r="B806" s="24"/>
      <c r="C806" s="24"/>
      <c r="D806" s="7"/>
    </row>
    <row r="807" spans="1:4" ht="51" customHeight="1">
      <c r="A807" s="24"/>
      <c r="B807" s="24"/>
      <c r="C807" s="24"/>
      <c r="D807" s="7"/>
    </row>
    <row r="808" spans="1:4" ht="51" customHeight="1">
      <c r="A808" s="24"/>
      <c r="B808" s="24"/>
      <c r="C808" s="24"/>
      <c r="D808" s="7"/>
    </row>
    <row r="809" spans="1:4" ht="51" customHeight="1">
      <c r="A809" s="24"/>
      <c r="B809" s="24"/>
      <c r="C809" s="24"/>
      <c r="D809" s="7"/>
    </row>
    <row r="810" spans="1:4" ht="51" customHeight="1">
      <c r="A810" s="24"/>
      <c r="B810" s="24"/>
      <c r="C810" s="24"/>
      <c r="D810" s="7"/>
    </row>
    <row r="811" spans="1:4" ht="51" customHeight="1">
      <c r="A811" s="24"/>
      <c r="B811" s="24"/>
      <c r="C811" s="24"/>
      <c r="D811" s="7"/>
    </row>
    <row r="812" spans="1:4" ht="51" customHeight="1">
      <c r="A812" s="24"/>
      <c r="B812" s="24"/>
      <c r="C812" s="24"/>
      <c r="D812" s="7"/>
    </row>
    <row r="813" spans="1:4" ht="51" customHeight="1">
      <c r="A813" s="24"/>
      <c r="B813" s="24"/>
      <c r="C813" s="24"/>
      <c r="D813" s="7"/>
    </row>
    <row r="814" spans="1:4" ht="51" customHeight="1">
      <c r="A814" s="24"/>
      <c r="B814" s="24"/>
      <c r="C814" s="24"/>
      <c r="D814" s="7"/>
    </row>
    <row r="815" spans="1:4" ht="51" customHeight="1">
      <c r="A815" s="24"/>
      <c r="B815" s="24"/>
      <c r="C815" s="24"/>
      <c r="D815" s="7"/>
    </row>
    <row r="816" spans="1:4" ht="51" customHeight="1">
      <c r="A816" s="24"/>
      <c r="B816" s="24"/>
      <c r="C816" s="24"/>
      <c r="D816" s="7"/>
    </row>
    <row r="817" spans="1:4" ht="51" customHeight="1">
      <c r="A817" s="24"/>
      <c r="B817" s="24"/>
      <c r="C817" s="24"/>
      <c r="D817" s="7"/>
    </row>
    <row r="818" spans="1:4" ht="51" customHeight="1">
      <c r="A818" s="24"/>
      <c r="B818" s="24"/>
      <c r="C818" s="24"/>
      <c r="D818" s="7"/>
    </row>
    <row r="819" spans="1:4" ht="51" customHeight="1">
      <c r="A819" s="24"/>
      <c r="B819" s="24"/>
      <c r="C819" s="24"/>
      <c r="D819" s="7"/>
    </row>
    <row r="820" spans="1:4" ht="51" customHeight="1">
      <c r="A820" s="24"/>
      <c r="B820" s="24"/>
      <c r="C820" s="24"/>
      <c r="D820" s="7"/>
    </row>
    <row r="821" spans="1:4" ht="51" customHeight="1">
      <c r="A821" s="24"/>
      <c r="B821" s="24"/>
      <c r="C821" s="24"/>
      <c r="D821" s="7"/>
    </row>
    <row r="822" spans="1:4" ht="51" customHeight="1">
      <c r="A822" s="24"/>
      <c r="B822" s="24"/>
      <c r="C822" s="24"/>
      <c r="D822" s="7"/>
    </row>
    <row r="823" spans="1:4" ht="51" customHeight="1">
      <c r="A823" s="24"/>
      <c r="B823" s="24"/>
      <c r="C823" s="24"/>
      <c r="D823" s="7"/>
    </row>
    <row r="824" spans="1:4" ht="51" customHeight="1">
      <c r="A824" s="24"/>
      <c r="B824" s="24"/>
      <c r="C824" s="24"/>
      <c r="D824" s="7"/>
    </row>
    <row r="825" spans="1:4" ht="51" customHeight="1">
      <c r="A825" s="24"/>
      <c r="B825" s="24"/>
      <c r="C825" s="24"/>
      <c r="D825" s="7"/>
    </row>
    <row r="826" spans="1:4" ht="51" customHeight="1">
      <c r="A826" s="24"/>
      <c r="B826" s="24"/>
      <c r="C826" s="24"/>
      <c r="D826" s="7"/>
    </row>
    <row r="827" spans="1:4" ht="51" customHeight="1">
      <c r="A827" s="24"/>
      <c r="B827" s="24"/>
      <c r="C827" s="24"/>
      <c r="D827" s="7"/>
    </row>
    <row r="828" spans="1:4" ht="51" customHeight="1">
      <c r="A828" s="24"/>
      <c r="B828" s="24"/>
      <c r="C828" s="24"/>
      <c r="D828" s="7"/>
    </row>
    <row r="829" spans="1:4" ht="51" customHeight="1">
      <c r="A829" s="24"/>
      <c r="B829" s="24"/>
      <c r="C829" s="24"/>
      <c r="D829" s="7"/>
    </row>
    <row r="830" spans="1:4" ht="51" customHeight="1">
      <c r="A830" s="24"/>
      <c r="B830" s="24"/>
      <c r="C830" s="24"/>
      <c r="D830" s="7"/>
    </row>
    <row r="831" spans="1:4" ht="51" customHeight="1">
      <c r="A831" s="24"/>
      <c r="B831" s="24"/>
      <c r="C831" s="24"/>
      <c r="D831" s="7"/>
    </row>
    <row r="832" spans="1:4" ht="51" customHeight="1">
      <c r="A832" s="24"/>
      <c r="B832" s="24"/>
      <c r="C832" s="24"/>
      <c r="D832" s="7"/>
    </row>
    <row r="833" spans="1:4" ht="51" customHeight="1">
      <c r="A833" s="24"/>
      <c r="B833" s="24"/>
      <c r="C833" s="24"/>
      <c r="D833" s="7"/>
    </row>
    <row r="834" spans="1:4" ht="51" customHeight="1">
      <c r="A834" s="24"/>
      <c r="B834" s="24"/>
      <c r="C834" s="24"/>
      <c r="D834" s="7"/>
    </row>
    <row r="835" spans="1:4" ht="51" customHeight="1">
      <c r="A835" s="24"/>
      <c r="B835" s="24"/>
      <c r="C835" s="24"/>
      <c r="D835" s="7"/>
    </row>
    <row r="836" spans="1:4" ht="51" customHeight="1">
      <c r="A836" s="24"/>
      <c r="B836" s="24"/>
      <c r="C836" s="24"/>
      <c r="D836" s="7"/>
    </row>
    <row r="837" spans="1:4" ht="51" customHeight="1">
      <c r="A837" s="24"/>
      <c r="B837" s="24"/>
      <c r="C837" s="24"/>
      <c r="D837" s="7"/>
    </row>
    <row r="838" spans="1:4" ht="51" customHeight="1">
      <c r="A838" s="24"/>
      <c r="B838" s="24"/>
      <c r="C838" s="24"/>
      <c r="D838" s="7"/>
    </row>
    <row r="839" spans="1:4" ht="51" customHeight="1">
      <c r="A839" s="24"/>
      <c r="B839" s="24"/>
      <c r="C839" s="24"/>
      <c r="D839" s="7"/>
    </row>
    <row r="840" spans="1:4" ht="51" customHeight="1">
      <c r="A840" s="24"/>
      <c r="B840" s="24"/>
      <c r="C840" s="24"/>
      <c r="D840" s="7"/>
    </row>
    <row r="841" spans="1:4" ht="51" customHeight="1">
      <c r="A841" s="24"/>
      <c r="B841" s="24"/>
      <c r="C841" s="24"/>
      <c r="D841" s="7"/>
    </row>
    <row r="842" spans="1:4" ht="51" customHeight="1">
      <c r="A842" s="24"/>
      <c r="B842" s="24"/>
      <c r="C842" s="24"/>
      <c r="D842" s="7"/>
    </row>
    <row r="843" spans="1:4" ht="51" customHeight="1">
      <c r="A843" s="24"/>
      <c r="B843" s="24"/>
      <c r="C843" s="24"/>
      <c r="D843" s="7"/>
    </row>
    <row r="844" spans="1:4" ht="51" customHeight="1">
      <c r="A844" s="24"/>
      <c r="B844" s="24"/>
      <c r="C844" s="24"/>
      <c r="D844" s="7"/>
    </row>
    <row r="845" spans="1:4" ht="51" customHeight="1">
      <c r="A845" s="24"/>
      <c r="B845" s="24"/>
      <c r="C845" s="24"/>
      <c r="D845" s="7"/>
    </row>
    <row r="846" spans="1:4" ht="51" customHeight="1">
      <c r="A846" s="24"/>
      <c r="B846" s="24"/>
      <c r="C846" s="24"/>
      <c r="D846" s="7"/>
    </row>
    <row r="847" spans="1:4" ht="51" customHeight="1">
      <c r="A847" s="24"/>
      <c r="B847" s="24"/>
      <c r="C847" s="24"/>
      <c r="D847" s="7"/>
    </row>
    <row r="848" spans="1:4" ht="51" customHeight="1">
      <c r="A848" s="24"/>
      <c r="B848" s="24"/>
      <c r="C848" s="24"/>
      <c r="D848" s="7"/>
    </row>
    <row r="849" spans="1:4" ht="51" customHeight="1">
      <c r="A849" s="24"/>
      <c r="B849" s="24"/>
      <c r="C849" s="24"/>
      <c r="D849" s="7"/>
    </row>
    <row r="850" spans="1:4" ht="51" customHeight="1">
      <c r="A850" s="24"/>
      <c r="B850" s="24"/>
      <c r="C850" s="24"/>
      <c r="D850" s="7"/>
    </row>
    <row r="851" spans="1:4" ht="51" customHeight="1">
      <c r="A851" s="24"/>
      <c r="B851" s="24"/>
      <c r="C851" s="24"/>
      <c r="D851" s="7"/>
    </row>
    <row r="852" spans="1:4" ht="51" customHeight="1">
      <c r="A852" s="24"/>
      <c r="B852" s="24"/>
      <c r="C852" s="24"/>
      <c r="D852" s="7"/>
    </row>
    <row r="853" spans="1:4" ht="51" customHeight="1">
      <c r="A853" s="24"/>
      <c r="B853" s="24"/>
      <c r="C853" s="24"/>
      <c r="D853" s="7"/>
    </row>
    <row r="854" spans="1:4" ht="51" customHeight="1">
      <c r="A854" s="24"/>
      <c r="B854" s="24"/>
      <c r="C854" s="24"/>
      <c r="D854" s="7"/>
    </row>
    <row r="855" spans="1:4" ht="51" customHeight="1">
      <c r="A855" s="24"/>
      <c r="B855" s="24"/>
      <c r="C855" s="24"/>
      <c r="D855" s="7"/>
    </row>
    <row r="856" spans="1:4" ht="51" customHeight="1">
      <c r="A856" s="24"/>
      <c r="B856" s="24"/>
      <c r="C856" s="24"/>
      <c r="D856" s="7"/>
    </row>
    <row r="857" spans="1:4" ht="51" customHeight="1">
      <c r="A857" s="24"/>
      <c r="B857" s="24"/>
      <c r="C857" s="24"/>
      <c r="D857" s="7"/>
    </row>
    <row r="858" spans="1:4" ht="51" customHeight="1">
      <c r="A858" s="24"/>
      <c r="B858" s="24"/>
      <c r="C858" s="24"/>
      <c r="D858" s="7"/>
    </row>
    <row r="859" spans="1:4" ht="51" customHeight="1">
      <c r="A859" s="24"/>
      <c r="B859" s="24"/>
      <c r="C859" s="24"/>
      <c r="D859" s="7"/>
    </row>
    <row r="860" spans="1:4" ht="51" customHeight="1">
      <c r="A860" s="24"/>
      <c r="B860" s="24"/>
      <c r="C860" s="24"/>
      <c r="D860" s="7"/>
    </row>
    <row r="861" spans="1:4" ht="51" customHeight="1">
      <c r="A861" s="24"/>
      <c r="B861" s="24"/>
      <c r="C861" s="24"/>
      <c r="D861" s="7"/>
    </row>
    <row r="862" spans="1:4" ht="51" customHeight="1">
      <c r="A862" s="24"/>
      <c r="B862" s="24"/>
      <c r="C862" s="24"/>
      <c r="D862" s="7"/>
    </row>
    <row r="863" spans="1:4" ht="51" customHeight="1">
      <c r="A863" s="24"/>
      <c r="B863" s="24"/>
      <c r="C863" s="24"/>
      <c r="D863" s="7"/>
    </row>
    <row r="864" spans="1:4" ht="51" customHeight="1">
      <c r="A864" s="24"/>
      <c r="B864" s="24"/>
      <c r="C864" s="24"/>
      <c r="D864" s="7"/>
    </row>
    <row r="865" spans="1:4" ht="51" customHeight="1">
      <c r="A865" s="24"/>
      <c r="B865" s="24"/>
      <c r="C865" s="24"/>
      <c r="D865" s="7"/>
    </row>
    <row r="866" spans="1:4" ht="51" customHeight="1">
      <c r="A866" s="24"/>
      <c r="B866" s="24"/>
      <c r="C866" s="24"/>
      <c r="D866" s="7"/>
    </row>
    <row r="867" spans="1:4" ht="51" customHeight="1">
      <c r="A867" s="24"/>
      <c r="B867" s="24"/>
      <c r="C867" s="24"/>
      <c r="D867" s="7"/>
    </row>
    <row r="868" spans="1:4" ht="51" customHeight="1">
      <c r="A868" s="24"/>
      <c r="B868" s="24"/>
      <c r="C868" s="24"/>
      <c r="D868" s="7"/>
    </row>
    <row r="869" spans="1:4" ht="51" customHeight="1">
      <c r="A869" s="24"/>
      <c r="B869" s="24"/>
      <c r="C869" s="24"/>
      <c r="D869" s="7"/>
    </row>
    <row r="870" spans="1:4" ht="51" customHeight="1">
      <c r="A870" s="24"/>
      <c r="B870" s="24"/>
      <c r="C870" s="24"/>
      <c r="D870" s="7"/>
    </row>
    <row r="871" spans="1:4" ht="51" customHeight="1">
      <c r="A871" s="24"/>
      <c r="B871" s="24"/>
      <c r="C871" s="24"/>
      <c r="D871" s="7"/>
    </row>
    <row r="872" spans="1:4" ht="51" customHeight="1">
      <c r="A872" s="24"/>
      <c r="B872" s="24"/>
      <c r="C872" s="24"/>
      <c r="D872" s="7"/>
    </row>
    <row r="873" spans="1:4" ht="51" customHeight="1">
      <c r="A873" s="24"/>
      <c r="B873" s="24"/>
      <c r="C873" s="24"/>
      <c r="D873" s="7"/>
    </row>
    <row r="874" spans="1:4" ht="51" customHeight="1">
      <c r="A874" s="24"/>
      <c r="B874" s="24"/>
      <c r="C874" s="24"/>
      <c r="D874" s="7"/>
    </row>
    <row r="875" spans="1:4" ht="51" customHeight="1">
      <c r="A875" s="24"/>
      <c r="B875" s="24"/>
      <c r="C875" s="24"/>
      <c r="D875" s="7"/>
    </row>
    <row r="876" spans="1:4" ht="51" customHeight="1">
      <c r="A876" s="24"/>
      <c r="B876" s="24"/>
      <c r="C876" s="24"/>
      <c r="D876" s="7"/>
    </row>
    <row r="877" spans="1:4" ht="51" customHeight="1">
      <c r="A877" s="24"/>
      <c r="B877" s="24"/>
      <c r="C877" s="24"/>
      <c r="D877" s="7"/>
    </row>
    <row r="878" spans="1:4" ht="51" customHeight="1">
      <c r="A878" s="24"/>
      <c r="B878" s="24"/>
      <c r="C878" s="24"/>
      <c r="D878" s="7"/>
    </row>
    <row r="879" spans="1:4" ht="51" customHeight="1">
      <c r="A879" s="24"/>
      <c r="B879" s="24"/>
      <c r="C879" s="24"/>
      <c r="D879" s="7"/>
    </row>
    <row r="880" spans="1:4" ht="51" customHeight="1">
      <c r="A880" s="24"/>
      <c r="B880" s="24"/>
      <c r="C880" s="24"/>
      <c r="D880" s="7"/>
    </row>
    <row r="881" spans="1:4" ht="51" customHeight="1">
      <c r="A881" s="24"/>
      <c r="B881" s="24"/>
      <c r="C881" s="24"/>
      <c r="D881" s="7"/>
    </row>
    <row r="882" spans="1:4" ht="51" customHeight="1">
      <c r="A882" s="24"/>
      <c r="B882" s="24"/>
      <c r="C882" s="24"/>
      <c r="D882" s="7"/>
    </row>
    <row r="883" spans="1:4" ht="51" customHeight="1">
      <c r="A883" s="24"/>
      <c r="B883" s="24"/>
      <c r="C883" s="24"/>
      <c r="D883" s="7"/>
    </row>
    <row r="884" spans="1:4" ht="51" customHeight="1">
      <c r="A884" s="24"/>
      <c r="B884" s="24"/>
      <c r="C884" s="24"/>
      <c r="D884" s="7"/>
    </row>
    <row r="885" spans="1:4" ht="51" customHeight="1">
      <c r="A885" s="24"/>
      <c r="B885" s="24"/>
      <c r="C885" s="24"/>
      <c r="D885" s="7"/>
    </row>
    <row r="886" spans="1:4" ht="51" customHeight="1">
      <c r="A886" s="24"/>
      <c r="B886" s="24"/>
      <c r="C886" s="24"/>
      <c r="D886" s="7"/>
    </row>
    <row r="887" spans="1:4" ht="51" customHeight="1">
      <c r="A887" s="24"/>
      <c r="B887" s="24"/>
      <c r="C887" s="24"/>
      <c r="D887" s="7"/>
    </row>
    <row r="888" spans="1:4" ht="51" customHeight="1">
      <c r="A888" s="24"/>
      <c r="B888" s="24"/>
      <c r="C888" s="24"/>
      <c r="D888" s="7"/>
    </row>
    <row r="889" spans="1:4" ht="51" customHeight="1">
      <c r="A889" s="24"/>
      <c r="B889" s="24"/>
      <c r="C889" s="24"/>
      <c r="D889" s="7"/>
    </row>
    <row r="890" spans="1:4" ht="51" customHeight="1">
      <c r="A890" s="24"/>
      <c r="B890" s="24"/>
      <c r="C890" s="24"/>
      <c r="D890" s="7"/>
    </row>
    <row r="891" spans="1:4" ht="51" customHeight="1">
      <c r="A891" s="24"/>
      <c r="B891" s="24"/>
      <c r="C891" s="24"/>
      <c r="D891" s="7"/>
    </row>
    <row r="892" spans="1:4" ht="51" customHeight="1">
      <c r="A892" s="24"/>
      <c r="B892" s="24"/>
      <c r="C892" s="24"/>
      <c r="D892" s="7"/>
    </row>
    <row r="893" spans="1:4" ht="51" customHeight="1">
      <c r="A893" s="24"/>
      <c r="B893" s="24"/>
      <c r="C893" s="24"/>
      <c r="D893" s="7"/>
    </row>
    <row r="894" spans="1:4" ht="51" customHeight="1">
      <c r="A894" s="24"/>
      <c r="B894" s="24"/>
      <c r="C894" s="24"/>
      <c r="D894" s="7"/>
    </row>
    <row r="895" spans="1:4" ht="51" customHeight="1">
      <c r="A895" s="24"/>
      <c r="B895" s="24"/>
      <c r="C895" s="24"/>
      <c r="D895" s="7"/>
    </row>
    <row r="896" spans="1:4" ht="51" customHeight="1">
      <c r="A896" s="24"/>
      <c r="B896" s="24"/>
      <c r="C896" s="24"/>
      <c r="D896" s="7"/>
    </row>
    <row r="897" spans="1:4" ht="51" customHeight="1">
      <c r="A897" s="24"/>
      <c r="B897" s="24"/>
      <c r="C897" s="24"/>
      <c r="D897" s="7"/>
    </row>
    <row r="898" spans="1:4" ht="51" customHeight="1">
      <c r="A898" s="24"/>
      <c r="B898" s="24"/>
      <c r="C898" s="24"/>
      <c r="D898" s="7"/>
    </row>
    <row r="899" spans="1:4" ht="51" customHeight="1">
      <c r="A899" s="24"/>
      <c r="B899" s="24"/>
      <c r="C899" s="24"/>
      <c r="D899" s="7"/>
    </row>
    <row r="900" spans="1:4" ht="51" customHeight="1">
      <c r="A900" s="24"/>
      <c r="B900" s="24"/>
      <c r="C900" s="24"/>
      <c r="D900" s="7"/>
    </row>
    <row r="901" spans="1:4" ht="51" customHeight="1">
      <c r="A901" s="24"/>
      <c r="B901" s="24"/>
      <c r="C901" s="24"/>
      <c r="D901" s="7"/>
    </row>
    <row r="902" spans="1:4" ht="51" customHeight="1">
      <c r="A902" s="24"/>
      <c r="B902" s="24"/>
      <c r="C902" s="24"/>
      <c r="D902" s="7"/>
    </row>
    <row r="903" spans="1:4" ht="51" customHeight="1">
      <c r="A903" s="24"/>
      <c r="B903" s="24"/>
      <c r="C903" s="24"/>
      <c r="D903" s="7"/>
    </row>
    <row r="904" spans="1:4" ht="51" customHeight="1">
      <c r="A904" s="24"/>
      <c r="B904" s="24"/>
      <c r="C904" s="24"/>
      <c r="D904" s="7"/>
    </row>
    <row r="905" spans="1:4" ht="51" customHeight="1">
      <c r="A905" s="24"/>
      <c r="B905" s="24"/>
      <c r="C905" s="24"/>
      <c r="D905" s="7"/>
    </row>
  </sheetData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93" zoomScaleSheetLayoutView="93" workbookViewId="0" topLeftCell="A4">
      <selection activeCell="B9" sqref="B9"/>
    </sheetView>
  </sheetViews>
  <sheetFormatPr defaultColWidth="9.140625" defaultRowHeight="15"/>
  <cols>
    <col min="1" max="1" width="14.8515625" style="90" customWidth="1"/>
    <col min="2" max="2" width="40.00390625" style="90" customWidth="1"/>
    <col min="3" max="3" width="56.140625" style="90" customWidth="1"/>
    <col min="4" max="14" width="9.140625" style="90" customWidth="1"/>
  </cols>
  <sheetData>
    <row r="1" ht="15">
      <c r="C1" s="207" t="s">
        <v>688</v>
      </c>
    </row>
    <row r="2" ht="21" customHeight="1">
      <c r="C2" s="208" t="s">
        <v>689</v>
      </c>
    </row>
    <row r="3" ht="15">
      <c r="C3" s="207" t="s">
        <v>690</v>
      </c>
    </row>
    <row r="5" spans="1:3" ht="15">
      <c r="A5" s="221" t="s">
        <v>691</v>
      </c>
      <c r="B5" s="221"/>
      <c r="C5" s="221"/>
    </row>
    <row r="6" spans="1:3" ht="39.75" customHeight="1">
      <c r="A6" s="222" t="s">
        <v>692</v>
      </c>
      <c r="B6" s="222"/>
      <c r="C6" s="222"/>
    </row>
    <row r="8" spans="1:3" ht="70.5" customHeight="1">
      <c r="A8" s="209" t="s">
        <v>698</v>
      </c>
      <c r="B8" s="209" t="s">
        <v>693</v>
      </c>
      <c r="C8" s="209" t="s">
        <v>294</v>
      </c>
    </row>
    <row r="9" spans="1:3" ht="75">
      <c r="A9" s="210">
        <v>951</v>
      </c>
      <c r="B9" s="206"/>
      <c r="C9" s="206" t="s">
        <v>694</v>
      </c>
    </row>
    <row r="10" spans="1:3" ht="55.5" customHeight="1">
      <c r="A10" s="210">
        <v>951</v>
      </c>
      <c r="B10" s="210" t="s">
        <v>695</v>
      </c>
      <c r="C10" s="206" t="s">
        <v>195</v>
      </c>
    </row>
    <row r="11" spans="1:3" ht="66.75" customHeight="1">
      <c r="A11" s="210">
        <v>951</v>
      </c>
      <c r="B11" s="210" t="s">
        <v>696</v>
      </c>
      <c r="C11" s="206" t="s">
        <v>697</v>
      </c>
    </row>
  </sheetData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="93" zoomScaleSheetLayoutView="93" workbookViewId="0" topLeftCell="A27">
      <selection activeCell="C42" sqref="C42"/>
    </sheetView>
  </sheetViews>
  <sheetFormatPr defaultColWidth="9.140625" defaultRowHeight="15"/>
  <cols>
    <col min="1" max="1" width="28.00390625" style="25" customWidth="1"/>
    <col min="2" max="2" width="82.28125" style="26" customWidth="1"/>
    <col min="3" max="3" width="21.57421875" style="82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31" t="s">
        <v>309</v>
      </c>
    </row>
    <row r="2" ht="15">
      <c r="C2" s="131" t="s">
        <v>463</v>
      </c>
    </row>
    <row r="3" ht="15">
      <c r="C3" s="131" t="s">
        <v>464</v>
      </c>
    </row>
    <row r="4" ht="15">
      <c r="C4" s="131"/>
    </row>
    <row r="5" spans="1:3" ht="15">
      <c r="A5" s="224" t="s">
        <v>293</v>
      </c>
      <c r="B5" s="224"/>
      <c r="C5" s="224"/>
    </row>
    <row r="6" spans="1:3" ht="15">
      <c r="A6" s="223" t="s">
        <v>471</v>
      </c>
      <c r="B6" s="223"/>
      <c r="C6" s="223"/>
    </row>
    <row r="7" ht="15">
      <c r="C7" s="79" t="s">
        <v>603</v>
      </c>
    </row>
    <row r="8" spans="1:3" ht="57.75" customHeight="1">
      <c r="A8" s="27" t="s">
        <v>190</v>
      </c>
      <c r="B8" s="28" t="s">
        <v>199</v>
      </c>
      <c r="C8" s="80" t="s">
        <v>291</v>
      </c>
    </row>
    <row r="9" spans="1:3" ht="15">
      <c r="A9" s="29" t="s">
        <v>200</v>
      </c>
      <c r="B9" s="30" t="s">
        <v>201</v>
      </c>
      <c r="C9" s="161">
        <f>C10+C14+C18+C20+C24+C26+C28+C31+C12</f>
        <v>266806500</v>
      </c>
    </row>
    <row r="10" spans="1:3" ht="15">
      <c r="A10" s="29" t="s">
        <v>202</v>
      </c>
      <c r="B10" s="31" t="s">
        <v>203</v>
      </c>
      <c r="C10" s="162">
        <f>SUM(C11:C11)</f>
        <v>225376000</v>
      </c>
    </row>
    <row r="11" spans="1:3" ht="15">
      <c r="A11" s="29" t="s">
        <v>204</v>
      </c>
      <c r="B11" s="31" t="s">
        <v>205</v>
      </c>
      <c r="C11" s="162">
        <v>225376000</v>
      </c>
    </row>
    <row r="12" spans="1:3" ht="37.5">
      <c r="A12" s="29" t="s">
        <v>206</v>
      </c>
      <c r="B12" s="31" t="s">
        <v>207</v>
      </c>
      <c r="C12" s="162">
        <f>C13</f>
        <v>10507500</v>
      </c>
    </row>
    <row r="13" spans="1:3" ht="37.5">
      <c r="A13" s="29" t="s">
        <v>208</v>
      </c>
      <c r="B13" s="31" t="s">
        <v>209</v>
      </c>
      <c r="C13" s="162">
        <v>10507500</v>
      </c>
    </row>
    <row r="14" spans="1:3" ht="15">
      <c r="A14" s="29" t="s">
        <v>210</v>
      </c>
      <c r="B14" s="31" t="s">
        <v>211</v>
      </c>
      <c r="C14" s="162">
        <f>SUM(C15:C17)</f>
        <v>10576000</v>
      </c>
    </row>
    <row r="15" spans="1:3" ht="19.5" customHeight="1">
      <c r="A15" s="29" t="s">
        <v>212</v>
      </c>
      <c r="B15" s="31" t="s">
        <v>213</v>
      </c>
      <c r="C15" s="162">
        <v>9000000</v>
      </c>
    </row>
    <row r="16" spans="1:3" ht="15">
      <c r="A16" s="29" t="s">
        <v>214</v>
      </c>
      <c r="B16" s="31" t="s">
        <v>215</v>
      </c>
      <c r="C16" s="162">
        <v>1126000</v>
      </c>
    </row>
    <row r="17" spans="1:3" ht="37.5">
      <c r="A17" s="29" t="s">
        <v>216</v>
      </c>
      <c r="B17" s="31" t="s">
        <v>217</v>
      </c>
      <c r="C17" s="162">
        <v>450000</v>
      </c>
    </row>
    <row r="18" spans="1:3" ht="15">
      <c r="A18" s="29" t="s">
        <v>218</v>
      </c>
      <c r="B18" s="31" t="s">
        <v>219</v>
      </c>
      <c r="C18" s="162">
        <f>C19</f>
        <v>3000000</v>
      </c>
    </row>
    <row r="19" spans="1:3" ht="37.5">
      <c r="A19" s="29" t="s">
        <v>220</v>
      </c>
      <c r="B19" s="31" t="s">
        <v>221</v>
      </c>
      <c r="C19" s="162">
        <v>3000000</v>
      </c>
    </row>
    <row r="20" spans="1:3" ht="36" customHeight="1">
      <c r="A20" s="29" t="s">
        <v>222</v>
      </c>
      <c r="B20" s="32" t="s">
        <v>223</v>
      </c>
      <c r="C20" s="162">
        <f>SUM(C21:C23)</f>
        <v>14203000</v>
      </c>
    </row>
    <row r="21" spans="1:3" ht="91.5" customHeight="1">
      <c r="A21" s="29" t="s">
        <v>321</v>
      </c>
      <c r="B21" s="31" t="s">
        <v>320</v>
      </c>
      <c r="C21" s="162">
        <v>10150000</v>
      </c>
    </row>
    <row r="22" spans="1:3" ht="37.5" customHeight="1">
      <c r="A22" s="29" t="s">
        <v>318</v>
      </c>
      <c r="B22" s="31" t="s">
        <v>317</v>
      </c>
      <c r="C22" s="163">
        <v>1853000</v>
      </c>
    </row>
    <row r="23" spans="1:3" ht="93.75">
      <c r="A23" s="29" t="s">
        <v>319</v>
      </c>
      <c r="B23" s="31" t="s">
        <v>224</v>
      </c>
      <c r="C23" s="162">
        <v>2200000</v>
      </c>
    </row>
    <row r="24" spans="1:3" ht="24" customHeight="1">
      <c r="A24" s="29" t="s">
        <v>225</v>
      </c>
      <c r="B24" s="32" t="s">
        <v>226</v>
      </c>
      <c r="C24" s="162">
        <f>SUM(C25:C25)</f>
        <v>200000</v>
      </c>
    </row>
    <row r="25" spans="1:3" ht="15">
      <c r="A25" s="29" t="s">
        <v>227</v>
      </c>
      <c r="B25" s="31" t="s">
        <v>228</v>
      </c>
      <c r="C25" s="162">
        <v>200000</v>
      </c>
    </row>
    <row r="26" spans="1:3" ht="37.5">
      <c r="A26" s="29" t="s">
        <v>229</v>
      </c>
      <c r="B26" s="31" t="s">
        <v>230</v>
      </c>
      <c r="C26" s="162">
        <f>C27</f>
        <v>744000</v>
      </c>
    </row>
    <row r="27" spans="1:3" ht="36.75" customHeight="1">
      <c r="A27" s="29" t="s">
        <v>231</v>
      </c>
      <c r="B27" s="31" t="s">
        <v>232</v>
      </c>
      <c r="C27" s="162">
        <v>744000</v>
      </c>
    </row>
    <row r="28" spans="1:3" ht="37.5">
      <c r="A28" s="29" t="s">
        <v>233</v>
      </c>
      <c r="B28" s="31" t="s">
        <v>234</v>
      </c>
      <c r="C28" s="162">
        <f>C29+C30</f>
        <v>1600000</v>
      </c>
    </row>
    <row r="29" spans="1:3" ht="92.25" customHeight="1">
      <c r="A29" s="29" t="s">
        <v>235</v>
      </c>
      <c r="B29" s="33" t="s">
        <v>236</v>
      </c>
      <c r="C29" s="162">
        <v>1000000</v>
      </c>
    </row>
    <row r="30" spans="1:3" ht="36" customHeight="1">
      <c r="A30" s="29" t="s">
        <v>322</v>
      </c>
      <c r="B30" s="31" t="s">
        <v>237</v>
      </c>
      <c r="C30" s="162">
        <v>600000</v>
      </c>
    </row>
    <row r="31" spans="1:3" ht="15">
      <c r="A31" s="29" t="s">
        <v>238</v>
      </c>
      <c r="B31" s="32" t="s">
        <v>239</v>
      </c>
      <c r="C31" s="163">
        <f>C32+C33</f>
        <v>600000</v>
      </c>
    </row>
    <row r="32" spans="1:3" ht="36.6" customHeight="1">
      <c r="A32" s="29" t="s">
        <v>700</v>
      </c>
      <c r="B32" s="34" t="s">
        <v>701</v>
      </c>
      <c r="C32" s="147">
        <v>350000</v>
      </c>
    </row>
    <row r="33" spans="1:3" ht="70.9" customHeight="1">
      <c r="A33" s="29" t="s">
        <v>702</v>
      </c>
      <c r="B33" s="34" t="s">
        <v>703</v>
      </c>
      <c r="C33" s="147">
        <v>250000</v>
      </c>
    </row>
    <row r="34" spans="1:3" s="8" customFormat="1" ht="20.25" customHeight="1" collapsed="1">
      <c r="A34" s="35" t="s">
        <v>240</v>
      </c>
      <c r="B34" s="35" t="s">
        <v>241</v>
      </c>
      <c r="C34" s="164">
        <f>C35</f>
        <v>419281088.35</v>
      </c>
    </row>
    <row r="35" spans="1:3" ht="38.25" customHeight="1">
      <c r="A35" s="36" t="s">
        <v>242</v>
      </c>
      <c r="B35" s="36" t="s">
        <v>295</v>
      </c>
      <c r="C35" s="147">
        <f>C36+C38+C40</f>
        <v>419281088.35</v>
      </c>
    </row>
    <row r="36" spans="1:3" ht="21.75" customHeight="1">
      <c r="A36" s="36" t="s">
        <v>606</v>
      </c>
      <c r="B36" s="38" t="s">
        <v>607</v>
      </c>
      <c r="C36" s="147">
        <f>C37</f>
        <v>6169970.96</v>
      </c>
    </row>
    <row r="37" spans="1:3" ht="38.25" customHeight="1">
      <c r="A37" s="36" t="s">
        <v>604</v>
      </c>
      <c r="B37" s="38" t="s">
        <v>605</v>
      </c>
      <c r="C37" s="147">
        <v>6169970.96</v>
      </c>
    </row>
    <row r="38" spans="1:3" ht="38.25" customHeight="1">
      <c r="A38" s="36" t="s">
        <v>434</v>
      </c>
      <c r="B38" s="36" t="s">
        <v>417</v>
      </c>
      <c r="C38" s="147">
        <f>C39</f>
        <v>38497991.88</v>
      </c>
    </row>
    <row r="39" spans="1:3" ht="20.25" customHeight="1">
      <c r="A39" s="36" t="s">
        <v>435</v>
      </c>
      <c r="B39" s="36" t="s">
        <v>418</v>
      </c>
      <c r="C39" s="147">
        <v>38497991.88</v>
      </c>
    </row>
    <row r="40" spans="1:3" ht="18.75" customHeight="1">
      <c r="A40" s="37" t="s">
        <v>412</v>
      </c>
      <c r="B40" s="36" t="s">
        <v>306</v>
      </c>
      <c r="C40" s="147">
        <f>C46+C41+C42+C44+C45+C43</f>
        <v>374613125.51</v>
      </c>
    </row>
    <row r="41" spans="1:3" ht="37.5">
      <c r="A41" s="36" t="s">
        <v>411</v>
      </c>
      <c r="B41" s="36" t="s">
        <v>245</v>
      </c>
      <c r="C41" s="147">
        <v>366010541.51</v>
      </c>
    </row>
    <row r="42" spans="1:3" ht="75.75" customHeight="1">
      <c r="A42" s="36" t="s">
        <v>410</v>
      </c>
      <c r="B42" s="38" t="s">
        <v>316</v>
      </c>
      <c r="C42" s="147">
        <v>4146291</v>
      </c>
    </row>
    <row r="43" spans="1:3" ht="56.25">
      <c r="A43" s="36" t="s">
        <v>409</v>
      </c>
      <c r="B43" s="36" t="s">
        <v>244</v>
      </c>
      <c r="C43" s="147">
        <v>1263976</v>
      </c>
    </row>
    <row r="44" spans="1:3" ht="56.25" customHeight="1">
      <c r="A44" s="36" t="s">
        <v>408</v>
      </c>
      <c r="B44" s="38" t="s">
        <v>323</v>
      </c>
      <c r="C44" s="147">
        <v>21463</v>
      </c>
    </row>
    <row r="45" spans="1:3" ht="56.25" customHeight="1">
      <c r="A45" s="36" t="s">
        <v>714</v>
      </c>
      <c r="B45" s="38" t="s">
        <v>715</v>
      </c>
      <c r="C45" s="147">
        <v>769864</v>
      </c>
    </row>
    <row r="46" spans="1:3" ht="37.5">
      <c r="A46" s="36" t="s">
        <v>407</v>
      </c>
      <c r="B46" s="36" t="s">
        <v>243</v>
      </c>
      <c r="C46" s="147">
        <v>2400990</v>
      </c>
    </row>
    <row r="47" spans="1:3" ht="15">
      <c r="A47" s="39"/>
      <c r="B47" s="40" t="s">
        <v>150</v>
      </c>
      <c r="C47" s="165">
        <f>C9+C34</f>
        <v>686087588.35</v>
      </c>
    </row>
    <row r="48" spans="1:3" ht="15">
      <c r="A48" s="41"/>
      <c r="B48" s="42"/>
      <c r="C48" s="81"/>
    </row>
    <row r="49" spans="1:3" ht="15">
      <c r="A49" s="41"/>
      <c r="B49" s="42"/>
      <c r="C49" s="81"/>
    </row>
    <row r="50" ht="15">
      <c r="C50" s="82">
        <f>C47+4054934</f>
        <v>690142522.35</v>
      </c>
    </row>
  </sheetData>
  <mergeCells count="2">
    <mergeCell ref="A6:C6"/>
    <mergeCell ref="A5:C5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="87" zoomScaleSheetLayoutView="87" workbookViewId="0" topLeftCell="A33">
      <selection activeCell="D38" sqref="D38"/>
    </sheetView>
  </sheetViews>
  <sheetFormatPr defaultColWidth="9.140625" defaultRowHeight="15"/>
  <cols>
    <col min="1" max="1" width="27.28125" style="25" customWidth="1"/>
    <col min="2" max="2" width="67.7109375" style="26" customWidth="1"/>
    <col min="3" max="4" width="18.421875" style="16" customWidth="1"/>
    <col min="5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D1" s="131" t="s">
        <v>371</v>
      </c>
    </row>
    <row r="2" ht="15">
      <c r="D2" s="131" t="s">
        <v>463</v>
      </c>
    </row>
    <row r="3" ht="15">
      <c r="D3" s="131" t="s">
        <v>464</v>
      </c>
    </row>
    <row r="4" ht="15">
      <c r="D4" s="131"/>
    </row>
    <row r="5" spans="1:4" ht="15">
      <c r="A5" s="224" t="s">
        <v>293</v>
      </c>
      <c r="B5" s="224"/>
      <c r="C5" s="224"/>
      <c r="D5" s="224"/>
    </row>
    <row r="6" spans="1:4" ht="15">
      <c r="A6" s="223" t="s">
        <v>472</v>
      </c>
      <c r="B6" s="223"/>
      <c r="C6" s="223"/>
      <c r="D6" s="223"/>
    </row>
    <row r="7" ht="15">
      <c r="D7" s="79" t="s">
        <v>603</v>
      </c>
    </row>
    <row r="8" spans="1:4" ht="52.5" customHeight="1">
      <c r="A8" s="34" t="s">
        <v>190</v>
      </c>
      <c r="B8" s="28" t="s">
        <v>199</v>
      </c>
      <c r="C8" s="108" t="s">
        <v>386</v>
      </c>
      <c r="D8" s="108" t="s">
        <v>474</v>
      </c>
    </row>
    <row r="9" spans="1:4" ht="19.5" customHeight="1">
      <c r="A9" s="109" t="s">
        <v>200</v>
      </c>
      <c r="B9" s="30" t="s">
        <v>201</v>
      </c>
      <c r="C9" s="161">
        <f>C10+C14+C18+C20+C24+C26+C28+C31+C12</f>
        <v>251618500</v>
      </c>
      <c r="D9" s="161">
        <f>D10+D14+D18+D20+D24+D26+D28+D31+D12</f>
        <v>249462500</v>
      </c>
    </row>
    <row r="10" spans="1:4" ht="19.5" customHeight="1">
      <c r="A10" s="109" t="s">
        <v>202</v>
      </c>
      <c r="B10" s="31" t="s">
        <v>203</v>
      </c>
      <c r="C10" s="162">
        <f>SUM(C11:C11)</f>
        <v>219073000</v>
      </c>
      <c r="D10" s="162">
        <f>SUM(D11:D11)</f>
        <v>216903000</v>
      </c>
    </row>
    <row r="11" spans="1:4" ht="19.5" customHeight="1">
      <c r="A11" s="109" t="s">
        <v>204</v>
      </c>
      <c r="B11" s="31" t="s">
        <v>205</v>
      </c>
      <c r="C11" s="163">
        <v>219073000</v>
      </c>
      <c r="D11" s="166">
        <v>216903000</v>
      </c>
    </row>
    <row r="12" spans="1:4" ht="37.5">
      <c r="A12" s="109" t="s">
        <v>206</v>
      </c>
      <c r="B12" s="31" t="s">
        <v>207</v>
      </c>
      <c r="C12" s="162">
        <f>C13</f>
        <v>10507500</v>
      </c>
      <c r="D12" s="162">
        <f>D13</f>
        <v>10507500</v>
      </c>
    </row>
    <row r="13" spans="1:4" ht="37.5">
      <c r="A13" s="109" t="s">
        <v>208</v>
      </c>
      <c r="B13" s="31" t="s">
        <v>209</v>
      </c>
      <c r="C13" s="162">
        <v>10507500</v>
      </c>
      <c r="D13" s="166">
        <v>10507500</v>
      </c>
    </row>
    <row r="14" spans="1:4" ht="18.75" customHeight="1">
      <c r="A14" s="109" t="s">
        <v>210</v>
      </c>
      <c r="B14" s="31" t="s">
        <v>211</v>
      </c>
      <c r="C14" s="162">
        <f>SUM(C15:C17)</f>
        <v>1626000</v>
      </c>
      <c r="D14" s="162">
        <f>SUM(D15:D17)</f>
        <v>1635000</v>
      </c>
    </row>
    <row r="15" spans="1:4" ht="37.5" hidden="1">
      <c r="A15" s="109" t="s">
        <v>212</v>
      </c>
      <c r="B15" s="31" t="s">
        <v>213</v>
      </c>
      <c r="C15" s="162">
        <v>0</v>
      </c>
      <c r="D15" s="166">
        <v>0</v>
      </c>
    </row>
    <row r="16" spans="1:4" ht="19.5" customHeight="1">
      <c r="A16" s="109" t="s">
        <v>214</v>
      </c>
      <c r="B16" s="31" t="s">
        <v>215</v>
      </c>
      <c r="C16" s="162">
        <v>1176000</v>
      </c>
      <c r="D16" s="166">
        <v>1185000</v>
      </c>
    </row>
    <row r="17" spans="1:4" ht="37.5">
      <c r="A17" s="109" t="s">
        <v>216</v>
      </c>
      <c r="B17" s="31" t="s">
        <v>217</v>
      </c>
      <c r="C17" s="162">
        <v>450000</v>
      </c>
      <c r="D17" s="166">
        <v>450000</v>
      </c>
    </row>
    <row r="18" spans="1:4" ht="18.75" customHeight="1">
      <c r="A18" s="109" t="s">
        <v>218</v>
      </c>
      <c r="B18" s="31" t="s">
        <v>219</v>
      </c>
      <c r="C18" s="162">
        <f>C19</f>
        <v>3000000</v>
      </c>
      <c r="D18" s="162">
        <f>D19</f>
        <v>3000000</v>
      </c>
    </row>
    <row r="19" spans="1:4" ht="37.5">
      <c r="A19" s="109" t="s">
        <v>220</v>
      </c>
      <c r="B19" s="31" t="s">
        <v>221</v>
      </c>
      <c r="C19" s="162">
        <v>3000000</v>
      </c>
      <c r="D19" s="166">
        <v>3000000</v>
      </c>
    </row>
    <row r="20" spans="1:4" ht="56.25">
      <c r="A20" s="109" t="s">
        <v>222</v>
      </c>
      <c r="B20" s="32" t="s">
        <v>223</v>
      </c>
      <c r="C20" s="162">
        <f>C21+C22+C23</f>
        <v>14268000</v>
      </c>
      <c r="D20" s="162">
        <f>D21+D22+D23</f>
        <v>14273000</v>
      </c>
    </row>
    <row r="21" spans="1:4" ht="114" customHeight="1">
      <c r="A21" s="109" t="s">
        <v>321</v>
      </c>
      <c r="B21" s="31" t="s">
        <v>320</v>
      </c>
      <c r="C21" s="162">
        <v>10370000</v>
      </c>
      <c r="D21" s="166">
        <v>10480000</v>
      </c>
    </row>
    <row r="22" spans="1:4" ht="56.25">
      <c r="A22" s="109" t="s">
        <v>318</v>
      </c>
      <c r="B22" s="31" t="s">
        <v>317</v>
      </c>
      <c r="C22" s="162">
        <v>1898000</v>
      </c>
      <c r="D22" s="166">
        <v>1993000</v>
      </c>
    </row>
    <row r="23" spans="1:4" ht="112.5">
      <c r="A23" s="109" t="s">
        <v>319</v>
      </c>
      <c r="B23" s="31" t="s">
        <v>224</v>
      </c>
      <c r="C23" s="162">
        <v>2000000</v>
      </c>
      <c r="D23" s="166">
        <v>1800000</v>
      </c>
    </row>
    <row r="24" spans="1:4" ht="37.5">
      <c r="A24" s="109" t="s">
        <v>225</v>
      </c>
      <c r="B24" s="32" t="s">
        <v>226</v>
      </c>
      <c r="C24" s="162">
        <f>SUM(C25:C25)</f>
        <v>200000</v>
      </c>
      <c r="D24" s="162">
        <f>SUM(D25:D25)</f>
        <v>200000</v>
      </c>
    </row>
    <row r="25" spans="1:4" ht="18" customHeight="1">
      <c r="A25" s="109" t="s">
        <v>227</v>
      </c>
      <c r="B25" s="31" t="s">
        <v>228</v>
      </c>
      <c r="C25" s="162">
        <v>200000</v>
      </c>
      <c r="D25" s="166">
        <v>200000</v>
      </c>
    </row>
    <row r="26" spans="1:4" ht="35.25" customHeight="1">
      <c r="A26" s="109" t="s">
        <v>229</v>
      </c>
      <c r="B26" s="31" t="s">
        <v>230</v>
      </c>
      <c r="C26" s="162">
        <f>C27</f>
        <v>744000</v>
      </c>
      <c r="D26" s="162">
        <f>D27</f>
        <v>744000</v>
      </c>
    </row>
    <row r="27" spans="1:4" ht="56.25">
      <c r="A27" s="109" t="s">
        <v>231</v>
      </c>
      <c r="B27" s="31" t="s">
        <v>232</v>
      </c>
      <c r="C27" s="162">
        <v>744000</v>
      </c>
      <c r="D27" s="166">
        <v>744000</v>
      </c>
    </row>
    <row r="28" spans="1:4" ht="37.5">
      <c r="A28" s="109" t="s">
        <v>233</v>
      </c>
      <c r="B28" s="31" t="s">
        <v>234</v>
      </c>
      <c r="C28" s="162">
        <f>C29+C30</f>
        <v>1600000</v>
      </c>
      <c r="D28" s="162">
        <f>D29+D30</f>
        <v>1600000</v>
      </c>
    </row>
    <row r="29" spans="1:4" ht="110.25" customHeight="1">
      <c r="A29" s="109" t="s">
        <v>235</v>
      </c>
      <c r="B29" s="33" t="s">
        <v>236</v>
      </c>
      <c r="C29" s="162">
        <v>1000000</v>
      </c>
      <c r="D29" s="166">
        <v>1000000</v>
      </c>
    </row>
    <row r="30" spans="1:4" ht="57" customHeight="1">
      <c r="A30" s="109" t="s">
        <v>322</v>
      </c>
      <c r="B30" s="31" t="s">
        <v>237</v>
      </c>
      <c r="C30" s="162">
        <v>600000</v>
      </c>
      <c r="D30" s="166">
        <v>600000</v>
      </c>
    </row>
    <row r="31" spans="1:4" ht="19.5" customHeight="1">
      <c r="A31" s="109" t="s">
        <v>238</v>
      </c>
      <c r="B31" s="32" t="s">
        <v>239</v>
      </c>
      <c r="C31" s="163">
        <f>C32+C33</f>
        <v>600000</v>
      </c>
      <c r="D31" s="163">
        <f>D32+D33</f>
        <v>600000</v>
      </c>
    </row>
    <row r="32" spans="1:4" ht="56.25">
      <c r="A32" s="29" t="s">
        <v>700</v>
      </c>
      <c r="B32" s="34" t="s">
        <v>701</v>
      </c>
      <c r="C32" s="147">
        <v>350000</v>
      </c>
      <c r="D32" s="166">
        <v>350000</v>
      </c>
    </row>
    <row r="33" spans="1:4" ht="73.5" customHeight="1">
      <c r="A33" s="29" t="s">
        <v>702</v>
      </c>
      <c r="B33" s="34" t="s">
        <v>703</v>
      </c>
      <c r="C33" s="147">
        <v>250000</v>
      </c>
      <c r="D33" s="166">
        <v>250000</v>
      </c>
    </row>
    <row r="34" spans="1:4" s="8" customFormat="1" ht="18" customHeight="1" collapsed="1">
      <c r="A34" s="35" t="s">
        <v>240</v>
      </c>
      <c r="B34" s="35" t="s">
        <v>241</v>
      </c>
      <c r="C34" s="164">
        <f>C35</f>
        <v>369713061</v>
      </c>
      <c r="D34" s="164">
        <f>D35</f>
        <v>367580616</v>
      </c>
    </row>
    <row r="35" spans="1:4" ht="56.25">
      <c r="A35" s="37" t="s">
        <v>242</v>
      </c>
      <c r="B35" s="36" t="s">
        <v>295</v>
      </c>
      <c r="C35" s="147">
        <f>C36+C38</f>
        <v>369713061</v>
      </c>
      <c r="D35" s="147">
        <f>D36+D38</f>
        <v>367580616</v>
      </c>
    </row>
    <row r="36" spans="1:4" ht="37.5">
      <c r="A36" s="36" t="s">
        <v>434</v>
      </c>
      <c r="B36" s="36" t="s">
        <v>417</v>
      </c>
      <c r="C36" s="147">
        <f>C37</f>
        <v>3157619</v>
      </c>
      <c r="D36" s="147">
        <f>D37</f>
        <v>0</v>
      </c>
    </row>
    <row r="37" spans="1:4" ht="15">
      <c r="A37" s="36" t="s">
        <v>435</v>
      </c>
      <c r="B37" s="36" t="s">
        <v>418</v>
      </c>
      <c r="C37" s="147">
        <v>3157619</v>
      </c>
      <c r="D37" s="147">
        <v>0</v>
      </c>
    </row>
    <row r="38" spans="1:4" ht="37.5">
      <c r="A38" s="37" t="s">
        <v>412</v>
      </c>
      <c r="B38" s="36" t="s">
        <v>306</v>
      </c>
      <c r="C38" s="147">
        <f>C44+C39+C40+C42+C43+C41</f>
        <v>366555442</v>
      </c>
      <c r="D38" s="147">
        <f>D44+D39+D40+D42+D43+D41</f>
        <v>367580616</v>
      </c>
    </row>
    <row r="39" spans="1:4" ht="56.25">
      <c r="A39" s="37" t="s">
        <v>411</v>
      </c>
      <c r="B39" s="36" t="s">
        <v>245</v>
      </c>
      <c r="C39" s="147">
        <v>358907574</v>
      </c>
      <c r="D39" s="166">
        <v>359629949</v>
      </c>
    </row>
    <row r="40" spans="1:4" ht="94.5" customHeight="1">
      <c r="A40" s="37" t="s">
        <v>410</v>
      </c>
      <c r="B40" s="38" t="s">
        <v>372</v>
      </c>
      <c r="C40" s="147">
        <v>4146291</v>
      </c>
      <c r="D40" s="166">
        <v>4146291</v>
      </c>
    </row>
    <row r="41" spans="1:4" ht="56.25">
      <c r="A41" s="37" t="s">
        <v>409</v>
      </c>
      <c r="B41" s="36" t="s">
        <v>244</v>
      </c>
      <c r="C41" s="147">
        <v>1277920</v>
      </c>
      <c r="D41" s="166">
        <v>1325328</v>
      </c>
    </row>
    <row r="42" spans="1:4" ht="75" customHeight="1">
      <c r="A42" s="37" t="s">
        <v>408</v>
      </c>
      <c r="B42" s="38" t="s">
        <v>323</v>
      </c>
      <c r="C42" s="147">
        <v>22997</v>
      </c>
      <c r="D42" s="166">
        <v>246362</v>
      </c>
    </row>
    <row r="43" spans="1:4" ht="75" customHeight="1">
      <c r="A43" s="36" t="s">
        <v>714</v>
      </c>
      <c r="B43" s="38" t="s">
        <v>715</v>
      </c>
      <c r="C43" s="147">
        <v>800660</v>
      </c>
      <c r="D43" s="166">
        <v>832686</v>
      </c>
    </row>
    <row r="44" spans="1:4" ht="56.25">
      <c r="A44" s="37" t="s">
        <v>407</v>
      </c>
      <c r="B44" s="36" t="s">
        <v>243</v>
      </c>
      <c r="C44" s="147">
        <v>1400000</v>
      </c>
      <c r="D44" s="147">
        <v>1400000</v>
      </c>
    </row>
    <row r="45" spans="1:4" ht="15">
      <c r="A45" s="39"/>
      <c r="B45" s="40" t="s">
        <v>150</v>
      </c>
      <c r="C45" s="165">
        <f>C9+C34</f>
        <v>621331561</v>
      </c>
      <c r="D45" s="164">
        <f>D9+D34</f>
        <v>617043116</v>
      </c>
    </row>
    <row r="46" spans="1:3" ht="15">
      <c r="A46" s="41"/>
      <c r="B46" s="42"/>
      <c r="C46" s="110"/>
    </row>
    <row r="47" spans="1:3" ht="15">
      <c r="A47" s="41"/>
      <c r="B47" s="42"/>
      <c r="C47" s="110"/>
    </row>
  </sheetData>
  <mergeCells count="2">
    <mergeCell ref="A5:D5"/>
    <mergeCell ref="A6:D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SheetLayoutView="98" workbookViewId="0" topLeftCell="A27">
      <selection activeCell="A13" sqref="A13:XFD13"/>
    </sheetView>
  </sheetViews>
  <sheetFormatPr defaultColWidth="9.140625" defaultRowHeight="15"/>
  <cols>
    <col min="1" max="1" width="5.421875" style="90" customWidth="1"/>
    <col min="2" max="2" width="121.28125" style="90" customWidth="1"/>
    <col min="3" max="3" width="20.28125" style="134" customWidth="1"/>
  </cols>
  <sheetData>
    <row r="1" ht="15">
      <c r="C1" s="141" t="s">
        <v>347</v>
      </c>
    </row>
    <row r="2" ht="15">
      <c r="C2" s="131" t="s">
        <v>463</v>
      </c>
    </row>
    <row r="3" ht="15">
      <c r="C3" s="131" t="s">
        <v>464</v>
      </c>
    </row>
    <row r="4" spans="1:2" ht="16.5" customHeight="1">
      <c r="A4" s="225" t="s">
        <v>293</v>
      </c>
      <c r="B4" s="225"/>
    </row>
    <row r="5" spans="1:2" ht="15">
      <c r="A5" s="226" t="s">
        <v>468</v>
      </c>
      <c r="B5" s="226"/>
    </row>
    <row r="6" spans="1:3" ht="16.5" customHeight="1">
      <c r="A6" s="145"/>
      <c r="B6" s="145"/>
      <c r="C6" s="79" t="s">
        <v>603</v>
      </c>
    </row>
    <row r="7" spans="1:3" ht="37.5">
      <c r="A7" s="92" t="s">
        <v>348</v>
      </c>
      <c r="B7" s="93" t="s">
        <v>349</v>
      </c>
      <c r="C7" s="142" t="s">
        <v>291</v>
      </c>
    </row>
    <row r="8" spans="1:3" ht="15">
      <c r="A8" s="143">
        <v>1</v>
      </c>
      <c r="B8" s="144" t="s">
        <v>476</v>
      </c>
      <c r="C8" s="147">
        <v>6169970.96</v>
      </c>
    </row>
    <row r="9" spans="1:3" ht="38.25" customHeight="1">
      <c r="A9" s="95">
        <v>2</v>
      </c>
      <c r="B9" s="32" t="s">
        <v>629</v>
      </c>
      <c r="C9" s="147">
        <v>149247.45</v>
      </c>
    </row>
    <row r="10" spans="1:3" ht="37.5">
      <c r="A10" s="95">
        <v>3</v>
      </c>
      <c r="B10" s="32" t="s">
        <v>630</v>
      </c>
      <c r="C10" s="147">
        <v>20790000</v>
      </c>
    </row>
    <row r="11" spans="1:3" ht="37.5">
      <c r="A11" s="95">
        <v>4</v>
      </c>
      <c r="B11" s="32" t="s">
        <v>481</v>
      </c>
      <c r="C11" s="147">
        <v>12890620.94</v>
      </c>
    </row>
    <row r="12" spans="1:3" ht="56.25">
      <c r="A12" s="95">
        <v>5</v>
      </c>
      <c r="B12" s="32" t="s">
        <v>631</v>
      </c>
      <c r="C12" s="147">
        <v>9896725</v>
      </c>
    </row>
    <row r="13" spans="1:3" ht="56.25">
      <c r="A13" s="95">
        <v>6</v>
      </c>
      <c r="B13" s="32" t="s">
        <v>480</v>
      </c>
      <c r="C13" s="147">
        <v>2531154</v>
      </c>
    </row>
    <row r="14" spans="1:3" ht="77.25" customHeight="1">
      <c r="A14" s="95">
        <v>7</v>
      </c>
      <c r="B14" s="32" t="s">
        <v>635</v>
      </c>
      <c r="C14" s="147">
        <v>3223</v>
      </c>
    </row>
    <row r="15" spans="1:3" ht="57.75" customHeight="1">
      <c r="A15" s="95">
        <v>8</v>
      </c>
      <c r="B15" s="32" t="s">
        <v>637</v>
      </c>
      <c r="C15" s="147">
        <v>2840000</v>
      </c>
    </row>
    <row r="16" spans="1:3" ht="57.75" customHeight="1">
      <c r="A16" s="95">
        <v>9</v>
      </c>
      <c r="B16" s="32" t="s">
        <v>636</v>
      </c>
      <c r="C16" s="147">
        <v>12938943</v>
      </c>
    </row>
    <row r="17" spans="1:3" ht="39" customHeight="1">
      <c r="A17" s="95">
        <v>10</v>
      </c>
      <c r="B17" s="32" t="s">
        <v>633</v>
      </c>
      <c r="C17" s="147">
        <v>2400990</v>
      </c>
    </row>
    <row r="18" spans="1:3" ht="54.75" customHeight="1">
      <c r="A18" s="95">
        <v>11</v>
      </c>
      <c r="B18" s="32" t="s">
        <v>634</v>
      </c>
      <c r="C18" s="147">
        <v>18391450</v>
      </c>
    </row>
    <row r="19" spans="1:3" ht="56.25">
      <c r="A19" s="95">
        <v>12</v>
      </c>
      <c r="B19" s="32" t="s">
        <v>639</v>
      </c>
      <c r="C19" s="147">
        <v>1181384</v>
      </c>
    </row>
    <row r="20" spans="1:3" ht="75.75" customHeight="1">
      <c r="A20" s="95">
        <v>13</v>
      </c>
      <c r="B20" s="32" t="s">
        <v>477</v>
      </c>
      <c r="C20" s="147">
        <v>217192772</v>
      </c>
    </row>
    <row r="21" spans="1:3" ht="39" customHeight="1">
      <c r="A21" s="95">
        <v>14</v>
      </c>
      <c r="B21" s="32" t="s">
        <v>640</v>
      </c>
      <c r="C21" s="147">
        <v>774981</v>
      </c>
    </row>
    <row r="22" spans="1:3" ht="39" customHeight="1">
      <c r="A22" s="95">
        <v>15</v>
      </c>
      <c r="B22" s="32" t="s">
        <v>638</v>
      </c>
      <c r="C22" s="147">
        <v>765954</v>
      </c>
    </row>
    <row r="23" spans="1:3" ht="74.25" customHeight="1">
      <c r="A23" s="95">
        <v>16</v>
      </c>
      <c r="B23" s="32" t="s">
        <v>624</v>
      </c>
      <c r="C23" s="147">
        <v>4146291</v>
      </c>
    </row>
    <row r="24" spans="1:3" ht="56.25">
      <c r="A24" s="95">
        <v>17</v>
      </c>
      <c r="B24" s="32" t="s">
        <v>625</v>
      </c>
      <c r="C24" s="147">
        <v>1263976</v>
      </c>
    </row>
    <row r="25" spans="1:3" ht="59.25" customHeight="1">
      <c r="A25" s="95">
        <v>18</v>
      </c>
      <c r="B25" s="32" t="s">
        <v>622</v>
      </c>
      <c r="C25" s="147">
        <v>66503229</v>
      </c>
    </row>
    <row r="26" spans="1:3" ht="60.75" customHeight="1">
      <c r="A26" s="95">
        <v>19</v>
      </c>
      <c r="B26" s="32" t="s">
        <v>621</v>
      </c>
      <c r="C26" s="147">
        <v>3358058</v>
      </c>
    </row>
    <row r="27" spans="1:3" ht="60" customHeight="1">
      <c r="A27" s="95">
        <v>20</v>
      </c>
      <c r="B27" s="32" t="s">
        <v>478</v>
      </c>
      <c r="C27" s="147">
        <v>374490</v>
      </c>
    </row>
    <row r="28" spans="1:3" ht="56.25" customHeight="1">
      <c r="A28" s="95">
        <v>21</v>
      </c>
      <c r="B28" s="32" t="s">
        <v>632</v>
      </c>
      <c r="C28" s="147">
        <v>21463</v>
      </c>
    </row>
    <row r="29" spans="1:3" ht="36.75" customHeight="1">
      <c r="A29" s="95">
        <v>22</v>
      </c>
      <c r="B29" s="32" t="s">
        <v>479</v>
      </c>
      <c r="C29" s="147">
        <v>1819318</v>
      </c>
    </row>
    <row r="30" spans="1:3" ht="56.25">
      <c r="A30" s="95">
        <v>23</v>
      </c>
      <c r="B30" s="32" t="s">
        <v>623</v>
      </c>
      <c r="C30" s="147">
        <v>11109571</v>
      </c>
    </row>
    <row r="31" spans="1:3" ht="57.75" customHeight="1">
      <c r="A31" s="95">
        <v>24</v>
      </c>
      <c r="B31" s="32" t="s">
        <v>716</v>
      </c>
      <c r="C31" s="147">
        <v>20997413</v>
      </c>
    </row>
    <row r="32" spans="1:3" ht="56.25">
      <c r="A32" s="95">
        <v>25</v>
      </c>
      <c r="B32" s="32" t="s">
        <v>717</v>
      </c>
      <c r="C32" s="147">
        <v>769864</v>
      </c>
    </row>
    <row r="33" spans="1:3" ht="15">
      <c r="A33" s="95"/>
      <c r="B33" s="96" t="s">
        <v>150</v>
      </c>
      <c r="C33" s="164">
        <f>SUM(C8:C32)</f>
        <v>419281088.35</v>
      </c>
    </row>
  </sheetData>
  <mergeCells count="2">
    <mergeCell ref="A4:B4"/>
    <mergeCell ref="A5:B5"/>
  </mergeCells>
  <printOptions/>
  <pageMargins left="0.9055118110236221" right="0.5118110236220472" top="0" bottom="0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91" zoomScaleSheetLayoutView="91" workbookViewId="0" topLeftCell="A22">
      <selection activeCell="A9" sqref="A9:XFD9"/>
    </sheetView>
  </sheetViews>
  <sheetFormatPr defaultColWidth="9.140625" defaultRowHeight="15"/>
  <cols>
    <col min="1" max="1" width="5.421875" style="90" customWidth="1"/>
    <col min="2" max="2" width="105.57421875" style="90" customWidth="1"/>
    <col min="3" max="3" width="20.421875" style="90" customWidth="1"/>
    <col min="4" max="4" width="20.421875" style="111" customWidth="1"/>
  </cols>
  <sheetData>
    <row r="1" ht="15.75" customHeight="1">
      <c r="D1" s="131" t="s">
        <v>373</v>
      </c>
    </row>
    <row r="2" ht="15.75" customHeight="1">
      <c r="D2" s="131" t="s">
        <v>463</v>
      </c>
    </row>
    <row r="3" ht="15.75" customHeight="1">
      <c r="D3" s="131" t="s">
        <v>464</v>
      </c>
    </row>
    <row r="4" ht="15.75" customHeight="1">
      <c r="D4" s="131"/>
    </row>
    <row r="5" spans="1:4" ht="18" customHeight="1">
      <c r="A5" s="227" t="s">
        <v>293</v>
      </c>
      <c r="B5" s="227"/>
      <c r="C5" s="227"/>
      <c r="D5" s="227"/>
    </row>
    <row r="6" spans="1:4" ht="15">
      <c r="A6" s="228" t="s">
        <v>473</v>
      </c>
      <c r="B6" s="228"/>
      <c r="C6" s="228"/>
      <c r="D6" s="228"/>
    </row>
    <row r="7" spans="1:4" ht="15">
      <c r="A7" s="91"/>
      <c r="B7" s="91"/>
      <c r="D7" s="79" t="s">
        <v>603</v>
      </c>
    </row>
    <row r="8" spans="1:4" ht="37.5">
      <c r="A8" s="92" t="s">
        <v>348</v>
      </c>
      <c r="B8" s="93" t="s">
        <v>374</v>
      </c>
      <c r="C8" s="28" t="s">
        <v>386</v>
      </c>
      <c r="D8" s="28" t="s">
        <v>474</v>
      </c>
    </row>
    <row r="9" spans="1:4" ht="56.25">
      <c r="A9" s="94">
        <v>1</v>
      </c>
      <c r="B9" s="32" t="s">
        <v>718</v>
      </c>
      <c r="C9" s="163">
        <v>3157619</v>
      </c>
      <c r="D9" s="163">
        <v>0</v>
      </c>
    </row>
    <row r="10" spans="1:4" ht="55.5" customHeight="1">
      <c r="A10" s="94">
        <v>2</v>
      </c>
      <c r="B10" s="32" t="s">
        <v>608</v>
      </c>
      <c r="C10" s="167">
        <v>1400000</v>
      </c>
      <c r="D10" s="167">
        <v>1400000</v>
      </c>
    </row>
    <row r="11" spans="1:4" ht="74.25" customHeight="1">
      <c r="A11" s="94">
        <v>3</v>
      </c>
      <c r="B11" s="32" t="s">
        <v>609</v>
      </c>
      <c r="C11" s="167">
        <v>18391450</v>
      </c>
      <c r="D11" s="167">
        <v>18391450</v>
      </c>
    </row>
    <row r="12" spans="1:4" ht="57.75" customHeight="1">
      <c r="A12" s="94">
        <v>4</v>
      </c>
      <c r="B12" s="32" t="s">
        <v>618</v>
      </c>
      <c r="C12" s="167">
        <v>1171216</v>
      </c>
      <c r="D12" s="167">
        <v>1171216</v>
      </c>
    </row>
    <row r="13" spans="1:4" ht="94.5" customHeight="1">
      <c r="A13" s="94">
        <v>5</v>
      </c>
      <c r="B13" s="32" t="s">
        <v>613</v>
      </c>
      <c r="C13" s="167">
        <v>217192772</v>
      </c>
      <c r="D13" s="167">
        <v>217192772</v>
      </c>
    </row>
    <row r="14" spans="1:4" ht="56.25">
      <c r="A14" s="94">
        <v>6</v>
      </c>
      <c r="B14" s="32" t="s">
        <v>619</v>
      </c>
      <c r="C14" s="167">
        <v>768474</v>
      </c>
      <c r="D14" s="167">
        <v>768474</v>
      </c>
    </row>
    <row r="15" spans="1:4" ht="56.25">
      <c r="A15" s="94">
        <v>7</v>
      </c>
      <c r="B15" s="32" t="s">
        <v>617</v>
      </c>
      <c r="C15" s="167">
        <v>759387</v>
      </c>
      <c r="D15" s="167">
        <v>759387</v>
      </c>
    </row>
    <row r="16" spans="1:4" ht="96.75" customHeight="1">
      <c r="A16" s="94">
        <v>8</v>
      </c>
      <c r="B16" s="32" t="s">
        <v>611</v>
      </c>
      <c r="C16" s="167">
        <v>4146291</v>
      </c>
      <c r="D16" s="167">
        <v>4146291</v>
      </c>
    </row>
    <row r="17" spans="1:4" ht="75" customHeight="1">
      <c r="A17" s="94">
        <v>9</v>
      </c>
      <c r="B17" s="32" t="s">
        <v>614</v>
      </c>
      <c r="C17" s="167">
        <v>12938943</v>
      </c>
      <c r="D17" s="167">
        <v>12938943</v>
      </c>
    </row>
    <row r="18" spans="1:4" ht="57" customHeight="1">
      <c r="A18" s="94">
        <v>10</v>
      </c>
      <c r="B18" s="32" t="s">
        <v>610</v>
      </c>
      <c r="C18" s="167">
        <v>1277920</v>
      </c>
      <c r="D18" s="167">
        <v>1325328</v>
      </c>
    </row>
    <row r="19" spans="1:4" ht="76.5" customHeight="1">
      <c r="A19" s="94">
        <v>11</v>
      </c>
      <c r="B19" s="32" t="s">
        <v>615</v>
      </c>
      <c r="C19" s="167">
        <v>66503229</v>
      </c>
      <c r="D19" s="167">
        <v>66503229</v>
      </c>
    </row>
    <row r="20" spans="1:4" ht="75" customHeight="1">
      <c r="A20" s="94">
        <v>12</v>
      </c>
      <c r="B20" s="32" t="s">
        <v>616</v>
      </c>
      <c r="C20" s="167">
        <v>3358058</v>
      </c>
      <c r="D20" s="167">
        <v>3358058</v>
      </c>
    </row>
    <row r="21" spans="1:4" ht="75">
      <c r="A21" s="94">
        <v>13</v>
      </c>
      <c r="B21" s="32" t="s">
        <v>620</v>
      </c>
      <c r="C21" s="167">
        <v>374490</v>
      </c>
      <c r="D21" s="167">
        <v>374490</v>
      </c>
    </row>
    <row r="22" spans="1:4" ht="78" customHeight="1">
      <c r="A22" s="94">
        <v>14</v>
      </c>
      <c r="B22" s="32" t="s">
        <v>612</v>
      </c>
      <c r="C22" s="167">
        <v>22997</v>
      </c>
      <c r="D22" s="167">
        <v>246362</v>
      </c>
    </row>
    <row r="23" spans="1:4" ht="78" customHeight="1">
      <c r="A23" s="94">
        <v>15</v>
      </c>
      <c r="B23" s="32" t="s">
        <v>627</v>
      </c>
      <c r="C23" s="167">
        <v>2840000</v>
      </c>
      <c r="D23" s="167">
        <v>2840000</v>
      </c>
    </row>
    <row r="24" spans="1:4" ht="93.75" customHeight="1">
      <c r="A24" s="94">
        <v>16</v>
      </c>
      <c r="B24" s="32" t="s">
        <v>641</v>
      </c>
      <c r="C24" s="167">
        <v>3223</v>
      </c>
      <c r="D24" s="167">
        <v>3223</v>
      </c>
    </row>
    <row r="25" spans="1:4" ht="78" customHeight="1">
      <c r="A25" s="94">
        <v>17</v>
      </c>
      <c r="B25" s="32" t="s">
        <v>626</v>
      </c>
      <c r="C25" s="167">
        <v>11109571</v>
      </c>
      <c r="D25" s="167">
        <v>11109571</v>
      </c>
    </row>
    <row r="26" spans="1:4" ht="56.25">
      <c r="A26" s="94">
        <v>18</v>
      </c>
      <c r="B26" s="32" t="s">
        <v>628</v>
      </c>
      <c r="C26" s="167">
        <v>1804088</v>
      </c>
      <c r="D26" s="167">
        <v>1804088</v>
      </c>
    </row>
    <row r="27" spans="1:4" ht="75">
      <c r="A27" s="94">
        <v>19</v>
      </c>
      <c r="B27" s="32" t="s">
        <v>716</v>
      </c>
      <c r="C27" s="167">
        <v>21692673</v>
      </c>
      <c r="D27" s="167">
        <v>22415048</v>
      </c>
    </row>
    <row r="28" spans="1:4" ht="56.25">
      <c r="A28" s="94">
        <v>20</v>
      </c>
      <c r="B28" s="32" t="s">
        <v>717</v>
      </c>
      <c r="C28" s="167">
        <v>800660</v>
      </c>
      <c r="D28" s="167">
        <v>832686</v>
      </c>
    </row>
    <row r="29" spans="1:4" ht="15">
      <c r="A29" s="94"/>
      <c r="B29" s="96" t="s">
        <v>150</v>
      </c>
      <c r="C29" s="164">
        <f>SUM(C9:C28)</f>
        <v>369713061</v>
      </c>
      <c r="D29" s="164">
        <f>SUM(D9:D28)</f>
        <v>367580616</v>
      </c>
    </row>
  </sheetData>
  <mergeCells count="2">
    <mergeCell ref="A5:D5"/>
    <mergeCell ref="A6:D6"/>
  </mergeCells>
  <printOptions/>
  <pageMargins left="0.7086614173228347" right="0.5118110236220472" top="0.15748031496062992" bottom="0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view="pageBreakPreview" zoomScaleSheetLayoutView="100" workbookViewId="0" topLeftCell="A301">
      <selection activeCell="F316" sqref="F316"/>
    </sheetView>
  </sheetViews>
  <sheetFormatPr defaultColWidth="9.140625" defaultRowHeight="15" outlineLevelRow="7"/>
  <cols>
    <col min="1" max="1" width="99.71093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125" style="26" customWidth="1"/>
    <col min="6" max="6" width="18.421875" style="62" customWidth="1"/>
    <col min="7" max="9" width="17.140625" style="4" customWidth="1"/>
    <col min="10" max="10" width="17.421875" style="4" customWidth="1"/>
    <col min="11" max="11" width="9.140625" style="4" customWidth="1"/>
    <col min="12" max="241" width="9.140625" style="2" customWidth="1"/>
    <col min="242" max="242" width="75.851562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9.140625" style="2" hidden="1" customWidth="1"/>
    <col min="251" max="251" width="14.28125" style="2" customWidth="1"/>
    <col min="252" max="257" width="9.140625" style="2" hidden="1" customWidth="1"/>
    <col min="258" max="258" width="10.140625" style="2" bestFit="1" customWidth="1"/>
    <col min="259" max="497" width="9.140625" style="2" customWidth="1"/>
    <col min="498" max="498" width="75.851562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9.140625" style="2" hidden="1" customWidth="1"/>
    <col min="507" max="507" width="14.28125" style="2" customWidth="1"/>
    <col min="508" max="513" width="9.140625" style="2" hidden="1" customWidth="1"/>
    <col min="514" max="514" width="10.140625" style="2" bestFit="1" customWidth="1"/>
    <col min="515" max="753" width="9.140625" style="2" customWidth="1"/>
    <col min="754" max="754" width="75.851562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9.140625" style="2" hidden="1" customWidth="1"/>
    <col min="763" max="763" width="14.28125" style="2" customWidth="1"/>
    <col min="764" max="769" width="9.140625" style="2" hidden="1" customWidth="1"/>
    <col min="770" max="770" width="10.140625" style="2" bestFit="1" customWidth="1"/>
    <col min="771" max="1009" width="9.140625" style="2" customWidth="1"/>
    <col min="1010" max="1010" width="75.851562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9.140625" style="2" hidden="1" customWidth="1"/>
    <col min="1019" max="1019" width="14.28125" style="2" customWidth="1"/>
    <col min="1020" max="1025" width="9.140625" style="2" hidden="1" customWidth="1"/>
    <col min="1026" max="1026" width="10.140625" style="2" bestFit="1" customWidth="1"/>
    <col min="1027" max="1265" width="9.140625" style="2" customWidth="1"/>
    <col min="1266" max="1266" width="75.851562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9.140625" style="2" hidden="1" customWidth="1"/>
    <col min="1275" max="1275" width="14.28125" style="2" customWidth="1"/>
    <col min="1276" max="1281" width="9.140625" style="2" hidden="1" customWidth="1"/>
    <col min="1282" max="1282" width="10.140625" style="2" bestFit="1" customWidth="1"/>
    <col min="1283" max="1521" width="9.140625" style="2" customWidth="1"/>
    <col min="1522" max="1522" width="75.851562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9.140625" style="2" hidden="1" customWidth="1"/>
    <col min="1531" max="1531" width="14.28125" style="2" customWidth="1"/>
    <col min="1532" max="1537" width="9.140625" style="2" hidden="1" customWidth="1"/>
    <col min="1538" max="1538" width="10.140625" style="2" bestFit="1" customWidth="1"/>
    <col min="1539" max="1777" width="9.140625" style="2" customWidth="1"/>
    <col min="1778" max="1778" width="75.851562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9.140625" style="2" hidden="1" customWidth="1"/>
    <col min="1787" max="1787" width="14.28125" style="2" customWidth="1"/>
    <col min="1788" max="1793" width="9.140625" style="2" hidden="1" customWidth="1"/>
    <col min="1794" max="1794" width="10.140625" style="2" bestFit="1" customWidth="1"/>
    <col min="1795" max="2033" width="9.140625" style="2" customWidth="1"/>
    <col min="2034" max="2034" width="75.851562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9.140625" style="2" hidden="1" customWidth="1"/>
    <col min="2043" max="2043" width="14.28125" style="2" customWidth="1"/>
    <col min="2044" max="2049" width="9.140625" style="2" hidden="1" customWidth="1"/>
    <col min="2050" max="2050" width="10.140625" style="2" bestFit="1" customWidth="1"/>
    <col min="2051" max="2289" width="9.140625" style="2" customWidth="1"/>
    <col min="2290" max="2290" width="75.851562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9.140625" style="2" hidden="1" customWidth="1"/>
    <col min="2299" max="2299" width="14.28125" style="2" customWidth="1"/>
    <col min="2300" max="2305" width="9.140625" style="2" hidden="1" customWidth="1"/>
    <col min="2306" max="2306" width="10.140625" style="2" bestFit="1" customWidth="1"/>
    <col min="2307" max="2545" width="9.140625" style="2" customWidth="1"/>
    <col min="2546" max="2546" width="75.851562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9.140625" style="2" hidden="1" customWidth="1"/>
    <col min="2555" max="2555" width="14.28125" style="2" customWidth="1"/>
    <col min="2556" max="2561" width="9.140625" style="2" hidden="1" customWidth="1"/>
    <col min="2562" max="2562" width="10.140625" style="2" bestFit="1" customWidth="1"/>
    <col min="2563" max="2801" width="9.140625" style="2" customWidth="1"/>
    <col min="2802" max="2802" width="75.851562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9.140625" style="2" hidden="1" customWidth="1"/>
    <col min="2811" max="2811" width="14.28125" style="2" customWidth="1"/>
    <col min="2812" max="2817" width="9.140625" style="2" hidden="1" customWidth="1"/>
    <col min="2818" max="2818" width="10.140625" style="2" bestFit="1" customWidth="1"/>
    <col min="2819" max="3057" width="9.140625" style="2" customWidth="1"/>
    <col min="3058" max="3058" width="75.851562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9.140625" style="2" hidden="1" customWidth="1"/>
    <col min="3067" max="3067" width="14.28125" style="2" customWidth="1"/>
    <col min="3068" max="3073" width="9.140625" style="2" hidden="1" customWidth="1"/>
    <col min="3074" max="3074" width="10.140625" style="2" bestFit="1" customWidth="1"/>
    <col min="3075" max="3313" width="9.140625" style="2" customWidth="1"/>
    <col min="3314" max="3314" width="75.851562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9.140625" style="2" hidden="1" customWidth="1"/>
    <col min="3323" max="3323" width="14.28125" style="2" customWidth="1"/>
    <col min="3324" max="3329" width="9.140625" style="2" hidden="1" customWidth="1"/>
    <col min="3330" max="3330" width="10.140625" style="2" bestFit="1" customWidth="1"/>
    <col min="3331" max="3569" width="9.140625" style="2" customWidth="1"/>
    <col min="3570" max="3570" width="75.851562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9.140625" style="2" hidden="1" customWidth="1"/>
    <col min="3579" max="3579" width="14.28125" style="2" customWidth="1"/>
    <col min="3580" max="3585" width="9.140625" style="2" hidden="1" customWidth="1"/>
    <col min="3586" max="3586" width="10.140625" style="2" bestFit="1" customWidth="1"/>
    <col min="3587" max="3825" width="9.140625" style="2" customWidth="1"/>
    <col min="3826" max="3826" width="75.851562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9.140625" style="2" hidden="1" customWidth="1"/>
    <col min="3835" max="3835" width="14.28125" style="2" customWidth="1"/>
    <col min="3836" max="3841" width="9.140625" style="2" hidden="1" customWidth="1"/>
    <col min="3842" max="3842" width="10.140625" style="2" bestFit="1" customWidth="1"/>
    <col min="3843" max="4081" width="9.140625" style="2" customWidth="1"/>
    <col min="4082" max="4082" width="75.851562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9.140625" style="2" hidden="1" customWidth="1"/>
    <col min="4091" max="4091" width="14.28125" style="2" customWidth="1"/>
    <col min="4092" max="4097" width="9.140625" style="2" hidden="1" customWidth="1"/>
    <col min="4098" max="4098" width="10.140625" style="2" bestFit="1" customWidth="1"/>
    <col min="4099" max="4337" width="9.140625" style="2" customWidth="1"/>
    <col min="4338" max="4338" width="75.851562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9.140625" style="2" hidden="1" customWidth="1"/>
    <col min="4347" max="4347" width="14.28125" style="2" customWidth="1"/>
    <col min="4348" max="4353" width="9.140625" style="2" hidden="1" customWidth="1"/>
    <col min="4354" max="4354" width="10.140625" style="2" bestFit="1" customWidth="1"/>
    <col min="4355" max="4593" width="9.140625" style="2" customWidth="1"/>
    <col min="4594" max="4594" width="75.851562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9.140625" style="2" hidden="1" customWidth="1"/>
    <col min="4603" max="4603" width="14.28125" style="2" customWidth="1"/>
    <col min="4604" max="4609" width="9.140625" style="2" hidden="1" customWidth="1"/>
    <col min="4610" max="4610" width="10.140625" style="2" bestFit="1" customWidth="1"/>
    <col min="4611" max="4849" width="9.140625" style="2" customWidth="1"/>
    <col min="4850" max="4850" width="75.851562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9.140625" style="2" hidden="1" customWidth="1"/>
    <col min="4859" max="4859" width="14.28125" style="2" customWidth="1"/>
    <col min="4860" max="4865" width="9.140625" style="2" hidden="1" customWidth="1"/>
    <col min="4866" max="4866" width="10.140625" style="2" bestFit="1" customWidth="1"/>
    <col min="4867" max="5105" width="9.140625" style="2" customWidth="1"/>
    <col min="5106" max="5106" width="75.851562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9.140625" style="2" hidden="1" customWidth="1"/>
    <col min="5115" max="5115" width="14.28125" style="2" customWidth="1"/>
    <col min="5116" max="5121" width="9.140625" style="2" hidden="1" customWidth="1"/>
    <col min="5122" max="5122" width="10.140625" style="2" bestFit="1" customWidth="1"/>
    <col min="5123" max="5361" width="9.140625" style="2" customWidth="1"/>
    <col min="5362" max="5362" width="75.851562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9.140625" style="2" hidden="1" customWidth="1"/>
    <col min="5371" max="5371" width="14.28125" style="2" customWidth="1"/>
    <col min="5372" max="5377" width="9.140625" style="2" hidden="1" customWidth="1"/>
    <col min="5378" max="5378" width="10.140625" style="2" bestFit="1" customWidth="1"/>
    <col min="5379" max="5617" width="9.140625" style="2" customWidth="1"/>
    <col min="5618" max="5618" width="75.851562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9.140625" style="2" hidden="1" customWidth="1"/>
    <col min="5627" max="5627" width="14.28125" style="2" customWidth="1"/>
    <col min="5628" max="5633" width="9.140625" style="2" hidden="1" customWidth="1"/>
    <col min="5634" max="5634" width="10.140625" style="2" bestFit="1" customWidth="1"/>
    <col min="5635" max="5873" width="9.140625" style="2" customWidth="1"/>
    <col min="5874" max="5874" width="75.851562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9.140625" style="2" hidden="1" customWidth="1"/>
    <col min="5883" max="5883" width="14.28125" style="2" customWidth="1"/>
    <col min="5884" max="5889" width="9.140625" style="2" hidden="1" customWidth="1"/>
    <col min="5890" max="5890" width="10.140625" style="2" bestFit="1" customWidth="1"/>
    <col min="5891" max="6129" width="9.140625" style="2" customWidth="1"/>
    <col min="6130" max="6130" width="75.851562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9.140625" style="2" hidden="1" customWidth="1"/>
    <col min="6139" max="6139" width="14.28125" style="2" customWidth="1"/>
    <col min="6140" max="6145" width="9.140625" style="2" hidden="1" customWidth="1"/>
    <col min="6146" max="6146" width="10.140625" style="2" bestFit="1" customWidth="1"/>
    <col min="6147" max="6385" width="9.140625" style="2" customWidth="1"/>
    <col min="6386" max="6386" width="75.851562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9.140625" style="2" hidden="1" customWidth="1"/>
    <col min="6395" max="6395" width="14.28125" style="2" customWidth="1"/>
    <col min="6396" max="6401" width="9.140625" style="2" hidden="1" customWidth="1"/>
    <col min="6402" max="6402" width="10.140625" style="2" bestFit="1" customWidth="1"/>
    <col min="6403" max="6641" width="9.140625" style="2" customWidth="1"/>
    <col min="6642" max="6642" width="75.851562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9.140625" style="2" hidden="1" customWidth="1"/>
    <col min="6651" max="6651" width="14.28125" style="2" customWidth="1"/>
    <col min="6652" max="6657" width="9.140625" style="2" hidden="1" customWidth="1"/>
    <col min="6658" max="6658" width="10.140625" style="2" bestFit="1" customWidth="1"/>
    <col min="6659" max="6897" width="9.140625" style="2" customWidth="1"/>
    <col min="6898" max="6898" width="75.851562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9.140625" style="2" hidden="1" customWidth="1"/>
    <col min="6907" max="6907" width="14.28125" style="2" customWidth="1"/>
    <col min="6908" max="6913" width="9.140625" style="2" hidden="1" customWidth="1"/>
    <col min="6914" max="6914" width="10.140625" style="2" bestFit="1" customWidth="1"/>
    <col min="6915" max="7153" width="9.140625" style="2" customWidth="1"/>
    <col min="7154" max="7154" width="75.851562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9.140625" style="2" hidden="1" customWidth="1"/>
    <col min="7163" max="7163" width="14.28125" style="2" customWidth="1"/>
    <col min="7164" max="7169" width="9.140625" style="2" hidden="1" customWidth="1"/>
    <col min="7170" max="7170" width="10.140625" style="2" bestFit="1" customWidth="1"/>
    <col min="7171" max="7409" width="9.140625" style="2" customWidth="1"/>
    <col min="7410" max="7410" width="75.851562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9.140625" style="2" hidden="1" customWidth="1"/>
    <col min="7419" max="7419" width="14.28125" style="2" customWidth="1"/>
    <col min="7420" max="7425" width="9.140625" style="2" hidden="1" customWidth="1"/>
    <col min="7426" max="7426" width="10.140625" style="2" bestFit="1" customWidth="1"/>
    <col min="7427" max="7665" width="9.140625" style="2" customWidth="1"/>
    <col min="7666" max="7666" width="75.851562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9.140625" style="2" hidden="1" customWidth="1"/>
    <col min="7675" max="7675" width="14.28125" style="2" customWidth="1"/>
    <col min="7676" max="7681" width="9.140625" style="2" hidden="1" customWidth="1"/>
    <col min="7682" max="7682" width="10.140625" style="2" bestFit="1" customWidth="1"/>
    <col min="7683" max="7921" width="9.140625" style="2" customWidth="1"/>
    <col min="7922" max="7922" width="75.851562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9.140625" style="2" hidden="1" customWidth="1"/>
    <col min="7931" max="7931" width="14.28125" style="2" customWidth="1"/>
    <col min="7932" max="7937" width="9.140625" style="2" hidden="1" customWidth="1"/>
    <col min="7938" max="7938" width="10.140625" style="2" bestFit="1" customWidth="1"/>
    <col min="7939" max="8177" width="9.140625" style="2" customWidth="1"/>
    <col min="8178" max="8178" width="75.851562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9.140625" style="2" hidden="1" customWidth="1"/>
    <col min="8187" max="8187" width="14.28125" style="2" customWidth="1"/>
    <col min="8188" max="8193" width="9.140625" style="2" hidden="1" customWidth="1"/>
    <col min="8194" max="8194" width="10.140625" style="2" bestFit="1" customWidth="1"/>
    <col min="8195" max="8433" width="9.140625" style="2" customWidth="1"/>
    <col min="8434" max="8434" width="75.851562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9.140625" style="2" hidden="1" customWidth="1"/>
    <col min="8443" max="8443" width="14.28125" style="2" customWidth="1"/>
    <col min="8444" max="8449" width="9.140625" style="2" hidden="1" customWidth="1"/>
    <col min="8450" max="8450" width="10.140625" style="2" bestFit="1" customWidth="1"/>
    <col min="8451" max="8689" width="9.140625" style="2" customWidth="1"/>
    <col min="8690" max="8690" width="75.851562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9.140625" style="2" hidden="1" customWidth="1"/>
    <col min="8699" max="8699" width="14.28125" style="2" customWidth="1"/>
    <col min="8700" max="8705" width="9.140625" style="2" hidden="1" customWidth="1"/>
    <col min="8706" max="8706" width="10.140625" style="2" bestFit="1" customWidth="1"/>
    <col min="8707" max="8945" width="9.140625" style="2" customWidth="1"/>
    <col min="8946" max="8946" width="75.851562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9.140625" style="2" hidden="1" customWidth="1"/>
    <col min="8955" max="8955" width="14.28125" style="2" customWidth="1"/>
    <col min="8956" max="8961" width="9.140625" style="2" hidden="1" customWidth="1"/>
    <col min="8962" max="8962" width="10.140625" style="2" bestFit="1" customWidth="1"/>
    <col min="8963" max="9201" width="9.140625" style="2" customWidth="1"/>
    <col min="9202" max="9202" width="75.851562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9.140625" style="2" hidden="1" customWidth="1"/>
    <col min="9211" max="9211" width="14.28125" style="2" customWidth="1"/>
    <col min="9212" max="9217" width="9.140625" style="2" hidden="1" customWidth="1"/>
    <col min="9218" max="9218" width="10.140625" style="2" bestFit="1" customWidth="1"/>
    <col min="9219" max="9457" width="9.140625" style="2" customWidth="1"/>
    <col min="9458" max="9458" width="75.851562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9.140625" style="2" hidden="1" customWidth="1"/>
    <col min="9467" max="9467" width="14.28125" style="2" customWidth="1"/>
    <col min="9468" max="9473" width="9.140625" style="2" hidden="1" customWidth="1"/>
    <col min="9474" max="9474" width="10.140625" style="2" bestFit="1" customWidth="1"/>
    <col min="9475" max="9713" width="9.140625" style="2" customWidth="1"/>
    <col min="9714" max="9714" width="75.851562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9.140625" style="2" hidden="1" customWidth="1"/>
    <col min="9723" max="9723" width="14.28125" style="2" customWidth="1"/>
    <col min="9724" max="9729" width="9.140625" style="2" hidden="1" customWidth="1"/>
    <col min="9730" max="9730" width="10.140625" style="2" bestFit="1" customWidth="1"/>
    <col min="9731" max="9969" width="9.140625" style="2" customWidth="1"/>
    <col min="9970" max="9970" width="75.851562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9.140625" style="2" hidden="1" customWidth="1"/>
    <col min="9979" max="9979" width="14.28125" style="2" customWidth="1"/>
    <col min="9980" max="9985" width="9.140625" style="2" hidden="1" customWidth="1"/>
    <col min="9986" max="9986" width="10.140625" style="2" bestFit="1" customWidth="1"/>
    <col min="9987" max="10225" width="9.140625" style="2" customWidth="1"/>
    <col min="10226" max="10226" width="75.851562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9.140625" style="2" hidden="1" customWidth="1"/>
    <col min="10235" max="10235" width="14.28125" style="2" customWidth="1"/>
    <col min="10236" max="10241" width="9.140625" style="2" hidden="1" customWidth="1"/>
    <col min="10242" max="10242" width="10.140625" style="2" bestFit="1" customWidth="1"/>
    <col min="10243" max="10481" width="9.140625" style="2" customWidth="1"/>
    <col min="10482" max="10482" width="75.851562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9.140625" style="2" hidden="1" customWidth="1"/>
    <col min="10491" max="10491" width="14.28125" style="2" customWidth="1"/>
    <col min="10492" max="10497" width="9.140625" style="2" hidden="1" customWidth="1"/>
    <col min="10498" max="10498" width="10.140625" style="2" bestFit="1" customWidth="1"/>
    <col min="10499" max="10737" width="9.140625" style="2" customWidth="1"/>
    <col min="10738" max="10738" width="75.851562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9.140625" style="2" hidden="1" customWidth="1"/>
    <col min="10747" max="10747" width="14.28125" style="2" customWidth="1"/>
    <col min="10748" max="10753" width="9.140625" style="2" hidden="1" customWidth="1"/>
    <col min="10754" max="10754" width="10.140625" style="2" bestFit="1" customWidth="1"/>
    <col min="10755" max="10993" width="9.140625" style="2" customWidth="1"/>
    <col min="10994" max="10994" width="75.851562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9.140625" style="2" hidden="1" customWidth="1"/>
    <col min="11003" max="11003" width="14.28125" style="2" customWidth="1"/>
    <col min="11004" max="11009" width="9.140625" style="2" hidden="1" customWidth="1"/>
    <col min="11010" max="11010" width="10.140625" style="2" bestFit="1" customWidth="1"/>
    <col min="11011" max="11249" width="9.140625" style="2" customWidth="1"/>
    <col min="11250" max="11250" width="75.851562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9.140625" style="2" hidden="1" customWidth="1"/>
    <col min="11259" max="11259" width="14.28125" style="2" customWidth="1"/>
    <col min="11260" max="11265" width="9.140625" style="2" hidden="1" customWidth="1"/>
    <col min="11266" max="11266" width="10.140625" style="2" bestFit="1" customWidth="1"/>
    <col min="11267" max="11505" width="9.140625" style="2" customWidth="1"/>
    <col min="11506" max="11506" width="75.851562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9.140625" style="2" hidden="1" customWidth="1"/>
    <col min="11515" max="11515" width="14.28125" style="2" customWidth="1"/>
    <col min="11516" max="11521" width="9.140625" style="2" hidden="1" customWidth="1"/>
    <col min="11522" max="11522" width="10.140625" style="2" bestFit="1" customWidth="1"/>
    <col min="11523" max="11761" width="9.140625" style="2" customWidth="1"/>
    <col min="11762" max="11762" width="75.851562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9.140625" style="2" hidden="1" customWidth="1"/>
    <col min="11771" max="11771" width="14.28125" style="2" customWidth="1"/>
    <col min="11772" max="11777" width="9.140625" style="2" hidden="1" customWidth="1"/>
    <col min="11778" max="11778" width="10.140625" style="2" bestFit="1" customWidth="1"/>
    <col min="11779" max="12017" width="9.140625" style="2" customWidth="1"/>
    <col min="12018" max="12018" width="75.851562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9.140625" style="2" hidden="1" customWidth="1"/>
    <col min="12027" max="12027" width="14.28125" style="2" customWidth="1"/>
    <col min="12028" max="12033" width="9.140625" style="2" hidden="1" customWidth="1"/>
    <col min="12034" max="12034" width="10.140625" style="2" bestFit="1" customWidth="1"/>
    <col min="12035" max="12273" width="9.140625" style="2" customWidth="1"/>
    <col min="12274" max="12274" width="75.851562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9.140625" style="2" hidden="1" customWidth="1"/>
    <col min="12283" max="12283" width="14.28125" style="2" customWidth="1"/>
    <col min="12284" max="12289" width="9.140625" style="2" hidden="1" customWidth="1"/>
    <col min="12290" max="12290" width="10.140625" style="2" bestFit="1" customWidth="1"/>
    <col min="12291" max="12529" width="9.140625" style="2" customWidth="1"/>
    <col min="12530" max="12530" width="75.851562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9.140625" style="2" hidden="1" customWidth="1"/>
    <col min="12539" max="12539" width="14.28125" style="2" customWidth="1"/>
    <col min="12540" max="12545" width="9.140625" style="2" hidden="1" customWidth="1"/>
    <col min="12546" max="12546" width="10.140625" style="2" bestFit="1" customWidth="1"/>
    <col min="12547" max="12785" width="9.140625" style="2" customWidth="1"/>
    <col min="12786" max="12786" width="75.851562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9.140625" style="2" hidden="1" customWidth="1"/>
    <col min="12795" max="12795" width="14.28125" style="2" customWidth="1"/>
    <col min="12796" max="12801" width="9.140625" style="2" hidden="1" customWidth="1"/>
    <col min="12802" max="12802" width="10.140625" style="2" bestFit="1" customWidth="1"/>
    <col min="12803" max="13041" width="9.140625" style="2" customWidth="1"/>
    <col min="13042" max="13042" width="75.851562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9.140625" style="2" hidden="1" customWidth="1"/>
    <col min="13051" max="13051" width="14.28125" style="2" customWidth="1"/>
    <col min="13052" max="13057" width="9.140625" style="2" hidden="1" customWidth="1"/>
    <col min="13058" max="13058" width="10.140625" style="2" bestFit="1" customWidth="1"/>
    <col min="13059" max="13297" width="9.140625" style="2" customWidth="1"/>
    <col min="13298" max="13298" width="75.851562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9.140625" style="2" hidden="1" customWidth="1"/>
    <col min="13307" max="13307" width="14.28125" style="2" customWidth="1"/>
    <col min="13308" max="13313" width="9.140625" style="2" hidden="1" customWidth="1"/>
    <col min="13314" max="13314" width="10.140625" style="2" bestFit="1" customWidth="1"/>
    <col min="13315" max="13553" width="9.140625" style="2" customWidth="1"/>
    <col min="13554" max="13554" width="75.851562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9.140625" style="2" hidden="1" customWidth="1"/>
    <col min="13563" max="13563" width="14.28125" style="2" customWidth="1"/>
    <col min="13564" max="13569" width="9.140625" style="2" hidden="1" customWidth="1"/>
    <col min="13570" max="13570" width="10.140625" style="2" bestFit="1" customWidth="1"/>
    <col min="13571" max="13809" width="9.140625" style="2" customWidth="1"/>
    <col min="13810" max="13810" width="75.851562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9.140625" style="2" hidden="1" customWidth="1"/>
    <col min="13819" max="13819" width="14.28125" style="2" customWidth="1"/>
    <col min="13820" max="13825" width="9.140625" style="2" hidden="1" customWidth="1"/>
    <col min="13826" max="13826" width="10.140625" style="2" bestFit="1" customWidth="1"/>
    <col min="13827" max="14065" width="9.140625" style="2" customWidth="1"/>
    <col min="14066" max="14066" width="75.851562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9.140625" style="2" hidden="1" customWidth="1"/>
    <col min="14075" max="14075" width="14.28125" style="2" customWidth="1"/>
    <col min="14076" max="14081" width="9.140625" style="2" hidden="1" customWidth="1"/>
    <col min="14082" max="14082" width="10.140625" style="2" bestFit="1" customWidth="1"/>
    <col min="14083" max="14321" width="9.140625" style="2" customWidth="1"/>
    <col min="14322" max="14322" width="75.851562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9.140625" style="2" hidden="1" customWidth="1"/>
    <col min="14331" max="14331" width="14.28125" style="2" customWidth="1"/>
    <col min="14332" max="14337" width="9.140625" style="2" hidden="1" customWidth="1"/>
    <col min="14338" max="14338" width="10.140625" style="2" bestFit="1" customWidth="1"/>
    <col min="14339" max="14577" width="9.140625" style="2" customWidth="1"/>
    <col min="14578" max="14578" width="75.851562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9.140625" style="2" hidden="1" customWidth="1"/>
    <col min="14587" max="14587" width="14.28125" style="2" customWidth="1"/>
    <col min="14588" max="14593" width="9.140625" style="2" hidden="1" customWidth="1"/>
    <col min="14594" max="14594" width="10.140625" style="2" bestFit="1" customWidth="1"/>
    <col min="14595" max="14833" width="9.140625" style="2" customWidth="1"/>
    <col min="14834" max="14834" width="75.851562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9.140625" style="2" hidden="1" customWidth="1"/>
    <col min="14843" max="14843" width="14.28125" style="2" customWidth="1"/>
    <col min="14844" max="14849" width="9.140625" style="2" hidden="1" customWidth="1"/>
    <col min="14850" max="14850" width="10.140625" style="2" bestFit="1" customWidth="1"/>
    <col min="14851" max="15089" width="9.140625" style="2" customWidth="1"/>
    <col min="15090" max="15090" width="75.851562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9.140625" style="2" hidden="1" customWidth="1"/>
    <col min="15099" max="15099" width="14.28125" style="2" customWidth="1"/>
    <col min="15100" max="15105" width="9.140625" style="2" hidden="1" customWidth="1"/>
    <col min="15106" max="15106" width="10.140625" style="2" bestFit="1" customWidth="1"/>
    <col min="15107" max="15345" width="9.140625" style="2" customWidth="1"/>
    <col min="15346" max="15346" width="75.851562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9.140625" style="2" hidden="1" customWidth="1"/>
    <col min="15355" max="15355" width="14.28125" style="2" customWidth="1"/>
    <col min="15356" max="15361" width="9.140625" style="2" hidden="1" customWidth="1"/>
    <col min="15362" max="15362" width="10.140625" style="2" bestFit="1" customWidth="1"/>
    <col min="15363" max="15601" width="9.140625" style="2" customWidth="1"/>
    <col min="15602" max="15602" width="75.851562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9.140625" style="2" hidden="1" customWidth="1"/>
    <col min="15611" max="15611" width="14.28125" style="2" customWidth="1"/>
    <col min="15612" max="15617" width="9.140625" style="2" hidden="1" customWidth="1"/>
    <col min="15618" max="15618" width="10.140625" style="2" bestFit="1" customWidth="1"/>
    <col min="15619" max="15857" width="9.140625" style="2" customWidth="1"/>
    <col min="15858" max="15858" width="75.851562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9.140625" style="2" hidden="1" customWidth="1"/>
    <col min="15867" max="15867" width="14.28125" style="2" customWidth="1"/>
    <col min="15868" max="15873" width="9.140625" style="2" hidden="1" customWidth="1"/>
    <col min="15874" max="15874" width="10.140625" style="2" bestFit="1" customWidth="1"/>
    <col min="15875" max="16113" width="9.140625" style="2" customWidth="1"/>
    <col min="16114" max="16114" width="75.851562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9.140625" style="2" hidden="1" customWidth="1"/>
    <col min="16123" max="16123" width="14.28125" style="2" customWidth="1"/>
    <col min="16124" max="16129" width="9.140625" style="2" hidden="1" customWidth="1"/>
    <col min="16130" max="16130" width="10.140625" style="2" bestFit="1" customWidth="1"/>
    <col min="16131" max="16384" width="9.140625" style="2" customWidth="1"/>
  </cols>
  <sheetData>
    <row r="1" ht="15">
      <c r="F1" s="131" t="s">
        <v>308</v>
      </c>
    </row>
    <row r="2" ht="15">
      <c r="F2" s="131" t="s">
        <v>463</v>
      </c>
    </row>
    <row r="3" ht="15">
      <c r="F3" s="131" t="s">
        <v>464</v>
      </c>
    </row>
    <row r="4" ht="15">
      <c r="F4" s="131"/>
    </row>
    <row r="5" spans="1:11" s="1" customFormat="1" ht="15">
      <c r="A5" s="229" t="s">
        <v>292</v>
      </c>
      <c r="B5" s="229"/>
      <c r="C5" s="229"/>
      <c r="D5" s="229"/>
      <c r="E5" s="229"/>
      <c r="F5" s="229"/>
      <c r="G5" s="117"/>
      <c r="H5" s="117"/>
      <c r="I5" s="117"/>
      <c r="J5" s="117"/>
      <c r="K5" s="117"/>
    </row>
    <row r="6" spans="1:11" s="1" customFormat="1" ht="15">
      <c r="A6" s="228" t="s">
        <v>475</v>
      </c>
      <c r="B6" s="228"/>
      <c r="C6" s="228"/>
      <c r="D6" s="228"/>
      <c r="E6" s="228"/>
      <c r="F6" s="228"/>
      <c r="G6" s="117"/>
      <c r="H6" s="117"/>
      <c r="I6" s="117"/>
      <c r="J6" s="117"/>
      <c r="K6" s="117"/>
    </row>
    <row r="7" spans="1:11" s="1" customFormat="1" ht="15">
      <c r="A7" s="44"/>
      <c r="B7" s="78"/>
      <c r="C7" s="78"/>
      <c r="D7" s="78"/>
      <c r="E7" s="78"/>
      <c r="F7" s="46" t="s">
        <v>603</v>
      </c>
      <c r="G7" s="117"/>
      <c r="H7" s="117"/>
      <c r="I7" s="117"/>
      <c r="J7" s="117"/>
      <c r="K7" s="117"/>
    </row>
    <row r="8" spans="1:6" ht="37.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148" t="s">
        <v>247</v>
      </c>
    </row>
    <row r="9" spans="1:11" s="3" customFormat="1" ht="37.5">
      <c r="A9" s="50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3">
        <f aca="true" t="shared" si="0" ref="F9">F10+F38+F31</f>
        <v>28520852</v>
      </c>
      <c r="G9" s="9"/>
      <c r="H9" s="9"/>
      <c r="I9" s="9"/>
      <c r="J9" s="9"/>
      <c r="K9" s="9"/>
    </row>
    <row r="10" spans="1:6" ht="15" outlineLevel="1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9">
        <f aca="true" t="shared" si="1" ref="F10">F11+F20</f>
        <v>7074861</v>
      </c>
    </row>
    <row r="11" spans="1:6" ht="37.5" outlineLevel="2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9">
        <f aca="true" t="shared" si="2" ref="F11:F12">F12</f>
        <v>6529609</v>
      </c>
    </row>
    <row r="12" spans="1:6" ht="15" outlineLevel="4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9">
        <f t="shared" si="2"/>
        <v>6529609</v>
      </c>
    </row>
    <row r="13" spans="1:6" ht="37.5" outlineLevel="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9">
        <f aca="true" t="shared" si="3" ref="F13">F14+F16+F18</f>
        <v>6529609</v>
      </c>
    </row>
    <row r="14" spans="1:6" ht="56.25" outlineLevel="6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9">
        <f aca="true" t="shared" si="4" ref="F14">F15</f>
        <v>6358209</v>
      </c>
    </row>
    <row r="15" spans="1:6" ht="15" outlineLevel="7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0">
        <v>6358209</v>
      </c>
    </row>
    <row r="16" spans="1:6" ht="15" outlineLevel="6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9">
        <f aca="true" t="shared" si="5" ref="F16">F17</f>
        <v>170400</v>
      </c>
    </row>
    <row r="17" spans="1:6" ht="37.5" outlineLevel="7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6">
        <v>170400</v>
      </c>
    </row>
    <row r="18" spans="1:6" ht="15" outlineLevel="6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9">
        <f aca="true" t="shared" si="6" ref="F18">F19</f>
        <v>1000</v>
      </c>
    </row>
    <row r="19" spans="1:6" ht="15" outlineLevel="7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6">
        <v>1000</v>
      </c>
    </row>
    <row r="20" spans="1:6" ht="15" outlineLevel="2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9">
        <f>F21+F26</f>
        <v>545252</v>
      </c>
    </row>
    <row r="21" spans="1:11" s="121" customFormat="1" ht="37.5" outlineLevel="3">
      <c r="A21" s="137" t="s">
        <v>674</v>
      </c>
      <c r="B21" s="74" t="s">
        <v>6</v>
      </c>
      <c r="C21" s="74" t="s">
        <v>27</v>
      </c>
      <c r="D21" s="74" t="s">
        <v>154</v>
      </c>
      <c r="E21" s="74" t="s">
        <v>8</v>
      </c>
      <c r="F21" s="151">
        <f aca="true" t="shared" si="7" ref="F21:F24">F22</f>
        <v>30000</v>
      </c>
      <c r="G21" s="122"/>
      <c r="H21" s="122"/>
      <c r="I21" s="122"/>
      <c r="J21" s="122"/>
      <c r="K21" s="122"/>
    </row>
    <row r="22" spans="1:6" ht="37.5" outlineLevel="4">
      <c r="A22" s="52" t="s">
        <v>482</v>
      </c>
      <c r="B22" s="53" t="s">
        <v>6</v>
      </c>
      <c r="C22" s="53" t="s">
        <v>27</v>
      </c>
      <c r="D22" s="53" t="s">
        <v>483</v>
      </c>
      <c r="E22" s="53" t="s">
        <v>8</v>
      </c>
      <c r="F22" s="149">
        <f t="shared" si="7"/>
        <v>30000</v>
      </c>
    </row>
    <row r="23" spans="1:6" ht="15" outlineLevel="5">
      <c r="A23" s="138" t="s">
        <v>496</v>
      </c>
      <c r="B23" s="53" t="s">
        <v>6</v>
      </c>
      <c r="C23" s="53" t="s">
        <v>27</v>
      </c>
      <c r="D23" s="53" t="s">
        <v>484</v>
      </c>
      <c r="E23" s="53" t="s">
        <v>8</v>
      </c>
      <c r="F23" s="149">
        <f t="shared" si="7"/>
        <v>30000</v>
      </c>
    </row>
    <row r="24" spans="1:6" ht="15" outlineLevel="6">
      <c r="A24" s="52" t="s">
        <v>18</v>
      </c>
      <c r="B24" s="53" t="s">
        <v>6</v>
      </c>
      <c r="C24" s="53" t="s">
        <v>27</v>
      </c>
      <c r="D24" s="53" t="s">
        <v>484</v>
      </c>
      <c r="E24" s="53" t="s">
        <v>19</v>
      </c>
      <c r="F24" s="149">
        <f t="shared" si="7"/>
        <v>30000</v>
      </c>
    </row>
    <row r="25" spans="1:6" ht="37.5" outlineLevel="7">
      <c r="A25" s="52" t="s">
        <v>20</v>
      </c>
      <c r="B25" s="53" t="s">
        <v>6</v>
      </c>
      <c r="C25" s="53" t="s">
        <v>27</v>
      </c>
      <c r="D25" s="53" t="s">
        <v>484</v>
      </c>
      <c r="E25" s="53" t="s">
        <v>21</v>
      </c>
      <c r="F25" s="149">
        <v>30000</v>
      </c>
    </row>
    <row r="26" spans="1:11" s="121" customFormat="1" ht="37.5" outlineLevel="7">
      <c r="A26" s="120" t="s">
        <v>707</v>
      </c>
      <c r="B26" s="53" t="s">
        <v>6</v>
      </c>
      <c r="C26" s="53" t="s">
        <v>27</v>
      </c>
      <c r="D26" s="74" t="s">
        <v>485</v>
      </c>
      <c r="E26" s="74" t="s">
        <v>8</v>
      </c>
      <c r="F26" s="152">
        <f aca="true" t="shared" si="8" ref="F26:F29">F27</f>
        <v>515252</v>
      </c>
      <c r="G26" s="122"/>
      <c r="H26" s="122"/>
      <c r="I26" s="122"/>
      <c r="J26" s="122"/>
      <c r="K26" s="122"/>
    </row>
    <row r="27" spans="1:6" ht="37.5" outlineLevel="7">
      <c r="A27" s="139" t="s">
        <v>486</v>
      </c>
      <c r="B27" s="53" t="s">
        <v>6</v>
      </c>
      <c r="C27" s="53" t="s">
        <v>27</v>
      </c>
      <c r="D27" s="53" t="s">
        <v>487</v>
      </c>
      <c r="E27" s="53" t="s">
        <v>8</v>
      </c>
      <c r="F27" s="146">
        <f t="shared" si="8"/>
        <v>515252</v>
      </c>
    </row>
    <row r="28" spans="1:6" ht="37.5" outlineLevel="5">
      <c r="A28" s="52" t="s">
        <v>28</v>
      </c>
      <c r="B28" s="53" t="s">
        <v>6</v>
      </c>
      <c r="C28" s="53" t="s">
        <v>27</v>
      </c>
      <c r="D28" s="53" t="s">
        <v>504</v>
      </c>
      <c r="E28" s="53" t="s">
        <v>8</v>
      </c>
      <c r="F28" s="149">
        <f t="shared" si="8"/>
        <v>515252</v>
      </c>
    </row>
    <row r="29" spans="1:6" ht="15" outlineLevel="6">
      <c r="A29" s="52" t="s">
        <v>18</v>
      </c>
      <c r="B29" s="53" t="s">
        <v>6</v>
      </c>
      <c r="C29" s="53" t="s">
        <v>27</v>
      </c>
      <c r="D29" s="53" t="s">
        <v>504</v>
      </c>
      <c r="E29" s="53" t="s">
        <v>19</v>
      </c>
      <c r="F29" s="149">
        <f t="shared" si="8"/>
        <v>515252</v>
      </c>
    </row>
    <row r="30" spans="1:6" ht="37.5" outlineLevel="7">
      <c r="A30" s="52" t="s">
        <v>20</v>
      </c>
      <c r="B30" s="53" t="s">
        <v>6</v>
      </c>
      <c r="C30" s="53" t="s">
        <v>27</v>
      </c>
      <c r="D30" s="53" t="s">
        <v>504</v>
      </c>
      <c r="E30" s="53" t="s">
        <v>21</v>
      </c>
      <c r="F30" s="146">
        <v>515252</v>
      </c>
    </row>
    <row r="31" spans="1:6" ht="15" outlineLevel="7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9">
        <f aca="true" t="shared" si="9" ref="F31:F36">F32</f>
        <v>1263976</v>
      </c>
    </row>
    <row r="32" spans="1:6" ht="15" outlineLevel="7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9">
        <f t="shared" si="9"/>
        <v>1263976</v>
      </c>
    </row>
    <row r="33" spans="1:6" ht="15" outlineLevel="7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9">
        <f t="shared" si="9"/>
        <v>1263976</v>
      </c>
    </row>
    <row r="34" spans="1:6" ht="15" outlineLevel="7">
      <c r="A34" s="52" t="s">
        <v>388</v>
      </c>
      <c r="B34" s="53" t="s">
        <v>6</v>
      </c>
      <c r="C34" s="53" t="s">
        <v>147</v>
      </c>
      <c r="D34" s="53" t="s">
        <v>387</v>
      </c>
      <c r="E34" s="53" t="s">
        <v>8</v>
      </c>
      <c r="F34" s="149">
        <f t="shared" si="9"/>
        <v>1263976</v>
      </c>
    </row>
    <row r="35" spans="1:6" ht="56.25" outlineLevel="7">
      <c r="A35" s="32" t="s">
        <v>489</v>
      </c>
      <c r="B35" s="53" t="s">
        <v>6</v>
      </c>
      <c r="C35" s="53" t="s">
        <v>147</v>
      </c>
      <c r="D35" s="54">
        <v>9919951180</v>
      </c>
      <c r="E35" s="53" t="s">
        <v>8</v>
      </c>
      <c r="F35" s="149">
        <f t="shared" si="9"/>
        <v>1263976</v>
      </c>
    </row>
    <row r="36" spans="1:6" ht="15" outlineLevel="7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9">
        <f t="shared" si="9"/>
        <v>1263976</v>
      </c>
    </row>
    <row r="37" spans="1:6" ht="15" outlineLevel="7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6">
        <v>1263976</v>
      </c>
    </row>
    <row r="38" spans="1:6" ht="56.25" outlineLevel="1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9">
        <f>F39+F48</f>
        <v>20182015</v>
      </c>
    </row>
    <row r="39" spans="1:6" ht="37.5" outlineLevel="2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9">
        <f aca="true" t="shared" si="10" ref="F39:F40">F40</f>
        <v>20013312</v>
      </c>
    </row>
    <row r="40" spans="1:11" s="121" customFormat="1" ht="56.25" outlineLevel="3">
      <c r="A40" s="120" t="s">
        <v>680</v>
      </c>
      <c r="B40" s="74" t="s">
        <v>6</v>
      </c>
      <c r="C40" s="74" t="s">
        <v>35</v>
      </c>
      <c r="D40" s="74" t="s">
        <v>490</v>
      </c>
      <c r="E40" s="74" t="s">
        <v>8</v>
      </c>
      <c r="F40" s="151">
        <f t="shared" si="10"/>
        <v>20013312</v>
      </c>
      <c r="G40" s="122"/>
      <c r="H40" s="122"/>
      <c r="I40" s="122"/>
      <c r="J40" s="122"/>
      <c r="K40" s="122"/>
    </row>
    <row r="41" spans="1:6" ht="37.5" outlineLevel="3">
      <c r="A41" s="56" t="s">
        <v>264</v>
      </c>
      <c r="B41" s="53" t="s">
        <v>6</v>
      </c>
      <c r="C41" s="53" t="s">
        <v>35</v>
      </c>
      <c r="D41" s="53" t="s">
        <v>491</v>
      </c>
      <c r="E41" s="53" t="s">
        <v>8</v>
      </c>
      <c r="F41" s="149">
        <f aca="true" t="shared" si="11" ref="F41">F42+F45</f>
        <v>20013312</v>
      </c>
    </row>
    <row r="42" spans="1:6" ht="15" outlineLevel="5">
      <c r="A42" s="52" t="s">
        <v>492</v>
      </c>
      <c r="B42" s="53" t="s">
        <v>6</v>
      </c>
      <c r="C42" s="53" t="s">
        <v>35</v>
      </c>
      <c r="D42" s="53" t="s">
        <v>493</v>
      </c>
      <c r="E42" s="53" t="s">
        <v>8</v>
      </c>
      <c r="F42" s="149">
        <f aca="true" t="shared" si="12" ref="F42:F43">F43</f>
        <v>1621862</v>
      </c>
    </row>
    <row r="43" spans="1:6" ht="15" outlineLevel="6">
      <c r="A43" s="52" t="s">
        <v>30</v>
      </c>
      <c r="B43" s="53" t="s">
        <v>6</v>
      </c>
      <c r="C43" s="53" t="s">
        <v>35</v>
      </c>
      <c r="D43" s="53" t="s">
        <v>493</v>
      </c>
      <c r="E43" s="53" t="s">
        <v>31</v>
      </c>
      <c r="F43" s="149">
        <f t="shared" si="12"/>
        <v>1621862</v>
      </c>
    </row>
    <row r="44" spans="1:6" ht="15" outlineLevel="7">
      <c r="A44" s="52" t="s">
        <v>36</v>
      </c>
      <c r="B44" s="53" t="s">
        <v>6</v>
      </c>
      <c r="C44" s="53" t="s">
        <v>35</v>
      </c>
      <c r="D44" s="53" t="s">
        <v>493</v>
      </c>
      <c r="E44" s="53" t="s">
        <v>37</v>
      </c>
      <c r="F44" s="146">
        <v>1621862</v>
      </c>
    </row>
    <row r="45" spans="1:6" ht="75" outlineLevel="7">
      <c r="A45" s="52" t="s">
        <v>494</v>
      </c>
      <c r="B45" s="53" t="s">
        <v>6</v>
      </c>
      <c r="C45" s="53" t="s">
        <v>35</v>
      </c>
      <c r="D45" s="53" t="s">
        <v>495</v>
      </c>
      <c r="E45" s="53" t="s">
        <v>8</v>
      </c>
      <c r="F45" s="146">
        <f aca="true" t="shared" si="13" ref="F45:F46">F46</f>
        <v>18391450</v>
      </c>
    </row>
    <row r="46" spans="1:6" ht="15" outlineLevel="7">
      <c r="A46" s="52" t="s">
        <v>30</v>
      </c>
      <c r="B46" s="53" t="s">
        <v>6</v>
      </c>
      <c r="C46" s="53" t="s">
        <v>35</v>
      </c>
      <c r="D46" s="53" t="s">
        <v>495</v>
      </c>
      <c r="E46" s="53" t="s">
        <v>31</v>
      </c>
      <c r="F46" s="146">
        <f t="shared" si="13"/>
        <v>18391450</v>
      </c>
    </row>
    <row r="47" spans="1:6" ht="15" outlineLevel="7">
      <c r="A47" s="52" t="s">
        <v>36</v>
      </c>
      <c r="B47" s="53" t="s">
        <v>6</v>
      </c>
      <c r="C47" s="53" t="s">
        <v>35</v>
      </c>
      <c r="D47" s="53" t="s">
        <v>495</v>
      </c>
      <c r="E47" s="53" t="s">
        <v>37</v>
      </c>
      <c r="F47" s="146">
        <v>18391450</v>
      </c>
    </row>
    <row r="48" spans="1:6" ht="20.25" customHeight="1" outlineLevel="7">
      <c r="A48" s="52" t="s">
        <v>719</v>
      </c>
      <c r="B48" s="53" t="s">
        <v>6</v>
      </c>
      <c r="C48" s="53" t="s">
        <v>720</v>
      </c>
      <c r="D48" s="53" t="s">
        <v>151</v>
      </c>
      <c r="E48" s="53" t="s">
        <v>8</v>
      </c>
      <c r="F48" s="146">
        <f>F49</f>
        <v>168703</v>
      </c>
    </row>
    <row r="49" spans="1:6" ht="56.25" outlineLevel="7">
      <c r="A49" s="120" t="s">
        <v>680</v>
      </c>
      <c r="B49" s="74" t="s">
        <v>6</v>
      </c>
      <c r="C49" s="74" t="s">
        <v>720</v>
      </c>
      <c r="D49" s="74" t="s">
        <v>490</v>
      </c>
      <c r="E49" s="74" t="s">
        <v>8</v>
      </c>
      <c r="F49" s="146">
        <f>F50</f>
        <v>168703</v>
      </c>
    </row>
    <row r="50" spans="1:6" ht="37.5" outlineLevel="7">
      <c r="A50" s="56" t="s">
        <v>264</v>
      </c>
      <c r="B50" s="53" t="s">
        <v>6</v>
      </c>
      <c r="C50" s="53" t="s">
        <v>720</v>
      </c>
      <c r="D50" s="53" t="s">
        <v>491</v>
      </c>
      <c r="E50" s="53" t="s">
        <v>8</v>
      </c>
      <c r="F50" s="146">
        <f>F51</f>
        <v>168703</v>
      </c>
    </row>
    <row r="51" spans="1:6" ht="38.25" customHeight="1" outlineLevel="7">
      <c r="A51" s="216" t="s">
        <v>721</v>
      </c>
      <c r="B51" s="53" t="s">
        <v>6</v>
      </c>
      <c r="C51" s="53" t="s">
        <v>720</v>
      </c>
      <c r="D51" s="53">
        <v>1695680110</v>
      </c>
      <c r="E51" s="53" t="s">
        <v>8</v>
      </c>
      <c r="F51" s="146">
        <f>F52</f>
        <v>168703</v>
      </c>
    </row>
    <row r="52" spans="1:6" ht="15" outlineLevel="7">
      <c r="A52" s="52" t="s">
        <v>30</v>
      </c>
      <c r="B52" s="53" t="s">
        <v>6</v>
      </c>
      <c r="C52" s="53" t="s">
        <v>720</v>
      </c>
      <c r="D52" s="217">
        <v>1695680110</v>
      </c>
      <c r="E52" s="53" t="s">
        <v>31</v>
      </c>
      <c r="F52" s="146">
        <f>F53</f>
        <v>168703</v>
      </c>
    </row>
    <row r="53" spans="1:6" ht="20.25" customHeight="1" outlineLevel="7">
      <c r="A53" s="52" t="s">
        <v>722</v>
      </c>
      <c r="B53" s="53" t="s">
        <v>6</v>
      </c>
      <c r="C53" s="53" t="s">
        <v>720</v>
      </c>
      <c r="D53" s="217">
        <v>1695680110</v>
      </c>
      <c r="E53" s="53" t="s">
        <v>415</v>
      </c>
      <c r="F53" s="146">
        <v>168703</v>
      </c>
    </row>
    <row r="54" spans="1:11" s="3" customFormat="1" ht="27" customHeight="1">
      <c r="A54" s="50" t="s">
        <v>38</v>
      </c>
      <c r="B54" s="51" t="s">
        <v>39</v>
      </c>
      <c r="C54" s="51" t="s">
        <v>7</v>
      </c>
      <c r="D54" s="51" t="s">
        <v>151</v>
      </c>
      <c r="E54" s="51" t="s">
        <v>8</v>
      </c>
      <c r="F54" s="153">
        <f>F55+F162+F203+F255+F274+F281+F299+F348+F332+F168</f>
        <v>185529767.39</v>
      </c>
      <c r="G54" s="9"/>
      <c r="H54" s="9"/>
      <c r="I54" s="9"/>
      <c r="J54" s="9"/>
      <c r="K54" s="9"/>
    </row>
    <row r="55" spans="1:11" s="121" customFormat="1" ht="15" outlineLevel="1">
      <c r="A55" s="137" t="s">
        <v>9</v>
      </c>
      <c r="B55" s="74" t="s">
        <v>39</v>
      </c>
      <c r="C55" s="74" t="s">
        <v>10</v>
      </c>
      <c r="D55" s="74" t="s">
        <v>151</v>
      </c>
      <c r="E55" s="74" t="s">
        <v>8</v>
      </c>
      <c r="F55" s="151">
        <f>F56+F61+F68+F74+F79+F84+F89</f>
        <v>62674639.129999995</v>
      </c>
      <c r="G55" s="122"/>
      <c r="H55" s="122"/>
      <c r="I55" s="122"/>
      <c r="J55" s="122"/>
      <c r="K55" s="122"/>
    </row>
    <row r="56" spans="1:6" ht="37.5" outlineLevel="2">
      <c r="A56" s="52" t="s">
        <v>40</v>
      </c>
      <c r="B56" s="53" t="s">
        <v>39</v>
      </c>
      <c r="C56" s="53" t="s">
        <v>41</v>
      </c>
      <c r="D56" s="53" t="s">
        <v>151</v>
      </c>
      <c r="E56" s="53" t="s">
        <v>8</v>
      </c>
      <c r="F56" s="149">
        <f>F57</f>
        <v>2449211</v>
      </c>
    </row>
    <row r="57" spans="1:6" ht="15" outlineLevel="3">
      <c r="A57" s="52" t="s">
        <v>160</v>
      </c>
      <c r="B57" s="53" t="s">
        <v>39</v>
      </c>
      <c r="C57" s="53" t="s">
        <v>41</v>
      </c>
      <c r="D57" s="53" t="s">
        <v>152</v>
      </c>
      <c r="E57" s="53" t="s">
        <v>8</v>
      </c>
      <c r="F57" s="149">
        <f>F58</f>
        <v>2449211</v>
      </c>
    </row>
    <row r="58" spans="1:6" ht="15" outlineLevel="5">
      <c r="A58" s="52" t="s">
        <v>42</v>
      </c>
      <c r="B58" s="53" t="s">
        <v>39</v>
      </c>
      <c r="C58" s="53" t="s">
        <v>41</v>
      </c>
      <c r="D58" s="53" t="s">
        <v>156</v>
      </c>
      <c r="E58" s="53" t="s">
        <v>8</v>
      </c>
      <c r="F58" s="149">
        <f aca="true" t="shared" si="14" ref="F58:F59">F59</f>
        <v>2449211</v>
      </c>
    </row>
    <row r="59" spans="1:6" ht="56.25" outlineLevel="6">
      <c r="A59" s="52" t="s">
        <v>14</v>
      </c>
      <c r="B59" s="53" t="s">
        <v>39</v>
      </c>
      <c r="C59" s="53" t="s">
        <v>41</v>
      </c>
      <c r="D59" s="53" t="s">
        <v>156</v>
      </c>
      <c r="E59" s="53" t="s">
        <v>15</v>
      </c>
      <c r="F59" s="149">
        <f t="shared" si="14"/>
        <v>2449211</v>
      </c>
    </row>
    <row r="60" spans="1:6" ht="15" outlineLevel="7">
      <c r="A60" s="52" t="s">
        <v>16</v>
      </c>
      <c r="B60" s="53" t="s">
        <v>39</v>
      </c>
      <c r="C60" s="53" t="s">
        <v>41</v>
      </c>
      <c r="D60" s="53" t="s">
        <v>156</v>
      </c>
      <c r="E60" s="53" t="s">
        <v>17</v>
      </c>
      <c r="F60" s="149">
        <v>2449211</v>
      </c>
    </row>
    <row r="61" spans="1:6" ht="56.25" outlineLevel="2">
      <c r="A61" s="52" t="s">
        <v>43</v>
      </c>
      <c r="B61" s="53" t="s">
        <v>39</v>
      </c>
      <c r="C61" s="53" t="s">
        <v>44</v>
      </c>
      <c r="D61" s="53" t="s">
        <v>151</v>
      </c>
      <c r="E61" s="53" t="s">
        <v>8</v>
      </c>
      <c r="F61" s="149">
        <f>F62</f>
        <v>14575600</v>
      </c>
    </row>
    <row r="62" spans="1:6" ht="15" outlineLevel="3">
      <c r="A62" s="52" t="s">
        <v>160</v>
      </c>
      <c r="B62" s="53" t="s">
        <v>39</v>
      </c>
      <c r="C62" s="53" t="s">
        <v>44</v>
      </c>
      <c r="D62" s="53" t="s">
        <v>152</v>
      </c>
      <c r="E62" s="53" t="s">
        <v>8</v>
      </c>
      <c r="F62" s="149">
        <f>F63</f>
        <v>14575600</v>
      </c>
    </row>
    <row r="63" spans="1:6" ht="37.5" outlineLevel="5">
      <c r="A63" s="52" t="s">
        <v>13</v>
      </c>
      <c r="B63" s="53" t="s">
        <v>39</v>
      </c>
      <c r="C63" s="53" t="s">
        <v>44</v>
      </c>
      <c r="D63" s="53" t="s">
        <v>153</v>
      </c>
      <c r="E63" s="53" t="s">
        <v>8</v>
      </c>
      <c r="F63" s="149">
        <f>F64+F66</f>
        <v>14575600</v>
      </c>
    </row>
    <row r="64" spans="1:6" ht="56.25" outlineLevel="6">
      <c r="A64" s="52" t="s">
        <v>14</v>
      </c>
      <c r="B64" s="53" t="s">
        <v>39</v>
      </c>
      <c r="C64" s="53" t="s">
        <v>44</v>
      </c>
      <c r="D64" s="53" t="s">
        <v>153</v>
      </c>
      <c r="E64" s="53" t="s">
        <v>15</v>
      </c>
      <c r="F64" s="149">
        <f aca="true" t="shared" si="15" ref="F64">F65</f>
        <v>14484600</v>
      </c>
    </row>
    <row r="65" spans="1:6" ht="15" outlineLevel="7">
      <c r="A65" s="52" t="s">
        <v>16</v>
      </c>
      <c r="B65" s="53" t="s">
        <v>39</v>
      </c>
      <c r="C65" s="53" t="s">
        <v>44</v>
      </c>
      <c r="D65" s="53" t="s">
        <v>153</v>
      </c>
      <c r="E65" s="53" t="s">
        <v>17</v>
      </c>
      <c r="F65" s="149">
        <v>14484600</v>
      </c>
    </row>
    <row r="66" spans="1:6" ht="15" outlineLevel="6">
      <c r="A66" s="52" t="s">
        <v>18</v>
      </c>
      <c r="B66" s="53" t="s">
        <v>39</v>
      </c>
      <c r="C66" s="53" t="s">
        <v>44</v>
      </c>
      <c r="D66" s="53" t="s">
        <v>153</v>
      </c>
      <c r="E66" s="53" t="s">
        <v>19</v>
      </c>
      <c r="F66" s="149">
        <f aca="true" t="shared" si="16" ref="F66">F67</f>
        <v>91000</v>
      </c>
    </row>
    <row r="67" spans="1:6" ht="37.5" outlineLevel="7">
      <c r="A67" s="52" t="s">
        <v>20</v>
      </c>
      <c r="B67" s="53" t="s">
        <v>39</v>
      </c>
      <c r="C67" s="53" t="s">
        <v>44</v>
      </c>
      <c r="D67" s="53" t="s">
        <v>153</v>
      </c>
      <c r="E67" s="53" t="s">
        <v>21</v>
      </c>
      <c r="F67" s="149">
        <v>91000</v>
      </c>
    </row>
    <row r="68" spans="1:6" ht="15" outlineLevel="7">
      <c r="A68" s="52" t="s">
        <v>324</v>
      </c>
      <c r="B68" s="53" t="s">
        <v>39</v>
      </c>
      <c r="C68" s="53" t="s">
        <v>325</v>
      </c>
      <c r="D68" s="53" t="s">
        <v>151</v>
      </c>
      <c r="E68" s="53" t="s">
        <v>8</v>
      </c>
      <c r="F68" s="146">
        <f>F69</f>
        <v>21463</v>
      </c>
    </row>
    <row r="69" spans="1:6" ht="15" outlineLevel="7">
      <c r="A69" s="52" t="s">
        <v>160</v>
      </c>
      <c r="B69" s="53" t="s">
        <v>39</v>
      </c>
      <c r="C69" s="53" t="s">
        <v>325</v>
      </c>
      <c r="D69" s="53" t="s">
        <v>152</v>
      </c>
      <c r="E69" s="53" t="s">
        <v>8</v>
      </c>
      <c r="F69" s="146">
        <f aca="true" t="shared" si="17" ref="F69">F71</f>
        <v>21463</v>
      </c>
    </row>
    <row r="70" spans="1:6" ht="15" outlineLevel="7">
      <c r="A70" s="52" t="s">
        <v>388</v>
      </c>
      <c r="B70" s="53" t="s">
        <v>39</v>
      </c>
      <c r="C70" s="53" t="s">
        <v>325</v>
      </c>
      <c r="D70" s="53" t="s">
        <v>387</v>
      </c>
      <c r="E70" s="53" t="s">
        <v>8</v>
      </c>
      <c r="F70" s="146">
        <f aca="true" t="shared" si="18" ref="F70:F72">F71</f>
        <v>21463</v>
      </c>
    </row>
    <row r="71" spans="1:6" ht="75" outlineLevel="7">
      <c r="A71" s="52" t="s">
        <v>658</v>
      </c>
      <c r="B71" s="53" t="s">
        <v>39</v>
      </c>
      <c r="C71" s="53" t="s">
        <v>325</v>
      </c>
      <c r="D71" s="53" t="s">
        <v>399</v>
      </c>
      <c r="E71" s="53" t="s">
        <v>8</v>
      </c>
      <c r="F71" s="146">
        <f t="shared" si="18"/>
        <v>21463</v>
      </c>
    </row>
    <row r="72" spans="1:6" ht="15" outlineLevel="7">
      <c r="A72" s="52" t="s">
        <v>18</v>
      </c>
      <c r="B72" s="53" t="s">
        <v>39</v>
      </c>
      <c r="C72" s="53" t="s">
        <v>325</v>
      </c>
      <c r="D72" s="53" t="s">
        <v>399</v>
      </c>
      <c r="E72" s="53" t="s">
        <v>19</v>
      </c>
      <c r="F72" s="146">
        <f t="shared" si="18"/>
        <v>21463</v>
      </c>
    </row>
    <row r="73" spans="1:6" ht="37.5" outlineLevel="7">
      <c r="A73" s="52" t="s">
        <v>20</v>
      </c>
      <c r="B73" s="53" t="s">
        <v>39</v>
      </c>
      <c r="C73" s="53" t="s">
        <v>325</v>
      </c>
      <c r="D73" s="53" t="s">
        <v>399</v>
      </c>
      <c r="E73" s="53" t="s">
        <v>21</v>
      </c>
      <c r="F73" s="149">
        <v>21463</v>
      </c>
    </row>
    <row r="74" spans="1:6" ht="37.5" outlineLevel="2">
      <c r="A74" s="52" t="s">
        <v>11</v>
      </c>
      <c r="B74" s="53" t="s">
        <v>39</v>
      </c>
      <c r="C74" s="53" t="s">
        <v>12</v>
      </c>
      <c r="D74" s="53" t="s">
        <v>151</v>
      </c>
      <c r="E74" s="53" t="s">
        <v>8</v>
      </c>
      <c r="F74" s="149">
        <f>F75</f>
        <v>679719</v>
      </c>
    </row>
    <row r="75" spans="1:6" ht="15" outlineLevel="4">
      <c r="A75" s="52" t="s">
        <v>160</v>
      </c>
      <c r="B75" s="53" t="s">
        <v>39</v>
      </c>
      <c r="C75" s="53" t="s">
        <v>12</v>
      </c>
      <c r="D75" s="53" t="s">
        <v>152</v>
      </c>
      <c r="E75" s="53" t="s">
        <v>8</v>
      </c>
      <c r="F75" s="149">
        <f aca="true" t="shared" si="19" ref="F75:F77">F76</f>
        <v>679719</v>
      </c>
    </row>
    <row r="76" spans="1:6" ht="15" outlineLevel="5">
      <c r="A76" s="52" t="s">
        <v>45</v>
      </c>
      <c r="B76" s="53" t="s">
        <v>39</v>
      </c>
      <c r="C76" s="53" t="s">
        <v>12</v>
      </c>
      <c r="D76" s="53" t="s">
        <v>157</v>
      </c>
      <c r="E76" s="53" t="s">
        <v>8</v>
      </c>
      <c r="F76" s="149">
        <f t="shared" si="19"/>
        <v>679719</v>
      </c>
    </row>
    <row r="77" spans="1:6" ht="56.25" outlineLevel="6">
      <c r="A77" s="52" t="s">
        <v>14</v>
      </c>
      <c r="B77" s="53" t="s">
        <v>39</v>
      </c>
      <c r="C77" s="53" t="s">
        <v>12</v>
      </c>
      <c r="D77" s="53" t="s">
        <v>157</v>
      </c>
      <c r="E77" s="53" t="s">
        <v>15</v>
      </c>
      <c r="F77" s="149">
        <f t="shared" si="19"/>
        <v>679719</v>
      </c>
    </row>
    <row r="78" spans="1:6" ht="15" outlineLevel="7">
      <c r="A78" s="52" t="s">
        <v>16</v>
      </c>
      <c r="B78" s="53" t="s">
        <v>39</v>
      </c>
      <c r="C78" s="53" t="s">
        <v>12</v>
      </c>
      <c r="D78" s="53" t="s">
        <v>157</v>
      </c>
      <c r="E78" s="53" t="s">
        <v>17</v>
      </c>
      <c r="F78" s="149">
        <v>679719</v>
      </c>
    </row>
    <row r="79" spans="1:6" ht="15" outlineLevel="7">
      <c r="A79" s="52" t="s">
        <v>445</v>
      </c>
      <c r="B79" s="53" t="s">
        <v>39</v>
      </c>
      <c r="C79" s="53" t="s">
        <v>446</v>
      </c>
      <c r="D79" s="53" t="s">
        <v>151</v>
      </c>
      <c r="E79" s="53" t="s">
        <v>8</v>
      </c>
      <c r="F79" s="146">
        <f>F80</f>
        <v>2377842</v>
      </c>
    </row>
    <row r="80" spans="1:6" ht="15" outlineLevel="7">
      <c r="A80" s="52" t="s">
        <v>160</v>
      </c>
      <c r="B80" s="53" t="s">
        <v>39</v>
      </c>
      <c r="C80" s="53" t="s">
        <v>446</v>
      </c>
      <c r="D80" s="53" t="s">
        <v>152</v>
      </c>
      <c r="E80" s="53" t="s">
        <v>8</v>
      </c>
      <c r="F80" s="146">
        <f aca="true" t="shared" si="20" ref="F80:F82">F81</f>
        <v>2377842</v>
      </c>
    </row>
    <row r="81" spans="1:6" ht="37.5" outlineLevel="7">
      <c r="A81" s="52" t="s">
        <v>447</v>
      </c>
      <c r="B81" s="53" t="s">
        <v>39</v>
      </c>
      <c r="C81" s="53" t="s">
        <v>446</v>
      </c>
      <c r="D81" s="53" t="s">
        <v>448</v>
      </c>
      <c r="E81" s="53" t="s">
        <v>8</v>
      </c>
      <c r="F81" s="146">
        <f t="shared" si="20"/>
        <v>2377842</v>
      </c>
    </row>
    <row r="82" spans="1:6" ht="15" outlineLevel="7">
      <c r="A82" s="52" t="s">
        <v>22</v>
      </c>
      <c r="B82" s="53" t="s">
        <v>39</v>
      </c>
      <c r="C82" s="53" t="s">
        <v>446</v>
      </c>
      <c r="D82" s="53" t="s">
        <v>448</v>
      </c>
      <c r="E82" s="53" t="s">
        <v>23</v>
      </c>
      <c r="F82" s="146">
        <f t="shared" si="20"/>
        <v>2377842</v>
      </c>
    </row>
    <row r="83" spans="1:6" ht="15" outlineLevel="7">
      <c r="A83" s="52" t="s">
        <v>339</v>
      </c>
      <c r="B83" s="53" t="s">
        <v>39</v>
      </c>
      <c r="C83" s="53" t="s">
        <v>446</v>
      </c>
      <c r="D83" s="53" t="s">
        <v>448</v>
      </c>
      <c r="E83" s="53" t="s">
        <v>340</v>
      </c>
      <c r="F83" s="149">
        <v>2377842</v>
      </c>
    </row>
    <row r="84" spans="1:6" ht="15" outlineLevel="7">
      <c r="A84" s="52" t="s">
        <v>436</v>
      </c>
      <c r="B84" s="53" t="s">
        <v>39</v>
      </c>
      <c r="C84" s="53" t="s">
        <v>437</v>
      </c>
      <c r="D84" s="53" t="s">
        <v>151</v>
      </c>
      <c r="E84" s="53" t="s">
        <v>8</v>
      </c>
      <c r="F84" s="146">
        <f aca="true" t="shared" si="21" ref="F84:F87">F85</f>
        <v>0</v>
      </c>
    </row>
    <row r="85" spans="1:6" ht="15" outlineLevel="7">
      <c r="A85" s="52" t="s">
        <v>160</v>
      </c>
      <c r="B85" s="53" t="s">
        <v>39</v>
      </c>
      <c r="C85" s="53" t="s">
        <v>437</v>
      </c>
      <c r="D85" s="53" t="s">
        <v>152</v>
      </c>
      <c r="E85" s="53" t="s">
        <v>8</v>
      </c>
      <c r="F85" s="146">
        <f t="shared" si="21"/>
        <v>0</v>
      </c>
    </row>
    <row r="86" spans="1:6" ht="15" outlineLevel="7">
      <c r="A86" s="52" t="s">
        <v>438</v>
      </c>
      <c r="B86" s="53" t="s">
        <v>39</v>
      </c>
      <c r="C86" s="53" t="s">
        <v>437</v>
      </c>
      <c r="D86" s="53" t="s">
        <v>439</v>
      </c>
      <c r="E86" s="53" t="s">
        <v>8</v>
      </c>
      <c r="F86" s="146">
        <f t="shared" si="21"/>
        <v>0</v>
      </c>
    </row>
    <row r="87" spans="1:6" ht="15" outlineLevel="7">
      <c r="A87" s="52" t="s">
        <v>22</v>
      </c>
      <c r="B87" s="53" t="s">
        <v>39</v>
      </c>
      <c r="C87" s="53" t="s">
        <v>437</v>
      </c>
      <c r="D87" s="53" t="s">
        <v>439</v>
      </c>
      <c r="E87" s="53" t="s">
        <v>23</v>
      </c>
      <c r="F87" s="146">
        <f t="shared" si="21"/>
        <v>0</v>
      </c>
    </row>
    <row r="88" spans="1:6" ht="15" outlineLevel="7">
      <c r="A88" s="52" t="s">
        <v>440</v>
      </c>
      <c r="B88" s="53" t="s">
        <v>39</v>
      </c>
      <c r="C88" s="53" t="s">
        <v>437</v>
      </c>
      <c r="D88" s="53" t="s">
        <v>439</v>
      </c>
      <c r="E88" s="53" t="s">
        <v>441</v>
      </c>
      <c r="F88" s="149"/>
    </row>
    <row r="89" spans="1:6" ht="15" outlineLevel="2">
      <c r="A89" s="52" t="s">
        <v>26</v>
      </c>
      <c r="B89" s="53" t="s">
        <v>39</v>
      </c>
      <c r="C89" s="53" t="s">
        <v>27</v>
      </c>
      <c r="D89" s="53" t="s">
        <v>151</v>
      </c>
      <c r="E89" s="53" t="s">
        <v>8</v>
      </c>
      <c r="F89" s="149">
        <f>F90+F106+F119+F111+F126</f>
        <v>42570804.129999995</v>
      </c>
    </row>
    <row r="90" spans="1:11" s="121" customFormat="1" ht="37.5" outlineLevel="3">
      <c r="A90" s="137" t="s">
        <v>562</v>
      </c>
      <c r="B90" s="74" t="s">
        <v>39</v>
      </c>
      <c r="C90" s="74" t="s">
        <v>27</v>
      </c>
      <c r="D90" s="74" t="s">
        <v>154</v>
      </c>
      <c r="E90" s="74" t="s">
        <v>8</v>
      </c>
      <c r="F90" s="151">
        <f>F91+F98</f>
        <v>14382062</v>
      </c>
      <c r="G90" s="122"/>
      <c r="H90" s="122"/>
      <c r="I90" s="122"/>
      <c r="J90" s="122"/>
      <c r="K90" s="122"/>
    </row>
    <row r="91" spans="1:6" ht="37.5" outlineLevel="7">
      <c r="A91" s="52" t="s">
        <v>265</v>
      </c>
      <c r="B91" s="53" t="s">
        <v>39</v>
      </c>
      <c r="C91" s="53" t="s">
        <v>27</v>
      </c>
      <c r="D91" s="53" t="s">
        <v>483</v>
      </c>
      <c r="E91" s="53" t="s">
        <v>8</v>
      </c>
      <c r="F91" s="146">
        <f>F92+F95</f>
        <v>262385</v>
      </c>
    </row>
    <row r="92" spans="1:6" ht="15" outlineLevel="7">
      <c r="A92" s="52" t="s">
        <v>496</v>
      </c>
      <c r="B92" s="53" t="s">
        <v>39</v>
      </c>
      <c r="C92" s="53" t="s">
        <v>27</v>
      </c>
      <c r="D92" s="53" t="s">
        <v>484</v>
      </c>
      <c r="E92" s="53" t="s">
        <v>8</v>
      </c>
      <c r="F92" s="146">
        <f aca="true" t="shared" si="22" ref="F92:F93">F93</f>
        <v>212385</v>
      </c>
    </row>
    <row r="93" spans="1:6" ht="15" outlineLevel="7">
      <c r="A93" s="52" t="s">
        <v>18</v>
      </c>
      <c r="B93" s="53" t="s">
        <v>39</v>
      </c>
      <c r="C93" s="53" t="s">
        <v>27</v>
      </c>
      <c r="D93" s="53" t="s">
        <v>484</v>
      </c>
      <c r="E93" s="53" t="s">
        <v>19</v>
      </c>
      <c r="F93" s="149">
        <f t="shared" si="22"/>
        <v>212385</v>
      </c>
    </row>
    <row r="94" spans="1:6" ht="37.5" outlineLevel="7">
      <c r="A94" s="52" t="s">
        <v>20</v>
      </c>
      <c r="B94" s="53" t="s">
        <v>39</v>
      </c>
      <c r="C94" s="53" t="s">
        <v>27</v>
      </c>
      <c r="D94" s="53" t="s">
        <v>484</v>
      </c>
      <c r="E94" s="53" t="s">
        <v>21</v>
      </c>
      <c r="F94" s="149">
        <v>212385</v>
      </c>
    </row>
    <row r="95" spans="1:6" ht="15" outlineLevel="7">
      <c r="A95" s="52" t="s">
        <v>497</v>
      </c>
      <c r="B95" s="53" t="s">
        <v>39</v>
      </c>
      <c r="C95" s="53" t="s">
        <v>27</v>
      </c>
      <c r="D95" s="53" t="s">
        <v>498</v>
      </c>
      <c r="E95" s="53" t="s">
        <v>8</v>
      </c>
      <c r="F95" s="146">
        <f aca="true" t="shared" si="23" ref="F95:F96">F96</f>
        <v>50000</v>
      </c>
    </row>
    <row r="96" spans="1:6" ht="15" outlineLevel="7">
      <c r="A96" s="52" t="s">
        <v>18</v>
      </c>
      <c r="B96" s="53" t="s">
        <v>39</v>
      </c>
      <c r="C96" s="53" t="s">
        <v>27</v>
      </c>
      <c r="D96" s="53" t="s">
        <v>498</v>
      </c>
      <c r="E96" s="53" t="s">
        <v>19</v>
      </c>
      <c r="F96" s="149">
        <f t="shared" si="23"/>
        <v>50000</v>
      </c>
    </row>
    <row r="97" spans="1:6" ht="37.5" outlineLevel="7">
      <c r="A97" s="52" t="s">
        <v>20</v>
      </c>
      <c r="B97" s="53" t="s">
        <v>39</v>
      </c>
      <c r="C97" s="53" t="s">
        <v>27</v>
      </c>
      <c r="D97" s="53" t="s">
        <v>498</v>
      </c>
      <c r="E97" s="53" t="s">
        <v>21</v>
      </c>
      <c r="F97" s="149">
        <v>50000</v>
      </c>
    </row>
    <row r="98" spans="1:6" ht="19.5" customHeight="1" outlineLevel="7">
      <c r="A98" s="52" t="s">
        <v>267</v>
      </c>
      <c r="B98" s="53" t="s">
        <v>39</v>
      </c>
      <c r="C98" s="53" t="s">
        <v>27</v>
      </c>
      <c r="D98" s="53" t="s">
        <v>283</v>
      </c>
      <c r="E98" s="53" t="s">
        <v>8</v>
      </c>
      <c r="F98" s="146">
        <f>F99</f>
        <v>14119677</v>
      </c>
    </row>
    <row r="99" spans="1:6" ht="37.5" outlineLevel="5">
      <c r="A99" s="52" t="s">
        <v>47</v>
      </c>
      <c r="B99" s="53" t="s">
        <v>39</v>
      </c>
      <c r="C99" s="53" t="s">
        <v>27</v>
      </c>
      <c r="D99" s="53" t="s">
        <v>158</v>
      </c>
      <c r="E99" s="53" t="s">
        <v>8</v>
      </c>
      <c r="F99" s="149">
        <f>F100+F102+F104</f>
        <v>14119677</v>
      </c>
    </row>
    <row r="100" spans="1:6" ht="56.25" outlineLevel="6">
      <c r="A100" s="52" t="s">
        <v>14</v>
      </c>
      <c r="B100" s="53" t="s">
        <v>39</v>
      </c>
      <c r="C100" s="53" t="s">
        <v>27</v>
      </c>
      <c r="D100" s="53" t="s">
        <v>158</v>
      </c>
      <c r="E100" s="53" t="s">
        <v>15</v>
      </c>
      <c r="F100" s="149">
        <f aca="true" t="shared" si="24" ref="F100">F101</f>
        <v>7219287</v>
      </c>
    </row>
    <row r="101" spans="1:6" ht="15" outlineLevel="7">
      <c r="A101" s="52" t="s">
        <v>48</v>
      </c>
      <c r="B101" s="53" t="s">
        <v>39</v>
      </c>
      <c r="C101" s="53" t="s">
        <v>27</v>
      </c>
      <c r="D101" s="53" t="s">
        <v>158</v>
      </c>
      <c r="E101" s="53" t="s">
        <v>49</v>
      </c>
      <c r="F101" s="149">
        <v>7219287</v>
      </c>
    </row>
    <row r="102" spans="1:6" ht="15" outlineLevel="6">
      <c r="A102" s="52" t="s">
        <v>18</v>
      </c>
      <c r="B102" s="53" t="s">
        <v>39</v>
      </c>
      <c r="C102" s="53" t="s">
        <v>27</v>
      </c>
      <c r="D102" s="53" t="s">
        <v>158</v>
      </c>
      <c r="E102" s="53" t="s">
        <v>19</v>
      </c>
      <c r="F102" s="149">
        <f aca="true" t="shared" si="25" ref="F102">F103</f>
        <v>6174220</v>
      </c>
    </row>
    <row r="103" spans="1:6" ht="37.5" outlineLevel="7">
      <c r="A103" s="52" t="s">
        <v>20</v>
      </c>
      <c r="B103" s="53" t="s">
        <v>39</v>
      </c>
      <c r="C103" s="53" t="s">
        <v>27</v>
      </c>
      <c r="D103" s="53" t="s">
        <v>158</v>
      </c>
      <c r="E103" s="53" t="s">
        <v>21</v>
      </c>
      <c r="F103" s="149">
        <f>6997690-823470</f>
        <v>6174220</v>
      </c>
    </row>
    <row r="104" spans="1:6" ht="15" outlineLevel="6">
      <c r="A104" s="52" t="s">
        <v>22</v>
      </c>
      <c r="B104" s="53" t="s">
        <v>39</v>
      </c>
      <c r="C104" s="53" t="s">
        <v>27</v>
      </c>
      <c r="D104" s="53" t="s">
        <v>158</v>
      </c>
      <c r="E104" s="53" t="s">
        <v>23</v>
      </c>
      <c r="F104" s="149">
        <f aca="true" t="shared" si="26" ref="F104">F105</f>
        <v>726170</v>
      </c>
    </row>
    <row r="105" spans="1:6" ht="15" outlineLevel="7">
      <c r="A105" s="52" t="s">
        <v>24</v>
      </c>
      <c r="B105" s="53" t="s">
        <v>39</v>
      </c>
      <c r="C105" s="53" t="s">
        <v>27</v>
      </c>
      <c r="D105" s="53" t="s">
        <v>158</v>
      </c>
      <c r="E105" s="53" t="s">
        <v>25</v>
      </c>
      <c r="F105" s="149">
        <v>726170</v>
      </c>
    </row>
    <row r="106" spans="1:11" s="121" customFormat="1" ht="37.5" outlineLevel="7">
      <c r="A106" s="137" t="s">
        <v>706</v>
      </c>
      <c r="B106" s="74" t="s">
        <v>39</v>
      </c>
      <c r="C106" s="74" t="s">
        <v>27</v>
      </c>
      <c r="D106" s="74" t="s">
        <v>159</v>
      </c>
      <c r="E106" s="74" t="s">
        <v>8</v>
      </c>
      <c r="F106" s="151">
        <f>F107</f>
        <v>50000</v>
      </c>
      <c r="G106" s="122"/>
      <c r="H106" s="122"/>
      <c r="I106" s="122"/>
      <c r="J106" s="122"/>
      <c r="K106" s="122"/>
    </row>
    <row r="107" spans="1:6" ht="15" outlineLevel="7">
      <c r="A107" s="52" t="s">
        <v>499</v>
      </c>
      <c r="B107" s="53" t="s">
        <v>39</v>
      </c>
      <c r="C107" s="53" t="s">
        <v>27</v>
      </c>
      <c r="D107" s="53" t="s">
        <v>285</v>
      </c>
      <c r="E107" s="53" t="s">
        <v>8</v>
      </c>
      <c r="F107" s="149">
        <f>F108</f>
        <v>50000</v>
      </c>
    </row>
    <row r="108" spans="1:6" ht="15" outlineLevel="7">
      <c r="A108" s="52" t="s">
        <v>500</v>
      </c>
      <c r="B108" s="53" t="s">
        <v>39</v>
      </c>
      <c r="C108" s="53" t="s">
        <v>27</v>
      </c>
      <c r="D108" s="53" t="s">
        <v>501</v>
      </c>
      <c r="E108" s="53" t="s">
        <v>8</v>
      </c>
      <c r="F108" s="149">
        <f>F109</f>
        <v>50000</v>
      </c>
    </row>
    <row r="109" spans="1:6" ht="15" outlineLevel="7">
      <c r="A109" s="52" t="s">
        <v>18</v>
      </c>
      <c r="B109" s="53" t="s">
        <v>39</v>
      </c>
      <c r="C109" s="53" t="s">
        <v>27</v>
      </c>
      <c r="D109" s="53" t="s">
        <v>501</v>
      </c>
      <c r="E109" s="53" t="s">
        <v>19</v>
      </c>
      <c r="F109" s="149">
        <f>F110</f>
        <v>50000</v>
      </c>
    </row>
    <row r="110" spans="1:6" ht="37.5" outlineLevel="7">
      <c r="A110" s="52" t="s">
        <v>20</v>
      </c>
      <c r="B110" s="53" t="s">
        <v>39</v>
      </c>
      <c r="C110" s="53" t="s">
        <v>27</v>
      </c>
      <c r="D110" s="53" t="s">
        <v>501</v>
      </c>
      <c r="E110" s="53" t="s">
        <v>21</v>
      </c>
      <c r="F110" s="149">
        <v>50000</v>
      </c>
    </row>
    <row r="111" spans="1:11" s="121" customFormat="1" ht="37.5" outlineLevel="7">
      <c r="A111" s="137" t="s">
        <v>707</v>
      </c>
      <c r="B111" s="74" t="s">
        <v>39</v>
      </c>
      <c r="C111" s="74" t="s">
        <v>27</v>
      </c>
      <c r="D111" s="74" t="s">
        <v>485</v>
      </c>
      <c r="E111" s="74" t="s">
        <v>8</v>
      </c>
      <c r="F111" s="151">
        <f>F112</f>
        <v>1105970</v>
      </c>
      <c r="G111" s="122"/>
      <c r="H111" s="122"/>
      <c r="I111" s="122"/>
      <c r="J111" s="122"/>
      <c r="K111" s="122"/>
    </row>
    <row r="112" spans="1:6" ht="37.5" outlineLevel="7">
      <c r="A112" s="56" t="s">
        <v>502</v>
      </c>
      <c r="B112" s="53" t="s">
        <v>39</v>
      </c>
      <c r="C112" s="53" t="s">
        <v>27</v>
      </c>
      <c r="D112" s="53" t="s">
        <v>487</v>
      </c>
      <c r="E112" s="53" t="s">
        <v>8</v>
      </c>
      <c r="F112" s="149">
        <f>F113+F116</f>
        <v>1105970</v>
      </c>
    </row>
    <row r="113" spans="1:6" ht="37.5" outlineLevel="7">
      <c r="A113" s="56" t="s">
        <v>503</v>
      </c>
      <c r="B113" s="53" t="s">
        <v>39</v>
      </c>
      <c r="C113" s="53" t="s">
        <v>27</v>
      </c>
      <c r="D113" s="53" t="s">
        <v>504</v>
      </c>
      <c r="E113" s="53" t="s">
        <v>8</v>
      </c>
      <c r="F113" s="149">
        <f>F114</f>
        <v>1063470</v>
      </c>
    </row>
    <row r="114" spans="1:6" ht="15" outlineLevel="7">
      <c r="A114" s="52" t="s">
        <v>18</v>
      </c>
      <c r="B114" s="53" t="s">
        <v>39</v>
      </c>
      <c r="C114" s="53" t="s">
        <v>27</v>
      </c>
      <c r="D114" s="53" t="s">
        <v>504</v>
      </c>
      <c r="E114" s="53" t="s">
        <v>19</v>
      </c>
      <c r="F114" s="149">
        <f>F115</f>
        <v>1063470</v>
      </c>
    </row>
    <row r="115" spans="1:6" ht="37.5" outlineLevel="7">
      <c r="A115" s="52" t="s">
        <v>20</v>
      </c>
      <c r="B115" s="53" t="s">
        <v>39</v>
      </c>
      <c r="C115" s="53" t="s">
        <v>27</v>
      </c>
      <c r="D115" s="53" t="s">
        <v>504</v>
      </c>
      <c r="E115" s="53" t="s">
        <v>21</v>
      </c>
      <c r="F115" s="149">
        <f>240000+823470</f>
        <v>1063470</v>
      </c>
    </row>
    <row r="116" spans="1:6" ht="15" outlineLevel="7">
      <c r="A116" s="56" t="s">
        <v>505</v>
      </c>
      <c r="B116" s="53" t="s">
        <v>39</v>
      </c>
      <c r="C116" s="53" t="s">
        <v>27</v>
      </c>
      <c r="D116" s="53" t="s">
        <v>488</v>
      </c>
      <c r="E116" s="53" t="s">
        <v>8</v>
      </c>
      <c r="F116" s="149">
        <f>F117</f>
        <v>42500</v>
      </c>
    </row>
    <row r="117" spans="1:6" ht="15" outlineLevel="7">
      <c r="A117" s="52" t="s">
        <v>18</v>
      </c>
      <c r="B117" s="53" t="s">
        <v>39</v>
      </c>
      <c r="C117" s="53" t="s">
        <v>27</v>
      </c>
      <c r="D117" s="53" t="s">
        <v>488</v>
      </c>
      <c r="E117" s="53" t="s">
        <v>19</v>
      </c>
      <c r="F117" s="149">
        <f>F118</f>
        <v>42500</v>
      </c>
    </row>
    <row r="118" spans="1:6" ht="37.5" outlineLevel="7">
      <c r="A118" s="52" t="s">
        <v>20</v>
      </c>
      <c r="B118" s="53" t="s">
        <v>39</v>
      </c>
      <c r="C118" s="53" t="s">
        <v>27</v>
      </c>
      <c r="D118" s="53" t="s">
        <v>488</v>
      </c>
      <c r="E118" s="53" t="s">
        <v>21</v>
      </c>
      <c r="F118" s="149">
        <v>42500</v>
      </c>
    </row>
    <row r="119" spans="1:11" s="121" customFormat="1" ht="37.5" outlineLevel="7">
      <c r="A119" s="137" t="s">
        <v>563</v>
      </c>
      <c r="B119" s="74" t="s">
        <v>39</v>
      </c>
      <c r="C119" s="74" t="s">
        <v>27</v>
      </c>
      <c r="D119" s="74" t="s">
        <v>506</v>
      </c>
      <c r="E119" s="74" t="s">
        <v>8</v>
      </c>
      <c r="F119" s="151">
        <f>F120</f>
        <v>676280</v>
      </c>
      <c r="G119" s="122"/>
      <c r="H119" s="122"/>
      <c r="I119" s="122"/>
      <c r="J119" s="122"/>
      <c r="K119" s="122"/>
    </row>
    <row r="120" spans="1:6" ht="37.5" outlineLevel="7">
      <c r="A120" s="52" t="s">
        <v>266</v>
      </c>
      <c r="B120" s="53" t="s">
        <v>39</v>
      </c>
      <c r="C120" s="53" t="s">
        <v>27</v>
      </c>
      <c r="D120" s="53" t="s">
        <v>507</v>
      </c>
      <c r="E120" s="53" t="s">
        <v>8</v>
      </c>
      <c r="F120" s="149">
        <f>F121</f>
        <v>676280</v>
      </c>
    </row>
    <row r="121" spans="1:6" ht="37.5" outlineLevel="5">
      <c r="A121" s="52" t="s">
        <v>46</v>
      </c>
      <c r="B121" s="53" t="s">
        <v>39</v>
      </c>
      <c r="C121" s="53" t="s">
        <v>27</v>
      </c>
      <c r="D121" s="53" t="s">
        <v>508</v>
      </c>
      <c r="E121" s="53" t="s">
        <v>8</v>
      </c>
      <c r="F121" s="149">
        <f aca="true" t="shared" si="27" ref="F121">F122+F124</f>
        <v>676280</v>
      </c>
    </row>
    <row r="122" spans="1:6" ht="15" outlineLevel="6">
      <c r="A122" s="52" t="s">
        <v>18</v>
      </c>
      <c r="B122" s="53" t="s">
        <v>39</v>
      </c>
      <c r="C122" s="53" t="s">
        <v>27</v>
      </c>
      <c r="D122" s="53" t="s">
        <v>508</v>
      </c>
      <c r="E122" s="53" t="s">
        <v>19</v>
      </c>
      <c r="F122" s="149">
        <f aca="true" t="shared" si="28" ref="F122">F123</f>
        <v>518500</v>
      </c>
    </row>
    <row r="123" spans="1:6" ht="37.5" outlineLevel="7">
      <c r="A123" s="52" t="s">
        <v>20</v>
      </c>
      <c r="B123" s="53" t="s">
        <v>39</v>
      </c>
      <c r="C123" s="53" t="s">
        <v>27</v>
      </c>
      <c r="D123" s="53" t="s">
        <v>508</v>
      </c>
      <c r="E123" s="53" t="s">
        <v>21</v>
      </c>
      <c r="F123" s="149">
        <v>518500</v>
      </c>
    </row>
    <row r="124" spans="1:6" ht="15" outlineLevel="6">
      <c r="A124" s="52" t="s">
        <v>22</v>
      </c>
      <c r="B124" s="53" t="s">
        <v>39</v>
      </c>
      <c r="C124" s="53" t="s">
        <v>27</v>
      </c>
      <c r="D124" s="53" t="s">
        <v>508</v>
      </c>
      <c r="E124" s="53" t="s">
        <v>23</v>
      </c>
      <c r="F124" s="149">
        <f>F125</f>
        <v>157780</v>
      </c>
    </row>
    <row r="125" spans="1:6" ht="15" outlineLevel="7">
      <c r="A125" s="52" t="s">
        <v>24</v>
      </c>
      <c r="B125" s="53" t="s">
        <v>39</v>
      </c>
      <c r="C125" s="53" t="s">
        <v>27</v>
      </c>
      <c r="D125" s="53" t="s">
        <v>508</v>
      </c>
      <c r="E125" s="53" t="s">
        <v>25</v>
      </c>
      <c r="F125" s="149">
        <v>157780</v>
      </c>
    </row>
    <row r="126" spans="1:6" ht="15" outlineLevel="3">
      <c r="A126" s="52" t="s">
        <v>160</v>
      </c>
      <c r="B126" s="53" t="s">
        <v>39</v>
      </c>
      <c r="C126" s="53" t="s">
        <v>27</v>
      </c>
      <c r="D126" s="53" t="s">
        <v>152</v>
      </c>
      <c r="E126" s="53" t="s">
        <v>8</v>
      </c>
      <c r="F126" s="149">
        <f>F135+F127+F132</f>
        <v>26356492.13</v>
      </c>
    </row>
    <row r="127" spans="1:6" ht="37.5" outlineLevel="5">
      <c r="A127" s="52" t="s">
        <v>13</v>
      </c>
      <c r="B127" s="53" t="s">
        <v>39</v>
      </c>
      <c r="C127" s="53" t="s">
        <v>27</v>
      </c>
      <c r="D127" s="53" t="s">
        <v>153</v>
      </c>
      <c r="E127" s="53" t="s">
        <v>8</v>
      </c>
      <c r="F127" s="149">
        <f>F128+F130</f>
        <v>18868578</v>
      </c>
    </row>
    <row r="128" spans="1:6" ht="56.25" outlineLevel="6">
      <c r="A128" s="52" t="s">
        <v>14</v>
      </c>
      <c r="B128" s="53" t="s">
        <v>39</v>
      </c>
      <c r="C128" s="53" t="s">
        <v>27</v>
      </c>
      <c r="D128" s="53" t="s">
        <v>153</v>
      </c>
      <c r="E128" s="53" t="s">
        <v>15</v>
      </c>
      <c r="F128" s="149">
        <f aca="true" t="shared" si="29" ref="F128">F129</f>
        <v>18848578</v>
      </c>
    </row>
    <row r="129" spans="1:6" ht="15" outlineLevel="7">
      <c r="A129" s="52" t="s">
        <v>16</v>
      </c>
      <c r="B129" s="53" t="s">
        <v>39</v>
      </c>
      <c r="C129" s="53" t="s">
        <v>27</v>
      </c>
      <c r="D129" s="53" t="s">
        <v>153</v>
      </c>
      <c r="E129" s="53" t="s">
        <v>17</v>
      </c>
      <c r="F129" s="149">
        <v>18848578</v>
      </c>
    </row>
    <row r="130" spans="1:6" ht="15" outlineLevel="7">
      <c r="A130" s="52" t="s">
        <v>18</v>
      </c>
      <c r="B130" s="53" t="s">
        <v>39</v>
      </c>
      <c r="C130" s="53" t="s">
        <v>27</v>
      </c>
      <c r="D130" s="53" t="s">
        <v>153</v>
      </c>
      <c r="E130" s="53" t="s">
        <v>19</v>
      </c>
      <c r="F130" s="146">
        <f aca="true" t="shared" si="30" ref="F130">F131</f>
        <v>20000</v>
      </c>
    </row>
    <row r="131" spans="1:6" ht="37.5" outlineLevel="7">
      <c r="A131" s="52" t="s">
        <v>20</v>
      </c>
      <c r="B131" s="53" t="s">
        <v>39</v>
      </c>
      <c r="C131" s="53" t="s">
        <v>27</v>
      </c>
      <c r="D131" s="53" t="s">
        <v>153</v>
      </c>
      <c r="E131" s="53" t="s">
        <v>21</v>
      </c>
      <c r="F131" s="149">
        <v>20000</v>
      </c>
    </row>
    <row r="132" spans="1:6" ht="19.5" customHeight="1" outlineLevel="7">
      <c r="A132" s="52" t="s">
        <v>304</v>
      </c>
      <c r="B132" s="53" t="s">
        <v>39</v>
      </c>
      <c r="C132" s="53" t="s">
        <v>27</v>
      </c>
      <c r="D132" s="53" t="s">
        <v>303</v>
      </c>
      <c r="E132" s="53" t="s">
        <v>8</v>
      </c>
      <c r="F132" s="146">
        <f aca="true" t="shared" si="31" ref="F132:F133">F133</f>
        <v>212000</v>
      </c>
    </row>
    <row r="133" spans="1:6" ht="15" outlineLevel="7">
      <c r="A133" s="52" t="s">
        <v>18</v>
      </c>
      <c r="B133" s="53" t="s">
        <v>39</v>
      </c>
      <c r="C133" s="53" t="s">
        <v>27</v>
      </c>
      <c r="D133" s="53" t="s">
        <v>303</v>
      </c>
      <c r="E133" s="53" t="s">
        <v>19</v>
      </c>
      <c r="F133" s="146">
        <f t="shared" si="31"/>
        <v>212000</v>
      </c>
    </row>
    <row r="134" spans="1:6" ht="37.5" outlineLevel="7">
      <c r="A134" s="52" t="s">
        <v>20</v>
      </c>
      <c r="B134" s="53" t="s">
        <v>39</v>
      </c>
      <c r="C134" s="53" t="s">
        <v>27</v>
      </c>
      <c r="D134" s="53" t="s">
        <v>303</v>
      </c>
      <c r="E134" s="53" t="s">
        <v>21</v>
      </c>
      <c r="F134" s="149">
        <v>212000</v>
      </c>
    </row>
    <row r="135" spans="1:6" ht="15" outlineLevel="3">
      <c r="A135" s="52" t="s">
        <v>388</v>
      </c>
      <c r="B135" s="53" t="s">
        <v>39</v>
      </c>
      <c r="C135" s="53" t="s">
        <v>27</v>
      </c>
      <c r="D135" s="53" t="s">
        <v>387</v>
      </c>
      <c r="E135" s="53" t="s">
        <v>8</v>
      </c>
      <c r="F135" s="149">
        <f>F136+F139+F144+F149+F152+F157</f>
        <v>7275914.13</v>
      </c>
    </row>
    <row r="136" spans="1:6" ht="56.25" outlineLevel="3">
      <c r="A136" s="32" t="s">
        <v>564</v>
      </c>
      <c r="B136" s="53" t="s">
        <v>39</v>
      </c>
      <c r="C136" s="53" t="s">
        <v>27</v>
      </c>
      <c r="D136" s="53" t="s">
        <v>431</v>
      </c>
      <c r="E136" s="53" t="s">
        <v>8</v>
      </c>
      <c r="F136" s="149">
        <f aca="true" t="shared" si="32" ref="F136:F137">F137</f>
        <v>333287.13</v>
      </c>
    </row>
    <row r="137" spans="1:6" ht="56.25" outlineLevel="3">
      <c r="A137" s="52" t="s">
        <v>14</v>
      </c>
      <c r="B137" s="53" t="s">
        <v>39</v>
      </c>
      <c r="C137" s="53" t="s">
        <v>27</v>
      </c>
      <c r="D137" s="53" t="s">
        <v>431</v>
      </c>
      <c r="E137" s="53" t="s">
        <v>15</v>
      </c>
      <c r="F137" s="149">
        <f t="shared" si="32"/>
        <v>333287.13</v>
      </c>
    </row>
    <row r="138" spans="1:6" ht="15" outlineLevel="3">
      <c r="A138" s="52" t="s">
        <v>16</v>
      </c>
      <c r="B138" s="53" t="s">
        <v>39</v>
      </c>
      <c r="C138" s="53" t="s">
        <v>27</v>
      </c>
      <c r="D138" s="53" t="s">
        <v>431</v>
      </c>
      <c r="E138" s="53" t="s">
        <v>17</v>
      </c>
      <c r="F138" s="149">
        <v>333287.13</v>
      </c>
    </row>
    <row r="139" spans="1:6" ht="56.25" outlineLevel="7">
      <c r="A139" s="32" t="s">
        <v>659</v>
      </c>
      <c r="B139" s="53" t="s">
        <v>39</v>
      </c>
      <c r="C139" s="53" t="s">
        <v>27</v>
      </c>
      <c r="D139" s="53" t="s">
        <v>389</v>
      </c>
      <c r="E139" s="53" t="s">
        <v>8</v>
      </c>
      <c r="F139" s="149">
        <f aca="true" t="shared" si="33" ref="F139">F140+F142</f>
        <v>2400990</v>
      </c>
    </row>
    <row r="140" spans="1:6" ht="56.25" outlineLevel="7">
      <c r="A140" s="52" t="s">
        <v>14</v>
      </c>
      <c r="B140" s="53" t="s">
        <v>39</v>
      </c>
      <c r="C140" s="53" t="s">
        <v>27</v>
      </c>
      <c r="D140" s="53" t="s">
        <v>389</v>
      </c>
      <c r="E140" s="53" t="s">
        <v>15</v>
      </c>
      <c r="F140" s="149">
        <f aca="true" t="shared" si="34" ref="F140">F141</f>
        <v>2321550</v>
      </c>
    </row>
    <row r="141" spans="1:6" ht="15" outlineLevel="7">
      <c r="A141" s="52" t="s">
        <v>16</v>
      </c>
      <c r="B141" s="53" t="s">
        <v>39</v>
      </c>
      <c r="C141" s="53" t="s">
        <v>27</v>
      </c>
      <c r="D141" s="53" t="s">
        <v>389</v>
      </c>
      <c r="E141" s="53" t="s">
        <v>17</v>
      </c>
      <c r="F141" s="149">
        <v>2321550</v>
      </c>
    </row>
    <row r="142" spans="1:6" ht="15" outlineLevel="7">
      <c r="A142" s="52" t="s">
        <v>18</v>
      </c>
      <c r="B142" s="53" t="s">
        <v>39</v>
      </c>
      <c r="C142" s="53" t="s">
        <v>27</v>
      </c>
      <c r="D142" s="53" t="s">
        <v>389</v>
      </c>
      <c r="E142" s="53" t="s">
        <v>19</v>
      </c>
      <c r="F142" s="149">
        <f aca="true" t="shared" si="35" ref="F142">F143</f>
        <v>79440</v>
      </c>
    </row>
    <row r="143" spans="1:6" ht="37.5" outlineLevel="7">
      <c r="A143" s="52" t="s">
        <v>20</v>
      </c>
      <c r="B143" s="53" t="s">
        <v>39</v>
      </c>
      <c r="C143" s="53" t="s">
        <v>27</v>
      </c>
      <c r="D143" s="53" t="s">
        <v>389</v>
      </c>
      <c r="E143" s="53" t="s">
        <v>21</v>
      </c>
      <c r="F143" s="149">
        <v>79440</v>
      </c>
    </row>
    <row r="144" spans="1:6" ht="56.25" outlineLevel="7">
      <c r="A144" s="32" t="s">
        <v>567</v>
      </c>
      <c r="B144" s="53" t="s">
        <v>39</v>
      </c>
      <c r="C144" s="53" t="s">
        <v>27</v>
      </c>
      <c r="D144" s="53" t="s">
        <v>390</v>
      </c>
      <c r="E144" s="53" t="s">
        <v>8</v>
      </c>
      <c r="F144" s="149">
        <f aca="true" t="shared" si="36" ref="F144">F145+F147</f>
        <v>1181384</v>
      </c>
    </row>
    <row r="145" spans="1:6" ht="56.25" outlineLevel="7">
      <c r="A145" s="52" t="s">
        <v>14</v>
      </c>
      <c r="B145" s="53" t="s">
        <v>39</v>
      </c>
      <c r="C145" s="53" t="s">
        <v>27</v>
      </c>
      <c r="D145" s="53" t="s">
        <v>390</v>
      </c>
      <c r="E145" s="53" t="s">
        <v>15</v>
      </c>
      <c r="F145" s="149">
        <f aca="true" t="shared" si="37" ref="F145">F146</f>
        <v>1166384</v>
      </c>
    </row>
    <row r="146" spans="1:6" ht="15" outlineLevel="7">
      <c r="A146" s="52" t="s">
        <v>16</v>
      </c>
      <c r="B146" s="53" t="s">
        <v>39</v>
      </c>
      <c r="C146" s="53" t="s">
        <v>27</v>
      </c>
      <c r="D146" s="53" t="s">
        <v>390</v>
      </c>
      <c r="E146" s="53" t="s">
        <v>17</v>
      </c>
      <c r="F146" s="149">
        <v>1166384</v>
      </c>
    </row>
    <row r="147" spans="1:6" ht="15" outlineLevel="7">
      <c r="A147" s="52" t="s">
        <v>18</v>
      </c>
      <c r="B147" s="53" t="s">
        <v>39</v>
      </c>
      <c r="C147" s="53" t="s">
        <v>27</v>
      </c>
      <c r="D147" s="53" t="s">
        <v>390</v>
      </c>
      <c r="E147" s="53" t="s">
        <v>19</v>
      </c>
      <c r="F147" s="149">
        <f aca="true" t="shared" si="38" ref="F147">F148</f>
        <v>15000</v>
      </c>
    </row>
    <row r="148" spans="1:6" ht="37.5" outlineLevel="7">
      <c r="A148" s="52" t="s">
        <v>20</v>
      </c>
      <c r="B148" s="53" t="s">
        <v>39</v>
      </c>
      <c r="C148" s="53" t="s">
        <v>27</v>
      </c>
      <c r="D148" s="53" t="s">
        <v>390</v>
      </c>
      <c r="E148" s="53" t="s">
        <v>21</v>
      </c>
      <c r="F148" s="149">
        <v>15000</v>
      </c>
    </row>
    <row r="149" spans="1:6" ht="56.25" outlineLevel="7">
      <c r="A149" s="32" t="s">
        <v>566</v>
      </c>
      <c r="B149" s="53" t="s">
        <v>39</v>
      </c>
      <c r="C149" s="53" t="s">
        <v>27</v>
      </c>
      <c r="D149" s="53" t="s">
        <v>391</v>
      </c>
      <c r="E149" s="53" t="s">
        <v>8</v>
      </c>
      <c r="F149" s="149">
        <f>F150</f>
        <v>765954</v>
      </c>
    </row>
    <row r="150" spans="1:6" ht="56.25" outlineLevel="7">
      <c r="A150" s="52" t="s">
        <v>14</v>
      </c>
      <c r="B150" s="53" t="s">
        <v>39</v>
      </c>
      <c r="C150" s="53" t="s">
        <v>27</v>
      </c>
      <c r="D150" s="53" t="s">
        <v>391</v>
      </c>
      <c r="E150" s="53" t="s">
        <v>15</v>
      </c>
      <c r="F150" s="149">
        <f aca="true" t="shared" si="39" ref="F150">F151</f>
        <v>765954</v>
      </c>
    </row>
    <row r="151" spans="1:6" ht="15" outlineLevel="7">
      <c r="A151" s="52" t="s">
        <v>16</v>
      </c>
      <c r="B151" s="53" t="s">
        <v>39</v>
      </c>
      <c r="C151" s="53" t="s">
        <v>27</v>
      </c>
      <c r="D151" s="53" t="s">
        <v>391</v>
      </c>
      <c r="E151" s="53" t="s">
        <v>17</v>
      </c>
      <c r="F151" s="149">
        <v>765954</v>
      </c>
    </row>
    <row r="152" spans="1:6" ht="56.25" outlineLevel="7">
      <c r="A152" s="32" t="s">
        <v>565</v>
      </c>
      <c r="B152" s="53" t="s">
        <v>39</v>
      </c>
      <c r="C152" s="53" t="s">
        <v>27</v>
      </c>
      <c r="D152" s="53" t="s">
        <v>392</v>
      </c>
      <c r="E152" s="53" t="s">
        <v>8</v>
      </c>
      <c r="F152" s="149">
        <f aca="true" t="shared" si="40" ref="F152">F153+F155</f>
        <v>774981</v>
      </c>
    </row>
    <row r="153" spans="1:6" ht="56.25" outlineLevel="7">
      <c r="A153" s="52" t="s">
        <v>14</v>
      </c>
      <c r="B153" s="53" t="s">
        <v>39</v>
      </c>
      <c r="C153" s="53" t="s">
        <v>27</v>
      </c>
      <c r="D153" s="53" t="s">
        <v>392</v>
      </c>
      <c r="E153" s="53" t="s">
        <v>15</v>
      </c>
      <c r="F153" s="149">
        <f aca="true" t="shared" si="41" ref="F153">F154</f>
        <v>759981</v>
      </c>
    </row>
    <row r="154" spans="1:6" ht="15" outlineLevel="7">
      <c r="A154" s="52" t="s">
        <v>16</v>
      </c>
      <c r="B154" s="53" t="s">
        <v>39</v>
      </c>
      <c r="C154" s="53" t="s">
        <v>27</v>
      </c>
      <c r="D154" s="53" t="s">
        <v>392</v>
      </c>
      <c r="E154" s="53" t="s">
        <v>17</v>
      </c>
      <c r="F154" s="149">
        <v>759981</v>
      </c>
    </row>
    <row r="155" spans="1:6" ht="15" outlineLevel="7">
      <c r="A155" s="52" t="s">
        <v>18</v>
      </c>
      <c r="B155" s="53" t="s">
        <v>39</v>
      </c>
      <c r="C155" s="53" t="s">
        <v>27</v>
      </c>
      <c r="D155" s="53" t="s">
        <v>392</v>
      </c>
      <c r="E155" s="53" t="s">
        <v>19</v>
      </c>
      <c r="F155" s="149">
        <f aca="true" t="shared" si="42" ref="F155">F156</f>
        <v>15000</v>
      </c>
    </row>
    <row r="156" spans="1:6" ht="37.5" outlineLevel="7">
      <c r="A156" s="52" t="s">
        <v>20</v>
      </c>
      <c r="B156" s="53" t="s">
        <v>39</v>
      </c>
      <c r="C156" s="53" t="s">
        <v>27</v>
      </c>
      <c r="D156" s="53" t="s">
        <v>392</v>
      </c>
      <c r="E156" s="53" t="s">
        <v>21</v>
      </c>
      <c r="F156" s="149">
        <v>15000</v>
      </c>
    </row>
    <row r="157" spans="1:6" ht="37.5" outlineLevel="7">
      <c r="A157" s="52" t="s">
        <v>601</v>
      </c>
      <c r="B157" s="53" t="s">
        <v>39</v>
      </c>
      <c r="C157" s="53" t="s">
        <v>27</v>
      </c>
      <c r="D157" s="53" t="s">
        <v>602</v>
      </c>
      <c r="E157" s="53" t="s">
        <v>8</v>
      </c>
      <c r="F157" s="149">
        <f>F158+F160</f>
        <v>1819318</v>
      </c>
    </row>
    <row r="158" spans="1:6" ht="56.25" outlineLevel="7">
      <c r="A158" s="52" t="s">
        <v>14</v>
      </c>
      <c r="B158" s="53" t="s">
        <v>39</v>
      </c>
      <c r="C158" s="53" t="s">
        <v>27</v>
      </c>
      <c r="D158" s="53" t="s">
        <v>602</v>
      </c>
      <c r="E158" s="53" t="s">
        <v>15</v>
      </c>
      <c r="F158" s="149">
        <f>F159</f>
        <v>1661718</v>
      </c>
    </row>
    <row r="159" spans="1:6" ht="15" outlineLevel="7">
      <c r="A159" s="52" t="s">
        <v>16</v>
      </c>
      <c r="B159" s="53" t="s">
        <v>39</v>
      </c>
      <c r="C159" s="53" t="s">
        <v>27</v>
      </c>
      <c r="D159" s="53" t="s">
        <v>602</v>
      </c>
      <c r="E159" s="53" t="s">
        <v>17</v>
      </c>
      <c r="F159" s="149">
        <v>1661718</v>
      </c>
    </row>
    <row r="160" spans="1:6" ht="15" outlineLevel="7">
      <c r="A160" s="52" t="s">
        <v>18</v>
      </c>
      <c r="B160" s="53" t="s">
        <v>39</v>
      </c>
      <c r="C160" s="53" t="s">
        <v>27</v>
      </c>
      <c r="D160" s="53" t="s">
        <v>602</v>
      </c>
      <c r="E160" s="53" t="s">
        <v>19</v>
      </c>
      <c r="F160" s="149">
        <f>F161</f>
        <v>157600</v>
      </c>
    </row>
    <row r="161" spans="1:6" ht="37.5" outlineLevel="7">
      <c r="A161" s="52" t="s">
        <v>20</v>
      </c>
      <c r="B161" s="53" t="s">
        <v>39</v>
      </c>
      <c r="C161" s="53" t="s">
        <v>27</v>
      </c>
      <c r="D161" s="53" t="s">
        <v>602</v>
      </c>
      <c r="E161" s="53" t="s">
        <v>21</v>
      </c>
      <c r="F161" s="149">
        <v>157600</v>
      </c>
    </row>
    <row r="162" spans="1:11" s="121" customFormat="1" ht="37.5" outlineLevel="1">
      <c r="A162" s="137" t="s">
        <v>55</v>
      </c>
      <c r="B162" s="74" t="s">
        <v>39</v>
      </c>
      <c r="C162" s="74" t="s">
        <v>56</v>
      </c>
      <c r="D162" s="74" t="s">
        <v>151</v>
      </c>
      <c r="E162" s="74" t="s">
        <v>8</v>
      </c>
      <c r="F162" s="151">
        <f aca="true" t="shared" si="43" ref="F162:F166">F163</f>
        <v>200000</v>
      </c>
      <c r="G162" s="122"/>
      <c r="H162" s="122"/>
      <c r="I162" s="122"/>
      <c r="J162" s="122"/>
      <c r="K162" s="122"/>
    </row>
    <row r="163" spans="1:6" ht="37.5" outlineLevel="2">
      <c r="A163" s="52" t="s">
        <v>57</v>
      </c>
      <c r="B163" s="53" t="s">
        <v>39</v>
      </c>
      <c r="C163" s="53" t="s">
        <v>58</v>
      </c>
      <c r="D163" s="53" t="s">
        <v>151</v>
      </c>
      <c r="E163" s="53" t="s">
        <v>8</v>
      </c>
      <c r="F163" s="149">
        <f t="shared" si="43"/>
        <v>200000</v>
      </c>
    </row>
    <row r="164" spans="1:6" ht="15" outlineLevel="4">
      <c r="A164" s="52" t="s">
        <v>160</v>
      </c>
      <c r="B164" s="53" t="s">
        <v>39</v>
      </c>
      <c r="C164" s="53" t="s">
        <v>58</v>
      </c>
      <c r="D164" s="53" t="s">
        <v>152</v>
      </c>
      <c r="E164" s="53" t="s">
        <v>8</v>
      </c>
      <c r="F164" s="149">
        <f t="shared" si="43"/>
        <v>200000</v>
      </c>
    </row>
    <row r="165" spans="1:6" ht="37.5" outlineLevel="5">
      <c r="A165" s="52" t="s">
        <v>59</v>
      </c>
      <c r="B165" s="53" t="s">
        <v>39</v>
      </c>
      <c r="C165" s="53" t="s">
        <v>58</v>
      </c>
      <c r="D165" s="53" t="s">
        <v>161</v>
      </c>
      <c r="E165" s="53" t="s">
        <v>8</v>
      </c>
      <c r="F165" s="149">
        <f t="shared" si="43"/>
        <v>200000</v>
      </c>
    </row>
    <row r="166" spans="1:6" ht="15" outlineLevel="6">
      <c r="A166" s="52" t="s">
        <v>18</v>
      </c>
      <c r="B166" s="53" t="s">
        <v>39</v>
      </c>
      <c r="C166" s="53" t="s">
        <v>58</v>
      </c>
      <c r="D166" s="53" t="s">
        <v>161</v>
      </c>
      <c r="E166" s="53" t="s">
        <v>19</v>
      </c>
      <c r="F166" s="149">
        <f t="shared" si="43"/>
        <v>200000</v>
      </c>
    </row>
    <row r="167" spans="1:6" ht="37.5" outlineLevel="7">
      <c r="A167" s="52" t="s">
        <v>20</v>
      </c>
      <c r="B167" s="53" t="s">
        <v>39</v>
      </c>
      <c r="C167" s="53" t="s">
        <v>58</v>
      </c>
      <c r="D167" s="53" t="s">
        <v>161</v>
      </c>
      <c r="E167" s="53" t="s">
        <v>21</v>
      </c>
      <c r="F167" s="149">
        <v>200000</v>
      </c>
    </row>
    <row r="168" spans="1:11" s="121" customFormat="1" ht="15" outlineLevel="7">
      <c r="A168" s="137" t="s">
        <v>139</v>
      </c>
      <c r="B168" s="74" t="s">
        <v>39</v>
      </c>
      <c r="C168" s="74" t="s">
        <v>60</v>
      </c>
      <c r="D168" s="74" t="s">
        <v>151</v>
      </c>
      <c r="E168" s="74" t="s">
        <v>8</v>
      </c>
      <c r="F168" s="151">
        <f>F181+F175+F193+F169</f>
        <v>21211938</v>
      </c>
      <c r="G168" s="122"/>
      <c r="H168" s="122"/>
      <c r="I168" s="122"/>
      <c r="J168" s="122"/>
      <c r="K168" s="122"/>
    </row>
    <row r="169" spans="1:6" ht="15" outlineLevel="7">
      <c r="A169" s="52" t="s">
        <v>141</v>
      </c>
      <c r="B169" s="53" t="s">
        <v>39</v>
      </c>
      <c r="C169" s="53" t="s">
        <v>142</v>
      </c>
      <c r="D169" s="53" t="s">
        <v>151</v>
      </c>
      <c r="E169" s="53" t="s">
        <v>8</v>
      </c>
      <c r="F169" s="149">
        <f aca="true" t="shared" si="44" ref="F169">F170</f>
        <v>374490</v>
      </c>
    </row>
    <row r="170" spans="1:6" ht="15" outlineLevel="7">
      <c r="A170" s="52" t="s">
        <v>160</v>
      </c>
      <c r="B170" s="53" t="s">
        <v>39</v>
      </c>
      <c r="C170" s="53" t="s">
        <v>142</v>
      </c>
      <c r="D170" s="53" t="s">
        <v>152</v>
      </c>
      <c r="E170" s="53" t="s">
        <v>8</v>
      </c>
      <c r="F170" s="149">
        <f aca="true" t="shared" si="45" ref="F170">F172</f>
        <v>374490</v>
      </c>
    </row>
    <row r="171" spans="1:6" ht="15" outlineLevel="7">
      <c r="A171" s="52" t="s">
        <v>388</v>
      </c>
      <c r="B171" s="53" t="s">
        <v>39</v>
      </c>
      <c r="C171" s="53" t="s">
        <v>142</v>
      </c>
      <c r="D171" s="53" t="s">
        <v>387</v>
      </c>
      <c r="E171" s="53" t="s">
        <v>8</v>
      </c>
      <c r="F171" s="149">
        <f aca="true" t="shared" si="46" ref="F171:F173">F172</f>
        <v>374490</v>
      </c>
    </row>
    <row r="172" spans="1:6" ht="75" outlineLevel="7">
      <c r="A172" s="56" t="s">
        <v>568</v>
      </c>
      <c r="B172" s="53" t="s">
        <v>39</v>
      </c>
      <c r="C172" s="53" t="s">
        <v>142</v>
      </c>
      <c r="D172" s="53" t="s">
        <v>400</v>
      </c>
      <c r="E172" s="53" t="s">
        <v>8</v>
      </c>
      <c r="F172" s="149">
        <f t="shared" si="46"/>
        <v>374490</v>
      </c>
    </row>
    <row r="173" spans="1:6" ht="15" outlineLevel="7">
      <c r="A173" s="52" t="s">
        <v>18</v>
      </c>
      <c r="B173" s="53" t="s">
        <v>39</v>
      </c>
      <c r="C173" s="53" t="s">
        <v>142</v>
      </c>
      <c r="D173" s="53" t="s">
        <v>400</v>
      </c>
      <c r="E173" s="53" t="s">
        <v>19</v>
      </c>
      <c r="F173" s="149">
        <f t="shared" si="46"/>
        <v>374490</v>
      </c>
    </row>
    <row r="174" spans="1:6" ht="37.5" outlineLevel="7">
      <c r="A174" s="52" t="s">
        <v>20</v>
      </c>
      <c r="B174" s="53" t="s">
        <v>39</v>
      </c>
      <c r="C174" s="53" t="s">
        <v>142</v>
      </c>
      <c r="D174" s="53" t="s">
        <v>400</v>
      </c>
      <c r="E174" s="53" t="s">
        <v>21</v>
      </c>
      <c r="F174" s="149">
        <v>374490</v>
      </c>
    </row>
    <row r="175" spans="1:6" ht="15" outlineLevel="7">
      <c r="A175" s="52" t="s">
        <v>419</v>
      </c>
      <c r="B175" s="53" t="s">
        <v>39</v>
      </c>
      <c r="C175" s="53" t="s">
        <v>420</v>
      </c>
      <c r="D175" s="53" t="s">
        <v>151</v>
      </c>
      <c r="E175" s="53" t="s">
        <v>8</v>
      </c>
      <c r="F175" s="149">
        <f>F176</f>
        <v>3223</v>
      </c>
    </row>
    <row r="176" spans="1:6" ht="15" outlineLevel="7">
      <c r="A176" s="52" t="s">
        <v>160</v>
      </c>
      <c r="B176" s="53" t="s">
        <v>39</v>
      </c>
      <c r="C176" s="53" t="s">
        <v>420</v>
      </c>
      <c r="D176" s="53" t="s">
        <v>152</v>
      </c>
      <c r="E176" s="53" t="s">
        <v>8</v>
      </c>
      <c r="F176" s="149">
        <f>F178</f>
        <v>3223</v>
      </c>
    </row>
    <row r="177" spans="1:11" s="121" customFormat="1" ht="15" outlineLevel="7">
      <c r="A177" s="52" t="s">
        <v>388</v>
      </c>
      <c r="B177" s="53" t="s">
        <v>39</v>
      </c>
      <c r="C177" s="53" t="s">
        <v>420</v>
      </c>
      <c r="D177" s="53" t="s">
        <v>387</v>
      </c>
      <c r="E177" s="53" t="s">
        <v>8</v>
      </c>
      <c r="F177" s="149">
        <f>F178</f>
        <v>3223</v>
      </c>
      <c r="G177" s="122"/>
      <c r="H177" s="122"/>
      <c r="I177" s="122"/>
      <c r="J177" s="122"/>
      <c r="K177" s="122"/>
    </row>
    <row r="178" spans="1:6" ht="93.75" outlineLevel="7">
      <c r="A178" s="32" t="s">
        <v>570</v>
      </c>
      <c r="B178" s="53" t="s">
        <v>39</v>
      </c>
      <c r="C178" s="53" t="s">
        <v>420</v>
      </c>
      <c r="D178" s="53" t="s">
        <v>569</v>
      </c>
      <c r="E178" s="53" t="s">
        <v>8</v>
      </c>
      <c r="F178" s="149">
        <f aca="true" t="shared" si="47" ref="F178:F179">F179</f>
        <v>3223</v>
      </c>
    </row>
    <row r="179" spans="1:6" ht="15" outlineLevel="7">
      <c r="A179" s="52" t="s">
        <v>18</v>
      </c>
      <c r="B179" s="53" t="s">
        <v>39</v>
      </c>
      <c r="C179" s="53" t="s">
        <v>420</v>
      </c>
      <c r="D179" s="53" t="s">
        <v>569</v>
      </c>
      <c r="E179" s="53" t="s">
        <v>19</v>
      </c>
      <c r="F179" s="149">
        <f t="shared" si="47"/>
        <v>3223</v>
      </c>
    </row>
    <row r="180" spans="1:6" ht="37.5" outlineLevel="7">
      <c r="A180" s="52" t="s">
        <v>20</v>
      </c>
      <c r="B180" s="53" t="s">
        <v>39</v>
      </c>
      <c r="C180" s="53" t="s">
        <v>420</v>
      </c>
      <c r="D180" s="53" t="s">
        <v>569</v>
      </c>
      <c r="E180" s="53" t="s">
        <v>21</v>
      </c>
      <c r="F180" s="149">
        <v>3223</v>
      </c>
    </row>
    <row r="181" spans="1:6" ht="15" outlineLevel="7">
      <c r="A181" s="52" t="s">
        <v>63</v>
      </c>
      <c r="B181" s="53" t="s">
        <v>39</v>
      </c>
      <c r="C181" s="53" t="s">
        <v>64</v>
      </c>
      <c r="D181" s="53" t="s">
        <v>151</v>
      </c>
      <c r="E181" s="53" t="s">
        <v>8</v>
      </c>
      <c r="F181" s="149">
        <f>F182</f>
        <v>20404225</v>
      </c>
    </row>
    <row r="182" spans="1:11" s="121" customFormat="1" ht="56.25" outlineLevel="7">
      <c r="A182" s="137" t="s">
        <v>509</v>
      </c>
      <c r="B182" s="74" t="s">
        <v>39</v>
      </c>
      <c r="C182" s="74" t="s">
        <v>64</v>
      </c>
      <c r="D182" s="74" t="s">
        <v>510</v>
      </c>
      <c r="E182" s="74" t="s">
        <v>8</v>
      </c>
      <c r="F182" s="151">
        <f aca="true" t="shared" si="48" ref="F182">F183</f>
        <v>20404225</v>
      </c>
      <c r="G182" s="122"/>
      <c r="H182" s="122"/>
      <c r="I182" s="122"/>
      <c r="J182" s="122"/>
      <c r="K182" s="122"/>
    </row>
    <row r="183" spans="1:6" ht="18.75" customHeight="1" outlineLevel="7">
      <c r="A183" s="52" t="s">
        <v>511</v>
      </c>
      <c r="B183" s="53" t="s">
        <v>39</v>
      </c>
      <c r="C183" s="53" t="s">
        <v>64</v>
      </c>
      <c r="D183" s="53" t="s">
        <v>512</v>
      </c>
      <c r="E183" s="53" t="s">
        <v>8</v>
      </c>
      <c r="F183" s="149">
        <f>F184+F187+F190</f>
        <v>20404225</v>
      </c>
    </row>
    <row r="184" spans="1:6" ht="56.25" outlineLevel="7">
      <c r="A184" s="140" t="s">
        <v>513</v>
      </c>
      <c r="B184" s="53" t="s">
        <v>39</v>
      </c>
      <c r="C184" s="53" t="s">
        <v>64</v>
      </c>
      <c r="D184" s="53" t="s">
        <v>514</v>
      </c>
      <c r="E184" s="53" t="s">
        <v>8</v>
      </c>
      <c r="F184" s="149">
        <f aca="true" t="shared" si="49" ref="F184:F185">F185</f>
        <v>10407500</v>
      </c>
    </row>
    <row r="185" spans="1:6" ht="15" outlineLevel="7">
      <c r="A185" s="52" t="s">
        <v>18</v>
      </c>
      <c r="B185" s="53" t="s">
        <v>39</v>
      </c>
      <c r="C185" s="53" t="s">
        <v>64</v>
      </c>
      <c r="D185" s="53" t="s">
        <v>514</v>
      </c>
      <c r="E185" s="53" t="s">
        <v>19</v>
      </c>
      <c r="F185" s="149">
        <f t="shared" si="49"/>
        <v>10407500</v>
      </c>
    </row>
    <row r="186" spans="1:6" ht="37.5" outlineLevel="7">
      <c r="A186" s="52" t="s">
        <v>20</v>
      </c>
      <c r="B186" s="53" t="s">
        <v>39</v>
      </c>
      <c r="C186" s="53" t="s">
        <v>64</v>
      </c>
      <c r="D186" s="53" t="s">
        <v>514</v>
      </c>
      <c r="E186" s="53" t="s">
        <v>21</v>
      </c>
      <c r="F186" s="149">
        <v>10407500</v>
      </c>
    </row>
    <row r="187" spans="1:6" ht="37.5" outlineLevel="7">
      <c r="A187" s="52" t="s">
        <v>393</v>
      </c>
      <c r="B187" s="53" t="s">
        <v>39</v>
      </c>
      <c r="C187" s="53" t="s">
        <v>64</v>
      </c>
      <c r="D187" s="53" t="s">
        <v>642</v>
      </c>
      <c r="E187" s="53" t="s">
        <v>8</v>
      </c>
      <c r="F187" s="146">
        <f aca="true" t="shared" si="50" ref="F187:F188">F188</f>
        <v>100000</v>
      </c>
    </row>
    <row r="188" spans="1:6" ht="15" outlineLevel="7">
      <c r="A188" s="52" t="s">
        <v>18</v>
      </c>
      <c r="B188" s="53" t="s">
        <v>39</v>
      </c>
      <c r="C188" s="53" t="s">
        <v>64</v>
      </c>
      <c r="D188" s="53" t="s">
        <v>642</v>
      </c>
      <c r="E188" s="53" t="s">
        <v>19</v>
      </c>
      <c r="F188" s="146">
        <f t="shared" si="50"/>
        <v>100000</v>
      </c>
    </row>
    <row r="189" spans="1:6" ht="37.5" outlineLevel="7">
      <c r="A189" s="52" t="s">
        <v>20</v>
      </c>
      <c r="B189" s="53" t="s">
        <v>39</v>
      </c>
      <c r="C189" s="53" t="s">
        <v>64</v>
      </c>
      <c r="D189" s="53" t="s">
        <v>642</v>
      </c>
      <c r="E189" s="53" t="s">
        <v>21</v>
      </c>
      <c r="F189" s="149">
        <v>100000</v>
      </c>
    </row>
    <row r="190" spans="1:6" ht="56.25" outlineLevel="7">
      <c r="A190" s="32" t="s">
        <v>571</v>
      </c>
      <c r="B190" s="53" t="s">
        <v>39</v>
      </c>
      <c r="C190" s="53" t="s">
        <v>64</v>
      </c>
      <c r="D190" s="53" t="s">
        <v>643</v>
      </c>
      <c r="E190" s="53" t="s">
        <v>8</v>
      </c>
      <c r="F190" s="146">
        <f aca="true" t="shared" si="51" ref="F190:F191">F191</f>
        <v>9896725</v>
      </c>
    </row>
    <row r="191" spans="1:6" ht="15" outlineLevel="7">
      <c r="A191" s="52" t="s">
        <v>18</v>
      </c>
      <c r="B191" s="53" t="s">
        <v>39</v>
      </c>
      <c r="C191" s="53" t="s">
        <v>64</v>
      </c>
      <c r="D191" s="53" t="s">
        <v>643</v>
      </c>
      <c r="E191" s="53" t="s">
        <v>19</v>
      </c>
      <c r="F191" s="146">
        <f t="shared" si="51"/>
        <v>9896725</v>
      </c>
    </row>
    <row r="192" spans="1:6" ht="37.5" outlineLevel="7">
      <c r="A192" s="52" t="s">
        <v>20</v>
      </c>
      <c r="B192" s="53" t="s">
        <v>39</v>
      </c>
      <c r="C192" s="53" t="s">
        <v>64</v>
      </c>
      <c r="D192" s="53" t="s">
        <v>643</v>
      </c>
      <c r="E192" s="53" t="s">
        <v>21</v>
      </c>
      <c r="F192" s="149">
        <v>9896725</v>
      </c>
    </row>
    <row r="193" spans="1:6" ht="15" outlineLevel="2">
      <c r="A193" s="52" t="s">
        <v>66</v>
      </c>
      <c r="B193" s="53" t="s">
        <v>39</v>
      </c>
      <c r="C193" s="53" t="s">
        <v>67</v>
      </c>
      <c r="D193" s="53" t="s">
        <v>151</v>
      </c>
      <c r="E193" s="53" t="s">
        <v>8</v>
      </c>
      <c r="F193" s="149">
        <f>F194</f>
        <v>430000</v>
      </c>
    </row>
    <row r="194" spans="1:11" s="121" customFormat="1" ht="56.25" outlineLevel="3">
      <c r="A194" s="137" t="s">
        <v>575</v>
      </c>
      <c r="B194" s="74" t="s">
        <v>39</v>
      </c>
      <c r="C194" s="74" t="s">
        <v>67</v>
      </c>
      <c r="D194" s="74" t="s">
        <v>515</v>
      </c>
      <c r="E194" s="74" t="s">
        <v>8</v>
      </c>
      <c r="F194" s="151">
        <f>F195+F199</f>
        <v>430000</v>
      </c>
      <c r="G194" s="122"/>
      <c r="H194" s="122"/>
      <c r="I194" s="122"/>
      <c r="J194" s="122"/>
      <c r="K194" s="122"/>
    </row>
    <row r="195" spans="1:6" ht="15" outlineLevel="3">
      <c r="A195" s="52" t="s">
        <v>572</v>
      </c>
      <c r="B195" s="53" t="s">
        <v>39</v>
      </c>
      <c r="C195" s="53" t="s">
        <v>67</v>
      </c>
      <c r="D195" s="53" t="s">
        <v>516</v>
      </c>
      <c r="E195" s="53" t="s">
        <v>8</v>
      </c>
      <c r="F195" s="146">
        <f>F196</f>
        <v>30000</v>
      </c>
    </row>
    <row r="196" spans="1:6" ht="15" outlineLevel="3">
      <c r="A196" s="52" t="s">
        <v>517</v>
      </c>
      <c r="B196" s="53" t="s">
        <v>39</v>
      </c>
      <c r="C196" s="53" t="s">
        <v>67</v>
      </c>
      <c r="D196" s="53" t="s">
        <v>518</v>
      </c>
      <c r="E196" s="53" t="s">
        <v>8</v>
      </c>
      <c r="F196" s="146">
        <f aca="true" t="shared" si="52" ref="F196:F197">F197</f>
        <v>30000</v>
      </c>
    </row>
    <row r="197" spans="1:6" ht="15" outlineLevel="3">
      <c r="A197" s="52" t="s">
        <v>18</v>
      </c>
      <c r="B197" s="53" t="s">
        <v>39</v>
      </c>
      <c r="C197" s="53" t="s">
        <v>67</v>
      </c>
      <c r="D197" s="53" t="s">
        <v>518</v>
      </c>
      <c r="E197" s="53" t="s">
        <v>19</v>
      </c>
      <c r="F197" s="146">
        <f t="shared" si="52"/>
        <v>30000</v>
      </c>
    </row>
    <row r="198" spans="1:6" ht="37.5" outlineLevel="3">
      <c r="A198" s="52" t="s">
        <v>20</v>
      </c>
      <c r="B198" s="53" t="s">
        <v>39</v>
      </c>
      <c r="C198" s="53" t="s">
        <v>67</v>
      </c>
      <c r="D198" s="53" t="s">
        <v>518</v>
      </c>
      <c r="E198" s="53" t="s">
        <v>21</v>
      </c>
      <c r="F198" s="149">
        <v>30000</v>
      </c>
    </row>
    <row r="199" spans="1:6" ht="19.5" customHeight="1" outlineLevel="3">
      <c r="A199" s="56" t="s">
        <v>574</v>
      </c>
      <c r="B199" s="53" t="s">
        <v>39</v>
      </c>
      <c r="C199" s="53" t="s">
        <v>67</v>
      </c>
      <c r="D199" s="53" t="s">
        <v>573</v>
      </c>
      <c r="E199" s="53" t="s">
        <v>8</v>
      </c>
      <c r="F199" s="149">
        <f>F200</f>
        <v>400000</v>
      </c>
    </row>
    <row r="200" spans="1:6" ht="15" outlineLevel="5">
      <c r="A200" s="52" t="s">
        <v>519</v>
      </c>
      <c r="B200" s="53" t="s">
        <v>39</v>
      </c>
      <c r="C200" s="53" t="s">
        <v>67</v>
      </c>
      <c r="D200" s="53" t="s">
        <v>665</v>
      </c>
      <c r="E200" s="53" t="s">
        <v>8</v>
      </c>
      <c r="F200" s="149">
        <f aca="true" t="shared" si="53" ref="F200:F201">F201</f>
        <v>400000</v>
      </c>
    </row>
    <row r="201" spans="1:6" ht="15" outlineLevel="6">
      <c r="A201" s="52" t="s">
        <v>18</v>
      </c>
      <c r="B201" s="53" t="s">
        <v>39</v>
      </c>
      <c r="C201" s="53" t="s">
        <v>67</v>
      </c>
      <c r="D201" s="53" t="s">
        <v>665</v>
      </c>
      <c r="E201" s="53" t="s">
        <v>19</v>
      </c>
      <c r="F201" s="149">
        <f t="shared" si="53"/>
        <v>400000</v>
      </c>
    </row>
    <row r="202" spans="1:6" ht="37.5" outlineLevel="7">
      <c r="A202" s="52" t="s">
        <v>20</v>
      </c>
      <c r="B202" s="53" t="s">
        <v>39</v>
      </c>
      <c r="C202" s="53" t="s">
        <v>67</v>
      </c>
      <c r="D202" s="53" t="s">
        <v>665</v>
      </c>
      <c r="E202" s="53" t="s">
        <v>21</v>
      </c>
      <c r="F202" s="149">
        <v>400000</v>
      </c>
    </row>
    <row r="203" spans="1:11" s="121" customFormat="1" ht="15" outlineLevel="1">
      <c r="A203" s="137" t="s">
        <v>68</v>
      </c>
      <c r="B203" s="74" t="s">
        <v>39</v>
      </c>
      <c r="C203" s="74" t="s">
        <v>69</v>
      </c>
      <c r="D203" s="74" t="s">
        <v>151</v>
      </c>
      <c r="E203" s="74" t="s">
        <v>8</v>
      </c>
      <c r="F203" s="154">
        <f>F204+F210+F236+F246</f>
        <v>18449168.939999998</v>
      </c>
      <c r="G203" s="122"/>
      <c r="H203" s="122"/>
      <c r="I203" s="122"/>
      <c r="J203" s="122"/>
      <c r="K203" s="122"/>
    </row>
    <row r="204" spans="1:6" ht="15" outlineLevel="1">
      <c r="A204" s="52" t="s">
        <v>70</v>
      </c>
      <c r="B204" s="53" t="s">
        <v>39</v>
      </c>
      <c r="C204" s="53" t="s">
        <v>71</v>
      </c>
      <c r="D204" s="53" t="s">
        <v>151</v>
      </c>
      <c r="E204" s="53" t="s">
        <v>8</v>
      </c>
      <c r="F204" s="149">
        <f aca="true" t="shared" si="54" ref="F204">F205</f>
        <v>1000000</v>
      </c>
    </row>
    <row r="205" spans="1:11" s="121" customFormat="1" ht="37.5" outlineLevel="1">
      <c r="A205" s="137" t="s">
        <v>521</v>
      </c>
      <c r="B205" s="74" t="s">
        <v>39</v>
      </c>
      <c r="C205" s="74" t="s">
        <v>71</v>
      </c>
      <c r="D205" s="74" t="s">
        <v>506</v>
      </c>
      <c r="E205" s="74" t="s">
        <v>8</v>
      </c>
      <c r="F205" s="151">
        <f>F206</f>
        <v>1000000</v>
      </c>
      <c r="G205" s="122"/>
      <c r="H205" s="122"/>
      <c r="I205" s="122"/>
      <c r="J205" s="122"/>
      <c r="K205" s="122"/>
    </row>
    <row r="206" spans="1:6" ht="37.5" outlineLevel="1">
      <c r="A206" s="52" t="s">
        <v>522</v>
      </c>
      <c r="B206" s="53" t="s">
        <v>39</v>
      </c>
      <c r="C206" s="53" t="s">
        <v>71</v>
      </c>
      <c r="D206" s="53" t="s">
        <v>507</v>
      </c>
      <c r="E206" s="53" t="s">
        <v>8</v>
      </c>
      <c r="F206" s="149">
        <f aca="true" t="shared" si="55" ref="F206:F208">F207</f>
        <v>1000000</v>
      </c>
    </row>
    <row r="207" spans="1:6" ht="15" outlineLevel="5">
      <c r="A207" s="52" t="s">
        <v>523</v>
      </c>
      <c r="B207" s="53" t="s">
        <v>39</v>
      </c>
      <c r="C207" s="53" t="s">
        <v>71</v>
      </c>
      <c r="D207" s="53" t="s">
        <v>524</v>
      </c>
      <c r="E207" s="53" t="s">
        <v>8</v>
      </c>
      <c r="F207" s="149">
        <f t="shared" si="55"/>
        <v>1000000</v>
      </c>
    </row>
    <row r="208" spans="1:6" ht="15" outlineLevel="6">
      <c r="A208" s="52" t="s">
        <v>18</v>
      </c>
      <c r="B208" s="53" t="s">
        <v>39</v>
      </c>
      <c r="C208" s="53" t="s">
        <v>71</v>
      </c>
      <c r="D208" s="53" t="s">
        <v>524</v>
      </c>
      <c r="E208" s="53" t="s">
        <v>19</v>
      </c>
      <c r="F208" s="149">
        <f t="shared" si="55"/>
        <v>1000000</v>
      </c>
    </row>
    <row r="209" spans="1:6" ht="37.5" outlineLevel="7">
      <c r="A209" s="52" t="s">
        <v>20</v>
      </c>
      <c r="B209" s="53" t="s">
        <v>39</v>
      </c>
      <c r="C209" s="53" t="s">
        <v>71</v>
      </c>
      <c r="D209" s="53" t="s">
        <v>524</v>
      </c>
      <c r="E209" s="53" t="s">
        <v>21</v>
      </c>
      <c r="F209" s="149">
        <v>1000000</v>
      </c>
    </row>
    <row r="210" spans="1:6" ht="15" outlineLevel="1">
      <c r="A210" s="52" t="s">
        <v>72</v>
      </c>
      <c r="B210" s="53" t="s">
        <v>39</v>
      </c>
      <c r="C210" s="53" t="s">
        <v>73</v>
      </c>
      <c r="D210" s="53" t="s">
        <v>151</v>
      </c>
      <c r="E210" s="53" t="s">
        <v>8</v>
      </c>
      <c r="F210" s="149">
        <f aca="true" t="shared" si="56" ref="F210:F211">F211</f>
        <v>4256721</v>
      </c>
    </row>
    <row r="211" spans="1:11" s="121" customFormat="1" ht="37.5" outlineLevel="1">
      <c r="A211" s="137" t="s">
        <v>525</v>
      </c>
      <c r="B211" s="74" t="s">
        <v>39</v>
      </c>
      <c r="C211" s="74" t="s">
        <v>73</v>
      </c>
      <c r="D211" s="74" t="s">
        <v>162</v>
      </c>
      <c r="E211" s="74" t="s">
        <v>8</v>
      </c>
      <c r="F211" s="151">
        <f t="shared" si="56"/>
        <v>4256721</v>
      </c>
      <c r="G211" s="122"/>
      <c r="H211" s="122"/>
      <c r="I211" s="122"/>
      <c r="J211" s="122"/>
      <c r="K211" s="122"/>
    </row>
    <row r="212" spans="1:6" ht="37.5" outlineLevel="1">
      <c r="A212" s="52" t="s">
        <v>526</v>
      </c>
      <c r="B212" s="53" t="s">
        <v>39</v>
      </c>
      <c r="C212" s="53" t="s">
        <v>73</v>
      </c>
      <c r="D212" s="53" t="s">
        <v>527</v>
      </c>
      <c r="E212" s="53" t="s">
        <v>8</v>
      </c>
      <c r="F212" s="149">
        <f>F213+F218+F221+F227+F224+F230+F233</f>
        <v>4256721</v>
      </c>
    </row>
    <row r="213" spans="1:6" ht="56.25" customHeight="1" outlineLevel="1">
      <c r="A213" s="57" t="s">
        <v>74</v>
      </c>
      <c r="B213" s="53" t="s">
        <v>39</v>
      </c>
      <c r="C213" s="53" t="s">
        <v>73</v>
      </c>
      <c r="D213" s="53" t="s">
        <v>528</v>
      </c>
      <c r="E213" s="53" t="s">
        <v>8</v>
      </c>
      <c r="F213" s="149">
        <f aca="true" t="shared" si="57" ref="F213">F214+F216</f>
        <v>500000</v>
      </c>
    </row>
    <row r="214" spans="1:6" ht="15" outlineLevel="1">
      <c r="A214" s="52" t="s">
        <v>18</v>
      </c>
      <c r="B214" s="53" t="s">
        <v>39</v>
      </c>
      <c r="C214" s="53" t="s">
        <v>73</v>
      </c>
      <c r="D214" s="53" t="s">
        <v>528</v>
      </c>
      <c r="E214" s="53" t="s">
        <v>19</v>
      </c>
      <c r="F214" s="149">
        <f aca="true" t="shared" si="58" ref="F214">F215</f>
        <v>500000</v>
      </c>
    </row>
    <row r="215" spans="1:6" ht="37.5" outlineLevel="1">
      <c r="A215" s="52" t="s">
        <v>20</v>
      </c>
      <c r="B215" s="53" t="s">
        <v>39</v>
      </c>
      <c r="C215" s="53" t="s">
        <v>73</v>
      </c>
      <c r="D215" s="53" t="s">
        <v>528</v>
      </c>
      <c r="E215" s="53" t="s">
        <v>21</v>
      </c>
      <c r="F215" s="149">
        <v>500000</v>
      </c>
    </row>
    <row r="216" spans="1:6" ht="15" outlineLevel="1">
      <c r="A216" s="52" t="s">
        <v>529</v>
      </c>
      <c r="B216" s="53" t="s">
        <v>39</v>
      </c>
      <c r="C216" s="53" t="s">
        <v>73</v>
      </c>
      <c r="D216" s="53" t="s">
        <v>576</v>
      </c>
      <c r="E216" s="53" t="s">
        <v>23</v>
      </c>
      <c r="F216" s="146">
        <f aca="true" t="shared" si="59" ref="F216">F217</f>
        <v>0</v>
      </c>
    </row>
    <row r="217" spans="1:6" ht="37.5" outlineLevel="1">
      <c r="A217" s="52" t="s">
        <v>61</v>
      </c>
      <c r="B217" s="53" t="s">
        <v>39</v>
      </c>
      <c r="C217" s="53" t="s">
        <v>73</v>
      </c>
      <c r="D217" s="53" t="s">
        <v>576</v>
      </c>
      <c r="E217" s="53" t="s">
        <v>62</v>
      </c>
      <c r="F217" s="149"/>
    </row>
    <row r="218" spans="1:6" ht="37.5" outlineLevel="1">
      <c r="A218" s="52" t="s">
        <v>305</v>
      </c>
      <c r="B218" s="53" t="s">
        <v>39</v>
      </c>
      <c r="C218" s="53" t="s">
        <v>73</v>
      </c>
      <c r="D218" s="53" t="s">
        <v>530</v>
      </c>
      <c r="E218" s="53" t="s">
        <v>8</v>
      </c>
      <c r="F218" s="146">
        <f aca="true" t="shared" si="60" ref="F218:F219">F219</f>
        <v>500000</v>
      </c>
    </row>
    <row r="219" spans="1:6" ht="15" outlineLevel="1">
      <c r="A219" s="52" t="s">
        <v>22</v>
      </c>
      <c r="B219" s="53" t="s">
        <v>39</v>
      </c>
      <c r="C219" s="53" t="s">
        <v>73</v>
      </c>
      <c r="D219" s="53" t="s">
        <v>530</v>
      </c>
      <c r="E219" s="53" t="s">
        <v>23</v>
      </c>
      <c r="F219" s="146">
        <f t="shared" si="60"/>
        <v>500000</v>
      </c>
    </row>
    <row r="220" spans="1:6" ht="37.5" outlineLevel="1">
      <c r="A220" s="52" t="s">
        <v>61</v>
      </c>
      <c r="B220" s="53" t="s">
        <v>39</v>
      </c>
      <c r="C220" s="53" t="s">
        <v>73</v>
      </c>
      <c r="D220" s="53" t="s">
        <v>530</v>
      </c>
      <c r="E220" s="53" t="s">
        <v>62</v>
      </c>
      <c r="F220" s="149">
        <v>500000</v>
      </c>
    </row>
    <row r="221" spans="1:6" ht="37.5" outlineLevel="1">
      <c r="A221" s="52" t="s">
        <v>326</v>
      </c>
      <c r="B221" s="53" t="s">
        <v>39</v>
      </c>
      <c r="C221" s="53" t="s">
        <v>73</v>
      </c>
      <c r="D221" s="53" t="s">
        <v>531</v>
      </c>
      <c r="E221" s="53" t="s">
        <v>8</v>
      </c>
      <c r="F221" s="146">
        <f aca="true" t="shared" si="61" ref="F221:F222">F222</f>
        <v>600000</v>
      </c>
    </row>
    <row r="222" spans="1:6" ht="15" outlineLevel="1">
      <c r="A222" s="52" t="s">
        <v>22</v>
      </c>
      <c r="B222" s="53" t="s">
        <v>39</v>
      </c>
      <c r="C222" s="53" t="s">
        <v>73</v>
      </c>
      <c r="D222" s="53" t="s">
        <v>531</v>
      </c>
      <c r="E222" s="53" t="s">
        <v>23</v>
      </c>
      <c r="F222" s="146">
        <f t="shared" si="61"/>
        <v>600000</v>
      </c>
    </row>
    <row r="223" spans="1:6" ht="37.5" outlineLevel="1">
      <c r="A223" s="52" t="s">
        <v>61</v>
      </c>
      <c r="B223" s="53" t="s">
        <v>39</v>
      </c>
      <c r="C223" s="53" t="s">
        <v>73</v>
      </c>
      <c r="D223" s="53" t="s">
        <v>531</v>
      </c>
      <c r="E223" s="53" t="s">
        <v>62</v>
      </c>
      <c r="F223" s="149">
        <v>600000</v>
      </c>
    </row>
    <row r="224" spans="1:6" ht="37.5" outlineLevel="1">
      <c r="A224" s="130" t="s">
        <v>442</v>
      </c>
      <c r="B224" s="53" t="s">
        <v>39</v>
      </c>
      <c r="C224" s="53" t="s">
        <v>73</v>
      </c>
      <c r="D224" s="53" t="s">
        <v>577</v>
      </c>
      <c r="E224" s="53" t="s">
        <v>8</v>
      </c>
      <c r="F224" s="146">
        <f aca="true" t="shared" si="62" ref="F224:F225">F225</f>
        <v>0</v>
      </c>
    </row>
    <row r="225" spans="1:6" ht="15" outlineLevel="1">
      <c r="A225" s="52" t="s">
        <v>18</v>
      </c>
      <c r="B225" s="53" t="s">
        <v>39</v>
      </c>
      <c r="C225" s="53" t="s">
        <v>73</v>
      </c>
      <c r="D225" s="53" t="s">
        <v>443</v>
      </c>
      <c r="E225" s="53" t="s">
        <v>19</v>
      </c>
      <c r="F225" s="146">
        <f t="shared" si="62"/>
        <v>0</v>
      </c>
    </row>
    <row r="226" spans="1:6" ht="37.5" outlineLevel="1">
      <c r="A226" s="52" t="s">
        <v>20</v>
      </c>
      <c r="B226" s="53" t="s">
        <v>39</v>
      </c>
      <c r="C226" s="53" t="s">
        <v>73</v>
      </c>
      <c r="D226" s="53" t="s">
        <v>443</v>
      </c>
      <c r="E226" s="53" t="s">
        <v>21</v>
      </c>
      <c r="F226" s="149"/>
    </row>
    <row r="227" spans="1:6" ht="56.25" outlineLevel="1">
      <c r="A227" s="55" t="s">
        <v>578</v>
      </c>
      <c r="B227" s="53" t="s">
        <v>39</v>
      </c>
      <c r="C227" s="53" t="s">
        <v>73</v>
      </c>
      <c r="D227" s="53" t="s">
        <v>579</v>
      </c>
      <c r="E227" s="53" t="s">
        <v>8</v>
      </c>
      <c r="F227" s="149">
        <f>F228</f>
        <v>2531154</v>
      </c>
    </row>
    <row r="228" spans="1:6" ht="37.5" outlineLevel="1">
      <c r="A228" s="52" t="s">
        <v>328</v>
      </c>
      <c r="B228" s="53" t="s">
        <v>39</v>
      </c>
      <c r="C228" s="53" t="s">
        <v>73</v>
      </c>
      <c r="D228" s="53" t="s">
        <v>579</v>
      </c>
      <c r="E228" s="53" t="s">
        <v>329</v>
      </c>
      <c r="F228" s="149">
        <f>F229</f>
        <v>2531154</v>
      </c>
    </row>
    <row r="229" spans="1:6" ht="15" outlineLevel="1">
      <c r="A229" s="52" t="s">
        <v>330</v>
      </c>
      <c r="B229" s="53" t="s">
        <v>39</v>
      </c>
      <c r="C229" s="53" t="s">
        <v>73</v>
      </c>
      <c r="D229" s="53" t="s">
        <v>579</v>
      </c>
      <c r="E229" s="53" t="s">
        <v>331</v>
      </c>
      <c r="F229" s="149">
        <v>2531154</v>
      </c>
    </row>
    <row r="230" spans="1:6" ht="36.75" customHeight="1" outlineLevel="1">
      <c r="A230" s="135" t="s">
        <v>444</v>
      </c>
      <c r="B230" s="53" t="s">
        <v>39</v>
      </c>
      <c r="C230" s="53" t="s">
        <v>73</v>
      </c>
      <c r="D230" s="53" t="s">
        <v>580</v>
      </c>
      <c r="E230" s="53" t="s">
        <v>8</v>
      </c>
      <c r="F230" s="146">
        <f aca="true" t="shared" si="63" ref="F230:F231">F231</f>
        <v>100000</v>
      </c>
    </row>
    <row r="231" spans="1:6" ht="15" outlineLevel="1">
      <c r="A231" s="52" t="s">
        <v>18</v>
      </c>
      <c r="B231" s="53" t="s">
        <v>39</v>
      </c>
      <c r="C231" s="53" t="s">
        <v>73</v>
      </c>
      <c r="D231" s="53" t="s">
        <v>580</v>
      </c>
      <c r="E231" s="53" t="s">
        <v>19</v>
      </c>
      <c r="F231" s="146">
        <f t="shared" si="63"/>
        <v>100000</v>
      </c>
    </row>
    <row r="232" spans="1:6" ht="37.5" outlineLevel="1">
      <c r="A232" s="52" t="s">
        <v>20</v>
      </c>
      <c r="B232" s="53" t="s">
        <v>39</v>
      </c>
      <c r="C232" s="53" t="s">
        <v>73</v>
      </c>
      <c r="D232" s="53" t="s">
        <v>580</v>
      </c>
      <c r="E232" s="53" t="s">
        <v>21</v>
      </c>
      <c r="F232" s="149">
        <v>100000</v>
      </c>
    </row>
    <row r="233" spans="1:6" ht="38.25" customHeight="1" outlineLevel="1">
      <c r="A233" s="52" t="s">
        <v>327</v>
      </c>
      <c r="B233" s="53" t="s">
        <v>39</v>
      </c>
      <c r="C233" s="53" t="s">
        <v>73</v>
      </c>
      <c r="D233" s="53" t="s">
        <v>581</v>
      </c>
      <c r="E233" s="53" t="s">
        <v>8</v>
      </c>
      <c r="F233" s="149">
        <f>F234</f>
        <v>25567</v>
      </c>
    </row>
    <row r="234" spans="1:6" ht="37.5" outlineLevel="1">
      <c r="A234" s="52" t="s">
        <v>328</v>
      </c>
      <c r="B234" s="53" t="s">
        <v>39</v>
      </c>
      <c r="C234" s="53" t="s">
        <v>73</v>
      </c>
      <c r="D234" s="53" t="s">
        <v>581</v>
      </c>
      <c r="E234" s="53" t="s">
        <v>329</v>
      </c>
      <c r="F234" s="149">
        <f>F235</f>
        <v>25567</v>
      </c>
    </row>
    <row r="235" spans="1:6" ht="15" outlineLevel="1">
      <c r="A235" s="52" t="s">
        <v>330</v>
      </c>
      <c r="B235" s="53" t="s">
        <v>39</v>
      </c>
      <c r="C235" s="53" t="s">
        <v>73</v>
      </c>
      <c r="D235" s="53" t="s">
        <v>581</v>
      </c>
      <c r="E235" s="53" t="s">
        <v>331</v>
      </c>
      <c r="F235" s="149">
        <v>25567</v>
      </c>
    </row>
    <row r="236" spans="1:6" ht="15" outlineLevel="1">
      <c r="A236" s="52" t="s">
        <v>75</v>
      </c>
      <c r="B236" s="53" t="s">
        <v>39</v>
      </c>
      <c r="C236" s="53" t="s">
        <v>76</v>
      </c>
      <c r="D236" s="53" t="s">
        <v>151</v>
      </c>
      <c r="E236" s="53" t="s">
        <v>8</v>
      </c>
      <c r="F236" s="149">
        <f>F237</f>
        <v>250000</v>
      </c>
    </row>
    <row r="237" spans="1:11" s="121" customFormat="1" ht="37.5" outlineLevel="1">
      <c r="A237" s="137" t="s">
        <v>525</v>
      </c>
      <c r="B237" s="74" t="s">
        <v>39</v>
      </c>
      <c r="C237" s="74" t="s">
        <v>76</v>
      </c>
      <c r="D237" s="74" t="s">
        <v>162</v>
      </c>
      <c r="E237" s="74" t="s">
        <v>8</v>
      </c>
      <c r="F237" s="151">
        <f>F238</f>
        <v>250000</v>
      </c>
      <c r="G237" s="122"/>
      <c r="H237" s="122"/>
      <c r="I237" s="122"/>
      <c r="J237" s="122"/>
      <c r="K237" s="122"/>
    </row>
    <row r="238" spans="1:6" ht="15" outlineLevel="1">
      <c r="A238" s="52" t="s">
        <v>532</v>
      </c>
      <c r="B238" s="53" t="s">
        <v>39</v>
      </c>
      <c r="C238" s="53" t="s">
        <v>76</v>
      </c>
      <c r="D238" s="53" t="s">
        <v>284</v>
      </c>
      <c r="E238" s="53" t="s">
        <v>8</v>
      </c>
      <c r="F238" s="149">
        <f aca="true" t="shared" si="64" ref="F238:F240">F239</f>
        <v>250000</v>
      </c>
    </row>
    <row r="239" spans="1:6" ht="15" outlineLevel="1">
      <c r="A239" s="57" t="s">
        <v>77</v>
      </c>
      <c r="B239" s="53" t="s">
        <v>39</v>
      </c>
      <c r="C239" s="53" t="s">
        <v>76</v>
      </c>
      <c r="D239" s="53" t="s">
        <v>533</v>
      </c>
      <c r="E239" s="53" t="s">
        <v>8</v>
      </c>
      <c r="F239" s="149">
        <f t="shared" si="64"/>
        <v>250000</v>
      </c>
    </row>
    <row r="240" spans="1:6" ht="15" outlineLevel="1">
      <c r="A240" s="52" t="s">
        <v>18</v>
      </c>
      <c r="B240" s="53" t="s">
        <v>39</v>
      </c>
      <c r="C240" s="53" t="s">
        <v>76</v>
      </c>
      <c r="D240" s="53" t="s">
        <v>533</v>
      </c>
      <c r="E240" s="53" t="s">
        <v>19</v>
      </c>
      <c r="F240" s="149">
        <f t="shared" si="64"/>
        <v>250000</v>
      </c>
    </row>
    <row r="241" spans="1:6" ht="37.5" outlineLevel="1">
      <c r="A241" s="52" t="s">
        <v>20</v>
      </c>
      <c r="B241" s="53" t="s">
        <v>39</v>
      </c>
      <c r="C241" s="53" t="s">
        <v>76</v>
      </c>
      <c r="D241" s="53" t="s">
        <v>533</v>
      </c>
      <c r="E241" s="53" t="s">
        <v>21</v>
      </c>
      <c r="F241" s="149">
        <v>250000</v>
      </c>
    </row>
    <row r="242" spans="1:11" s="121" customFormat="1" ht="15" outlineLevel="1">
      <c r="A242" s="137" t="s">
        <v>160</v>
      </c>
      <c r="B242" s="74" t="s">
        <v>39</v>
      </c>
      <c r="C242" s="74" t="s">
        <v>76</v>
      </c>
      <c r="D242" s="74" t="s">
        <v>152</v>
      </c>
      <c r="E242" s="74" t="s">
        <v>8</v>
      </c>
      <c r="F242" s="152">
        <f aca="true" t="shared" si="65" ref="F242:F244">F243</f>
        <v>0</v>
      </c>
      <c r="G242" s="122"/>
      <c r="H242" s="122"/>
      <c r="I242" s="122"/>
      <c r="J242" s="122"/>
      <c r="K242" s="122"/>
    </row>
    <row r="243" spans="1:6" ht="37.5" outlineLevel="1">
      <c r="A243" s="58" t="s">
        <v>413</v>
      </c>
      <c r="B243" s="53" t="s">
        <v>39</v>
      </c>
      <c r="C243" s="53" t="s">
        <v>76</v>
      </c>
      <c r="D243" s="53" t="s">
        <v>421</v>
      </c>
      <c r="E243" s="53" t="s">
        <v>8</v>
      </c>
      <c r="F243" s="146">
        <f t="shared" si="65"/>
        <v>0</v>
      </c>
    </row>
    <row r="244" spans="1:6" ht="15" outlineLevel="1">
      <c r="A244" s="52" t="s">
        <v>30</v>
      </c>
      <c r="B244" s="53" t="s">
        <v>39</v>
      </c>
      <c r="C244" s="53" t="s">
        <v>76</v>
      </c>
      <c r="D244" s="53" t="s">
        <v>421</v>
      </c>
      <c r="E244" s="53" t="s">
        <v>31</v>
      </c>
      <c r="F244" s="146">
        <f t="shared" si="65"/>
        <v>0</v>
      </c>
    </row>
    <row r="245" spans="1:6" ht="15" outlineLevel="1">
      <c r="A245" s="52" t="s">
        <v>414</v>
      </c>
      <c r="B245" s="53" t="s">
        <v>39</v>
      </c>
      <c r="C245" s="53" t="s">
        <v>76</v>
      </c>
      <c r="D245" s="53" t="s">
        <v>421</v>
      </c>
      <c r="E245" s="53" t="s">
        <v>415</v>
      </c>
      <c r="F245" s="149"/>
    </row>
    <row r="246" spans="1:6" ht="15" outlineLevel="1">
      <c r="A246" s="52" t="s">
        <v>422</v>
      </c>
      <c r="B246" s="53" t="s">
        <v>39</v>
      </c>
      <c r="C246" s="53" t="s">
        <v>423</v>
      </c>
      <c r="D246" s="53" t="s">
        <v>151</v>
      </c>
      <c r="E246" s="53" t="s">
        <v>8</v>
      </c>
      <c r="F246" s="146">
        <f aca="true" t="shared" si="66" ref="F246:F253">F247</f>
        <v>12942447.94</v>
      </c>
    </row>
    <row r="247" spans="1:11" s="121" customFormat="1" ht="37.5" outlineLevel="1">
      <c r="A247" s="137" t="s">
        <v>675</v>
      </c>
      <c r="B247" s="74" t="s">
        <v>39</v>
      </c>
      <c r="C247" s="74" t="s">
        <v>423</v>
      </c>
      <c r="D247" s="74" t="s">
        <v>162</v>
      </c>
      <c r="E247" s="74" t="s">
        <v>8</v>
      </c>
      <c r="F247" s="152">
        <f>F248</f>
        <v>12942447.94</v>
      </c>
      <c r="G247" s="122"/>
      <c r="H247" s="122"/>
      <c r="I247" s="122"/>
      <c r="J247" s="122"/>
      <c r="K247" s="122"/>
    </row>
    <row r="248" spans="1:6" ht="37.5" outlineLevel="1">
      <c r="A248" s="52" t="s">
        <v>534</v>
      </c>
      <c r="B248" s="53" t="s">
        <v>39</v>
      </c>
      <c r="C248" s="53" t="s">
        <v>423</v>
      </c>
      <c r="D248" s="53" t="s">
        <v>527</v>
      </c>
      <c r="E248" s="53" t="s">
        <v>8</v>
      </c>
      <c r="F248" s="146">
        <f aca="true" t="shared" si="67" ref="F248">F249+F252</f>
        <v>12942447.94</v>
      </c>
    </row>
    <row r="249" spans="1:6" ht="37.5" outlineLevel="1">
      <c r="A249" s="52" t="s">
        <v>456</v>
      </c>
      <c r="B249" s="53" t="s">
        <v>39</v>
      </c>
      <c r="C249" s="53" t="s">
        <v>423</v>
      </c>
      <c r="D249" s="53" t="s">
        <v>535</v>
      </c>
      <c r="E249" s="53" t="s">
        <v>8</v>
      </c>
      <c r="F249" s="146">
        <f aca="true" t="shared" si="68" ref="F249:F250">F250</f>
        <v>51827</v>
      </c>
    </row>
    <row r="250" spans="1:6" ht="15" outlineLevel="1">
      <c r="A250" s="52" t="s">
        <v>22</v>
      </c>
      <c r="B250" s="53" t="s">
        <v>39</v>
      </c>
      <c r="C250" s="53" t="s">
        <v>423</v>
      </c>
      <c r="D250" s="53" t="s">
        <v>535</v>
      </c>
      <c r="E250" s="53" t="s">
        <v>23</v>
      </c>
      <c r="F250" s="146">
        <f t="shared" si="68"/>
        <v>51827</v>
      </c>
    </row>
    <row r="251" spans="1:6" ht="37.5" outlineLevel="1">
      <c r="A251" s="52" t="s">
        <v>61</v>
      </c>
      <c r="B251" s="53" t="s">
        <v>39</v>
      </c>
      <c r="C251" s="53" t="s">
        <v>423</v>
      </c>
      <c r="D251" s="53" t="s">
        <v>535</v>
      </c>
      <c r="E251" s="53" t="s">
        <v>62</v>
      </c>
      <c r="F251" s="149">
        <v>51827</v>
      </c>
    </row>
    <row r="252" spans="1:6" ht="37.5" outlineLevel="1">
      <c r="A252" s="32" t="s">
        <v>582</v>
      </c>
      <c r="B252" s="53" t="s">
        <v>39</v>
      </c>
      <c r="C252" s="53" t="s">
        <v>423</v>
      </c>
      <c r="D252" s="53" t="s">
        <v>536</v>
      </c>
      <c r="E252" s="53" t="s">
        <v>8</v>
      </c>
      <c r="F252" s="146">
        <f t="shared" si="66"/>
        <v>12890620.94</v>
      </c>
    </row>
    <row r="253" spans="1:6" ht="15" outlineLevel="1">
      <c r="A253" s="52" t="s">
        <v>22</v>
      </c>
      <c r="B253" s="53" t="s">
        <v>39</v>
      </c>
      <c r="C253" s="53" t="s">
        <v>423</v>
      </c>
      <c r="D253" s="53" t="s">
        <v>536</v>
      </c>
      <c r="E253" s="53" t="s">
        <v>23</v>
      </c>
      <c r="F253" s="146">
        <f t="shared" si="66"/>
        <v>12890620.94</v>
      </c>
    </row>
    <row r="254" spans="1:6" ht="37.5" outlineLevel="1">
      <c r="A254" s="52" t="s">
        <v>61</v>
      </c>
      <c r="B254" s="53" t="s">
        <v>39</v>
      </c>
      <c r="C254" s="53" t="s">
        <v>423</v>
      </c>
      <c r="D254" s="53" t="s">
        <v>536</v>
      </c>
      <c r="E254" s="53" t="s">
        <v>62</v>
      </c>
      <c r="F254" s="149">
        <v>12890620.94</v>
      </c>
    </row>
    <row r="255" spans="1:11" s="121" customFormat="1" ht="15" outlineLevel="1">
      <c r="A255" s="137" t="s">
        <v>78</v>
      </c>
      <c r="B255" s="74" t="s">
        <v>39</v>
      </c>
      <c r="C255" s="74" t="s">
        <v>79</v>
      </c>
      <c r="D255" s="74" t="s">
        <v>151</v>
      </c>
      <c r="E255" s="74" t="s">
        <v>8</v>
      </c>
      <c r="F255" s="151">
        <f aca="true" t="shared" si="69" ref="F255">F256</f>
        <v>915000</v>
      </c>
      <c r="G255" s="122"/>
      <c r="H255" s="122"/>
      <c r="I255" s="122"/>
      <c r="J255" s="122"/>
      <c r="K255" s="122"/>
    </row>
    <row r="256" spans="1:6" ht="15" outlineLevel="2">
      <c r="A256" s="52" t="s">
        <v>80</v>
      </c>
      <c r="B256" s="53" t="s">
        <v>39</v>
      </c>
      <c r="C256" s="53" t="s">
        <v>81</v>
      </c>
      <c r="D256" s="53" t="s">
        <v>151</v>
      </c>
      <c r="E256" s="53" t="s">
        <v>8</v>
      </c>
      <c r="F256" s="149">
        <f>F257+F269</f>
        <v>915000</v>
      </c>
    </row>
    <row r="257" spans="1:11" s="121" customFormat="1" ht="37.5" outlineLevel="3">
      <c r="A257" s="137" t="s">
        <v>537</v>
      </c>
      <c r="B257" s="74" t="s">
        <v>39</v>
      </c>
      <c r="C257" s="74" t="s">
        <v>81</v>
      </c>
      <c r="D257" s="74" t="s">
        <v>163</v>
      </c>
      <c r="E257" s="74" t="s">
        <v>8</v>
      </c>
      <c r="F257" s="151">
        <f>F258+F265</f>
        <v>870000</v>
      </c>
      <c r="G257" s="122"/>
      <c r="H257" s="122"/>
      <c r="I257" s="122"/>
      <c r="J257" s="122"/>
      <c r="K257" s="122"/>
    </row>
    <row r="258" spans="1:6" ht="37.5" outlineLevel="3">
      <c r="A258" s="52" t="s">
        <v>538</v>
      </c>
      <c r="B258" s="53" t="s">
        <v>39</v>
      </c>
      <c r="C258" s="53" t="s">
        <v>81</v>
      </c>
      <c r="D258" s="53" t="s">
        <v>583</v>
      </c>
      <c r="E258" s="53" t="s">
        <v>8</v>
      </c>
      <c r="F258" s="149">
        <f>F259+F262</f>
        <v>840000</v>
      </c>
    </row>
    <row r="259" spans="1:6" ht="15" outlineLevel="3">
      <c r="A259" s="52" t="s">
        <v>539</v>
      </c>
      <c r="B259" s="53" t="s">
        <v>39</v>
      </c>
      <c r="C259" s="53" t="s">
        <v>81</v>
      </c>
      <c r="D259" s="53" t="s">
        <v>540</v>
      </c>
      <c r="E259" s="53" t="s">
        <v>8</v>
      </c>
      <c r="F259" s="149">
        <f aca="true" t="shared" si="70" ref="F259:F263">F260</f>
        <v>400000</v>
      </c>
    </row>
    <row r="260" spans="1:6" ht="15" outlineLevel="3">
      <c r="A260" s="52" t="s">
        <v>18</v>
      </c>
      <c r="B260" s="53" t="s">
        <v>39</v>
      </c>
      <c r="C260" s="53" t="s">
        <v>81</v>
      </c>
      <c r="D260" s="53" t="s">
        <v>540</v>
      </c>
      <c r="E260" s="53" t="s">
        <v>19</v>
      </c>
      <c r="F260" s="149">
        <f t="shared" si="70"/>
        <v>400000</v>
      </c>
    </row>
    <row r="261" spans="1:6" ht="37.5" outlineLevel="3">
      <c r="A261" s="52" t="s">
        <v>20</v>
      </c>
      <c r="B261" s="53" t="s">
        <v>39</v>
      </c>
      <c r="C261" s="53" t="s">
        <v>81</v>
      </c>
      <c r="D261" s="53" t="s">
        <v>540</v>
      </c>
      <c r="E261" s="53" t="s">
        <v>21</v>
      </c>
      <c r="F261" s="149">
        <v>400000</v>
      </c>
    </row>
    <row r="262" spans="1:6" ht="15" outlineLevel="3">
      <c r="A262" s="52" t="s">
        <v>296</v>
      </c>
      <c r="B262" s="53" t="s">
        <v>39</v>
      </c>
      <c r="C262" s="53" t="s">
        <v>81</v>
      </c>
      <c r="D262" s="53" t="s">
        <v>541</v>
      </c>
      <c r="E262" s="53" t="s">
        <v>8</v>
      </c>
      <c r="F262" s="149">
        <f t="shared" si="70"/>
        <v>440000</v>
      </c>
    </row>
    <row r="263" spans="1:6" ht="15" outlineLevel="3">
      <c r="A263" s="52" t="s">
        <v>18</v>
      </c>
      <c r="B263" s="53" t="s">
        <v>39</v>
      </c>
      <c r="C263" s="53" t="s">
        <v>81</v>
      </c>
      <c r="D263" s="53" t="s">
        <v>541</v>
      </c>
      <c r="E263" s="53" t="s">
        <v>19</v>
      </c>
      <c r="F263" s="149">
        <f t="shared" si="70"/>
        <v>440000</v>
      </c>
    </row>
    <row r="264" spans="1:6" ht="37.5" outlineLevel="3">
      <c r="A264" s="52" t="s">
        <v>20</v>
      </c>
      <c r="B264" s="53" t="s">
        <v>39</v>
      </c>
      <c r="C264" s="53" t="s">
        <v>81</v>
      </c>
      <c r="D264" s="53" t="s">
        <v>541</v>
      </c>
      <c r="E264" s="53" t="s">
        <v>21</v>
      </c>
      <c r="F264" s="149">
        <v>440000</v>
      </c>
    </row>
    <row r="265" spans="1:6" ht="15" outlineLevel="7">
      <c r="A265" s="52" t="s">
        <v>542</v>
      </c>
      <c r="B265" s="53" t="s">
        <v>543</v>
      </c>
      <c r="C265" s="53" t="s">
        <v>81</v>
      </c>
      <c r="D265" s="53" t="s">
        <v>298</v>
      </c>
      <c r="E265" s="53" t="s">
        <v>8</v>
      </c>
      <c r="F265" s="146">
        <f>F266</f>
        <v>30000</v>
      </c>
    </row>
    <row r="266" spans="1:6" ht="15" outlineLevel="5">
      <c r="A266" s="52" t="s">
        <v>82</v>
      </c>
      <c r="B266" s="53" t="s">
        <v>39</v>
      </c>
      <c r="C266" s="53" t="s">
        <v>81</v>
      </c>
      <c r="D266" s="53" t="s">
        <v>297</v>
      </c>
      <c r="E266" s="53" t="s">
        <v>8</v>
      </c>
      <c r="F266" s="149">
        <f aca="true" t="shared" si="71" ref="F266:F267">F267</f>
        <v>30000</v>
      </c>
    </row>
    <row r="267" spans="1:6" ht="15" outlineLevel="6">
      <c r="A267" s="52" t="s">
        <v>18</v>
      </c>
      <c r="B267" s="53" t="s">
        <v>39</v>
      </c>
      <c r="C267" s="53" t="s">
        <v>81</v>
      </c>
      <c r="D267" s="53" t="s">
        <v>297</v>
      </c>
      <c r="E267" s="53" t="s">
        <v>19</v>
      </c>
      <c r="F267" s="149">
        <f t="shared" si="71"/>
        <v>30000</v>
      </c>
    </row>
    <row r="268" spans="1:6" ht="37.5" outlineLevel="7">
      <c r="A268" s="52" t="s">
        <v>20</v>
      </c>
      <c r="B268" s="53" t="s">
        <v>39</v>
      </c>
      <c r="C268" s="53" t="s">
        <v>81</v>
      </c>
      <c r="D268" s="53" t="s">
        <v>297</v>
      </c>
      <c r="E268" s="53" t="s">
        <v>21</v>
      </c>
      <c r="F268" s="149">
        <v>30000</v>
      </c>
    </row>
    <row r="269" spans="1:11" s="121" customFormat="1" ht="56.25" outlineLevel="3">
      <c r="A269" s="137" t="s">
        <v>711</v>
      </c>
      <c r="B269" s="74" t="s">
        <v>39</v>
      </c>
      <c r="C269" s="74" t="s">
        <v>81</v>
      </c>
      <c r="D269" s="74" t="s">
        <v>544</v>
      </c>
      <c r="E269" s="74" t="s">
        <v>8</v>
      </c>
      <c r="F269" s="151">
        <f>F270</f>
        <v>45000</v>
      </c>
      <c r="G269" s="122"/>
      <c r="H269" s="122"/>
      <c r="I269" s="122"/>
      <c r="J269" s="122"/>
      <c r="K269" s="122"/>
    </row>
    <row r="270" spans="1:6" ht="21" customHeight="1" outlineLevel="5">
      <c r="A270" s="52" t="s">
        <v>545</v>
      </c>
      <c r="B270" s="53" t="s">
        <v>39</v>
      </c>
      <c r="C270" s="53" t="s">
        <v>81</v>
      </c>
      <c r="D270" s="53" t="s">
        <v>546</v>
      </c>
      <c r="E270" s="53" t="s">
        <v>8</v>
      </c>
      <c r="F270" s="149">
        <f>F272</f>
        <v>45000</v>
      </c>
    </row>
    <row r="271" spans="1:6" ht="15" outlineLevel="5">
      <c r="A271" s="52" t="s">
        <v>547</v>
      </c>
      <c r="B271" s="53" t="s">
        <v>39</v>
      </c>
      <c r="C271" s="53" t="s">
        <v>81</v>
      </c>
      <c r="D271" s="53" t="s">
        <v>548</v>
      </c>
      <c r="E271" s="53" t="s">
        <v>8</v>
      </c>
      <c r="F271" s="149">
        <f>F272</f>
        <v>45000</v>
      </c>
    </row>
    <row r="272" spans="1:6" ht="15" outlineLevel="6">
      <c r="A272" s="52" t="s">
        <v>18</v>
      </c>
      <c r="B272" s="53" t="s">
        <v>39</v>
      </c>
      <c r="C272" s="53" t="s">
        <v>81</v>
      </c>
      <c r="D272" s="53" t="s">
        <v>548</v>
      </c>
      <c r="E272" s="53" t="s">
        <v>19</v>
      </c>
      <c r="F272" s="149">
        <f aca="true" t="shared" si="72" ref="F272">F273</f>
        <v>45000</v>
      </c>
    </row>
    <row r="273" spans="1:6" ht="37.5" outlineLevel="7">
      <c r="A273" s="52" t="s">
        <v>20</v>
      </c>
      <c r="B273" s="53" t="s">
        <v>39</v>
      </c>
      <c r="C273" s="53" t="s">
        <v>81</v>
      </c>
      <c r="D273" s="53" t="s">
        <v>548</v>
      </c>
      <c r="E273" s="53" t="s">
        <v>21</v>
      </c>
      <c r="F273" s="149">
        <v>45000</v>
      </c>
    </row>
    <row r="274" spans="1:11" s="121" customFormat="1" ht="15" outlineLevel="1">
      <c r="A274" s="137" t="s">
        <v>83</v>
      </c>
      <c r="B274" s="74" t="s">
        <v>39</v>
      </c>
      <c r="C274" s="74" t="s">
        <v>84</v>
      </c>
      <c r="D274" s="74" t="s">
        <v>151</v>
      </c>
      <c r="E274" s="74" t="s">
        <v>8</v>
      </c>
      <c r="F274" s="151">
        <f aca="true" t="shared" si="73" ref="F274:F279">F275</f>
        <v>14078899</v>
      </c>
      <c r="G274" s="122"/>
      <c r="H274" s="122"/>
      <c r="I274" s="122"/>
      <c r="J274" s="122"/>
      <c r="K274" s="122"/>
    </row>
    <row r="275" spans="1:6" ht="15" outlineLevel="2">
      <c r="A275" s="52" t="s">
        <v>312</v>
      </c>
      <c r="B275" s="53" t="s">
        <v>39</v>
      </c>
      <c r="C275" s="53" t="s">
        <v>311</v>
      </c>
      <c r="D275" s="53" t="s">
        <v>151</v>
      </c>
      <c r="E275" s="53" t="s">
        <v>8</v>
      </c>
      <c r="F275" s="149">
        <f t="shared" si="73"/>
        <v>14078899</v>
      </c>
    </row>
    <row r="276" spans="1:11" s="121" customFormat="1" ht="37.5" outlineLevel="3">
      <c r="A276" s="137" t="s">
        <v>551</v>
      </c>
      <c r="B276" s="74" t="s">
        <v>39</v>
      </c>
      <c r="C276" s="74" t="s">
        <v>311</v>
      </c>
      <c r="D276" s="74" t="s">
        <v>164</v>
      </c>
      <c r="E276" s="74" t="s">
        <v>8</v>
      </c>
      <c r="F276" s="151">
        <f t="shared" si="73"/>
        <v>14078899</v>
      </c>
      <c r="G276" s="122"/>
      <c r="H276" s="122"/>
      <c r="I276" s="122"/>
      <c r="J276" s="122"/>
      <c r="K276" s="122"/>
    </row>
    <row r="277" spans="1:6" ht="37.5" outlineLevel="3">
      <c r="A277" s="52" t="s">
        <v>550</v>
      </c>
      <c r="B277" s="53" t="s">
        <v>39</v>
      </c>
      <c r="C277" s="53" t="s">
        <v>311</v>
      </c>
      <c r="D277" s="53" t="s">
        <v>280</v>
      </c>
      <c r="E277" s="53" t="s">
        <v>8</v>
      </c>
      <c r="F277" s="149">
        <f>F278</f>
        <v>14078899</v>
      </c>
    </row>
    <row r="278" spans="1:6" ht="37.5" outlineLevel="5">
      <c r="A278" s="52" t="s">
        <v>87</v>
      </c>
      <c r="B278" s="53" t="s">
        <v>39</v>
      </c>
      <c r="C278" s="53" t="s">
        <v>311</v>
      </c>
      <c r="D278" s="53" t="s">
        <v>165</v>
      </c>
      <c r="E278" s="53" t="s">
        <v>8</v>
      </c>
      <c r="F278" s="149">
        <f t="shared" si="73"/>
        <v>14078899</v>
      </c>
    </row>
    <row r="279" spans="1:6" ht="37.5" outlineLevel="6">
      <c r="A279" s="52" t="s">
        <v>51</v>
      </c>
      <c r="B279" s="53" t="s">
        <v>39</v>
      </c>
      <c r="C279" s="53" t="s">
        <v>311</v>
      </c>
      <c r="D279" s="53" t="s">
        <v>165</v>
      </c>
      <c r="E279" s="53" t="s">
        <v>52</v>
      </c>
      <c r="F279" s="149">
        <f t="shared" si="73"/>
        <v>14078899</v>
      </c>
    </row>
    <row r="280" spans="1:6" ht="15" outlineLevel="7">
      <c r="A280" s="52" t="s">
        <v>88</v>
      </c>
      <c r="B280" s="53" t="s">
        <v>39</v>
      </c>
      <c r="C280" s="53" t="s">
        <v>311</v>
      </c>
      <c r="D280" s="53" t="s">
        <v>165</v>
      </c>
      <c r="E280" s="53" t="s">
        <v>89</v>
      </c>
      <c r="F280" s="149">
        <v>14078899</v>
      </c>
    </row>
    <row r="281" spans="1:11" s="121" customFormat="1" ht="15" outlineLevel="1">
      <c r="A281" s="137" t="s">
        <v>93</v>
      </c>
      <c r="B281" s="74" t="s">
        <v>39</v>
      </c>
      <c r="C281" s="74" t="s">
        <v>94</v>
      </c>
      <c r="D281" s="74" t="s">
        <v>151</v>
      </c>
      <c r="E281" s="74" t="s">
        <v>8</v>
      </c>
      <c r="F281" s="151">
        <f>F282</f>
        <v>8438777.45</v>
      </c>
      <c r="G281" s="122"/>
      <c r="H281" s="122"/>
      <c r="I281" s="122"/>
      <c r="J281" s="122"/>
      <c r="K281" s="122"/>
    </row>
    <row r="282" spans="1:6" ht="15" outlineLevel="2">
      <c r="A282" s="52" t="s">
        <v>95</v>
      </c>
      <c r="B282" s="53" t="s">
        <v>39</v>
      </c>
      <c r="C282" s="53" t="s">
        <v>96</v>
      </c>
      <c r="D282" s="53" t="s">
        <v>151</v>
      </c>
      <c r="E282" s="53" t="s">
        <v>8</v>
      </c>
      <c r="F282" s="149">
        <f>F283</f>
        <v>8438777.45</v>
      </c>
    </row>
    <row r="283" spans="1:11" s="121" customFormat="1" ht="37.5" outlineLevel="3">
      <c r="A283" s="137" t="s">
        <v>551</v>
      </c>
      <c r="B283" s="74" t="s">
        <v>39</v>
      </c>
      <c r="C283" s="74" t="s">
        <v>96</v>
      </c>
      <c r="D283" s="74" t="s">
        <v>164</v>
      </c>
      <c r="E283" s="74" t="s">
        <v>8</v>
      </c>
      <c r="F283" s="151">
        <f>F284+F294</f>
        <v>8438777.45</v>
      </c>
      <c r="G283" s="122"/>
      <c r="H283" s="122"/>
      <c r="I283" s="122"/>
      <c r="J283" s="122"/>
      <c r="K283" s="122"/>
    </row>
    <row r="284" spans="1:6" ht="37.5" outlineLevel="3">
      <c r="A284" s="52" t="s">
        <v>552</v>
      </c>
      <c r="B284" s="53" t="s">
        <v>39</v>
      </c>
      <c r="C284" s="53" t="s">
        <v>96</v>
      </c>
      <c r="D284" s="53" t="s">
        <v>279</v>
      </c>
      <c r="E284" s="53" t="s">
        <v>8</v>
      </c>
      <c r="F284" s="149">
        <f>F285+F288+F291</f>
        <v>7767777.45</v>
      </c>
    </row>
    <row r="285" spans="1:6" ht="56.25" outlineLevel="3">
      <c r="A285" s="52" t="s">
        <v>457</v>
      </c>
      <c r="B285" s="53" t="s">
        <v>39</v>
      </c>
      <c r="C285" s="53" t="s">
        <v>96</v>
      </c>
      <c r="D285" s="53" t="s">
        <v>458</v>
      </c>
      <c r="E285" s="53" t="s">
        <v>8</v>
      </c>
      <c r="F285" s="149">
        <f aca="true" t="shared" si="74" ref="F285:F286">F286</f>
        <v>1530</v>
      </c>
    </row>
    <row r="286" spans="1:6" ht="37.5" outlineLevel="3">
      <c r="A286" s="52" t="s">
        <v>51</v>
      </c>
      <c r="B286" s="53" t="s">
        <v>39</v>
      </c>
      <c r="C286" s="53" t="s">
        <v>96</v>
      </c>
      <c r="D286" s="53" t="s">
        <v>458</v>
      </c>
      <c r="E286" s="53" t="s">
        <v>52</v>
      </c>
      <c r="F286" s="149">
        <f t="shared" si="74"/>
        <v>1530</v>
      </c>
    </row>
    <row r="287" spans="1:6" ht="15" outlineLevel="3">
      <c r="A287" s="52" t="s">
        <v>88</v>
      </c>
      <c r="B287" s="53" t="s">
        <v>39</v>
      </c>
      <c r="C287" s="53" t="s">
        <v>96</v>
      </c>
      <c r="D287" s="53" t="s">
        <v>458</v>
      </c>
      <c r="E287" s="53" t="s">
        <v>89</v>
      </c>
      <c r="F287" s="149">
        <v>1530</v>
      </c>
    </row>
    <row r="288" spans="1:6" ht="37.5" outlineLevel="7">
      <c r="A288" s="59" t="s">
        <v>98</v>
      </c>
      <c r="B288" s="53" t="s">
        <v>39</v>
      </c>
      <c r="C288" s="53" t="s">
        <v>96</v>
      </c>
      <c r="D288" s="53" t="s">
        <v>169</v>
      </c>
      <c r="E288" s="53" t="s">
        <v>8</v>
      </c>
      <c r="F288" s="149">
        <f aca="true" t="shared" si="75" ref="F288:F289">F289</f>
        <v>7617000</v>
      </c>
    </row>
    <row r="289" spans="1:6" ht="37.5" outlineLevel="7">
      <c r="A289" s="52" t="s">
        <v>51</v>
      </c>
      <c r="B289" s="53" t="s">
        <v>39</v>
      </c>
      <c r="C289" s="53" t="s">
        <v>96</v>
      </c>
      <c r="D289" s="53" t="s">
        <v>169</v>
      </c>
      <c r="E289" s="53" t="s">
        <v>52</v>
      </c>
      <c r="F289" s="149">
        <f t="shared" si="75"/>
        <v>7617000</v>
      </c>
    </row>
    <row r="290" spans="1:6" ht="15" outlineLevel="7">
      <c r="A290" s="52" t="s">
        <v>88</v>
      </c>
      <c r="B290" s="53" t="s">
        <v>39</v>
      </c>
      <c r="C290" s="53" t="s">
        <v>96</v>
      </c>
      <c r="D290" s="53" t="s">
        <v>169</v>
      </c>
      <c r="E290" s="53" t="s">
        <v>89</v>
      </c>
      <c r="F290" s="149">
        <v>7617000</v>
      </c>
    </row>
    <row r="291" spans="1:6" ht="56.25" outlineLevel="7">
      <c r="A291" s="32" t="s">
        <v>584</v>
      </c>
      <c r="B291" s="53" t="s">
        <v>39</v>
      </c>
      <c r="C291" s="53" t="s">
        <v>96</v>
      </c>
      <c r="D291" s="53" t="s">
        <v>424</v>
      </c>
      <c r="E291" s="53" t="s">
        <v>8</v>
      </c>
      <c r="F291" s="146">
        <f aca="true" t="shared" si="76" ref="F291:F292">F292</f>
        <v>149247.45</v>
      </c>
    </row>
    <row r="292" spans="1:6" ht="37.5" outlineLevel="7">
      <c r="A292" s="52" t="s">
        <v>51</v>
      </c>
      <c r="B292" s="53" t="s">
        <v>39</v>
      </c>
      <c r="C292" s="53" t="s">
        <v>96</v>
      </c>
      <c r="D292" s="53" t="s">
        <v>424</v>
      </c>
      <c r="E292" s="53" t="s">
        <v>52</v>
      </c>
      <c r="F292" s="146">
        <f t="shared" si="76"/>
        <v>149247.45</v>
      </c>
    </row>
    <row r="293" spans="1:6" ht="15" outlineLevel="7">
      <c r="A293" s="52" t="s">
        <v>88</v>
      </c>
      <c r="B293" s="53" t="s">
        <v>39</v>
      </c>
      <c r="C293" s="53" t="s">
        <v>96</v>
      </c>
      <c r="D293" s="53" t="s">
        <v>424</v>
      </c>
      <c r="E293" s="53" t="s">
        <v>89</v>
      </c>
      <c r="F293" s="149">
        <v>149247.45</v>
      </c>
    </row>
    <row r="294" spans="1:6" ht="15" outlineLevel="7">
      <c r="A294" s="52" t="s">
        <v>261</v>
      </c>
      <c r="B294" s="53" t="s">
        <v>39</v>
      </c>
      <c r="C294" s="53" t="s">
        <v>96</v>
      </c>
      <c r="D294" s="53" t="s">
        <v>281</v>
      </c>
      <c r="E294" s="53" t="s">
        <v>8</v>
      </c>
      <c r="F294" s="146">
        <f>F295</f>
        <v>671000</v>
      </c>
    </row>
    <row r="295" spans="1:6" ht="15" outlineLevel="5">
      <c r="A295" s="52" t="s">
        <v>97</v>
      </c>
      <c r="B295" s="53" t="s">
        <v>39</v>
      </c>
      <c r="C295" s="53" t="s">
        <v>96</v>
      </c>
      <c r="D295" s="53" t="s">
        <v>168</v>
      </c>
      <c r="E295" s="53" t="s">
        <v>8</v>
      </c>
      <c r="F295" s="149">
        <f aca="true" t="shared" si="77" ref="F295">F296</f>
        <v>671000</v>
      </c>
    </row>
    <row r="296" spans="1:6" ht="37.5" outlineLevel="6">
      <c r="A296" s="52" t="s">
        <v>51</v>
      </c>
      <c r="B296" s="53" t="s">
        <v>39</v>
      </c>
      <c r="C296" s="53" t="s">
        <v>96</v>
      </c>
      <c r="D296" s="53" t="s">
        <v>168</v>
      </c>
      <c r="E296" s="53" t="s">
        <v>52</v>
      </c>
      <c r="F296" s="149">
        <f aca="true" t="shared" si="78" ref="F296">F297+F298</f>
        <v>671000</v>
      </c>
    </row>
    <row r="297" spans="1:6" ht="15" outlineLevel="7">
      <c r="A297" s="52" t="s">
        <v>88</v>
      </c>
      <c r="B297" s="53" t="s">
        <v>39</v>
      </c>
      <c r="C297" s="53" t="s">
        <v>96</v>
      </c>
      <c r="D297" s="53" t="s">
        <v>168</v>
      </c>
      <c r="E297" s="53" t="s">
        <v>89</v>
      </c>
      <c r="F297" s="149">
        <v>557000</v>
      </c>
    </row>
    <row r="298" spans="1:6" ht="37.5" outlineLevel="7">
      <c r="A298" s="52" t="s">
        <v>553</v>
      </c>
      <c r="B298" s="53" t="s">
        <v>39</v>
      </c>
      <c r="C298" s="53" t="s">
        <v>96</v>
      </c>
      <c r="D298" s="53" t="s">
        <v>168</v>
      </c>
      <c r="E298" s="53" t="s">
        <v>307</v>
      </c>
      <c r="F298" s="149">
        <v>114000</v>
      </c>
    </row>
    <row r="299" spans="1:11" s="121" customFormat="1" ht="15" outlineLevel="1">
      <c r="A299" s="137" t="s">
        <v>99</v>
      </c>
      <c r="B299" s="74" t="s">
        <v>39</v>
      </c>
      <c r="C299" s="74" t="s">
        <v>100</v>
      </c>
      <c r="D299" s="74" t="s">
        <v>151</v>
      </c>
      <c r="E299" s="74" t="s">
        <v>8</v>
      </c>
      <c r="F299" s="151">
        <f>F300+F305+F320</f>
        <v>36970344.87</v>
      </c>
      <c r="G299" s="122"/>
      <c r="H299" s="122"/>
      <c r="I299" s="122"/>
      <c r="J299" s="122"/>
      <c r="K299" s="122"/>
    </row>
    <row r="300" spans="1:6" ht="15" outlineLevel="2">
      <c r="A300" s="52" t="s">
        <v>101</v>
      </c>
      <c r="B300" s="53" t="s">
        <v>39</v>
      </c>
      <c r="C300" s="53" t="s">
        <v>102</v>
      </c>
      <c r="D300" s="53" t="s">
        <v>151</v>
      </c>
      <c r="E300" s="53" t="s">
        <v>8</v>
      </c>
      <c r="F300" s="149">
        <f>F301</f>
        <v>3713124</v>
      </c>
    </row>
    <row r="301" spans="1:6" ht="15" outlineLevel="4">
      <c r="A301" s="52" t="s">
        <v>160</v>
      </c>
      <c r="B301" s="53" t="s">
        <v>39</v>
      </c>
      <c r="C301" s="53" t="s">
        <v>102</v>
      </c>
      <c r="D301" s="53" t="s">
        <v>152</v>
      </c>
      <c r="E301" s="53" t="s">
        <v>8</v>
      </c>
      <c r="F301" s="149">
        <f aca="true" t="shared" si="79" ref="F301:F303">F302</f>
        <v>3713124</v>
      </c>
    </row>
    <row r="302" spans="1:6" ht="15" outlineLevel="5">
      <c r="A302" s="52" t="s">
        <v>103</v>
      </c>
      <c r="B302" s="53" t="s">
        <v>39</v>
      </c>
      <c r="C302" s="53" t="s">
        <v>102</v>
      </c>
      <c r="D302" s="53" t="s">
        <v>170</v>
      </c>
      <c r="E302" s="53" t="s">
        <v>8</v>
      </c>
      <c r="F302" s="149">
        <f t="shared" si="79"/>
        <v>3713124</v>
      </c>
    </row>
    <row r="303" spans="1:6" ht="15" outlineLevel="6">
      <c r="A303" s="52" t="s">
        <v>104</v>
      </c>
      <c r="B303" s="53" t="s">
        <v>39</v>
      </c>
      <c r="C303" s="53" t="s">
        <v>102</v>
      </c>
      <c r="D303" s="53" t="s">
        <v>170</v>
      </c>
      <c r="E303" s="53" t="s">
        <v>105</v>
      </c>
      <c r="F303" s="149">
        <f t="shared" si="79"/>
        <v>3713124</v>
      </c>
    </row>
    <row r="304" spans="1:6" ht="15" outlineLevel="7">
      <c r="A304" s="52" t="s">
        <v>106</v>
      </c>
      <c r="B304" s="53" t="s">
        <v>39</v>
      </c>
      <c r="C304" s="53" t="s">
        <v>102</v>
      </c>
      <c r="D304" s="53" t="s">
        <v>170</v>
      </c>
      <c r="E304" s="53" t="s">
        <v>107</v>
      </c>
      <c r="F304" s="149">
        <v>3713124</v>
      </c>
    </row>
    <row r="305" spans="1:6" ht="15" outlineLevel="7">
      <c r="A305" s="52" t="s">
        <v>108</v>
      </c>
      <c r="B305" s="53" t="s">
        <v>39</v>
      </c>
      <c r="C305" s="53" t="s">
        <v>109</v>
      </c>
      <c r="D305" s="53" t="s">
        <v>151</v>
      </c>
      <c r="E305" s="53" t="s">
        <v>8</v>
      </c>
      <c r="F305" s="149">
        <f>F306+F316+F311</f>
        <v>713660</v>
      </c>
    </row>
    <row r="306" spans="1:11" s="121" customFormat="1" ht="37.5" outlineLevel="7">
      <c r="A306" s="137" t="s">
        <v>554</v>
      </c>
      <c r="B306" s="74" t="s">
        <v>39</v>
      </c>
      <c r="C306" s="74" t="s">
        <v>109</v>
      </c>
      <c r="D306" s="74" t="s">
        <v>155</v>
      </c>
      <c r="E306" s="74" t="s">
        <v>8</v>
      </c>
      <c r="F306" s="151">
        <f>F307</f>
        <v>440160</v>
      </c>
      <c r="G306" s="122"/>
      <c r="H306" s="122"/>
      <c r="I306" s="122"/>
      <c r="J306" s="122"/>
      <c r="K306" s="122"/>
    </row>
    <row r="307" spans="1:6" ht="37.5" outlineLevel="7">
      <c r="A307" s="52" t="s">
        <v>555</v>
      </c>
      <c r="B307" s="53" t="s">
        <v>39</v>
      </c>
      <c r="C307" s="53" t="s">
        <v>109</v>
      </c>
      <c r="D307" s="53" t="s">
        <v>661</v>
      </c>
      <c r="E307" s="53" t="s">
        <v>8</v>
      </c>
      <c r="F307" s="149">
        <f>F308</f>
        <v>440160</v>
      </c>
    </row>
    <row r="308" spans="1:6" ht="37.5" outlineLevel="7">
      <c r="A308" s="52" t="s">
        <v>113</v>
      </c>
      <c r="B308" s="53" t="s">
        <v>39</v>
      </c>
      <c r="C308" s="53" t="s">
        <v>109</v>
      </c>
      <c r="D308" s="53" t="s">
        <v>664</v>
      </c>
      <c r="E308" s="53" t="s">
        <v>8</v>
      </c>
      <c r="F308" s="149">
        <f aca="true" t="shared" si="80" ref="F308:F309">F309</f>
        <v>440160</v>
      </c>
    </row>
    <row r="309" spans="1:6" ht="15" outlineLevel="7">
      <c r="A309" s="52" t="s">
        <v>104</v>
      </c>
      <c r="B309" s="53" t="s">
        <v>39</v>
      </c>
      <c r="C309" s="53" t="s">
        <v>109</v>
      </c>
      <c r="D309" s="53" t="s">
        <v>664</v>
      </c>
      <c r="E309" s="53" t="s">
        <v>105</v>
      </c>
      <c r="F309" s="149">
        <f t="shared" si="80"/>
        <v>440160</v>
      </c>
    </row>
    <row r="310" spans="1:6" ht="37.5" outlineLevel="7">
      <c r="A310" s="52" t="s">
        <v>111</v>
      </c>
      <c r="B310" s="53" t="s">
        <v>39</v>
      </c>
      <c r="C310" s="53" t="s">
        <v>109</v>
      </c>
      <c r="D310" s="53" t="s">
        <v>664</v>
      </c>
      <c r="E310" s="53" t="s">
        <v>112</v>
      </c>
      <c r="F310" s="149">
        <v>440160</v>
      </c>
    </row>
    <row r="311" spans="1:11" s="121" customFormat="1" ht="37.5" outlineLevel="7">
      <c r="A311" s="137" t="s">
        <v>556</v>
      </c>
      <c r="B311" s="74" t="s">
        <v>39</v>
      </c>
      <c r="C311" s="74" t="s">
        <v>109</v>
      </c>
      <c r="D311" s="74" t="s">
        <v>557</v>
      </c>
      <c r="E311" s="74" t="s">
        <v>8</v>
      </c>
      <c r="F311" s="152">
        <f>F312</f>
        <v>173500</v>
      </c>
      <c r="G311" s="122"/>
      <c r="H311" s="122"/>
      <c r="I311" s="122"/>
      <c r="J311" s="122"/>
      <c r="K311" s="122"/>
    </row>
    <row r="312" spans="1:6" ht="37.5" outlineLevel="7">
      <c r="A312" s="52" t="s">
        <v>585</v>
      </c>
      <c r="B312" s="53" t="s">
        <v>39</v>
      </c>
      <c r="C312" s="53" t="s">
        <v>109</v>
      </c>
      <c r="D312" s="53" t="s">
        <v>558</v>
      </c>
      <c r="E312" s="53" t="s">
        <v>8</v>
      </c>
      <c r="F312" s="146">
        <f>F313</f>
        <v>173500</v>
      </c>
    </row>
    <row r="313" spans="1:6" ht="37.5" outlineLevel="7">
      <c r="A313" s="52" t="s">
        <v>110</v>
      </c>
      <c r="B313" s="53" t="s">
        <v>39</v>
      </c>
      <c r="C313" s="53" t="s">
        <v>109</v>
      </c>
      <c r="D313" s="53" t="s">
        <v>559</v>
      </c>
      <c r="E313" s="53" t="s">
        <v>8</v>
      </c>
      <c r="F313" s="149">
        <f>F314</f>
        <v>173500</v>
      </c>
    </row>
    <row r="314" spans="1:6" ht="15" outlineLevel="7">
      <c r="A314" s="52" t="s">
        <v>104</v>
      </c>
      <c r="B314" s="53" t="s">
        <v>39</v>
      </c>
      <c r="C314" s="53" t="s">
        <v>109</v>
      </c>
      <c r="D314" s="53" t="s">
        <v>559</v>
      </c>
      <c r="E314" s="53" t="s">
        <v>105</v>
      </c>
      <c r="F314" s="146">
        <f aca="true" t="shared" si="81" ref="F314">F315</f>
        <v>173500</v>
      </c>
    </row>
    <row r="315" spans="1:6" ht="37.5" outlineLevel="7">
      <c r="A315" s="52" t="s">
        <v>111</v>
      </c>
      <c r="B315" s="53" t="s">
        <v>39</v>
      </c>
      <c r="C315" s="53" t="s">
        <v>109</v>
      </c>
      <c r="D315" s="53" t="s">
        <v>559</v>
      </c>
      <c r="E315" s="53" t="s">
        <v>112</v>
      </c>
      <c r="F315" s="149">
        <v>173500</v>
      </c>
    </row>
    <row r="316" spans="1:6" ht="15" outlineLevel="7">
      <c r="A316" s="52" t="s">
        <v>160</v>
      </c>
      <c r="B316" s="53" t="s">
        <v>39</v>
      </c>
      <c r="C316" s="53" t="s">
        <v>109</v>
      </c>
      <c r="D316" s="53" t="s">
        <v>152</v>
      </c>
      <c r="E316" s="53" t="s">
        <v>8</v>
      </c>
      <c r="F316" s="146">
        <f>F317</f>
        <v>100000</v>
      </c>
    </row>
    <row r="317" spans="1:6" ht="15" outlineLevel="7">
      <c r="A317" s="52" t="s">
        <v>438</v>
      </c>
      <c r="B317" s="53" t="s">
        <v>39</v>
      </c>
      <c r="C317" s="53" t="s">
        <v>109</v>
      </c>
      <c r="D317" s="53" t="s">
        <v>439</v>
      </c>
      <c r="E317" s="53" t="s">
        <v>8</v>
      </c>
      <c r="F317" s="146">
        <f aca="true" t="shared" si="82" ref="F317:F318">F318</f>
        <v>100000</v>
      </c>
    </row>
    <row r="318" spans="1:6" ht="15" outlineLevel="7">
      <c r="A318" s="52" t="s">
        <v>104</v>
      </c>
      <c r="B318" s="53" t="s">
        <v>39</v>
      </c>
      <c r="C318" s="53" t="s">
        <v>109</v>
      </c>
      <c r="D318" s="53" t="s">
        <v>439</v>
      </c>
      <c r="E318" s="53" t="s">
        <v>105</v>
      </c>
      <c r="F318" s="146">
        <f t="shared" si="82"/>
        <v>100000</v>
      </c>
    </row>
    <row r="319" spans="1:6" ht="15" outlineLevel="7">
      <c r="A319" s="52" t="s">
        <v>459</v>
      </c>
      <c r="B319" s="53" t="s">
        <v>39</v>
      </c>
      <c r="C319" s="53" t="s">
        <v>109</v>
      </c>
      <c r="D319" s="53" t="s">
        <v>439</v>
      </c>
      <c r="E319" s="53" t="s">
        <v>460</v>
      </c>
      <c r="F319" s="149">
        <v>100000</v>
      </c>
    </row>
    <row r="320" spans="1:6" ht="15" outlineLevel="1">
      <c r="A320" s="52" t="s">
        <v>143</v>
      </c>
      <c r="B320" s="53" t="s">
        <v>39</v>
      </c>
      <c r="C320" s="53" t="s">
        <v>144</v>
      </c>
      <c r="D320" s="53" t="s">
        <v>151</v>
      </c>
      <c r="E320" s="53" t="s">
        <v>8</v>
      </c>
      <c r="F320" s="146">
        <f aca="true" t="shared" si="83" ref="F320:F324">F321</f>
        <v>32543560.869999997</v>
      </c>
    </row>
    <row r="321" spans="1:6" ht="15" outlineLevel="1">
      <c r="A321" s="52" t="s">
        <v>160</v>
      </c>
      <c r="B321" s="53" t="s">
        <v>39</v>
      </c>
      <c r="C321" s="53" t="s">
        <v>144</v>
      </c>
      <c r="D321" s="53" t="s">
        <v>152</v>
      </c>
      <c r="E321" s="53" t="s">
        <v>8</v>
      </c>
      <c r="F321" s="146">
        <f t="shared" si="83"/>
        <v>32543560.869999997</v>
      </c>
    </row>
    <row r="322" spans="1:6" ht="15" outlineLevel="1">
      <c r="A322" s="52" t="s">
        <v>388</v>
      </c>
      <c r="B322" s="53" t="s">
        <v>39</v>
      </c>
      <c r="C322" s="53" t="s">
        <v>144</v>
      </c>
      <c r="D322" s="53" t="s">
        <v>387</v>
      </c>
      <c r="E322" s="53" t="s">
        <v>8</v>
      </c>
      <c r="F322" s="146">
        <f>F323+F326+F329</f>
        <v>32543560.869999997</v>
      </c>
    </row>
    <row r="323" spans="1:6" ht="56.25" outlineLevel="1">
      <c r="A323" s="32" t="s">
        <v>564</v>
      </c>
      <c r="B323" s="53" t="s">
        <v>39</v>
      </c>
      <c r="C323" s="53" t="s">
        <v>144</v>
      </c>
      <c r="D323" s="53" t="s">
        <v>431</v>
      </c>
      <c r="E323" s="53" t="s">
        <v>8</v>
      </c>
      <c r="F323" s="146">
        <f t="shared" si="83"/>
        <v>10776283.87</v>
      </c>
    </row>
    <row r="324" spans="1:6" ht="37.5" outlineLevel="1">
      <c r="A324" s="52" t="s">
        <v>328</v>
      </c>
      <c r="B324" s="53" t="s">
        <v>39</v>
      </c>
      <c r="C324" s="53" t="s">
        <v>144</v>
      </c>
      <c r="D324" s="53" t="s">
        <v>431</v>
      </c>
      <c r="E324" s="53" t="s">
        <v>329</v>
      </c>
      <c r="F324" s="146">
        <f t="shared" si="83"/>
        <v>10776283.87</v>
      </c>
    </row>
    <row r="325" spans="1:6" ht="15" outlineLevel="1">
      <c r="A325" s="52" t="s">
        <v>330</v>
      </c>
      <c r="B325" s="53" t="s">
        <v>39</v>
      </c>
      <c r="C325" s="53" t="s">
        <v>144</v>
      </c>
      <c r="D325" s="53" t="s">
        <v>431</v>
      </c>
      <c r="E325" s="53" t="s">
        <v>331</v>
      </c>
      <c r="F325" s="149">
        <v>10776283.87</v>
      </c>
    </row>
    <row r="326" spans="1:6" ht="55.5" customHeight="1" outlineLevel="1">
      <c r="A326" s="52" t="s">
        <v>723</v>
      </c>
      <c r="B326" s="53" t="s">
        <v>39</v>
      </c>
      <c r="C326" s="53" t="s">
        <v>144</v>
      </c>
      <c r="D326" s="53" t="s">
        <v>724</v>
      </c>
      <c r="E326" s="53" t="s">
        <v>8</v>
      </c>
      <c r="F326" s="149">
        <f>F327</f>
        <v>769864</v>
      </c>
    </row>
    <row r="327" spans="1:6" ht="15" outlineLevel="1">
      <c r="A327" s="52" t="s">
        <v>104</v>
      </c>
      <c r="B327" s="53" t="s">
        <v>39</v>
      </c>
      <c r="C327" s="53" t="s">
        <v>144</v>
      </c>
      <c r="D327" s="53" t="s">
        <v>724</v>
      </c>
      <c r="E327" s="53" t="s">
        <v>105</v>
      </c>
      <c r="F327" s="149">
        <f>F328</f>
        <v>769864</v>
      </c>
    </row>
    <row r="328" spans="1:6" ht="37.5" outlineLevel="1">
      <c r="A328" s="52" t="s">
        <v>111</v>
      </c>
      <c r="B328" s="53" t="s">
        <v>39</v>
      </c>
      <c r="C328" s="53" t="s">
        <v>144</v>
      </c>
      <c r="D328" s="53" t="s">
        <v>724</v>
      </c>
      <c r="E328" s="53" t="s">
        <v>112</v>
      </c>
      <c r="F328" s="149">
        <v>769864</v>
      </c>
    </row>
    <row r="329" spans="1:6" ht="75" outlineLevel="1">
      <c r="A329" s="32" t="s">
        <v>725</v>
      </c>
      <c r="B329" s="53" t="s">
        <v>39</v>
      </c>
      <c r="C329" s="53" t="s">
        <v>144</v>
      </c>
      <c r="D329" s="53" t="s">
        <v>726</v>
      </c>
      <c r="E329" s="53" t="s">
        <v>8</v>
      </c>
      <c r="F329" s="149">
        <f>F330</f>
        <v>20997413</v>
      </c>
    </row>
    <row r="330" spans="1:6" ht="15" outlineLevel="1">
      <c r="A330" s="52" t="s">
        <v>104</v>
      </c>
      <c r="B330" s="53" t="s">
        <v>39</v>
      </c>
      <c r="C330" s="53" t="s">
        <v>144</v>
      </c>
      <c r="D330" s="53" t="s">
        <v>726</v>
      </c>
      <c r="E330" s="53" t="s">
        <v>105</v>
      </c>
      <c r="F330" s="149">
        <f>F331</f>
        <v>20997413</v>
      </c>
    </row>
    <row r="331" spans="1:6" ht="37.5" outlineLevel="1">
      <c r="A331" s="52" t="s">
        <v>111</v>
      </c>
      <c r="B331" s="53" t="s">
        <v>39</v>
      </c>
      <c r="C331" s="53" t="s">
        <v>144</v>
      </c>
      <c r="D331" s="53" t="s">
        <v>726</v>
      </c>
      <c r="E331" s="53" t="s">
        <v>112</v>
      </c>
      <c r="F331" s="149">
        <v>20997413</v>
      </c>
    </row>
    <row r="332" spans="1:11" s="121" customFormat="1" ht="15" outlineLevel="1">
      <c r="A332" s="137" t="s">
        <v>114</v>
      </c>
      <c r="B332" s="74" t="s">
        <v>39</v>
      </c>
      <c r="C332" s="74" t="s">
        <v>115</v>
      </c>
      <c r="D332" s="74" t="s">
        <v>151</v>
      </c>
      <c r="E332" s="74" t="s">
        <v>8</v>
      </c>
      <c r="F332" s="152">
        <f>F333</f>
        <v>21709750</v>
      </c>
      <c r="G332" s="122"/>
      <c r="H332" s="122"/>
      <c r="I332" s="122"/>
      <c r="J332" s="122"/>
      <c r="K332" s="122"/>
    </row>
    <row r="333" spans="1:6" ht="15" outlineLevel="1">
      <c r="A333" s="52" t="s">
        <v>450</v>
      </c>
      <c r="B333" s="53" t="s">
        <v>39</v>
      </c>
      <c r="C333" s="53" t="s">
        <v>449</v>
      </c>
      <c r="D333" s="53" t="s">
        <v>151</v>
      </c>
      <c r="E333" s="53" t="s">
        <v>8</v>
      </c>
      <c r="F333" s="146">
        <f aca="true" t="shared" si="84" ref="F333">F334</f>
        <v>21709750</v>
      </c>
    </row>
    <row r="334" spans="1:11" s="121" customFormat="1" ht="37.5" outlineLevel="1">
      <c r="A334" s="137" t="s">
        <v>560</v>
      </c>
      <c r="B334" s="74" t="s">
        <v>39</v>
      </c>
      <c r="C334" s="74" t="s">
        <v>449</v>
      </c>
      <c r="D334" s="74" t="s">
        <v>250</v>
      </c>
      <c r="E334" s="74" t="s">
        <v>8</v>
      </c>
      <c r="F334" s="152">
        <f>F335+F342</f>
        <v>21709750</v>
      </c>
      <c r="G334" s="122"/>
      <c r="H334" s="122"/>
      <c r="I334" s="122"/>
      <c r="J334" s="122"/>
      <c r="K334" s="122"/>
    </row>
    <row r="335" spans="1:6" ht="15" outlineLevel="1">
      <c r="A335" s="52" t="s">
        <v>561</v>
      </c>
      <c r="B335" s="53" t="s">
        <v>39</v>
      </c>
      <c r="C335" s="53" t="s">
        <v>449</v>
      </c>
      <c r="D335" s="53" t="s">
        <v>453</v>
      </c>
      <c r="E335" s="53" t="s">
        <v>8</v>
      </c>
      <c r="F335" s="146">
        <f>F336+F339</f>
        <v>21148750</v>
      </c>
    </row>
    <row r="336" spans="1:6" ht="37.5" outlineLevel="1">
      <c r="A336" s="52" t="s">
        <v>395</v>
      </c>
      <c r="B336" s="53" t="s">
        <v>39</v>
      </c>
      <c r="C336" s="53" t="s">
        <v>449</v>
      </c>
      <c r="D336" s="53" t="s">
        <v>451</v>
      </c>
      <c r="E336" s="53" t="s">
        <v>8</v>
      </c>
      <c r="F336" s="146">
        <f aca="true" t="shared" si="85" ref="F336:F337">F337</f>
        <v>358750</v>
      </c>
    </row>
    <row r="337" spans="1:6" ht="37.5" outlineLevel="1">
      <c r="A337" s="52" t="s">
        <v>328</v>
      </c>
      <c r="B337" s="53" t="s">
        <v>39</v>
      </c>
      <c r="C337" s="53" t="s">
        <v>449</v>
      </c>
      <c r="D337" s="53" t="s">
        <v>451</v>
      </c>
      <c r="E337" s="53" t="s">
        <v>329</v>
      </c>
      <c r="F337" s="146">
        <f t="shared" si="85"/>
        <v>358750</v>
      </c>
    </row>
    <row r="338" spans="1:6" ht="15" outlineLevel="1">
      <c r="A338" s="52" t="s">
        <v>330</v>
      </c>
      <c r="B338" s="53" t="s">
        <v>39</v>
      </c>
      <c r="C338" s="53" t="s">
        <v>449</v>
      </c>
      <c r="D338" s="53" t="s">
        <v>451</v>
      </c>
      <c r="E338" s="53" t="s">
        <v>331</v>
      </c>
      <c r="F338" s="149">
        <v>358750</v>
      </c>
    </row>
    <row r="339" spans="1:6" ht="38.25" customHeight="1" outlineLevel="1">
      <c r="A339" s="32" t="s">
        <v>705</v>
      </c>
      <c r="B339" s="53" t="s">
        <v>39</v>
      </c>
      <c r="C339" s="53" t="s">
        <v>449</v>
      </c>
      <c r="D339" s="53" t="s">
        <v>452</v>
      </c>
      <c r="E339" s="53" t="s">
        <v>8</v>
      </c>
      <c r="F339" s="146">
        <f aca="true" t="shared" si="86" ref="F339:F340">F340</f>
        <v>20790000</v>
      </c>
    </row>
    <row r="340" spans="1:6" ht="37.5" outlineLevel="1">
      <c r="A340" s="52" t="s">
        <v>328</v>
      </c>
      <c r="B340" s="53" t="s">
        <v>39</v>
      </c>
      <c r="C340" s="53" t="s">
        <v>449</v>
      </c>
      <c r="D340" s="53" t="s">
        <v>452</v>
      </c>
      <c r="E340" s="53" t="s">
        <v>329</v>
      </c>
      <c r="F340" s="146">
        <f t="shared" si="86"/>
        <v>20790000</v>
      </c>
    </row>
    <row r="341" spans="1:6" ht="15" outlineLevel="1">
      <c r="A341" s="52" t="s">
        <v>330</v>
      </c>
      <c r="B341" s="53" t="s">
        <v>39</v>
      </c>
      <c r="C341" s="53" t="s">
        <v>449</v>
      </c>
      <c r="D341" s="53" t="s">
        <v>452</v>
      </c>
      <c r="E341" s="53" t="s">
        <v>331</v>
      </c>
      <c r="F341" s="149">
        <v>20790000</v>
      </c>
    </row>
    <row r="342" spans="1:6" ht="37.5" outlineLevel="1">
      <c r="A342" s="52" t="s">
        <v>263</v>
      </c>
      <c r="B342" s="53" t="s">
        <v>39</v>
      </c>
      <c r="C342" s="53" t="s">
        <v>449</v>
      </c>
      <c r="D342" s="53" t="s">
        <v>282</v>
      </c>
      <c r="E342" s="53" t="s">
        <v>8</v>
      </c>
      <c r="F342" s="146">
        <f aca="true" t="shared" si="87" ref="F342">F343</f>
        <v>561000</v>
      </c>
    </row>
    <row r="343" spans="1:6" ht="15" outlineLevel="1">
      <c r="A343" s="52" t="s">
        <v>116</v>
      </c>
      <c r="B343" s="53" t="s">
        <v>39</v>
      </c>
      <c r="C343" s="53" t="s">
        <v>449</v>
      </c>
      <c r="D343" s="53" t="s">
        <v>251</v>
      </c>
      <c r="E343" s="53" t="s">
        <v>8</v>
      </c>
      <c r="F343" s="146">
        <f aca="true" t="shared" si="88" ref="F343">F344+F346</f>
        <v>561000</v>
      </c>
    </row>
    <row r="344" spans="1:6" ht="15" outlineLevel="1">
      <c r="A344" s="52" t="s">
        <v>18</v>
      </c>
      <c r="B344" s="53" t="s">
        <v>39</v>
      </c>
      <c r="C344" s="53" t="s">
        <v>449</v>
      </c>
      <c r="D344" s="53" t="s">
        <v>251</v>
      </c>
      <c r="E344" s="53" t="s">
        <v>19</v>
      </c>
      <c r="F344" s="146">
        <f aca="true" t="shared" si="89" ref="F344">F345</f>
        <v>531000</v>
      </c>
    </row>
    <row r="345" spans="1:6" ht="37.5" outlineLevel="1">
      <c r="A345" s="52" t="s">
        <v>20</v>
      </c>
      <c r="B345" s="53" t="s">
        <v>39</v>
      </c>
      <c r="C345" s="53" t="s">
        <v>449</v>
      </c>
      <c r="D345" s="53" t="s">
        <v>251</v>
      </c>
      <c r="E345" s="53" t="s">
        <v>21</v>
      </c>
      <c r="F345" s="149">
        <v>531000</v>
      </c>
    </row>
    <row r="346" spans="1:6" ht="18" customHeight="1" outlineLevel="1">
      <c r="A346" s="52" t="s">
        <v>341</v>
      </c>
      <c r="B346" s="53" t="s">
        <v>39</v>
      </c>
      <c r="C346" s="53" t="s">
        <v>449</v>
      </c>
      <c r="D346" s="53" t="s">
        <v>251</v>
      </c>
      <c r="E346" s="53" t="s">
        <v>23</v>
      </c>
      <c r="F346" s="146">
        <f aca="true" t="shared" si="90" ref="F346">F347</f>
        <v>30000</v>
      </c>
    </row>
    <row r="347" spans="1:6" ht="18" customHeight="1" outlineLevel="1">
      <c r="A347" s="52" t="s">
        <v>342</v>
      </c>
      <c r="B347" s="53" t="s">
        <v>39</v>
      </c>
      <c r="C347" s="53" t="s">
        <v>449</v>
      </c>
      <c r="D347" s="53" t="s">
        <v>251</v>
      </c>
      <c r="E347" s="53" t="s">
        <v>25</v>
      </c>
      <c r="F347" s="149">
        <v>30000</v>
      </c>
    </row>
    <row r="348" spans="1:11" s="121" customFormat="1" ht="15" outlineLevel="1">
      <c r="A348" s="137" t="s">
        <v>117</v>
      </c>
      <c r="B348" s="74" t="s">
        <v>39</v>
      </c>
      <c r="C348" s="74" t="s">
        <v>118</v>
      </c>
      <c r="D348" s="74" t="s">
        <v>151</v>
      </c>
      <c r="E348" s="74" t="s">
        <v>8</v>
      </c>
      <c r="F348" s="151">
        <f>F349</f>
        <v>881250</v>
      </c>
      <c r="G348" s="122"/>
      <c r="H348" s="122"/>
      <c r="I348" s="122"/>
      <c r="J348" s="122"/>
      <c r="K348" s="122"/>
    </row>
    <row r="349" spans="1:6" ht="15" outlineLevel="2">
      <c r="A349" s="52" t="s">
        <v>119</v>
      </c>
      <c r="B349" s="53" t="s">
        <v>39</v>
      </c>
      <c r="C349" s="53" t="s">
        <v>120</v>
      </c>
      <c r="D349" s="53" t="s">
        <v>151</v>
      </c>
      <c r="E349" s="53" t="s">
        <v>8</v>
      </c>
      <c r="F349" s="149">
        <f aca="true" t="shared" si="91" ref="F349:F353">F350</f>
        <v>881250</v>
      </c>
    </row>
    <row r="350" spans="1:11" s="121" customFormat="1" ht="37.5" outlineLevel="3">
      <c r="A350" s="137" t="s">
        <v>707</v>
      </c>
      <c r="B350" s="74" t="s">
        <v>39</v>
      </c>
      <c r="C350" s="74" t="s">
        <v>120</v>
      </c>
      <c r="D350" s="74" t="s">
        <v>485</v>
      </c>
      <c r="E350" s="74" t="s">
        <v>8</v>
      </c>
      <c r="F350" s="151">
        <f>F351</f>
        <v>881250</v>
      </c>
      <c r="G350" s="122"/>
      <c r="H350" s="122"/>
      <c r="I350" s="122"/>
      <c r="J350" s="122"/>
      <c r="K350" s="122"/>
    </row>
    <row r="351" spans="1:6" ht="37.5" outlineLevel="4">
      <c r="A351" s="56" t="s">
        <v>502</v>
      </c>
      <c r="B351" s="53" t="s">
        <v>39</v>
      </c>
      <c r="C351" s="53" t="s">
        <v>120</v>
      </c>
      <c r="D351" s="53" t="s">
        <v>487</v>
      </c>
      <c r="E351" s="53" t="s">
        <v>8</v>
      </c>
      <c r="F351" s="149">
        <f t="shared" si="91"/>
        <v>881250</v>
      </c>
    </row>
    <row r="352" spans="1:6" ht="37.5" outlineLevel="5">
      <c r="A352" s="52" t="s">
        <v>121</v>
      </c>
      <c r="B352" s="53" t="s">
        <v>39</v>
      </c>
      <c r="C352" s="53" t="s">
        <v>120</v>
      </c>
      <c r="D352" s="53" t="s">
        <v>488</v>
      </c>
      <c r="E352" s="53" t="s">
        <v>8</v>
      </c>
      <c r="F352" s="149">
        <f t="shared" si="91"/>
        <v>881250</v>
      </c>
    </row>
    <row r="353" spans="1:6" ht="37.5" outlineLevel="6">
      <c r="A353" s="52" t="s">
        <v>51</v>
      </c>
      <c r="B353" s="53" t="s">
        <v>39</v>
      </c>
      <c r="C353" s="53" t="s">
        <v>120</v>
      </c>
      <c r="D353" s="53" t="s">
        <v>488</v>
      </c>
      <c r="E353" s="53" t="s">
        <v>52</v>
      </c>
      <c r="F353" s="149">
        <f t="shared" si="91"/>
        <v>881250</v>
      </c>
    </row>
    <row r="354" spans="1:6" ht="15" outlineLevel="7">
      <c r="A354" s="52" t="s">
        <v>53</v>
      </c>
      <c r="B354" s="53" t="s">
        <v>39</v>
      </c>
      <c r="C354" s="53" t="s">
        <v>120</v>
      </c>
      <c r="D354" s="53" t="s">
        <v>488</v>
      </c>
      <c r="E354" s="53" t="s">
        <v>54</v>
      </c>
      <c r="F354" s="149">
        <v>881250</v>
      </c>
    </row>
    <row r="355" spans="1:11" s="3" customFormat="1" ht="15">
      <c r="A355" s="50" t="s">
        <v>122</v>
      </c>
      <c r="B355" s="51" t="s">
        <v>123</v>
      </c>
      <c r="C355" s="51" t="s">
        <v>7</v>
      </c>
      <c r="D355" s="51" t="s">
        <v>151</v>
      </c>
      <c r="E355" s="51" t="s">
        <v>8</v>
      </c>
      <c r="F355" s="153">
        <f aca="true" t="shared" si="92" ref="F355">F356</f>
        <v>6006771</v>
      </c>
      <c r="G355" s="9"/>
      <c r="H355" s="9"/>
      <c r="I355" s="9"/>
      <c r="J355" s="9"/>
      <c r="K355" s="9"/>
    </row>
    <row r="356" spans="1:6" ht="15" outlineLevel="1">
      <c r="A356" s="52" t="s">
        <v>9</v>
      </c>
      <c r="B356" s="53" t="s">
        <v>123</v>
      </c>
      <c r="C356" s="53" t="s">
        <v>10</v>
      </c>
      <c r="D356" s="53" t="s">
        <v>151</v>
      </c>
      <c r="E356" s="53" t="s">
        <v>8</v>
      </c>
      <c r="F356" s="149">
        <f aca="true" t="shared" si="93" ref="F356">F357+F372+F377</f>
        <v>6006771</v>
      </c>
    </row>
    <row r="357" spans="1:6" ht="37.5" customHeight="1" outlineLevel="2">
      <c r="A357" s="52" t="s">
        <v>124</v>
      </c>
      <c r="B357" s="53" t="s">
        <v>123</v>
      </c>
      <c r="C357" s="53" t="s">
        <v>125</v>
      </c>
      <c r="D357" s="53" t="s">
        <v>151</v>
      </c>
      <c r="E357" s="53" t="s">
        <v>8</v>
      </c>
      <c r="F357" s="149">
        <f aca="true" t="shared" si="94" ref="F357">F358</f>
        <v>4693092</v>
      </c>
    </row>
    <row r="358" spans="1:6" ht="15" outlineLevel="4">
      <c r="A358" s="52" t="s">
        <v>160</v>
      </c>
      <c r="B358" s="53" t="s">
        <v>123</v>
      </c>
      <c r="C358" s="53" t="s">
        <v>125</v>
      </c>
      <c r="D358" s="53" t="s">
        <v>152</v>
      </c>
      <c r="E358" s="53" t="s">
        <v>8</v>
      </c>
      <c r="F358" s="149">
        <f aca="true" t="shared" si="95" ref="F358">F359+F362+F369</f>
        <v>4693092</v>
      </c>
    </row>
    <row r="359" spans="1:6" ht="15" outlineLevel="5">
      <c r="A359" s="52" t="s">
        <v>126</v>
      </c>
      <c r="B359" s="53" t="s">
        <v>123</v>
      </c>
      <c r="C359" s="53" t="s">
        <v>125</v>
      </c>
      <c r="D359" s="53" t="s">
        <v>171</v>
      </c>
      <c r="E359" s="53" t="s">
        <v>8</v>
      </c>
      <c r="F359" s="149">
        <f aca="true" t="shared" si="96" ref="F359:F360">F360</f>
        <v>2121202</v>
      </c>
    </row>
    <row r="360" spans="1:6" ht="56.25" outlineLevel="6">
      <c r="A360" s="52" t="s">
        <v>14</v>
      </c>
      <c r="B360" s="53" t="s">
        <v>123</v>
      </c>
      <c r="C360" s="53" t="s">
        <v>125</v>
      </c>
      <c r="D360" s="53" t="s">
        <v>171</v>
      </c>
      <c r="E360" s="53" t="s">
        <v>15</v>
      </c>
      <c r="F360" s="149">
        <f t="shared" si="96"/>
        <v>2121202</v>
      </c>
    </row>
    <row r="361" spans="1:6" ht="15" outlineLevel="7">
      <c r="A361" s="52" t="s">
        <v>16</v>
      </c>
      <c r="B361" s="53" t="s">
        <v>123</v>
      </c>
      <c r="C361" s="53" t="s">
        <v>125</v>
      </c>
      <c r="D361" s="53" t="s">
        <v>171</v>
      </c>
      <c r="E361" s="53" t="s">
        <v>17</v>
      </c>
      <c r="F361" s="146">
        <v>2121202</v>
      </c>
    </row>
    <row r="362" spans="1:6" ht="37.5" outlineLevel="5">
      <c r="A362" s="52" t="s">
        <v>13</v>
      </c>
      <c r="B362" s="53" t="s">
        <v>123</v>
      </c>
      <c r="C362" s="53" t="s">
        <v>125</v>
      </c>
      <c r="D362" s="53" t="s">
        <v>153</v>
      </c>
      <c r="E362" s="53" t="s">
        <v>8</v>
      </c>
      <c r="F362" s="149">
        <f aca="true" t="shared" si="97" ref="F362">F363+F365+F367</f>
        <v>2391890</v>
      </c>
    </row>
    <row r="363" spans="1:6" ht="56.25" outlineLevel="6">
      <c r="A363" s="52" t="s">
        <v>14</v>
      </c>
      <c r="B363" s="53" t="s">
        <v>123</v>
      </c>
      <c r="C363" s="53" t="s">
        <v>125</v>
      </c>
      <c r="D363" s="53" t="s">
        <v>153</v>
      </c>
      <c r="E363" s="53" t="s">
        <v>15</v>
      </c>
      <c r="F363" s="149">
        <f aca="true" t="shared" si="98" ref="F363">F364</f>
        <v>2243390</v>
      </c>
    </row>
    <row r="364" spans="1:6" ht="15" outlineLevel="7">
      <c r="A364" s="52" t="s">
        <v>16</v>
      </c>
      <c r="B364" s="53" t="s">
        <v>123</v>
      </c>
      <c r="C364" s="53" t="s">
        <v>125</v>
      </c>
      <c r="D364" s="53" t="s">
        <v>153</v>
      </c>
      <c r="E364" s="53" t="s">
        <v>17</v>
      </c>
      <c r="F364" s="146">
        <v>2243390</v>
      </c>
    </row>
    <row r="365" spans="1:6" ht="15" outlineLevel="6">
      <c r="A365" s="52" t="s">
        <v>18</v>
      </c>
      <c r="B365" s="53" t="s">
        <v>123</v>
      </c>
      <c r="C365" s="53" t="s">
        <v>125</v>
      </c>
      <c r="D365" s="53" t="s">
        <v>153</v>
      </c>
      <c r="E365" s="53" t="s">
        <v>19</v>
      </c>
      <c r="F365" s="149">
        <f aca="true" t="shared" si="99" ref="F365">F366</f>
        <v>143000</v>
      </c>
    </row>
    <row r="366" spans="1:6" ht="37.5" outlineLevel="7">
      <c r="A366" s="52" t="s">
        <v>20</v>
      </c>
      <c r="B366" s="53" t="s">
        <v>123</v>
      </c>
      <c r="C366" s="53" t="s">
        <v>125</v>
      </c>
      <c r="D366" s="53" t="s">
        <v>153</v>
      </c>
      <c r="E366" s="53" t="s">
        <v>21</v>
      </c>
      <c r="F366" s="146">
        <v>143000</v>
      </c>
    </row>
    <row r="367" spans="1:6" ht="15" outlineLevel="6">
      <c r="A367" s="52" t="s">
        <v>22</v>
      </c>
      <c r="B367" s="53" t="s">
        <v>123</v>
      </c>
      <c r="C367" s="53" t="s">
        <v>125</v>
      </c>
      <c r="D367" s="53" t="s">
        <v>153</v>
      </c>
      <c r="E367" s="53" t="s">
        <v>23</v>
      </c>
      <c r="F367" s="149">
        <f aca="true" t="shared" si="100" ref="F367">F368</f>
        <v>5500</v>
      </c>
    </row>
    <row r="368" spans="1:6" ht="15" outlineLevel="7">
      <c r="A368" s="52" t="s">
        <v>24</v>
      </c>
      <c r="B368" s="53" t="s">
        <v>123</v>
      </c>
      <c r="C368" s="53" t="s">
        <v>125</v>
      </c>
      <c r="D368" s="53" t="s">
        <v>153</v>
      </c>
      <c r="E368" s="53" t="s">
        <v>25</v>
      </c>
      <c r="F368" s="146">
        <v>5500</v>
      </c>
    </row>
    <row r="369" spans="1:6" ht="15" outlineLevel="5">
      <c r="A369" s="52" t="s">
        <v>127</v>
      </c>
      <c r="B369" s="53" t="s">
        <v>123</v>
      </c>
      <c r="C369" s="53" t="s">
        <v>125</v>
      </c>
      <c r="D369" s="53" t="s">
        <v>172</v>
      </c>
      <c r="E369" s="53" t="s">
        <v>8</v>
      </c>
      <c r="F369" s="149">
        <f aca="true" t="shared" si="101" ref="F369:F370">F370</f>
        <v>180000</v>
      </c>
    </row>
    <row r="370" spans="1:6" ht="56.25" outlineLevel="6">
      <c r="A370" s="52" t="s">
        <v>14</v>
      </c>
      <c r="B370" s="53" t="s">
        <v>123</v>
      </c>
      <c r="C370" s="53" t="s">
        <v>125</v>
      </c>
      <c r="D370" s="53" t="s">
        <v>172</v>
      </c>
      <c r="E370" s="53" t="s">
        <v>15</v>
      </c>
      <c r="F370" s="149">
        <f t="shared" si="101"/>
        <v>180000</v>
      </c>
    </row>
    <row r="371" spans="1:6" ht="15" outlineLevel="7">
      <c r="A371" s="52" t="s">
        <v>16</v>
      </c>
      <c r="B371" s="53" t="s">
        <v>123</v>
      </c>
      <c r="C371" s="53" t="s">
        <v>125</v>
      </c>
      <c r="D371" s="53" t="s">
        <v>172</v>
      </c>
      <c r="E371" s="53" t="s">
        <v>17</v>
      </c>
      <c r="F371" s="146">
        <v>180000</v>
      </c>
    </row>
    <row r="372" spans="1:6" ht="37.5" outlineLevel="2">
      <c r="A372" s="52" t="s">
        <v>11</v>
      </c>
      <c r="B372" s="53" t="s">
        <v>123</v>
      </c>
      <c r="C372" s="53" t="s">
        <v>12</v>
      </c>
      <c r="D372" s="53" t="s">
        <v>151</v>
      </c>
      <c r="E372" s="53" t="s">
        <v>8</v>
      </c>
      <c r="F372" s="149">
        <f aca="true" t="shared" si="102" ref="F372:F375">F373</f>
        <v>1194679</v>
      </c>
    </row>
    <row r="373" spans="1:6" ht="15" outlineLevel="4">
      <c r="A373" s="52" t="s">
        <v>160</v>
      </c>
      <c r="B373" s="53" t="s">
        <v>123</v>
      </c>
      <c r="C373" s="53" t="s">
        <v>12</v>
      </c>
      <c r="D373" s="53" t="s">
        <v>152</v>
      </c>
      <c r="E373" s="53" t="s">
        <v>8</v>
      </c>
      <c r="F373" s="149">
        <f t="shared" si="102"/>
        <v>1194679</v>
      </c>
    </row>
    <row r="374" spans="1:6" ht="15" outlineLevel="5">
      <c r="A374" s="52" t="s">
        <v>140</v>
      </c>
      <c r="B374" s="53" t="s">
        <v>123</v>
      </c>
      <c r="C374" s="53" t="s">
        <v>12</v>
      </c>
      <c r="D374" s="53" t="s">
        <v>173</v>
      </c>
      <c r="E374" s="53" t="s">
        <v>8</v>
      </c>
      <c r="F374" s="149">
        <f t="shared" si="102"/>
        <v>1194679</v>
      </c>
    </row>
    <row r="375" spans="1:6" ht="56.25" outlineLevel="6">
      <c r="A375" s="52" t="s">
        <v>14</v>
      </c>
      <c r="B375" s="53" t="s">
        <v>123</v>
      </c>
      <c r="C375" s="53" t="s">
        <v>12</v>
      </c>
      <c r="D375" s="53" t="s">
        <v>173</v>
      </c>
      <c r="E375" s="53" t="s">
        <v>15</v>
      </c>
      <c r="F375" s="149">
        <f t="shared" si="102"/>
        <v>1194679</v>
      </c>
    </row>
    <row r="376" spans="1:6" ht="15" outlineLevel="7">
      <c r="A376" s="52" t="s">
        <v>16</v>
      </c>
      <c r="B376" s="53" t="s">
        <v>123</v>
      </c>
      <c r="C376" s="53" t="s">
        <v>12</v>
      </c>
      <c r="D376" s="53" t="s">
        <v>173</v>
      </c>
      <c r="E376" s="53" t="s">
        <v>17</v>
      </c>
      <c r="F376" s="146">
        <v>1194679</v>
      </c>
    </row>
    <row r="377" spans="1:6" ht="15" outlineLevel="2">
      <c r="A377" s="52" t="s">
        <v>26</v>
      </c>
      <c r="B377" s="53" t="s">
        <v>123</v>
      </c>
      <c r="C377" s="53" t="s">
        <v>27</v>
      </c>
      <c r="D377" s="53" t="s">
        <v>151</v>
      </c>
      <c r="E377" s="53" t="s">
        <v>8</v>
      </c>
      <c r="F377" s="149">
        <f aca="true" t="shared" si="103" ref="F377">F378+F383</f>
        <v>119000</v>
      </c>
    </row>
    <row r="378" spans="1:11" s="121" customFormat="1" ht="37.5" outlineLevel="3">
      <c r="A378" s="137" t="s">
        <v>674</v>
      </c>
      <c r="B378" s="74" t="s">
        <v>123</v>
      </c>
      <c r="C378" s="74" t="s">
        <v>27</v>
      </c>
      <c r="D378" s="74" t="s">
        <v>154</v>
      </c>
      <c r="E378" s="74" t="s">
        <v>8</v>
      </c>
      <c r="F378" s="151">
        <f aca="true" t="shared" si="104" ref="F378:F381">F379</f>
        <v>19000</v>
      </c>
      <c r="G378" s="122"/>
      <c r="H378" s="122"/>
      <c r="I378" s="122"/>
      <c r="J378" s="122"/>
      <c r="K378" s="122"/>
    </row>
    <row r="379" spans="1:6" ht="37.5" outlineLevel="4">
      <c r="A379" s="138" t="s">
        <v>265</v>
      </c>
      <c r="B379" s="53" t="s">
        <v>123</v>
      </c>
      <c r="C379" s="53" t="s">
        <v>27</v>
      </c>
      <c r="D379" s="53" t="s">
        <v>483</v>
      </c>
      <c r="E379" s="53" t="s">
        <v>8</v>
      </c>
      <c r="F379" s="149">
        <f t="shared" si="104"/>
        <v>19000</v>
      </c>
    </row>
    <row r="380" spans="1:6" ht="15" outlineLevel="5">
      <c r="A380" s="138" t="s">
        <v>496</v>
      </c>
      <c r="B380" s="53" t="s">
        <v>123</v>
      </c>
      <c r="C380" s="53" t="s">
        <v>27</v>
      </c>
      <c r="D380" s="53" t="s">
        <v>484</v>
      </c>
      <c r="E380" s="53" t="s">
        <v>8</v>
      </c>
      <c r="F380" s="149">
        <f t="shared" si="104"/>
        <v>19000</v>
      </c>
    </row>
    <row r="381" spans="1:6" ht="15" outlineLevel="6">
      <c r="A381" s="52" t="s">
        <v>18</v>
      </c>
      <c r="B381" s="53" t="s">
        <v>123</v>
      </c>
      <c r="C381" s="53" t="s">
        <v>27</v>
      </c>
      <c r="D381" s="53" t="s">
        <v>484</v>
      </c>
      <c r="E381" s="53" t="s">
        <v>19</v>
      </c>
      <c r="F381" s="149">
        <f t="shared" si="104"/>
        <v>19000</v>
      </c>
    </row>
    <row r="382" spans="1:6" ht="37.5" outlineLevel="7">
      <c r="A382" s="52" t="s">
        <v>20</v>
      </c>
      <c r="B382" s="53" t="s">
        <v>123</v>
      </c>
      <c r="C382" s="53" t="s">
        <v>27</v>
      </c>
      <c r="D382" s="53" t="s">
        <v>484</v>
      </c>
      <c r="E382" s="53" t="s">
        <v>21</v>
      </c>
      <c r="F382" s="146">
        <v>19000</v>
      </c>
    </row>
    <row r="383" spans="1:11" s="121" customFormat="1" ht="15" outlineLevel="7">
      <c r="A383" s="137" t="s">
        <v>160</v>
      </c>
      <c r="B383" s="74" t="s">
        <v>123</v>
      </c>
      <c r="C383" s="74" t="s">
        <v>27</v>
      </c>
      <c r="D383" s="74" t="s">
        <v>152</v>
      </c>
      <c r="E383" s="74" t="s">
        <v>8</v>
      </c>
      <c r="F383" s="155">
        <f aca="true" t="shared" si="105" ref="F383:F385">F384</f>
        <v>100000</v>
      </c>
      <c r="G383" s="122"/>
      <c r="H383" s="122"/>
      <c r="I383" s="122"/>
      <c r="J383" s="122"/>
      <c r="K383" s="122"/>
    </row>
    <row r="384" spans="1:6" ht="15" outlineLevel="7">
      <c r="A384" s="52" t="s">
        <v>332</v>
      </c>
      <c r="B384" s="53" t="s">
        <v>123</v>
      </c>
      <c r="C384" s="53" t="s">
        <v>27</v>
      </c>
      <c r="D384" s="88">
        <v>9909970200</v>
      </c>
      <c r="E384" s="53" t="s">
        <v>8</v>
      </c>
      <c r="F384" s="156">
        <f t="shared" si="105"/>
        <v>100000</v>
      </c>
    </row>
    <row r="385" spans="1:6" ht="15" outlineLevel="7">
      <c r="A385" s="52" t="s">
        <v>18</v>
      </c>
      <c r="B385" s="53" t="s">
        <v>123</v>
      </c>
      <c r="C385" s="53" t="s">
        <v>27</v>
      </c>
      <c r="D385" s="88">
        <v>9909970200</v>
      </c>
      <c r="E385" s="53" t="s">
        <v>19</v>
      </c>
      <c r="F385" s="156">
        <f t="shared" si="105"/>
        <v>100000</v>
      </c>
    </row>
    <row r="386" spans="1:6" ht="37.5" outlineLevel="7">
      <c r="A386" s="52" t="s">
        <v>20</v>
      </c>
      <c r="B386" s="53" t="s">
        <v>123</v>
      </c>
      <c r="C386" s="53" t="s">
        <v>27</v>
      </c>
      <c r="D386" s="88">
        <v>9909970200</v>
      </c>
      <c r="E386" s="53" t="s">
        <v>21</v>
      </c>
      <c r="F386" s="146">
        <v>100000</v>
      </c>
    </row>
    <row r="387" spans="1:11" s="3" customFormat="1" ht="37.5">
      <c r="A387" s="50" t="s">
        <v>128</v>
      </c>
      <c r="B387" s="51" t="s">
        <v>129</v>
      </c>
      <c r="C387" s="51" t="s">
        <v>7</v>
      </c>
      <c r="D387" s="51" t="s">
        <v>151</v>
      </c>
      <c r="E387" s="51" t="s">
        <v>8</v>
      </c>
      <c r="F387" s="153">
        <f>F388+F486</f>
        <v>470085131.96</v>
      </c>
      <c r="G387" s="160"/>
      <c r="H387" s="160"/>
      <c r="I387" s="9"/>
      <c r="J387" s="9"/>
      <c r="K387" s="9"/>
    </row>
    <row r="388" spans="1:11" s="121" customFormat="1" ht="15" outlineLevel="1">
      <c r="A388" s="137" t="s">
        <v>83</v>
      </c>
      <c r="B388" s="74" t="s">
        <v>129</v>
      </c>
      <c r="C388" s="74" t="s">
        <v>84</v>
      </c>
      <c r="D388" s="74" t="s">
        <v>151</v>
      </c>
      <c r="E388" s="74" t="s">
        <v>8</v>
      </c>
      <c r="F388" s="151">
        <f>F389+F409+F447+F464+F430</f>
        <v>463098840.96</v>
      </c>
      <c r="G388" s="122"/>
      <c r="H388" s="122"/>
      <c r="I388" s="122"/>
      <c r="J388" s="122"/>
      <c r="K388" s="122"/>
    </row>
    <row r="389" spans="1:6" ht="15" outlineLevel="2">
      <c r="A389" s="52" t="s">
        <v>130</v>
      </c>
      <c r="B389" s="53" t="s">
        <v>129</v>
      </c>
      <c r="C389" s="53" t="s">
        <v>131</v>
      </c>
      <c r="D389" s="53" t="s">
        <v>151</v>
      </c>
      <c r="E389" s="53" t="s">
        <v>8</v>
      </c>
      <c r="F389" s="149">
        <f aca="true" t="shared" si="106" ref="F389">F390</f>
        <v>107079298</v>
      </c>
    </row>
    <row r="390" spans="1:11" s="121" customFormat="1" ht="37.5" outlineLevel="3">
      <c r="A390" s="137" t="s">
        <v>586</v>
      </c>
      <c r="B390" s="74" t="s">
        <v>129</v>
      </c>
      <c r="C390" s="74" t="s">
        <v>131</v>
      </c>
      <c r="D390" s="74" t="s">
        <v>166</v>
      </c>
      <c r="E390" s="74" t="s">
        <v>8</v>
      </c>
      <c r="F390" s="151">
        <f>F391</f>
        <v>107079298</v>
      </c>
      <c r="G390" s="122"/>
      <c r="H390" s="122"/>
      <c r="I390" s="122"/>
      <c r="J390" s="122"/>
      <c r="K390" s="122"/>
    </row>
    <row r="391" spans="1:6" ht="37.5" outlineLevel="4">
      <c r="A391" s="52" t="s">
        <v>587</v>
      </c>
      <c r="B391" s="53" t="s">
        <v>129</v>
      </c>
      <c r="C391" s="53" t="s">
        <v>131</v>
      </c>
      <c r="D391" s="53" t="s">
        <v>167</v>
      </c>
      <c r="E391" s="53" t="s">
        <v>8</v>
      </c>
      <c r="F391" s="149">
        <f>F392+F399</f>
        <v>107079298</v>
      </c>
    </row>
    <row r="392" spans="1:6" ht="37.5" outlineLevel="4">
      <c r="A392" s="56" t="s">
        <v>252</v>
      </c>
      <c r="B392" s="53" t="s">
        <v>129</v>
      </c>
      <c r="C392" s="53" t="s">
        <v>131</v>
      </c>
      <c r="D392" s="53" t="s">
        <v>271</v>
      </c>
      <c r="E392" s="53" t="s">
        <v>8</v>
      </c>
      <c r="F392" s="149">
        <f>F393+F396</f>
        <v>106436798</v>
      </c>
    </row>
    <row r="393" spans="1:6" ht="37.5" outlineLevel="5">
      <c r="A393" s="52" t="s">
        <v>133</v>
      </c>
      <c r="B393" s="53" t="s">
        <v>129</v>
      </c>
      <c r="C393" s="53" t="s">
        <v>131</v>
      </c>
      <c r="D393" s="53" t="s">
        <v>174</v>
      </c>
      <c r="E393" s="53" t="s">
        <v>8</v>
      </c>
      <c r="F393" s="149">
        <f aca="true" t="shared" si="107" ref="F393:F394">F394</f>
        <v>39933569</v>
      </c>
    </row>
    <row r="394" spans="1:6" ht="37.5" outlineLevel="6">
      <c r="A394" s="52" t="s">
        <v>51</v>
      </c>
      <c r="B394" s="53" t="s">
        <v>129</v>
      </c>
      <c r="C394" s="53" t="s">
        <v>131</v>
      </c>
      <c r="D394" s="53" t="s">
        <v>174</v>
      </c>
      <c r="E394" s="53" t="s">
        <v>52</v>
      </c>
      <c r="F394" s="149">
        <f t="shared" si="107"/>
        <v>39933569</v>
      </c>
    </row>
    <row r="395" spans="1:6" ht="15" outlineLevel="7">
      <c r="A395" s="52" t="s">
        <v>88</v>
      </c>
      <c r="B395" s="53" t="s">
        <v>129</v>
      </c>
      <c r="C395" s="53" t="s">
        <v>131</v>
      </c>
      <c r="D395" s="53" t="s">
        <v>174</v>
      </c>
      <c r="E395" s="53" t="s">
        <v>89</v>
      </c>
      <c r="F395" s="146">
        <v>39933569</v>
      </c>
    </row>
    <row r="396" spans="1:6" ht="75" outlineLevel="7">
      <c r="A396" s="56" t="s">
        <v>588</v>
      </c>
      <c r="B396" s="53" t="s">
        <v>129</v>
      </c>
      <c r="C396" s="53" t="s">
        <v>131</v>
      </c>
      <c r="D396" s="53" t="s">
        <v>175</v>
      </c>
      <c r="E396" s="53" t="s">
        <v>8</v>
      </c>
      <c r="F396" s="149">
        <f aca="true" t="shared" si="108" ref="F396:F397">F397</f>
        <v>66503229</v>
      </c>
    </row>
    <row r="397" spans="1:6" ht="37.5" outlineLevel="7">
      <c r="A397" s="52" t="s">
        <v>51</v>
      </c>
      <c r="B397" s="53" t="s">
        <v>129</v>
      </c>
      <c r="C397" s="53" t="s">
        <v>131</v>
      </c>
      <c r="D397" s="53" t="s">
        <v>175</v>
      </c>
      <c r="E397" s="53" t="s">
        <v>52</v>
      </c>
      <c r="F397" s="149">
        <f t="shared" si="108"/>
        <v>66503229</v>
      </c>
    </row>
    <row r="398" spans="1:6" ht="15" outlineLevel="7">
      <c r="A398" s="52" t="s">
        <v>88</v>
      </c>
      <c r="B398" s="53" t="s">
        <v>129</v>
      </c>
      <c r="C398" s="53" t="s">
        <v>131</v>
      </c>
      <c r="D398" s="53" t="s">
        <v>175</v>
      </c>
      <c r="E398" s="53" t="s">
        <v>89</v>
      </c>
      <c r="F398" s="146">
        <v>66503229</v>
      </c>
    </row>
    <row r="399" spans="1:6" ht="18.75" customHeight="1" outlineLevel="7">
      <c r="A399" s="56" t="s">
        <v>253</v>
      </c>
      <c r="B399" s="53" t="s">
        <v>129</v>
      </c>
      <c r="C399" s="53" t="s">
        <v>131</v>
      </c>
      <c r="D399" s="53" t="s">
        <v>273</v>
      </c>
      <c r="E399" s="53" t="s">
        <v>8</v>
      </c>
      <c r="F399" s="146">
        <f>F400+F403+F406</f>
        <v>642500</v>
      </c>
    </row>
    <row r="400" spans="1:6" ht="75" outlineLevel="7">
      <c r="A400" s="32" t="s">
        <v>432</v>
      </c>
      <c r="B400" s="53" t="s">
        <v>129</v>
      </c>
      <c r="C400" s="53" t="s">
        <v>131</v>
      </c>
      <c r="D400" s="53" t="s">
        <v>433</v>
      </c>
      <c r="E400" s="53" t="s">
        <v>8</v>
      </c>
      <c r="F400" s="156">
        <f aca="true" t="shared" si="109" ref="F400:F401">F401</f>
        <v>497500</v>
      </c>
    </row>
    <row r="401" spans="1:6" ht="37.5" outlineLevel="7">
      <c r="A401" s="52" t="s">
        <v>328</v>
      </c>
      <c r="B401" s="53" t="s">
        <v>129</v>
      </c>
      <c r="C401" s="53" t="s">
        <v>131</v>
      </c>
      <c r="D401" s="53" t="s">
        <v>433</v>
      </c>
      <c r="E401" s="53" t="s">
        <v>329</v>
      </c>
      <c r="F401" s="156">
        <f t="shared" si="109"/>
        <v>497500</v>
      </c>
    </row>
    <row r="402" spans="1:6" ht="15" outlineLevel="7">
      <c r="A402" s="52" t="s">
        <v>330</v>
      </c>
      <c r="B402" s="53" t="s">
        <v>129</v>
      </c>
      <c r="C402" s="53" t="s">
        <v>131</v>
      </c>
      <c r="D402" s="53" t="s">
        <v>433</v>
      </c>
      <c r="E402" s="53" t="s">
        <v>331</v>
      </c>
      <c r="F402" s="146">
        <v>497500</v>
      </c>
    </row>
    <row r="403" spans="1:6" ht="37.5" outlineLevel="7">
      <c r="A403" s="52" t="s">
        <v>396</v>
      </c>
      <c r="B403" s="53" t="s">
        <v>129</v>
      </c>
      <c r="C403" s="53" t="s">
        <v>131</v>
      </c>
      <c r="D403" s="53" t="s">
        <v>397</v>
      </c>
      <c r="E403" s="53" t="s">
        <v>8</v>
      </c>
      <c r="F403" s="146">
        <f>F404</f>
        <v>100000</v>
      </c>
    </row>
    <row r="404" spans="1:6" ht="37.5" outlineLevel="7">
      <c r="A404" s="52" t="s">
        <v>51</v>
      </c>
      <c r="B404" s="53" t="s">
        <v>129</v>
      </c>
      <c r="C404" s="53" t="s">
        <v>131</v>
      </c>
      <c r="D404" s="53" t="s">
        <v>397</v>
      </c>
      <c r="E404" s="53" t="s">
        <v>52</v>
      </c>
      <c r="F404" s="146">
        <f>F405</f>
        <v>100000</v>
      </c>
    </row>
    <row r="405" spans="1:6" ht="15" outlineLevel="7">
      <c r="A405" s="52" t="s">
        <v>88</v>
      </c>
      <c r="B405" s="53" t="s">
        <v>129</v>
      </c>
      <c r="C405" s="53" t="s">
        <v>131</v>
      </c>
      <c r="D405" s="53" t="s">
        <v>397</v>
      </c>
      <c r="E405" s="53" t="s">
        <v>89</v>
      </c>
      <c r="F405" s="146">
        <v>100000</v>
      </c>
    </row>
    <row r="406" spans="1:6" ht="15" outlineLevel="7">
      <c r="A406" s="52" t="s">
        <v>335</v>
      </c>
      <c r="B406" s="53" t="s">
        <v>129</v>
      </c>
      <c r="C406" s="53" t="s">
        <v>131</v>
      </c>
      <c r="D406" s="53" t="s">
        <v>398</v>
      </c>
      <c r="E406" s="53" t="s">
        <v>8</v>
      </c>
      <c r="F406" s="156">
        <f aca="true" t="shared" si="110" ref="F406:F407">F407</f>
        <v>45000</v>
      </c>
    </row>
    <row r="407" spans="1:6" ht="37.5" outlineLevel="7">
      <c r="A407" s="52" t="s">
        <v>51</v>
      </c>
      <c r="B407" s="53" t="s">
        <v>129</v>
      </c>
      <c r="C407" s="53" t="s">
        <v>131</v>
      </c>
      <c r="D407" s="53" t="s">
        <v>398</v>
      </c>
      <c r="E407" s="53" t="s">
        <v>52</v>
      </c>
      <c r="F407" s="156">
        <f t="shared" si="110"/>
        <v>45000</v>
      </c>
    </row>
    <row r="408" spans="1:6" ht="15" outlineLevel="7">
      <c r="A408" s="52" t="s">
        <v>88</v>
      </c>
      <c r="B408" s="53" t="s">
        <v>129</v>
      </c>
      <c r="C408" s="53" t="s">
        <v>131</v>
      </c>
      <c r="D408" s="53" t="s">
        <v>398</v>
      </c>
      <c r="E408" s="53" t="s">
        <v>89</v>
      </c>
      <c r="F408" s="146">
        <v>45000</v>
      </c>
    </row>
    <row r="409" spans="1:6" ht="15" outlineLevel="2">
      <c r="A409" s="52" t="s">
        <v>85</v>
      </c>
      <c r="B409" s="53" t="s">
        <v>129</v>
      </c>
      <c r="C409" s="53" t="s">
        <v>86</v>
      </c>
      <c r="D409" s="53" t="s">
        <v>151</v>
      </c>
      <c r="E409" s="53" t="s">
        <v>8</v>
      </c>
      <c r="F409" s="149">
        <f>F410</f>
        <v>313438650.96</v>
      </c>
    </row>
    <row r="410" spans="1:11" s="121" customFormat="1" ht="37.5" outlineLevel="3">
      <c r="A410" s="137" t="s">
        <v>586</v>
      </c>
      <c r="B410" s="74" t="s">
        <v>129</v>
      </c>
      <c r="C410" s="74" t="s">
        <v>86</v>
      </c>
      <c r="D410" s="74" t="s">
        <v>166</v>
      </c>
      <c r="E410" s="74" t="s">
        <v>8</v>
      </c>
      <c r="F410" s="151">
        <f aca="true" t="shared" si="111" ref="F410">F411</f>
        <v>313438650.96</v>
      </c>
      <c r="G410" s="122"/>
      <c r="H410" s="122"/>
      <c r="I410" s="122"/>
      <c r="J410" s="122"/>
      <c r="K410" s="122"/>
    </row>
    <row r="411" spans="1:6" ht="37.5" outlineLevel="4">
      <c r="A411" s="52" t="s">
        <v>590</v>
      </c>
      <c r="B411" s="53" t="s">
        <v>129</v>
      </c>
      <c r="C411" s="53" t="s">
        <v>86</v>
      </c>
      <c r="D411" s="53" t="s">
        <v>176</v>
      </c>
      <c r="E411" s="53" t="s">
        <v>8</v>
      </c>
      <c r="F411" s="149">
        <f>F412+F419+F426</f>
        <v>313438650.96</v>
      </c>
    </row>
    <row r="412" spans="1:6" ht="37.5" outlineLevel="4">
      <c r="A412" s="56" t="s">
        <v>255</v>
      </c>
      <c r="B412" s="53" t="s">
        <v>129</v>
      </c>
      <c r="C412" s="53" t="s">
        <v>86</v>
      </c>
      <c r="D412" s="53" t="s">
        <v>274</v>
      </c>
      <c r="E412" s="53" t="s">
        <v>8</v>
      </c>
      <c r="F412" s="149">
        <f>F413+F416</f>
        <v>300064107.96</v>
      </c>
    </row>
    <row r="413" spans="1:6" ht="37.5" outlineLevel="5">
      <c r="A413" s="52" t="s">
        <v>134</v>
      </c>
      <c r="B413" s="53" t="s">
        <v>129</v>
      </c>
      <c r="C413" s="53" t="s">
        <v>86</v>
      </c>
      <c r="D413" s="53" t="s">
        <v>177</v>
      </c>
      <c r="E413" s="53" t="s">
        <v>8</v>
      </c>
      <c r="F413" s="149">
        <f aca="true" t="shared" si="112" ref="F413:F414">F414</f>
        <v>82871335.96</v>
      </c>
    </row>
    <row r="414" spans="1:6" ht="37.5" outlineLevel="6">
      <c r="A414" s="52" t="s">
        <v>51</v>
      </c>
      <c r="B414" s="53" t="s">
        <v>129</v>
      </c>
      <c r="C414" s="53" t="s">
        <v>86</v>
      </c>
      <c r="D414" s="53" t="s">
        <v>177</v>
      </c>
      <c r="E414" s="53" t="s">
        <v>52</v>
      </c>
      <c r="F414" s="149">
        <f t="shared" si="112"/>
        <v>82871335.96</v>
      </c>
    </row>
    <row r="415" spans="1:6" ht="15" outlineLevel="7">
      <c r="A415" s="52" t="s">
        <v>88</v>
      </c>
      <c r="B415" s="53" t="s">
        <v>129</v>
      </c>
      <c r="C415" s="53" t="s">
        <v>86</v>
      </c>
      <c r="D415" s="53" t="s">
        <v>177</v>
      </c>
      <c r="E415" s="53" t="s">
        <v>89</v>
      </c>
      <c r="F415" s="146">
        <v>82871335.96</v>
      </c>
    </row>
    <row r="416" spans="1:6" ht="93.75" outlineLevel="5">
      <c r="A416" s="56" t="s">
        <v>591</v>
      </c>
      <c r="B416" s="53" t="s">
        <v>129</v>
      </c>
      <c r="C416" s="53" t="s">
        <v>86</v>
      </c>
      <c r="D416" s="53" t="s">
        <v>178</v>
      </c>
      <c r="E416" s="53" t="s">
        <v>8</v>
      </c>
      <c r="F416" s="149">
        <f aca="true" t="shared" si="113" ref="F416:F417">F417</f>
        <v>217192772</v>
      </c>
    </row>
    <row r="417" spans="1:6" ht="37.5" outlineLevel="5">
      <c r="A417" s="52" t="s">
        <v>51</v>
      </c>
      <c r="B417" s="53" t="s">
        <v>129</v>
      </c>
      <c r="C417" s="53" t="s">
        <v>86</v>
      </c>
      <c r="D417" s="53" t="s">
        <v>178</v>
      </c>
      <c r="E417" s="53" t="s">
        <v>52</v>
      </c>
      <c r="F417" s="149">
        <f t="shared" si="113"/>
        <v>217192772</v>
      </c>
    </row>
    <row r="418" spans="1:6" ht="15" outlineLevel="5">
      <c r="A418" s="52" t="s">
        <v>88</v>
      </c>
      <c r="B418" s="53" t="s">
        <v>129</v>
      </c>
      <c r="C418" s="53" t="s">
        <v>86</v>
      </c>
      <c r="D418" s="53" t="s">
        <v>178</v>
      </c>
      <c r="E418" s="53" t="s">
        <v>89</v>
      </c>
      <c r="F418" s="146">
        <v>217192772</v>
      </c>
    </row>
    <row r="419" spans="1:6" ht="18" customHeight="1" outlineLevel="5">
      <c r="A419" s="138" t="s">
        <v>256</v>
      </c>
      <c r="B419" s="53" t="s">
        <v>129</v>
      </c>
      <c r="C419" s="53" t="s">
        <v>86</v>
      </c>
      <c r="D419" s="53" t="s">
        <v>272</v>
      </c>
      <c r="E419" s="53" t="s">
        <v>8</v>
      </c>
      <c r="F419" s="146">
        <f>F420+F423</f>
        <v>435600</v>
      </c>
    </row>
    <row r="420" spans="1:6" ht="15" outlineLevel="5">
      <c r="A420" s="52" t="s">
        <v>335</v>
      </c>
      <c r="B420" s="53" t="s">
        <v>129</v>
      </c>
      <c r="C420" s="53" t="s">
        <v>86</v>
      </c>
      <c r="D420" s="53" t="s">
        <v>336</v>
      </c>
      <c r="E420" s="53" t="s">
        <v>8</v>
      </c>
      <c r="F420" s="156">
        <f aca="true" t="shared" si="114" ref="F420:F421">F421</f>
        <v>235600</v>
      </c>
    </row>
    <row r="421" spans="1:6" ht="37.5" outlineLevel="5">
      <c r="A421" s="52" t="s">
        <v>51</v>
      </c>
      <c r="B421" s="53" t="s">
        <v>129</v>
      </c>
      <c r="C421" s="53" t="s">
        <v>86</v>
      </c>
      <c r="D421" s="53" t="s">
        <v>336</v>
      </c>
      <c r="E421" s="53" t="s">
        <v>52</v>
      </c>
      <c r="F421" s="156">
        <f t="shared" si="114"/>
        <v>235600</v>
      </c>
    </row>
    <row r="422" spans="1:6" ht="15" outlineLevel="5">
      <c r="A422" s="52" t="s">
        <v>88</v>
      </c>
      <c r="B422" s="53" t="s">
        <v>129</v>
      </c>
      <c r="C422" s="53" t="s">
        <v>86</v>
      </c>
      <c r="D422" s="53" t="s">
        <v>336</v>
      </c>
      <c r="E422" s="53" t="s">
        <v>89</v>
      </c>
      <c r="F422" s="146">
        <v>235600</v>
      </c>
    </row>
    <row r="423" spans="1:6" ht="15" outlineLevel="5">
      <c r="A423" s="136" t="s">
        <v>461</v>
      </c>
      <c r="B423" s="53" t="s">
        <v>129</v>
      </c>
      <c r="C423" s="53" t="s">
        <v>86</v>
      </c>
      <c r="D423" s="53" t="s">
        <v>462</v>
      </c>
      <c r="E423" s="53" t="s">
        <v>8</v>
      </c>
      <c r="F423" s="156">
        <f aca="true" t="shared" si="115" ref="F423:F424">F424</f>
        <v>200000</v>
      </c>
    </row>
    <row r="424" spans="1:6" ht="37.5" outlineLevel="5">
      <c r="A424" s="52" t="s">
        <v>51</v>
      </c>
      <c r="B424" s="53" t="s">
        <v>129</v>
      </c>
      <c r="C424" s="53" t="s">
        <v>86</v>
      </c>
      <c r="D424" s="53" t="s">
        <v>462</v>
      </c>
      <c r="E424" s="53" t="s">
        <v>52</v>
      </c>
      <c r="F424" s="156">
        <f t="shared" si="115"/>
        <v>200000</v>
      </c>
    </row>
    <row r="425" spans="1:6" ht="15" outlineLevel="5">
      <c r="A425" s="52" t="s">
        <v>88</v>
      </c>
      <c r="B425" s="53" t="s">
        <v>129</v>
      </c>
      <c r="C425" s="53" t="s">
        <v>86</v>
      </c>
      <c r="D425" s="53" t="s">
        <v>462</v>
      </c>
      <c r="E425" s="53" t="s">
        <v>89</v>
      </c>
      <c r="F425" s="146">
        <v>200000</v>
      </c>
    </row>
    <row r="426" spans="1:6" ht="37.5" outlineLevel="5">
      <c r="A426" s="138" t="s">
        <v>383</v>
      </c>
      <c r="B426" s="53" t="s">
        <v>129</v>
      </c>
      <c r="C426" s="53" t="s">
        <v>86</v>
      </c>
      <c r="D426" s="53" t="s">
        <v>275</v>
      </c>
      <c r="E426" s="53" t="s">
        <v>8</v>
      </c>
      <c r="F426" s="146">
        <f>F427</f>
        <v>12938943</v>
      </c>
    </row>
    <row r="427" spans="1:6" ht="75" outlineLevel="5">
      <c r="A427" s="58" t="s">
        <v>425</v>
      </c>
      <c r="B427" s="53" t="s">
        <v>129</v>
      </c>
      <c r="C427" s="53" t="s">
        <v>86</v>
      </c>
      <c r="D427" s="53" t="s">
        <v>426</v>
      </c>
      <c r="E427" s="53" t="s">
        <v>8</v>
      </c>
      <c r="F427" s="149">
        <f aca="true" t="shared" si="116" ref="F427:F428">F428</f>
        <v>12938943</v>
      </c>
    </row>
    <row r="428" spans="1:6" ht="37.5" outlineLevel="5">
      <c r="A428" s="52" t="s">
        <v>51</v>
      </c>
      <c r="B428" s="53" t="s">
        <v>129</v>
      </c>
      <c r="C428" s="53" t="s">
        <v>86</v>
      </c>
      <c r="D428" s="53" t="s">
        <v>426</v>
      </c>
      <c r="E428" s="53" t="s">
        <v>52</v>
      </c>
      <c r="F428" s="149">
        <f t="shared" si="116"/>
        <v>12938943</v>
      </c>
    </row>
    <row r="429" spans="1:6" ht="15" outlineLevel="5">
      <c r="A429" s="52" t="s">
        <v>88</v>
      </c>
      <c r="B429" s="53" t="s">
        <v>129</v>
      </c>
      <c r="C429" s="53" t="s">
        <v>86</v>
      </c>
      <c r="D429" s="53" t="s">
        <v>426</v>
      </c>
      <c r="E429" s="53" t="s">
        <v>89</v>
      </c>
      <c r="F429" s="146">
        <v>12938943</v>
      </c>
    </row>
    <row r="430" spans="1:6" ht="15" outlineLevel="5">
      <c r="A430" s="52" t="s">
        <v>312</v>
      </c>
      <c r="B430" s="53" t="s">
        <v>129</v>
      </c>
      <c r="C430" s="53" t="s">
        <v>311</v>
      </c>
      <c r="D430" s="53" t="s">
        <v>151</v>
      </c>
      <c r="E430" s="53" t="s">
        <v>8</v>
      </c>
      <c r="F430" s="156">
        <f aca="true" t="shared" si="117" ref="F430:F431">F431</f>
        <v>20468495</v>
      </c>
    </row>
    <row r="431" spans="1:11" s="121" customFormat="1" ht="37.5" outlineLevel="5">
      <c r="A431" s="137" t="s">
        <v>586</v>
      </c>
      <c r="B431" s="74" t="s">
        <v>129</v>
      </c>
      <c r="C431" s="74" t="s">
        <v>311</v>
      </c>
      <c r="D431" s="74" t="s">
        <v>166</v>
      </c>
      <c r="E431" s="74" t="s">
        <v>8</v>
      </c>
      <c r="F431" s="155">
        <f t="shared" si="117"/>
        <v>20468495</v>
      </c>
      <c r="G431" s="122"/>
      <c r="H431" s="122"/>
      <c r="I431" s="122"/>
      <c r="J431" s="122"/>
      <c r="K431" s="122"/>
    </row>
    <row r="432" spans="1:6" ht="37.5" outlineLevel="4">
      <c r="A432" s="52" t="s">
        <v>592</v>
      </c>
      <c r="B432" s="53" t="s">
        <v>129</v>
      </c>
      <c r="C432" s="53" t="s">
        <v>311</v>
      </c>
      <c r="D432" s="53" t="s">
        <v>179</v>
      </c>
      <c r="E432" s="53" t="s">
        <v>8</v>
      </c>
      <c r="F432" s="149">
        <f>F433+F440</f>
        <v>20468495</v>
      </c>
    </row>
    <row r="433" spans="1:6" ht="37.5" outlineLevel="4">
      <c r="A433" s="139" t="s">
        <v>257</v>
      </c>
      <c r="B433" s="53" t="s">
        <v>129</v>
      </c>
      <c r="C433" s="53" t="s">
        <v>311</v>
      </c>
      <c r="D433" s="53" t="s">
        <v>276</v>
      </c>
      <c r="E433" s="53" t="s">
        <v>8</v>
      </c>
      <c r="F433" s="149">
        <f>F434+F437</f>
        <v>20247995</v>
      </c>
    </row>
    <row r="434" spans="1:6" ht="37.5" outlineLevel="5">
      <c r="A434" s="52" t="s">
        <v>135</v>
      </c>
      <c r="B434" s="53" t="s">
        <v>129</v>
      </c>
      <c r="C434" s="53" t="s">
        <v>311</v>
      </c>
      <c r="D434" s="53" t="s">
        <v>181</v>
      </c>
      <c r="E434" s="53" t="s">
        <v>8</v>
      </c>
      <c r="F434" s="149">
        <f aca="true" t="shared" si="118" ref="F434:F435">F435</f>
        <v>20167995</v>
      </c>
    </row>
    <row r="435" spans="1:6" ht="37.5" outlineLevel="6">
      <c r="A435" s="52" t="s">
        <v>51</v>
      </c>
      <c r="B435" s="53" t="s">
        <v>129</v>
      </c>
      <c r="C435" s="53" t="s">
        <v>311</v>
      </c>
      <c r="D435" s="53" t="s">
        <v>181</v>
      </c>
      <c r="E435" s="53" t="s">
        <v>52</v>
      </c>
      <c r="F435" s="149">
        <f t="shared" si="118"/>
        <v>20167995</v>
      </c>
    </row>
    <row r="436" spans="1:6" ht="15" outlineLevel="7">
      <c r="A436" s="52" t="s">
        <v>88</v>
      </c>
      <c r="B436" s="53" t="s">
        <v>129</v>
      </c>
      <c r="C436" s="53" t="s">
        <v>311</v>
      </c>
      <c r="D436" s="53" t="s">
        <v>181</v>
      </c>
      <c r="E436" s="53" t="s">
        <v>89</v>
      </c>
      <c r="F436" s="146">
        <v>20167995</v>
      </c>
    </row>
    <row r="437" spans="1:6" ht="75" outlineLevel="7">
      <c r="A437" s="136" t="s">
        <v>465</v>
      </c>
      <c r="B437" s="53" t="s">
        <v>129</v>
      </c>
      <c r="C437" s="53" t="s">
        <v>311</v>
      </c>
      <c r="D437" s="53" t="s">
        <v>466</v>
      </c>
      <c r="E437" s="53" t="s">
        <v>8</v>
      </c>
      <c r="F437" s="146">
        <f>F438</f>
        <v>80000</v>
      </c>
    </row>
    <row r="438" spans="1:6" ht="37.5" outlineLevel="7">
      <c r="A438" s="52" t="s">
        <v>51</v>
      </c>
      <c r="B438" s="53" t="s">
        <v>129</v>
      </c>
      <c r="C438" s="53" t="s">
        <v>311</v>
      </c>
      <c r="D438" s="53" t="s">
        <v>466</v>
      </c>
      <c r="E438" s="53" t="s">
        <v>52</v>
      </c>
      <c r="F438" s="146">
        <f>F439</f>
        <v>80000</v>
      </c>
    </row>
    <row r="439" spans="1:6" ht="15" outlineLevel="7">
      <c r="A439" s="52" t="s">
        <v>88</v>
      </c>
      <c r="B439" s="53" t="s">
        <v>129</v>
      </c>
      <c r="C439" s="53" t="s">
        <v>311</v>
      </c>
      <c r="D439" s="53" t="s">
        <v>466</v>
      </c>
      <c r="E439" s="53" t="s">
        <v>89</v>
      </c>
      <c r="F439" s="146">
        <f>100000-20000</f>
        <v>80000</v>
      </c>
    </row>
    <row r="440" spans="1:6" ht="37.5" outlineLevel="7">
      <c r="A440" s="56" t="s">
        <v>593</v>
      </c>
      <c r="B440" s="53" t="s">
        <v>129</v>
      </c>
      <c r="C440" s="53" t="s">
        <v>311</v>
      </c>
      <c r="D440" s="53" t="s">
        <v>277</v>
      </c>
      <c r="E440" s="53" t="s">
        <v>8</v>
      </c>
      <c r="F440" s="146">
        <f>F441+F444</f>
        <v>220500</v>
      </c>
    </row>
    <row r="441" spans="1:6" ht="15" outlineLevel="7">
      <c r="A441" s="52" t="s">
        <v>335</v>
      </c>
      <c r="B441" s="53" t="s">
        <v>129</v>
      </c>
      <c r="C441" s="53" t="s">
        <v>311</v>
      </c>
      <c r="D441" s="53" t="s">
        <v>416</v>
      </c>
      <c r="E441" s="53" t="s">
        <v>8</v>
      </c>
      <c r="F441" s="156">
        <f aca="true" t="shared" si="119" ref="F441:F442">F442</f>
        <v>135000</v>
      </c>
    </row>
    <row r="442" spans="1:6" ht="37.5" outlineLevel="7">
      <c r="A442" s="52" t="s">
        <v>51</v>
      </c>
      <c r="B442" s="53" t="s">
        <v>129</v>
      </c>
      <c r="C442" s="53" t="s">
        <v>311</v>
      </c>
      <c r="D442" s="53" t="s">
        <v>416</v>
      </c>
      <c r="E442" s="53" t="s">
        <v>52</v>
      </c>
      <c r="F442" s="156">
        <f t="shared" si="119"/>
        <v>135000</v>
      </c>
    </row>
    <row r="443" spans="1:6" ht="15" outlineLevel="7">
      <c r="A443" s="52" t="s">
        <v>88</v>
      </c>
      <c r="B443" s="53" t="s">
        <v>129</v>
      </c>
      <c r="C443" s="53" t="s">
        <v>311</v>
      </c>
      <c r="D443" s="53" t="s">
        <v>416</v>
      </c>
      <c r="E443" s="53" t="s">
        <v>89</v>
      </c>
      <c r="F443" s="146">
        <f>50000+85000</f>
        <v>135000</v>
      </c>
    </row>
    <row r="444" spans="1:6" ht="15" outlineLevel="5">
      <c r="A444" s="52" t="s">
        <v>132</v>
      </c>
      <c r="B444" s="53" t="s">
        <v>129</v>
      </c>
      <c r="C444" s="53" t="s">
        <v>311</v>
      </c>
      <c r="D444" s="53" t="s">
        <v>180</v>
      </c>
      <c r="E444" s="53" t="s">
        <v>8</v>
      </c>
      <c r="F444" s="149">
        <f aca="true" t="shared" si="120" ref="F444:F445">F445</f>
        <v>85500</v>
      </c>
    </row>
    <row r="445" spans="1:6" ht="37.5" outlineLevel="6">
      <c r="A445" s="52" t="s">
        <v>51</v>
      </c>
      <c r="B445" s="53" t="s">
        <v>129</v>
      </c>
      <c r="C445" s="53" t="s">
        <v>311</v>
      </c>
      <c r="D445" s="53" t="s">
        <v>180</v>
      </c>
      <c r="E445" s="53" t="s">
        <v>52</v>
      </c>
      <c r="F445" s="149">
        <f t="shared" si="120"/>
        <v>85500</v>
      </c>
    </row>
    <row r="446" spans="1:6" ht="15" outlineLevel="7">
      <c r="A446" s="52" t="s">
        <v>88</v>
      </c>
      <c r="B446" s="53" t="s">
        <v>129</v>
      </c>
      <c r="C446" s="53" t="s">
        <v>311</v>
      </c>
      <c r="D446" s="53" t="s">
        <v>180</v>
      </c>
      <c r="E446" s="53" t="s">
        <v>89</v>
      </c>
      <c r="F446" s="146">
        <v>85500</v>
      </c>
    </row>
    <row r="447" spans="1:6" ht="15" outlineLevel="2">
      <c r="A447" s="52" t="s">
        <v>90</v>
      </c>
      <c r="B447" s="53" t="s">
        <v>129</v>
      </c>
      <c r="C447" s="53" t="s">
        <v>91</v>
      </c>
      <c r="D447" s="53" t="s">
        <v>151</v>
      </c>
      <c r="E447" s="53" t="s">
        <v>8</v>
      </c>
      <c r="F447" s="149">
        <f aca="true" t="shared" si="121" ref="F447">F448</f>
        <v>3502058</v>
      </c>
    </row>
    <row r="448" spans="1:11" s="121" customFormat="1" ht="37.5" outlineLevel="3">
      <c r="A448" s="137" t="s">
        <v>586</v>
      </c>
      <c r="B448" s="74" t="s">
        <v>129</v>
      </c>
      <c r="C448" s="74" t="s">
        <v>91</v>
      </c>
      <c r="D448" s="74" t="s">
        <v>166</v>
      </c>
      <c r="E448" s="74" t="s">
        <v>8</v>
      </c>
      <c r="F448" s="151">
        <f>F449</f>
        <v>3502058</v>
      </c>
      <c r="G448" s="122"/>
      <c r="H448" s="122"/>
      <c r="I448" s="122"/>
      <c r="J448" s="122"/>
      <c r="K448" s="122"/>
    </row>
    <row r="449" spans="1:6" ht="37.5" outlineLevel="3">
      <c r="A449" s="52" t="s">
        <v>589</v>
      </c>
      <c r="B449" s="53" t="s">
        <v>129</v>
      </c>
      <c r="C449" s="53" t="s">
        <v>91</v>
      </c>
      <c r="D449" s="53" t="s">
        <v>176</v>
      </c>
      <c r="E449" s="53" t="s">
        <v>8</v>
      </c>
      <c r="F449" s="149">
        <f>F450+F454+F460</f>
        <v>3502058</v>
      </c>
    </row>
    <row r="450" spans="1:6" ht="19.5" customHeight="1" outlineLevel="3">
      <c r="A450" s="138" t="s">
        <v>256</v>
      </c>
      <c r="B450" s="53" t="s">
        <v>129</v>
      </c>
      <c r="C450" s="53" t="s">
        <v>91</v>
      </c>
      <c r="D450" s="53" t="s">
        <v>272</v>
      </c>
      <c r="E450" s="53" t="s">
        <v>8</v>
      </c>
      <c r="F450" s="149">
        <f>F451</f>
        <v>70000</v>
      </c>
    </row>
    <row r="451" spans="1:6" ht="15" outlineLevel="3">
      <c r="A451" s="52" t="s">
        <v>681</v>
      </c>
      <c r="B451" s="53" t="s">
        <v>129</v>
      </c>
      <c r="C451" s="53" t="s">
        <v>91</v>
      </c>
      <c r="D451" s="53" t="s">
        <v>287</v>
      </c>
      <c r="E451" s="53" t="s">
        <v>8</v>
      </c>
      <c r="F451" s="149">
        <f aca="true" t="shared" si="122" ref="F451:F452">F452</f>
        <v>70000</v>
      </c>
    </row>
    <row r="452" spans="1:6" ht="15" outlineLevel="3">
      <c r="A452" s="52" t="s">
        <v>18</v>
      </c>
      <c r="B452" s="53" t="s">
        <v>129</v>
      </c>
      <c r="C452" s="53" t="s">
        <v>91</v>
      </c>
      <c r="D452" s="53" t="s">
        <v>287</v>
      </c>
      <c r="E452" s="53" t="s">
        <v>19</v>
      </c>
      <c r="F452" s="149">
        <f t="shared" si="122"/>
        <v>70000</v>
      </c>
    </row>
    <row r="453" spans="1:6" ht="37.5" outlineLevel="3">
      <c r="A453" s="52" t="s">
        <v>20</v>
      </c>
      <c r="B453" s="53" t="s">
        <v>129</v>
      </c>
      <c r="C453" s="53" t="s">
        <v>91</v>
      </c>
      <c r="D453" s="53" t="s">
        <v>287</v>
      </c>
      <c r="E453" s="53" t="s">
        <v>21</v>
      </c>
      <c r="F453" s="146">
        <v>70000</v>
      </c>
    </row>
    <row r="454" spans="1:6" ht="37.5" outlineLevel="3">
      <c r="A454" s="138" t="s">
        <v>383</v>
      </c>
      <c r="B454" s="53" t="s">
        <v>129</v>
      </c>
      <c r="C454" s="53" t="s">
        <v>91</v>
      </c>
      <c r="D454" s="53" t="s">
        <v>275</v>
      </c>
      <c r="E454" s="53" t="s">
        <v>8</v>
      </c>
      <c r="F454" s="146">
        <f>F455</f>
        <v>3358058</v>
      </c>
    </row>
    <row r="455" spans="1:6" ht="56.25" outlineLevel="3">
      <c r="A455" s="32" t="s">
        <v>594</v>
      </c>
      <c r="B455" s="53" t="s">
        <v>129</v>
      </c>
      <c r="C455" s="53" t="s">
        <v>91</v>
      </c>
      <c r="D455" s="53" t="s">
        <v>182</v>
      </c>
      <c r="E455" s="53" t="s">
        <v>8</v>
      </c>
      <c r="F455" s="149">
        <f aca="true" t="shared" si="123" ref="F455">F458+F456</f>
        <v>3358058</v>
      </c>
    </row>
    <row r="456" spans="1:6" ht="15" outlineLevel="3">
      <c r="A456" s="52" t="s">
        <v>104</v>
      </c>
      <c r="B456" s="53" t="s">
        <v>129</v>
      </c>
      <c r="C456" s="53" t="s">
        <v>91</v>
      </c>
      <c r="D456" s="53" t="s">
        <v>182</v>
      </c>
      <c r="E456" s="53" t="s">
        <v>105</v>
      </c>
      <c r="F456" s="149">
        <f aca="true" t="shared" si="124" ref="F456">F457</f>
        <v>358058</v>
      </c>
    </row>
    <row r="457" spans="1:6" ht="37.5" outlineLevel="3">
      <c r="A457" s="52" t="s">
        <v>111</v>
      </c>
      <c r="B457" s="53" t="s">
        <v>129</v>
      </c>
      <c r="C457" s="53" t="s">
        <v>91</v>
      </c>
      <c r="D457" s="53" t="s">
        <v>182</v>
      </c>
      <c r="E457" s="53" t="s">
        <v>112</v>
      </c>
      <c r="F457" s="146">
        <v>358058</v>
      </c>
    </row>
    <row r="458" spans="1:6" ht="37.5" outlineLevel="3">
      <c r="A458" s="52" t="s">
        <v>51</v>
      </c>
      <c r="B458" s="53" t="s">
        <v>129</v>
      </c>
      <c r="C458" s="53" t="s">
        <v>91</v>
      </c>
      <c r="D458" s="53" t="s">
        <v>182</v>
      </c>
      <c r="E458" s="53" t="s">
        <v>52</v>
      </c>
      <c r="F458" s="149">
        <f aca="true" t="shared" si="125" ref="F458">F459</f>
        <v>3000000</v>
      </c>
    </row>
    <row r="459" spans="1:6" ht="15" outlineLevel="3">
      <c r="A459" s="52" t="s">
        <v>88</v>
      </c>
      <c r="B459" s="53" t="s">
        <v>129</v>
      </c>
      <c r="C459" s="53" t="s">
        <v>91</v>
      </c>
      <c r="D459" s="53" t="s">
        <v>182</v>
      </c>
      <c r="E459" s="53" t="s">
        <v>89</v>
      </c>
      <c r="F459" s="146">
        <v>3000000</v>
      </c>
    </row>
    <row r="460" spans="1:6" ht="15" outlineLevel="3">
      <c r="A460" s="59" t="s">
        <v>290</v>
      </c>
      <c r="B460" s="53" t="s">
        <v>129</v>
      </c>
      <c r="C460" s="53" t="s">
        <v>91</v>
      </c>
      <c r="D460" s="53" t="s">
        <v>289</v>
      </c>
      <c r="E460" s="53" t="s">
        <v>8</v>
      </c>
      <c r="F460" s="146">
        <f>F461</f>
        <v>74000</v>
      </c>
    </row>
    <row r="461" spans="1:6" ht="15" outlineLevel="7">
      <c r="A461" s="52" t="s">
        <v>92</v>
      </c>
      <c r="B461" s="53" t="s">
        <v>129</v>
      </c>
      <c r="C461" s="53" t="s">
        <v>91</v>
      </c>
      <c r="D461" s="53" t="s">
        <v>183</v>
      </c>
      <c r="E461" s="53" t="s">
        <v>8</v>
      </c>
      <c r="F461" s="149">
        <f aca="true" t="shared" si="126" ref="F461:F462">F462</f>
        <v>74000</v>
      </c>
    </row>
    <row r="462" spans="1:6" ht="15" outlineLevel="7">
      <c r="A462" s="52" t="s">
        <v>18</v>
      </c>
      <c r="B462" s="53" t="s">
        <v>129</v>
      </c>
      <c r="C462" s="53" t="s">
        <v>91</v>
      </c>
      <c r="D462" s="53" t="s">
        <v>183</v>
      </c>
      <c r="E462" s="53" t="s">
        <v>19</v>
      </c>
      <c r="F462" s="149">
        <f t="shared" si="126"/>
        <v>74000</v>
      </c>
    </row>
    <row r="463" spans="1:6" ht="37.5" outlineLevel="7">
      <c r="A463" s="52" t="s">
        <v>20</v>
      </c>
      <c r="B463" s="53" t="s">
        <v>129</v>
      </c>
      <c r="C463" s="53" t="s">
        <v>91</v>
      </c>
      <c r="D463" s="53" t="s">
        <v>183</v>
      </c>
      <c r="E463" s="53" t="s">
        <v>21</v>
      </c>
      <c r="F463" s="146">
        <v>74000</v>
      </c>
    </row>
    <row r="464" spans="1:6" ht="15" outlineLevel="2">
      <c r="A464" s="52" t="s">
        <v>136</v>
      </c>
      <c r="B464" s="53" t="s">
        <v>129</v>
      </c>
      <c r="C464" s="53" t="s">
        <v>137</v>
      </c>
      <c r="D464" s="53" t="s">
        <v>151</v>
      </c>
      <c r="E464" s="53" t="s">
        <v>8</v>
      </c>
      <c r="F464" s="149">
        <f>F465</f>
        <v>18610339</v>
      </c>
    </row>
    <row r="465" spans="1:11" s="121" customFormat="1" ht="37.5" outlineLevel="3">
      <c r="A465" s="137" t="s">
        <v>595</v>
      </c>
      <c r="B465" s="74" t="s">
        <v>129</v>
      </c>
      <c r="C465" s="74" t="s">
        <v>137</v>
      </c>
      <c r="D465" s="74" t="s">
        <v>166</v>
      </c>
      <c r="E465" s="74" t="s">
        <v>8</v>
      </c>
      <c r="F465" s="157">
        <f>F466</f>
        <v>18610339</v>
      </c>
      <c r="G465" s="122"/>
      <c r="H465" s="122"/>
      <c r="I465" s="122"/>
      <c r="J465" s="122"/>
      <c r="K465" s="122"/>
    </row>
    <row r="466" spans="1:11" s="121" customFormat="1" ht="37.5" outlineLevel="3">
      <c r="A466" s="56" t="s">
        <v>259</v>
      </c>
      <c r="B466" s="53" t="s">
        <v>129</v>
      </c>
      <c r="C466" s="53" t="s">
        <v>137</v>
      </c>
      <c r="D466" s="53" t="s">
        <v>278</v>
      </c>
      <c r="E466" s="53" t="s">
        <v>8</v>
      </c>
      <c r="F466" s="151">
        <f>F467+F474+F483</f>
        <v>18610339</v>
      </c>
      <c r="G466" s="122"/>
      <c r="H466" s="122"/>
      <c r="I466" s="122"/>
      <c r="J466" s="122"/>
      <c r="K466" s="122"/>
    </row>
    <row r="467" spans="1:6" ht="37.5" outlineLevel="5">
      <c r="A467" s="52" t="s">
        <v>13</v>
      </c>
      <c r="B467" s="53" t="s">
        <v>129</v>
      </c>
      <c r="C467" s="53" t="s">
        <v>137</v>
      </c>
      <c r="D467" s="53" t="s">
        <v>184</v>
      </c>
      <c r="E467" s="53" t="s">
        <v>8</v>
      </c>
      <c r="F467" s="149">
        <f aca="true" t="shared" si="127" ref="F467">F468+F470+F472</f>
        <v>3460900</v>
      </c>
    </row>
    <row r="468" spans="1:6" ht="56.25" outlineLevel="6">
      <c r="A468" s="52" t="s">
        <v>14</v>
      </c>
      <c r="B468" s="53" t="s">
        <v>129</v>
      </c>
      <c r="C468" s="53" t="s">
        <v>137</v>
      </c>
      <c r="D468" s="53" t="s">
        <v>184</v>
      </c>
      <c r="E468" s="53" t="s">
        <v>15</v>
      </c>
      <c r="F468" s="149">
        <f aca="true" t="shared" si="128" ref="F468">F469</f>
        <v>3230000</v>
      </c>
    </row>
    <row r="469" spans="1:6" ht="15" outlineLevel="7">
      <c r="A469" s="52" t="s">
        <v>16</v>
      </c>
      <c r="B469" s="53" t="s">
        <v>129</v>
      </c>
      <c r="C469" s="53" t="s">
        <v>137</v>
      </c>
      <c r="D469" s="53" t="s">
        <v>184</v>
      </c>
      <c r="E469" s="53" t="s">
        <v>17</v>
      </c>
      <c r="F469" s="146">
        <v>3230000</v>
      </c>
    </row>
    <row r="470" spans="1:6" ht="15" outlineLevel="6">
      <c r="A470" s="52" t="s">
        <v>18</v>
      </c>
      <c r="B470" s="53" t="s">
        <v>129</v>
      </c>
      <c r="C470" s="53" t="s">
        <v>137</v>
      </c>
      <c r="D470" s="53" t="s">
        <v>184</v>
      </c>
      <c r="E470" s="53" t="s">
        <v>19</v>
      </c>
      <c r="F470" s="149">
        <f aca="true" t="shared" si="129" ref="F470">F471</f>
        <v>43400</v>
      </c>
    </row>
    <row r="471" spans="1:6" ht="37.5" outlineLevel="7">
      <c r="A471" s="52" t="s">
        <v>20</v>
      </c>
      <c r="B471" s="53" t="s">
        <v>129</v>
      </c>
      <c r="C471" s="53" t="s">
        <v>137</v>
      </c>
      <c r="D471" s="53" t="s">
        <v>184</v>
      </c>
      <c r="E471" s="53" t="s">
        <v>21</v>
      </c>
      <c r="F471" s="146">
        <v>43400</v>
      </c>
    </row>
    <row r="472" spans="1:6" ht="15" outlineLevel="7">
      <c r="A472" s="52" t="s">
        <v>22</v>
      </c>
      <c r="B472" s="53" t="s">
        <v>129</v>
      </c>
      <c r="C472" s="53" t="s">
        <v>137</v>
      </c>
      <c r="D472" s="53" t="s">
        <v>184</v>
      </c>
      <c r="E472" s="53" t="s">
        <v>23</v>
      </c>
      <c r="F472" s="156">
        <f aca="true" t="shared" si="130" ref="F472">F473</f>
        <v>187500</v>
      </c>
    </row>
    <row r="473" spans="1:6" ht="15" outlineLevel="7">
      <c r="A473" s="52" t="s">
        <v>24</v>
      </c>
      <c r="B473" s="53" t="s">
        <v>129</v>
      </c>
      <c r="C473" s="53" t="s">
        <v>137</v>
      </c>
      <c r="D473" s="53" t="s">
        <v>184</v>
      </c>
      <c r="E473" s="53" t="s">
        <v>25</v>
      </c>
      <c r="F473" s="146">
        <v>187500</v>
      </c>
    </row>
    <row r="474" spans="1:6" ht="37.5" outlineLevel="5">
      <c r="A474" s="52" t="s">
        <v>47</v>
      </c>
      <c r="B474" s="53" t="s">
        <v>129</v>
      </c>
      <c r="C474" s="53" t="s">
        <v>137</v>
      </c>
      <c r="D474" s="53" t="s">
        <v>185</v>
      </c>
      <c r="E474" s="53" t="s">
        <v>8</v>
      </c>
      <c r="F474" s="149">
        <f aca="true" t="shared" si="131" ref="F474">F475+F477+F479+F481</f>
        <v>13387039</v>
      </c>
    </row>
    <row r="475" spans="1:6" ht="56.25" outlineLevel="6">
      <c r="A475" s="52" t="s">
        <v>14</v>
      </c>
      <c r="B475" s="53" t="s">
        <v>129</v>
      </c>
      <c r="C475" s="53" t="s">
        <v>137</v>
      </c>
      <c r="D475" s="53" t="s">
        <v>185</v>
      </c>
      <c r="E475" s="53" t="s">
        <v>15</v>
      </c>
      <c r="F475" s="149">
        <f aca="true" t="shared" si="132" ref="F475">F476</f>
        <v>10620839</v>
      </c>
    </row>
    <row r="476" spans="1:6" ht="15" outlineLevel="7">
      <c r="A476" s="52" t="s">
        <v>48</v>
      </c>
      <c r="B476" s="53" t="s">
        <v>129</v>
      </c>
      <c r="C476" s="53" t="s">
        <v>137</v>
      </c>
      <c r="D476" s="53" t="s">
        <v>185</v>
      </c>
      <c r="E476" s="53" t="s">
        <v>49</v>
      </c>
      <c r="F476" s="146">
        <v>10620839</v>
      </c>
    </row>
    <row r="477" spans="1:6" ht="15" outlineLevel="6">
      <c r="A477" s="52" t="s">
        <v>18</v>
      </c>
      <c r="B477" s="53" t="s">
        <v>129</v>
      </c>
      <c r="C477" s="53" t="s">
        <v>137</v>
      </c>
      <c r="D477" s="53" t="s">
        <v>185</v>
      </c>
      <c r="E477" s="53" t="s">
        <v>19</v>
      </c>
      <c r="F477" s="149">
        <f aca="true" t="shared" si="133" ref="F477">F478</f>
        <v>2723200</v>
      </c>
    </row>
    <row r="478" spans="1:6" ht="37.5" outlineLevel="7">
      <c r="A478" s="52" t="s">
        <v>20</v>
      </c>
      <c r="B478" s="53" t="s">
        <v>129</v>
      </c>
      <c r="C478" s="53" t="s">
        <v>137</v>
      </c>
      <c r="D478" s="53" t="s">
        <v>185</v>
      </c>
      <c r="E478" s="53" t="s">
        <v>21</v>
      </c>
      <c r="F478" s="146">
        <v>2723200</v>
      </c>
    </row>
    <row r="479" spans="1:6" ht="15" outlineLevel="7">
      <c r="A479" s="52" t="s">
        <v>104</v>
      </c>
      <c r="B479" s="53" t="s">
        <v>129</v>
      </c>
      <c r="C479" s="53" t="s">
        <v>137</v>
      </c>
      <c r="D479" s="53" t="s">
        <v>185</v>
      </c>
      <c r="E479" s="53" t="s">
        <v>105</v>
      </c>
      <c r="F479" s="156">
        <f aca="true" t="shared" si="134" ref="F479">F480</f>
        <v>0</v>
      </c>
    </row>
    <row r="480" spans="1:6" ht="37.5" outlineLevel="7">
      <c r="A480" s="52" t="s">
        <v>111</v>
      </c>
      <c r="B480" s="53" t="s">
        <v>129</v>
      </c>
      <c r="C480" s="53" t="s">
        <v>137</v>
      </c>
      <c r="D480" s="53" t="s">
        <v>185</v>
      </c>
      <c r="E480" s="53" t="s">
        <v>112</v>
      </c>
      <c r="F480" s="146"/>
    </row>
    <row r="481" spans="1:6" ht="15" outlineLevel="6">
      <c r="A481" s="52" t="s">
        <v>22</v>
      </c>
      <c r="B481" s="53" t="s">
        <v>129</v>
      </c>
      <c r="C481" s="53" t="s">
        <v>137</v>
      </c>
      <c r="D481" s="53" t="s">
        <v>185</v>
      </c>
      <c r="E481" s="53" t="s">
        <v>23</v>
      </c>
      <c r="F481" s="149">
        <f aca="true" t="shared" si="135" ref="F481">F482</f>
        <v>43000</v>
      </c>
    </row>
    <row r="482" spans="1:6" ht="15" outlineLevel="7">
      <c r="A482" s="52" t="s">
        <v>24</v>
      </c>
      <c r="B482" s="53" t="s">
        <v>129</v>
      </c>
      <c r="C482" s="53" t="s">
        <v>137</v>
      </c>
      <c r="D482" s="53" t="s">
        <v>185</v>
      </c>
      <c r="E482" s="53" t="s">
        <v>25</v>
      </c>
      <c r="F482" s="146">
        <v>43000</v>
      </c>
    </row>
    <row r="483" spans="1:6" ht="37.5" outlineLevel="3">
      <c r="A483" s="59" t="s">
        <v>50</v>
      </c>
      <c r="B483" s="53" t="s">
        <v>129</v>
      </c>
      <c r="C483" s="53" t="s">
        <v>137</v>
      </c>
      <c r="D483" s="53" t="s">
        <v>186</v>
      </c>
      <c r="E483" s="53" t="s">
        <v>8</v>
      </c>
      <c r="F483" s="149">
        <f aca="true" t="shared" si="136" ref="F483:F484">F484</f>
        <v>1762400</v>
      </c>
    </row>
    <row r="484" spans="1:6" ht="37.5" outlineLevel="3">
      <c r="A484" s="52" t="s">
        <v>51</v>
      </c>
      <c r="B484" s="53" t="s">
        <v>129</v>
      </c>
      <c r="C484" s="53" t="s">
        <v>137</v>
      </c>
      <c r="D484" s="53" t="s">
        <v>186</v>
      </c>
      <c r="E484" s="53" t="s">
        <v>52</v>
      </c>
      <c r="F484" s="149">
        <f t="shared" si="136"/>
        <v>1762400</v>
      </c>
    </row>
    <row r="485" spans="1:6" ht="15" outlineLevel="3">
      <c r="A485" s="52" t="s">
        <v>53</v>
      </c>
      <c r="B485" s="53" t="s">
        <v>129</v>
      </c>
      <c r="C485" s="53" t="s">
        <v>137</v>
      </c>
      <c r="D485" s="53" t="s">
        <v>186</v>
      </c>
      <c r="E485" s="53" t="s">
        <v>54</v>
      </c>
      <c r="F485" s="146">
        <f>1746721+15679</f>
        <v>1762400</v>
      </c>
    </row>
    <row r="486" spans="1:11" s="121" customFormat="1" ht="15" outlineLevel="3">
      <c r="A486" s="137" t="s">
        <v>99</v>
      </c>
      <c r="B486" s="74" t="s">
        <v>129</v>
      </c>
      <c r="C486" s="74" t="s">
        <v>100</v>
      </c>
      <c r="D486" s="74" t="s">
        <v>151</v>
      </c>
      <c r="E486" s="74" t="s">
        <v>8</v>
      </c>
      <c r="F486" s="151">
        <f aca="true" t="shared" si="137" ref="F486">F487+F493</f>
        <v>6986291</v>
      </c>
      <c r="G486" s="122"/>
      <c r="H486" s="122"/>
      <c r="I486" s="122"/>
      <c r="J486" s="122"/>
      <c r="K486" s="122"/>
    </row>
    <row r="487" spans="1:6" ht="15" outlineLevel="3">
      <c r="A487" s="52" t="s">
        <v>108</v>
      </c>
      <c r="B487" s="53" t="s">
        <v>129</v>
      </c>
      <c r="C487" s="53" t="s">
        <v>109</v>
      </c>
      <c r="D487" s="53" t="s">
        <v>151</v>
      </c>
      <c r="E487" s="53" t="s">
        <v>8</v>
      </c>
      <c r="F487" s="149">
        <f aca="true" t="shared" si="138" ref="F487:F491">F488</f>
        <v>2840000</v>
      </c>
    </row>
    <row r="488" spans="1:11" s="121" customFormat="1" ht="37.5" outlineLevel="3">
      <c r="A488" s="137" t="s">
        <v>586</v>
      </c>
      <c r="B488" s="74" t="s">
        <v>129</v>
      </c>
      <c r="C488" s="74" t="s">
        <v>109</v>
      </c>
      <c r="D488" s="74" t="s">
        <v>166</v>
      </c>
      <c r="E488" s="74" t="s">
        <v>8</v>
      </c>
      <c r="F488" s="151">
        <f>F489</f>
        <v>2840000</v>
      </c>
      <c r="G488" s="122"/>
      <c r="H488" s="122"/>
      <c r="I488" s="122"/>
      <c r="J488" s="122"/>
      <c r="K488" s="122"/>
    </row>
    <row r="489" spans="1:6" ht="37.5" outlineLevel="3">
      <c r="A489" s="55" t="s">
        <v>430</v>
      </c>
      <c r="B489" s="53" t="s">
        <v>129</v>
      </c>
      <c r="C489" s="53" t="s">
        <v>109</v>
      </c>
      <c r="D489" s="53" t="s">
        <v>429</v>
      </c>
      <c r="E489" s="53" t="s">
        <v>8</v>
      </c>
      <c r="F489" s="149">
        <f>F490</f>
        <v>2840000</v>
      </c>
    </row>
    <row r="490" spans="1:6" ht="75" outlineLevel="3">
      <c r="A490" s="32" t="s">
        <v>596</v>
      </c>
      <c r="B490" s="53" t="s">
        <v>129</v>
      </c>
      <c r="C490" s="53" t="s">
        <v>109</v>
      </c>
      <c r="D490" s="53" t="s">
        <v>428</v>
      </c>
      <c r="E490" s="53" t="s">
        <v>8</v>
      </c>
      <c r="F490" s="149">
        <f t="shared" si="138"/>
        <v>2840000</v>
      </c>
    </row>
    <row r="491" spans="1:6" ht="15" outlineLevel="3">
      <c r="A491" s="52" t="s">
        <v>104</v>
      </c>
      <c r="B491" s="53" t="s">
        <v>129</v>
      </c>
      <c r="C491" s="53" t="s">
        <v>109</v>
      </c>
      <c r="D491" s="53" t="s">
        <v>428</v>
      </c>
      <c r="E491" s="53" t="s">
        <v>105</v>
      </c>
      <c r="F491" s="149">
        <f t="shared" si="138"/>
        <v>2840000</v>
      </c>
    </row>
    <row r="492" spans="1:6" ht="37.5" outlineLevel="3">
      <c r="A492" s="52" t="s">
        <v>111</v>
      </c>
      <c r="B492" s="53" t="s">
        <v>129</v>
      </c>
      <c r="C492" s="53" t="s">
        <v>109</v>
      </c>
      <c r="D492" s="53" t="s">
        <v>428</v>
      </c>
      <c r="E492" s="53" t="s">
        <v>112</v>
      </c>
      <c r="F492" s="146">
        <v>2840000</v>
      </c>
    </row>
    <row r="493" spans="1:6" ht="15" outlineLevel="3">
      <c r="A493" s="52" t="s">
        <v>143</v>
      </c>
      <c r="B493" s="53" t="s">
        <v>129</v>
      </c>
      <c r="C493" s="53" t="s">
        <v>144</v>
      </c>
      <c r="D493" s="53" t="s">
        <v>151</v>
      </c>
      <c r="E493" s="53" t="s">
        <v>8</v>
      </c>
      <c r="F493" s="149">
        <f aca="true" t="shared" si="139" ref="F493:F494">F494</f>
        <v>4146291</v>
      </c>
    </row>
    <row r="494" spans="1:11" s="121" customFormat="1" ht="37.5" outlineLevel="3">
      <c r="A494" s="137" t="s">
        <v>595</v>
      </c>
      <c r="B494" s="74" t="s">
        <v>129</v>
      </c>
      <c r="C494" s="74" t="s">
        <v>144</v>
      </c>
      <c r="D494" s="74" t="s">
        <v>166</v>
      </c>
      <c r="E494" s="74" t="s">
        <v>8</v>
      </c>
      <c r="F494" s="151">
        <f t="shared" si="139"/>
        <v>4146291</v>
      </c>
      <c r="G494" s="122"/>
      <c r="H494" s="122"/>
      <c r="I494" s="122"/>
      <c r="J494" s="122"/>
      <c r="K494" s="122"/>
    </row>
    <row r="495" spans="1:6" ht="37.5" outlineLevel="3">
      <c r="A495" s="52" t="s">
        <v>587</v>
      </c>
      <c r="B495" s="53" t="s">
        <v>129</v>
      </c>
      <c r="C495" s="53" t="s">
        <v>144</v>
      </c>
      <c r="D495" s="53" t="s">
        <v>167</v>
      </c>
      <c r="E495" s="53" t="s">
        <v>8</v>
      </c>
      <c r="F495" s="149">
        <f>F496</f>
        <v>4146291</v>
      </c>
    </row>
    <row r="496" spans="1:6" ht="15" outlineLevel="3">
      <c r="A496" s="138" t="s">
        <v>254</v>
      </c>
      <c r="B496" s="53" t="s">
        <v>129</v>
      </c>
      <c r="C496" s="53" t="s">
        <v>144</v>
      </c>
      <c r="D496" s="53" t="s">
        <v>286</v>
      </c>
      <c r="E496" s="53" t="s">
        <v>8</v>
      </c>
      <c r="F496" s="149">
        <f>F497</f>
        <v>4146291</v>
      </c>
    </row>
    <row r="497" spans="1:6" ht="93" customHeight="1" outlineLevel="3">
      <c r="A497" s="52" t="s">
        <v>597</v>
      </c>
      <c r="B497" s="53" t="s">
        <v>129</v>
      </c>
      <c r="C497" s="53" t="s">
        <v>144</v>
      </c>
      <c r="D497" s="53" t="s">
        <v>187</v>
      </c>
      <c r="E497" s="53" t="s">
        <v>8</v>
      </c>
      <c r="F497" s="149">
        <f aca="true" t="shared" si="140" ref="F497">F498+F500</f>
        <v>4146291</v>
      </c>
    </row>
    <row r="498" spans="1:6" ht="15" outlineLevel="3">
      <c r="A498" s="52" t="s">
        <v>18</v>
      </c>
      <c r="B498" s="53" t="s">
        <v>129</v>
      </c>
      <c r="C498" s="53" t="s">
        <v>144</v>
      </c>
      <c r="D498" s="53" t="s">
        <v>187</v>
      </c>
      <c r="E498" s="53" t="s">
        <v>19</v>
      </c>
      <c r="F498" s="149">
        <f aca="true" t="shared" si="141" ref="F498">F499</f>
        <v>24000</v>
      </c>
    </row>
    <row r="499" spans="1:6" ht="37.5" outlineLevel="3">
      <c r="A499" s="52" t="s">
        <v>20</v>
      </c>
      <c r="B499" s="53" t="s">
        <v>129</v>
      </c>
      <c r="C499" s="53" t="s">
        <v>144</v>
      </c>
      <c r="D499" s="53" t="s">
        <v>187</v>
      </c>
      <c r="E499" s="53" t="s">
        <v>21</v>
      </c>
      <c r="F499" s="146">
        <v>24000</v>
      </c>
    </row>
    <row r="500" spans="1:6" ht="15" outlineLevel="3">
      <c r="A500" s="52" t="s">
        <v>104</v>
      </c>
      <c r="B500" s="53" t="s">
        <v>129</v>
      </c>
      <c r="C500" s="53" t="s">
        <v>144</v>
      </c>
      <c r="D500" s="53" t="s">
        <v>187</v>
      </c>
      <c r="E500" s="53" t="s">
        <v>105</v>
      </c>
      <c r="F500" s="149">
        <f aca="true" t="shared" si="142" ref="F500">F501</f>
        <v>4122291</v>
      </c>
    </row>
    <row r="501" spans="1:6" ht="37.5" outlineLevel="3">
      <c r="A501" s="52" t="s">
        <v>111</v>
      </c>
      <c r="B501" s="53" t="s">
        <v>129</v>
      </c>
      <c r="C501" s="53" t="s">
        <v>144</v>
      </c>
      <c r="D501" s="53" t="s">
        <v>187</v>
      </c>
      <c r="E501" s="53" t="s">
        <v>112</v>
      </c>
      <c r="F501" s="146">
        <v>4122291</v>
      </c>
    </row>
    <row r="502" spans="1:11" s="3" customFormat="1" ht="15">
      <c r="A502" s="230" t="s">
        <v>138</v>
      </c>
      <c r="B502" s="230"/>
      <c r="C502" s="230"/>
      <c r="D502" s="230"/>
      <c r="E502" s="230"/>
      <c r="F502" s="158">
        <f>F9+F54+F355+F387</f>
        <v>690142522.3499999</v>
      </c>
      <c r="G502" s="9"/>
      <c r="H502" s="9"/>
      <c r="I502" s="9"/>
      <c r="J502" s="9"/>
      <c r="K502" s="9"/>
    </row>
    <row r="503" spans="1:11" s="3" customFormat="1" ht="15">
      <c r="A503" s="60"/>
      <c r="B503" s="60"/>
      <c r="C503" s="60"/>
      <c r="D503" s="60"/>
      <c r="E503" s="60"/>
      <c r="F503" s="158"/>
      <c r="G503" s="9"/>
      <c r="H503" s="9"/>
      <c r="I503" s="9"/>
      <c r="J503" s="9"/>
      <c r="K503" s="9"/>
    </row>
    <row r="504" spans="1:11" s="3" customFormat="1" ht="15">
      <c r="A504" s="60"/>
      <c r="B504" s="60"/>
      <c r="C504" s="60"/>
      <c r="D504" s="60" t="s">
        <v>598</v>
      </c>
      <c r="E504" s="60"/>
      <c r="F504" s="158">
        <f>'прил 7 '!C9+4054934+'прил 7 '!C34</f>
        <v>690142522.35</v>
      </c>
      <c r="G504" s="9"/>
      <c r="H504" s="9"/>
      <c r="I504" s="9"/>
      <c r="J504" s="9"/>
      <c r="K504" s="9"/>
    </row>
    <row r="505" spans="1:11" s="3" customFormat="1" ht="15">
      <c r="A505" s="60"/>
      <c r="B505" s="60"/>
      <c r="C505" s="60"/>
      <c r="D505" s="60"/>
      <c r="E505" s="60"/>
      <c r="F505" s="158"/>
      <c r="G505" s="9"/>
      <c r="H505" s="9"/>
      <c r="I505" s="9"/>
      <c r="J505" s="9"/>
      <c r="K505" s="9"/>
    </row>
    <row r="506" spans="1:11" s="3" customFormat="1" ht="15">
      <c r="A506" s="60"/>
      <c r="B506" s="60"/>
      <c r="C506" s="60"/>
      <c r="D506" s="60"/>
      <c r="E506" s="60"/>
      <c r="F506" s="158">
        <f>F502-F504</f>
        <v>0</v>
      </c>
      <c r="G506" s="9"/>
      <c r="H506" s="9"/>
      <c r="I506" s="9"/>
      <c r="J506" s="9"/>
      <c r="K506" s="9"/>
    </row>
    <row r="507" spans="1:11" s="3" customFormat="1" ht="15">
      <c r="A507" s="60"/>
      <c r="B507" s="60"/>
      <c r="C507" s="60"/>
      <c r="D507" s="60"/>
      <c r="E507" s="60"/>
      <c r="F507" s="158">
        <f>'прил 7 '!C47-'прил 11'!F502</f>
        <v>-4054933.999999881</v>
      </c>
      <c r="G507" s="9"/>
      <c r="H507" s="9"/>
      <c r="I507" s="9"/>
      <c r="J507" s="9"/>
      <c r="K507" s="9"/>
    </row>
    <row r="508" spans="3:6" ht="15">
      <c r="C508" s="61"/>
      <c r="D508" s="61" t="s">
        <v>406</v>
      </c>
      <c r="E508" s="61"/>
      <c r="F508" s="62">
        <f>('прил 7 '!C9-185707817.4)*5/100</f>
        <v>4054934.13</v>
      </c>
    </row>
    <row r="509" spans="3:6" ht="15">
      <c r="C509" s="63" t="s">
        <v>10</v>
      </c>
      <c r="F509" s="159">
        <f>F10+F55+F356</f>
        <v>75756271.13</v>
      </c>
    </row>
    <row r="510" spans="3:6" ht="15">
      <c r="C510" s="63" t="s">
        <v>29</v>
      </c>
      <c r="F510" s="159">
        <f>F31</f>
        <v>1263976</v>
      </c>
    </row>
    <row r="511" spans="3:6" ht="15">
      <c r="C511" s="63" t="s">
        <v>56</v>
      </c>
      <c r="F511" s="159">
        <f>F162</f>
        <v>200000</v>
      </c>
    </row>
    <row r="512" spans="3:6" ht="15">
      <c r="C512" s="63" t="s">
        <v>60</v>
      </c>
      <c r="F512" s="159">
        <f>F168</f>
        <v>21211938</v>
      </c>
    </row>
    <row r="513" spans="3:6" ht="15">
      <c r="C513" s="63" t="s">
        <v>69</v>
      </c>
      <c r="F513" s="159">
        <f>F203</f>
        <v>18449168.939999998</v>
      </c>
    </row>
    <row r="514" spans="3:6" ht="15">
      <c r="C514" s="63" t="s">
        <v>79</v>
      </c>
      <c r="F514" s="159">
        <f>F255</f>
        <v>915000</v>
      </c>
    </row>
    <row r="515" spans="3:6" ht="15">
      <c r="C515" s="63" t="s">
        <v>84</v>
      </c>
      <c r="F515" s="159">
        <f>F274+F388</f>
        <v>477177739.96</v>
      </c>
    </row>
    <row r="516" spans="3:6" ht="15">
      <c r="C516" s="63" t="s">
        <v>94</v>
      </c>
      <c r="F516" s="159">
        <f>F281</f>
        <v>8438777.45</v>
      </c>
    </row>
    <row r="517" spans="3:6" ht="15">
      <c r="C517" s="63" t="s">
        <v>100</v>
      </c>
      <c r="F517" s="159">
        <f>F299+F486</f>
        <v>43956635.87</v>
      </c>
    </row>
    <row r="518" spans="3:6" ht="15">
      <c r="C518" s="63" t="s">
        <v>115</v>
      </c>
      <c r="F518" s="159">
        <f>F332</f>
        <v>21709750</v>
      </c>
    </row>
    <row r="519" spans="3:6" ht="15">
      <c r="C519" s="63" t="s">
        <v>118</v>
      </c>
      <c r="F519" s="159">
        <f>F348</f>
        <v>881250</v>
      </c>
    </row>
    <row r="520" spans="3:6" ht="15">
      <c r="C520" s="63" t="s">
        <v>33</v>
      </c>
      <c r="F520" s="159">
        <f>F38</f>
        <v>20182015</v>
      </c>
    </row>
    <row r="521" spans="3:7" ht="15">
      <c r="C521" s="63"/>
      <c r="F521" s="159">
        <f>SUM(F509:F520)</f>
        <v>690142522.35</v>
      </c>
      <c r="G521" s="4">
        <f>F502-F521</f>
        <v>0</v>
      </c>
    </row>
    <row r="522" ht="15">
      <c r="C522" s="63"/>
    </row>
    <row r="523" spans="4:6" ht="15">
      <c r="D523" s="63" t="s">
        <v>358</v>
      </c>
      <c r="F523" s="159">
        <f>F390+F410+F431+F448+F465+F488+F494</f>
        <v>470085131.96</v>
      </c>
    </row>
    <row r="524" spans="4:6" ht="15">
      <c r="D524" s="63" t="s">
        <v>359</v>
      </c>
      <c r="F524" s="159">
        <f>F276+F283</f>
        <v>22517676.45</v>
      </c>
    </row>
    <row r="525" spans="4:6" ht="15">
      <c r="D525" s="63" t="s">
        <v>360</v>
      </c>
      <c r="F525" s="159">
        <f>F257</f>
        <v>870000</v>
      </c>
    </row>
    <row r="526" spans="4:6" ht="15">
      <c r="D526" s="63" t="s">
        <v>361</v>
      </c>
      <c r="F526" s="159">
        <f>F334</f>
        <v>21709750</v>
      </c>
    </row>
    <row r="527" spans="4:6" ht="15">
      <c r="D527" s="63" t="s">
        <v>362</v>
      </c>
      <c r="F527" s="159">
        <f>F306</f>
        <v>440160</v>
      </c>
    </row>
    <row r="528" spans="4:6" ht="15">
      <c r="D528" s="63" t="s">
        <v>363</v>
      </c>
      <c r="F528" s="159">
        <f>F21+F90++F378</f>
        <v>14431062</v>
      </c>
    </row>
    <row r="529" spans="4:6" ht="15">
      <c r="D529" s="63" t="s">
        <v>364</v>
      </c>
      <c r="F529" s="159">
        <f>F211+F237+F247</f>
        <v>17449168.939999998</v>
      </c>
    </row>
    <row r="530" spans="4:6" ht="15">
      <c r="D530" s="63" t="s">
        <v>365</v>
      </c>
      <c r="F530" s="159">
        <f>F106</f>
        <v>50000</v>
      </c>
    </row>
    <row r="531" spans="4:6" ht="15">
      <c r="D531" s="63" t="s">
        <v>644</v>
      </c>
      <c r="F531" s="159">
        <v>0</v>
      </c>
    </row>
    <row r="532" spans="4:6" ht="15">
      <c r="D532" s="63" t="s">
        <v>645</v>
      </c>
      <c r="F532" s="159">
        <f>F311</f>
        <v>173500</v>
      </c>
    </row>
    <row r="533" spans="4:6" ht="15">
      <c r="D533" s="63" t="s">
        <v>646</v>
      </c>
      <c r="F533" s="159">
        <f>F26+F111+F350</f>
        <v>2502472</v>
      </c>
    </row>
    <row r="534" spans="4:6" ht="15">
      <c r="D534" s="63" t="s">
        <v>647</v>
      </c>
      <c r="F534" s="159">
        <f>F182</f>
        <v>20404225</v>
      </c>
    </row>
    <row r="535" spans="4:6" ht="15">
      <c r="D535" s="63" t="s">
        <v>648</v>
      </c>
      <c r="F535" s="159">
        <f>F269</f>
        <v>45000</v>
      </c>
    </row>
    <row r="536" spans="4:6" ht="15">
      <c r="D536" s="63" t="s">
        <v>649</v>
      </c>
      <c r="F536" s="159">
        <f>F194</f>
        <v>430000</v>
      </c>
    </row>
    <row r="537" spans="4:6" ht="15">
      <c r="D537" s="63" t="s">
        <v>650</v>
      </c>
      <c r="F537" s="159">
        <f>F119+F205</f>
        <v>1676280</v>
      </c>
    </row>
    <row r="538" spans="4:6" ht="15">
      <c r="D538" s="63" t="s">
        <v>651</v>
      </c>
      <c r="F538" s="159">
        <f>F40</f>
        <v>20013312</v>
      </c>
    </row>
    <row r="539" spans="4:6" ht="15">
      <c r="D539" s="63" t="s">
        <v>366</v>
      </c>
      <c r="F539" s="159" t="e">
        <f>F12+F33+F57+F62+F69+F75+F80+F126+F164+F170+F176+F301+F316+F321+F358+F373+F383+#REF!</f>
        <v>#REF!</v>
      </c>
    </row>
    <row r="540" spans="4:7" ht="15">
      <c r="D540" s="63"/>
      <c r="F540" s="159" t="e">
        <f>SUM(F523:F539)</f>
        <v>#REF!</v>
      </c>
      <c r="G540" s="4" t="e">
        <f>F502-F540</f>
        <v>#REF!</v>
      </c>
    </row>
    <row r="541" ht="15">
      <c r="D541" s="63"/>
    </row>
    <row r="542" spans="4:6" ht="15">
      <c r="D542" s="63" t="s">
        <v>367</v>
      </c>
      <c r="F542" s="62">
        <f>F304</f>
        <v>3713124</v>
      </c>
    </row>
    <row r="543" spans="4:6" ht="15">
      <c r="D543" s="63" t="s">
        <v>368</v>
      </c>
      <c r="F543" s="159">
        <f>F13+F58+F63+F76+F127+F359+F362+F369+F374+F467</f>
        <v>52451388</v>
      </c>
    </row>
    <row r="545" spans="4:6" ht="15">
      <c r="D545" s="26" t="s">
        <v>369</v>
      </c>
      <c r="E545" s="26">
        <v>22.25</v>
      </c>
      <c r="F545" s="62">
        <f>'прил 7 '!C9*22.25/100</f>
        <v>59364446.25</v>
      </c>
    </row>
    <row r="547" ht="15">
      <c r="F547" s="62">
        <f>F545-F543</f>
        <v>6913058.25</v>
      </c>
    </row>
    <row r="548" ht="15">
      <c r="F548" s="83"/>
    </row>
    <row r="549" ht="15">
      <c r="F549" s="83"/>
    </row>
  </sheetData>
  <mergeCells count="3">
    <mergeCell ref="A6:F6"/>
    <mergeCell ref="A5:F5"/>
    <mergeCell ref="A502:E502"/>
  </mergeCells>
  <printOptions/>
  <pageMargins left="0.984251968503937" right="0.7874015748031497" top="0.5511811023622047" bottom="0.35433070866141736" header="0.31496062992125984" footer="0.31496062992125984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view="pageBreakPreview" zoomScale="95" zoomScaleSheetLayoutView="95" workbookViewId="0" topLeftCell="A270">
      <selection activeCell="G278" sqref="G278"/>
    </sheetView>
  </sheetViews>
  <sheetFormatPr defaultColWidth="9.140625" defaultRowHeight="15" outlineLevelRow="7"/>
  <cols>
    <col min="1" max="1" width="86.421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15625" style="62" customWidth="1"/>
    <col min="7" max="7" width="19.8515625" style="116" customWidth="1"/>
    <col min="8" max="8" width="14.7109375" style="2" customWidth="1"/>
    <col min="9" max="9" width="12.4218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G1" s="131" t="s">
        <v>375</v>
      </c>
    </row>
    <row r="2" ht="15">
      <c r="G2" s="131" t="s">
        <v>463</v>
      </c>
    </row>
    <row r="3" ht="15">
      <c r="G3" s="131" t="s">
        <v>464</v>
      </c>
    </row>
    <row r="4" ht="15">
      <c r="G4" s="131"/>
    </row>
    <row r="5" spans="1:7" s="1" customFormat="1" ht="15">
      <c r="A5" s="229" t="s">
        <v>292</v>
      </c>
      <c r="B5" s="229"/>
      <c r="C5" s="229"/>
      <c r="D5" s="229"/>
      <c r="E5" s="229"/>
      <c r="F5" s="229"/>
      <c r="G5" s="229"/>
    </row>
    <row r="6" spans="1:7" s="1" customFormat="1" ht="15">
      <c r="A6" s="228" t="s">
        <v>599</v>
      </c>
      <c r="B6" s="228"/>
      <c r="C6" s="228"/>
      <c r="D6" s="228"/>
      <c r="E6" s="228"/>
      <c r="F6" s="228"/>
      <c r="G6" s="228"/>
    </row>
    <row r="7" spans="1:7" s="1" customFormat="1" ht="15">
      <c r="A7" s="44"/>
      <c r="B7" s="106"/>
      <c r="C7" s="106"/>
      <c r="D7" s="106"/>
      <c r="E7" s="106"/>
      <c r="F7" s="64"/>
      <c r="G7" s="79" t="s">
        <v>603</v>
      </c>
    </row>
    <row r="8" spans="1:7" ht="37.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386</v>
      </c>
      <c r="G8" s="49" t="s">
        <v>474</v>
      </c>
    </row>
    <row r="9" spans="1:8" s="3" customFormat="1" ht="37.5">
      <c r="A9" s="52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3">
        <f aca="true" t="shared" si="0" ref="F9:G9">F10+F38+F31</f>
        <v>28199180</v>
      </c>
      <c r="G9" s="153">
        <f t="shared" si="0"/>
        <v>27400188</v>
      </c>
      <c r="H9" s="113"/>
    </row>
    <row r="10" spans="1:8" ht="15" outlineLevel="1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9">
        <f aca="true" t="shared" si="1" ref="F10:G10">F11+F20</f>
        <v>7074860</v>
      </c>
      <c r="G10" s="149">
        <f t="shared" si="1"/>
        <v>7074860</v>
      </c>
      <c r="H10" s="114"/>
    </row>
    <row r="11" spans="1:8" ht="37.5" outlineLevel="2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9">
        <f aca="true" t="shared" si="2" ref="F11:G12">F12</f>
        <v>6529609</v>
      </c>
      <c r="G11" s="149">
        <f t="shared" si="2"/>
        <v>6529609</v>
      </c>
      <c r="H11" s="114"/>
    </row>
    <row r="12" spans="1:8" ht="37.5" outlineLevel="4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9">
        <f t="shared" si="2"/>
        <v>6529609</v>
      </c>
      <c r="G12" s="149">
        <f t="shared" si="2"/>
        <v>6529609</v>
      </c>
      <c r="H12" s="114"/>
    </row>
    <row r="13" spans="1:8" ht="37.5" outlineLevel="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9">
        <f aca="true" t="shared" si="3" ref="F13:G13">F14+F16+F18</f>
        <v>6529609</v>
      </c>
      <c r="G13" s="149">
        <f t="shared" si="3"/>
        <v>6529609</v>
      </c>
      <c r="H13" s="114"/>
    </row>
    <row r="14" spans="1:8" ht="75" outlineLevel="6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9">
        <f aca="true" t="shared" si="4" ref="F14:G14">F15</f>
        <v>6358209</v>
      </c>
      <c r="G14" s="149">
        <f t="shared" si="4"/>
        <v>6358209</v>
      </c>
      <c r="H14" s="114"/>
    </row>
    <row r="15" spans="1:8" ht="37.5" outlineLevel="7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0">
        <v>6358209</v>
      </c>
      <c r="G15" s="146">
        <v>6358209</v>
      </c>
      <c r="H15" s="114"/>
    </row>
    <row r="16" spans="1:8" ht="37.5" outlineLevel="6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9">
        <f aca="true" t="shared" si="5" ref="F16:G16">F17</f>
        <v>170400</v>
      </c>
      <c r="G16" s="149">
        <f t="shared" si="5"/>
        <v>170400</v>
      </c>
      <c r="H16" s="114"/>
    </row>
    <row r="17" spans="1:8" ht="37.5" outlineLevel="7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6">
        <v>170400</v>
      </c>
      <c r="G17" s="146">
        <v>170400</v>
      </c>
      <c r="H17" s="114"/>
    </row>
    <row r="18" spans="1:8" ht="15" outlineLevel="6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9">
        <f aca="true" t="shared" si="6" ref="F18">F19</f>
        <v>1000</v>
      </c>
      <c r="G18" s="149">
        <f>G19</f>
        <v>1000</v>
      </c>
      <c r="H18" s="114"/>
    </row>
    <row r="19" spans="1:8" ht="15" outlineLevel="7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6">
        <v>1000</v>
      </c>
      <c r="G19" s="146">
        <v>1000</v>
      </c>
      <c r="H19" s="114"/>
    </row>
    <row r="20" spans="1:8" ht="15" outlineLevel="2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9">
        <f aca="true" t="shared" si="7" ref="F20:G20">F21+F26</f>
        <v>545251</v>
      </c>
      <c r="G20" s="149">
        <f t="shared" si="7"/>
        <v>545251</v>
      </c>
      <c r="H20" s="114"/>
    </row>
    <row r="21" spans="1:8" ht="37.5" outlineLevel="3">
      <c r="A21" s="137" t="s">
        <v>674</v>
      </c>
      <c r="B21" s="74" t="s">
        <v>6</v>
      </c>
      <c r="C21" s="74" t="s">
        <v>27</v>
      </c>
      <c r="D21" s="74" t="s">
        <v>154</v>
      </c>
      <c r="E21" s="74" t="s">
        <v>8</v>
      </c>
      <c r="F21" s="151">
        <f aca="true" t="shared" si="8" ref="F21:G24">F22</f>
        <v>30000</v>
      </c>
      <c r="G21" s="151">
        <f t="shared" si="8"/>
        <v>30000</v>
      </c>
      <c r="H21" s="114"/>
    </row>
    <row r="22" spans="1:8" ht="37.5" outlineLevel="4">
      <c r="A22" s="52" t="s">
        <v>482</v>
      </c>
      <c r="B22" s="53" t="s">
        <v>6</v>
      </c>
      <c r="C22" s="53" t="s">
        <v>27</v>
      </c>
      <c r="D22" s="53" t="s">
        <v>483</v>
      </c>
      <c r="E22" s="53" t="s">
        <v>8</v>
      </c>
      <c r="F22" s="149">
        <f t="shared" si="8"/>
        <v>30000</v>
      </c>
      <c r="G22" s="149">
        <f t="shared" si="8"/>
        <v>30000</v>
      </c>
      <c r="H22" s="114"/>
    </row>
    <row r="23" spans="1:8" ht="15" outlineLevel="5">
      <c r="A23" s="138" t="s">
        <v>496</v>
      </c>
      <c r="B23" s="53" t="s">
        <v>6</v>
      </c>
      <c r="C23" s="53" t="s">
        <v>27</v>
      </c>
      <c r="D23" s="53" t="s">
        <v>484</v>
      </c>
      <c r="E23" s="53" t="s">
        <v>8</v>
      </c>
      <c r="F23" s="149">
        <f t="shared" si="8"/>
        <v>30000</v>
      </c>
      <c r="G23" s="149">
        <f t="shared" si="8"/>
        <v>30000</v>
      </c>
      <c r="H23" s="114"/>
    </row>
    <row r="24" spans="1:8" ht="37.5" outlineLevel="6">
      <c r="A24" s="52" t="s">
        <v>18</v>
      </c>
      <c r="B24" s="53" t="s">
        <v>6</v>
      </c>
      <c r="C24" s="53" t="s">
        <v>27</v>
      </c>
      <c r="D24" s="53" t="s">
        <v>484</v>
      </c>
      <c r="E24" s="53" t="s">
        <v>19</v>
      </c>
      <c r="F24" s="149">
        <f t="shared" si="8"/>
        <v>30000</v>
      </c>
      <c r="G24" s="149">
        <f t="shared" si="8"/>
        <v>30000</v>
      </c>
      <c r="H24" s="114"/>
    </row>
    <row r="25" spans="1:8" ht="37.5" outlineLevel="7">
      <c r="A25" s="52" t="s">
        <v>20</v>
      </c>
      <c r="B25" s="53" t="s">
        <v>6</v>
      </c>
      <c r="C25" s="53" t="s">
        <v>27</v>
      </c>
      <c r="D25" s="53" t="s">
        <v>484</v>
      </c>
      <c r="E25" s="53" t="s">
        <v>21</v>
      </c>
      <c r="F25" s="149">
        <v>30000</v>
      </c>
      <c r="G25" s="146">
        <v>30000</v>
      </c>
      <c r="H25" s="114"/>
    </row>
    <row r="26" spans="1:8" ht="41.25" customHeight="1" outlineLevel="5">
      <c r="A26" s="120" t="s">
        <v>707</v>
      </c>
      <c r="B26" s="53" t="s">
        <v>6</v>
      </c>
      <c r="C26" s="53" t="s">
        <v>27</v>
      </c>
      <c r="D26" s="74" t="s">
        <v>485</v>
      </c>
      <c r="E26" s="74" t="s">
        <v>8</v>
      </c>
      <c r="F26" s="152">
        <f aca="true" t="shared" si="9" ref="F26:G29">F27</f>
        <v>515251</v>
      </c>
      <c r="G26" s="152">
        <f t="shared" si="9"/>
        <v>515251</v>
      </c>
      <c r="H26" s="114"/>
    </row>
    <row r="27" spans="1:8" ht="37.5" outlineLevel="6">
      <c r="A27" s="139" t="s">
        <v>301</v>
      </c>
      <c r="B27" s="53" t="s">
        <v>6</v>
      </c>
      <c r="C27" s="53" t="s">
        <v>27</v>
      </c>
      <c r="D27" s="53" t="s">
        <v>487</v>
      </c>
      <c r="E27" s="53" t="s">
        <v>8</v>
      </c>
      <c r="F27" s="146">
        <f t="shared" si="9"/>
        <v>515251</v>
      </c>
      <c r="G27" s="146">
        <f t="shared" si="9"/>
        <v>515251</v>
      </c>
      <c r="H27" s="114"/>
    </row>
    <row r="28" spans="1:8" ht="37.5" outlineLevel="7">
      <c r="A28" s="52" t="s">
        <v>28</v>
      </c>
      <c r="B28" s="53" t="s">
        <v>6</v>
      </c>
      <c r="C28" s="53" t="s">
        <v>27</v>
      </c>
      <c r="D28" s="53" t="s">
        <v>488</v>
      </c>
      <c r="E28" s="53" t="s">
        <v>8</v>
      </c>
      <c r="F28" s="149">
        <f t="shared" si="9"/>
        <v>515251</v>
      </c>
      <c r="G28" s="149">
        <f t="shared" si="9"/>
        <v>515251</v>
      </c>
      <c r="H28" s="114"/>
    </row>
    <row r="29" spans="1:8" ht="37.5" outlineLevel="7">
      <c r="A29" s="52" t="s">
        <v>18</v>
      </c>
      <c r="B29" s="53" t="s">
        <v>6</v>
      </c>
      <c r="C29" s="53" t="s">
        <v>27</v>
      </c>
      <c r="D29" s="53" t="s">
        <v>488</v>
      </c>
      <c r="E29" s="53" t="s">
        <v>19</v>
      </c>
      <c r="F29" s="149">
        <f t="shared" si="9"/>
        <v>515251</v>
      </c>
      <c r="G29" s="149">
        <f t="shared" si="9"/>
        <v>515251</v>
      </c>
      <c r="H29" s="114"/>
    </row>
    <row r="30" spans="1:8" ht="37.5" outlineLevel="7">
      <c r="A30" s="52" t="s">
        <v>20</v>
      </c>
      <c r="B30" s="53" t="s">
        <v>6</v>
      </c>
      <c r="C30" s="53" t="s">
        <v>27</v>
      </c>
      <c r="D30" s="53" t="s">
        <v>488</v>
      </c>
      <c r="E30" s="53" t="s">
        <v>21</v>
      </c>
      <c r="F30" s="146">
        <v>515251</v>
      </c>
      <c r="G30" s="149">
        <v>515251</v>
      </c>
      <c r="H30" s="114"/>
    </row>
    <row r="31" spans="1:8" ht="15" outlineLevel="7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9">
        <f aca="true" t="shared" si="10" ref="F31:G36">F32</f>
        <v>1277920</v>
      </c>
      <c r="G31" s="149">
        <f t="shared" si="10"/>
        <v>1325328</v>
      </c>
      <c r="H31" s="114"/>
    </row>
    <row r="32" spans="1:8" ht="15" outlineLevel="7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9">
        <f t="shared" si="10"/>
        <v>1277920</v>
      </c>
      <c r="G32" s="149">
        <f t="shared" si="10"/>
        <v>1325328</v>
      </c>
      <c r="H32" s="114"/>
    </row>
    <row r="33" spans="1:8" ht="37.5" outlineLevel="7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9">
        <f t="shared" si="10"/>
        <v>1277920</v>
      </c>
      <c r="G33" s="149">
        <f t="shared" si="10"/>
        <v>1325328</v>
      </c>
      <c r="H33" s="114"/>
    </row>
    <row r="34" spans="1:8" ht="15" outlineLevel="7">
      <c r="A34" s="52" t="s">
        <v>388</v>
      </c>
      <c r="B34" s="53" t="s">
        <v>6</v>
      </c>
      <c r="C34" s="53" t="s">
        <v>147</v>
      </c>
      <c r="D34" s="53" t="s">
        <v>387</v>
      </c>
      <c r="E34" s="53" t="s">
        <v>8</v>
      </c>
      <c r="F34" s="149">
        <f t="shared" si="10"/>
        <v>1277920</v>
      </c>
      <c r="G34" s="149">
        <f t="shared" si="10"/>
        <v>1325328</v>
      </c>
      <c r="H34" s="114"/>
    </row>
    <row r="35" spans="1:8" ht="75" outlineLevel="7">
      <c r="A35" s="32" t="s">
        <v>489</v>
      </c>
      <c r="B35" s="53" t="s">
        <v>6</v>
      </c>
      <c r="C35" s="53" t="s">
        <v>147</v>
      </c>
      <c r="D35" s="54">
        <v>9919951180</v>
      </c>
      <c r="E35" s="53" t="s">
        <v>8</v>
      </c>
      <c r="F35" s="149">
        <f t="shared" si="10"/>
        <v>1277920</v>
      </c>
      <c r="G35" s="149">
        <f t="shared" si="10"/>
        <v>1325328</v>
      </c>
      <c r="H35" s="114"/>
    </row>
    <row r="36" spans="1:8" ht="15" outlineLevel="1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9">
        <f t="shared" si="10"/>
        <v>1277920</v>
      </c>
      <c r="G36" s="149">
        <f t="shared" si="10"/>
        <v>1325328</v>
      </c>
      <c r="H36" s="114"/>
    </row>
    <row r="37" spans="1:8" ht="15" outlineLevel="2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6">
        <v>1277920</v>
      </c>
      <c r="G37" s="149">
        <v>1325328</v>
      </c>
      <c r="H37" s="114"/>
    </row>
    <row r="38" spans="1:8" ht="56.25" outlineLevel="3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9">
        <f aca="true" t="shared" si="11" ref="F38:G40">F39</f>
        <v>19846400</v>
      </c>
      <c r="G38" s="149">
        <f t="shared" si="11"/>
        <v>19000000</v>
      </c>
      <c r="H38" s="114"/>
    </row>
    <row r="39" spans="1:8" ht="37.5" outlineLevel="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9">
        <f t="shared" si="11"/>
        <v>19846400</v>
      </c>
      <c r="G39" s="149">
        <f t="shared" si="11"/>
        <v>19000000</v>
      </c>
      <c r="H39" s="114"/>
    </row>
    <row r="40" spans="1:8" ht="56.25" outlineLevel="6">
      <c r="A40" s="120" t="s">
        <v>680</v>
      </c>
      <c r="B40" s="74" t="s">
        <v>6</v>
      </c>
      <c r="C40" s="74" t="s">
        <v>35</v>
      </c>
      <c r="D40" s="74" t="s">
        <v>490</v>
      </c>
      <c r="E40" s="74" t="s">
        <v>8</v>
      </c>
      <c r="F40" s="151">
        <f t="shared" si="11"/>
        <v>19846400</v>
      </c>
      <c r="G40" s="151">
        <f t="shared" si="11"/>
        <v>19000000</v>
      </c>
      <c r="H40" s="114"/>
    </row>
    <row r="41" spans="1:8" ht="37.5" outlineLevel="7">
      <c r="A41" s="56" t="s">
        <v>264</v>
      </c>
      <c r="B41" s="53" t="s">
        <v>6</v>
      </c>
      <c r="C41" s="53" t="s">
        <v>35</v>
      </c>
      <c r="D41" s="53" t="s">
        <v>491</v>
      </c>
      <c r="E41" s="53" t="s">
        <v>8</v>
      </c>
      <c r="F41" s="149">
        <f aca="true" t="shared" si="12" ref="F41:G41">F42+F45</f>
        <v>19846400</v>
      </c>
      <c r="G41" s="149">
        <f t="shared" si="12"/>
        <v>19000000</v>
      </c>
      <c r="H41" s="114"/>
    </row>
    <row r="42" spans="1:8" ht="24.75" customHeight="1" outlineLevel="7">
      <c r="A42" s="52" t="s">
        <v>492</v>
      </c>
      <c r="B42" s="53" t="s">
        <v>6</v>
      </c>
      <c r="C42" s="53" t="s">
        <v>35</v>
      </c>
      <c r="D42" s="53" t="s">
        <v>493</v>
      </c>
      <c r="E42" s="53" t="s">
        <v>8</v>
      </c>
      <c r="F42" s="149">
        <f aca="true" t="shared" si="13" ref="F42:G43">F43</f>
        <v>1454950</v>
      </c>
      <c r="G42" s="149">
        <f t="shared" si="13"/>
        <v>608550</v>
      </c>
      <c r="H42" s="114"/>
    </row>
    <row r="43" spans="1:8" ht="15" outlineLevel="7">
      <c r="A43" s="52" t="s">
        <v>30</v>
      </c>
      <c r="B43" s="53" t="s">
        <v>6</v>
      </c>
      <c r="C43" s="53" t="s">
        <v>35</v>
      </c>
      <c r="D43" s="53" t="s">
        <v>493</v>
      </c>
      <c r="E43" s="53" t="s">
        <v>31</v>
      </c>
      <c r="F43" s="149">
        <f t="shared" si="13"/>
        <v>1454950</v>
      </c>
      <c r="G43" s="149">
        <f t="shared" si="13"/>
        <v>608550</v>
      </c>
      <c r="H43" s="114"/>
    </row>
    <row r="44" spans="1:8" ht="15" outlineLevel="7">
      <c r="A44" s="52" t="s">
        <v>36</v>
      </c>
      <c r="B44" s="53" t="s">
        <v>6</v>
      </c>
      <c r="C44" s="53" t="s">
        <v>35</v>
      </c>
      <c r="D44" s="53" t="s">
        <v>493</v>
      </c>
      <c r="E44" s="53" t="s">
        <v>37</v>
      </c>
      <c r="F44" s="146">
        <v>1454950</v>
      </c>
      <c r="G44" s="146">
        <v>608550</v>
      </c>
      <c r="H44" s="114"/>
    </row>
    <row r="45" spans="1:9" s="3" customFormat="1" ht="75">
      <c r="A45" s="52" t="s">
        <v>494</v>
      </c>
      <c r="B45" s="53" t="s">
        <v>6</v>
      </c>
      <c r="C45" s="53" t="s">
        <v>35</v>
      </c>
      <c r="D45" s="53" t="s">
        <v>495</v>
      </c>
      <c r="E45" s="53" t="s">
        <v>8</v>
      </c>
      <c r="F45" s="146">
        <f aca="true" t="shared" si="14" ref="F45:G46">F46</f>
        <v>18391450</v>
      </c>
      <c r="G45" s="146">
        <f t="shared" si="14"/>
        <v>18391450</v>
      </c>
      <c r="H45" s="113"/>
      <c r="I45" s="9"/>
    </row>
    <row r="46" spans="1:8" ht="15" outlineLevel="1">
      <c r="A46" s="52" t="s">
        <v>30</v>
      </c>
      <c r="B46" s="53" t="s">
        <v>6</v>
      </c>
      <c r="C46" s="53" t="s">
        <v>35</v>
      </c>
      <c r="D46" s="53" t="s">
        <v>495</v>
      </c>
      <c r="E46" s="53" t="s">
        <v>31</v>
      </c>
      <c r="F46" s="146">
        <f t="shared" si="14"/>
        <v>18391450</v>
      </c>
      <c r="G46" s="146">
        <f t="shared" si="14"/>
        <v>18391450</v>
      </c>
      <c r="H46" s="114"/>
    </row>
    <row r="47" spans="1:8" ht="15" outlineLevel="2">
      <c r="A47" s="52" t="s">
        <v>36</v>
      </c>
      <c r="B47" s="53" t="s">
        <v>6</v>
      </c>
      <c r="C47" s="53" t="s">
        <v>35</v>
      </c>
      <c r="D47" s="53" t="s">
        <v>495</v>
      </c>
      <c r="E47" s="53" t="s">
        <v>37</v>
      </c>
      <c r="F47" s="146">
        <v>18391450</v>
      </c>
      <c r="G47" s="149">
        <v>18391450</v>
      </c>
      <c r="H47" s="114"/>
    </row>
    <row r="48" spans="1:8" ht="37.5" outlineLevel="3">
      <c r="A48" s="52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3">
        <f>F49+F146+F184+F220+F239+F246+F261+F310+F294+F152</f>
        <v>132702072</v>
      </c>
      <c r="G48" s="153">
        <f>G49+G146+G184+G220+G239+G246+G261+G310+G294+G152</f>
        <v>128694663</v>
      </c>
      <c r="H48" s="114"/>
    </row>
    <row r="49" spans="1:8" ht="15" outlineLevel="5">
      <c r="A49" s="137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1">
        <f>F50+F55+F62+F68+F73</f>
        <v>58951189.76</v>
      </c>
      <c r="G49" s="151">
        <f>G50+G55+G62+G68+G73</f>
        <v>59127610.76</v>
      </c>
      <c r="H49" s="114"/>
    </row>
    <row r="50" spans="1:8" ht="37.5" outlineLevel="6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49">
        <f aca="true" t="shared" si="15" ref="F50:G53">F51</f>
        <v>2449211</v>
      </c>
      <c r="G50" s="149">
        <f t="shared" si="15"/>
        <v>2449211</v>
      </c>
      <c r="H50" s="114"/>
    </row>
    <row r="51" spans="1:8" ht="37.5" outlineLevel="7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49">
        <f t="shared" si="15"/>
        <v>2449211</v>
      </c>
      <c r="G51" s="149">
        <f t="shared" si="15"/>
        <v>2449211</v>
      </c>
      <c r="H51" s="114"/>
    </row>
    <row r="52" spans="1:8" ht="15" outlineLevel="2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49">
        <f t="shared" si="15"/>
        <v>2449211</v>
      </c>
      <c r="G52" s="149">
        <f t="shared" si="15"/>
        <v>2449211</v>
      </c>
      <c r="H52" s="114"/>
    </row>
    <row r="53" spans="1:8" ht="75" outlineLevel="3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49">
        <f t="shared" si="15"/>
        <v>2449211</v>
      </c>
      <c r="G53" s="149">
        <f t="shared" si="15"/>
        <v>2449211</v>
      </c>
      <c r="H53" s="114"/>
    </row>
    <row r="54" spans="1:8" ht="37.5" outlineLevel="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49">
        <v>2449211</v>
      </c>
      <c r="G54" s="149">
        <v>2449211</v>
      </c>
      <c r="H54" s="114"/>
    </row>
    <row r="55" spans="1:8" ht="56.25" outlineLevel="6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49">
        <f aca="true" t="shared" si="16" ref="F55:G56">F56</f>
        <v>14554600</v>
      </c>
      <c r="G55" s="149">
        <f t="shared" si="16"/>
        <v>14575600</v>
      </c>
      <c r="H55" s="114"/>
    </row>
    <row r="56" spans="1:8" ht="37.5" outlineLevel="7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49">
        <f t="shared" si="16"/>
        <v>14554600</v>
      </c>
      <c r="G56" s="149">
        <f t="shared" si="16"/>
        <v>14575600</v>
      </c>
      <c r="H56" s="114"/>
    </row>
    <row r="57" spans="1:8" ht="37.5" outlineLevel="6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49">
        <f aca="true" t="shared" si="17" ref="F57:G57">F58+F60</f>
        <v>14554600</v>
      </c>
      <c r="G57" s="149">
        <f t="shared" si="17"/>
        <v>14575600</v>
      </c>
      <c r="H57" s="114"/>
    </row>
    <row r="58" spans="1:8" ht="75" outlineLevel="7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49">
        <f aca="true" t="shared" si="18" ref="F58:G58">F59</f>
        <v>14484600</v>
      </c>
      <c r="G58" s="149">
        <f t="shared" si="18"/>
        <v>14484600</v>
      </c>
      <c r="H58" s="114"/>
    </row>
    <row r="59" spans="1:8" ht="37.5" outlineLevel="7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49">
        <v>14484600</v>
      </c>
      <c r="G59" s="156">
        <v>14484600</v>
      </c>
      <c r="H59" s="114"/>
    </row>
    <row r="60" spans="1:8" ht="37.5" outlineLevel="7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49">
        <f aca="true" t="shared" si="19" ref="F60:G60">F61</f>
        <v>70000</v>
      </c>
      <c r="G60" s="149">
        <f t="shared" si="19"/>
        <v>91000</v>
      </c>
      <c r="H60" s="114"/>
    </row>
    <row r="61" spans="1:8" ht="37.5" outlineLevel="7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49">
        <v>70000</v>
      </c>
      <c r="G61" s="156">
        <v>91000</v>
      </c>
      <c r="H61" s="114"/>
    </row>
    <row r="62" spans="1:8" ht="15" outlineLevel="7">
      <c r="A62" s="52" t="s">
        <v>324</v>
      </c>
      <c r="B62" s="53" t="s">
        <v>39</v>
      </c>
      <c r="C62" s="53" t="s">
        <v>325</v>
      </c>
      <c r="D62" s="53" t="s">
        <v>151</v>
      </c>
      <c r="E62" s="53" t="s">
        <v>8</v>
      </c>
      <c r="F62" s="146">
        <f aca="true" t="shared" si="20" ref="F62:G62">F63</f>
        <v>22997</v>
      </c>
      <c r="G62" s="146">
        <f t="shared" si="20"/>
        <v>246362</v>
      </c>
      <c r="H62" s="114"/>
    </row>
    <row r="63" spans="1:8" ht="37.5" outlineLevel="7">
      <c r="A63" s="52" t="s">
        <v>160</v>
      </c>
      <c r="B63" s="53" t="s">
        <v>39</v>
      </c>
      <c r="C63" s="53" t="s">
        <v>325</v>
      </c>
      <c r="D63" s="53" t="s">
        <v>152</v>
      </c>
      <c r="E63" s="53" t="s">
        <v>8</v>
      </c>
      <c r="F63" s="146">
        <f aca="true" t="shared" si="21" ref="F63:G63">F65</f>
        <v>22997</v>
      </c>
      <c r="G63" s="146">
        <f t="shared" si="21"/>
        <v>246362</v>
      </c>
      <c r="H63" s="114"/>
    </row>
    <row r="64" spans="1:8" ht="15" outlineLevel="7">
      <c r="A64" s="52" t="s">
        <v>388</v>
      </c>
      <c r="B64" s="53" t="s">
        <v>39</v>
      </c>
      <c r="C64" s="53" t="s">
        <v>325</v>
      </c>
      <c r="D64" s="53" t="s">
        <v>387</v>
      </c>
      <c r="E64" s="53" t="s">
        <v>8</v>
      </c>
      <c r="F64" s="146">
        <f aca="true" t="shared" si="22" ref="F64:G66">F65</f>
        <v>22997</v>
      </c>
      <c r="G64" s="146">
        <f t="shared" si="22"/>
        <v>246362</v>
      </c>
      <c r="H64" s="114"/>
    </row>
    <row r="65" spans="1:8" ht="93.75" outlineLevel="2">
      <c r="A65" s="52" t="s">
        <v>657</v>
      </c>
      <c r="B65" s="53" t="s">
        <v>39</v>
      </c>
      <c r="C65" s="53" t="s">
        <v>325</v>
      </c>
      <c r="D65" s="53" t="s">
        <v>399</v>
      </c>
      <c r="E65" s="53" t="s">
        <v>8</v>
      </c>
      <c r="F65" s="146">
        <f t="shared" si="22"/>
        <v>22997</v>
      </c>
      <c r="G65" s="146">
        <f t="shared" si="22"/>
        <v>246362</v>
      </c>
      <c r="H65" s="114"/>
    </row>
    <row r="66" spans="1:8" ht="37.5" outlineLevel="4">
      <c r="A66" s="52" t="s">
        <v>18</v>
      </c>
      <c r="B66" s="53" t="s">
        <v>39</v>
      </c>
      <c r="C66" s="53" t="s">
        <v>325</v>
      </c>
      <c r="D66" s="53" t="s">
        <v>399</v>
      </c>
      <c r="E66" s="53" t="s">
        <v>19</v>
      </c>
      <c r="F66" s="146">
        <f t="shared" si="22"/>
        <v>22997</v>
      </c>
      <c r="G66" s="146">
        <f t="shared" si="22"/>
        <v>246362</v>
      </c>
      <c r="H66" s="114"/>
    </row>
    <row r="67" spans="1:8" ht="37.5" outlineLevel="5">
      <c r="A67" s="52" t="s">
        <v>20</v>
      </c>
      <c r="B67" s="53" t="s">
        <v>39</v>
      </c>
      <c r="C67" s="53" t="s">
        <v>325</v>
      </c>
      <c r="D67" s="53" t="s">
        <v>399</v>
      </c>
      <c r="E67" s="53" t="s">
        <v>21</v>
      </c>
      <c r="F67" s="149">
        <v>22997</v>
      </c>
      <c r="G67" s="149">
        <v>246362</v>
      </c>
      <c r="H67" s="114"/>
    </row>
    <row r="68" spans="1:8" ht="37.5" outlineLevel="6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49">
        <f aca="true" t="shared" si="23" ref="F68:G71">F69</f>
        <v>679719</v>
      </c>
      <c r="G68" s="149">
        <f t="shared" si="23"/>
        <v>679719</v>
      </c>
      <c r="H68" s="114"/>
    </row>
    <row r="69" spans="1:8" ht="37.5" outlineLevel="7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49">
        <f t="shared" si="23"/>
        <v>679719</v>
      </c>
      <c r="G69" s="149">
        <f t="shared" si="23"/>
        <v>679719</v>
      </c>
      <c r="H69" s="114"/>
    </row>
    <row r="70" spans="1:8" ht="37.5" outlineLevel="2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49">
        <f t="shared" si="23"/>
        <v>679719</v>
      </c>
      <c r="G70" s="149">
        <f t="shared" si="23"/>
        <v>679719</v>
      </c>
      <c r="H70" s="114"/>
    </row>
    <row r="71" spans="1:8" ht="75" outlineLevel="3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49">
        <f t="shared" si="23"/>
        <v>679719</v>
      </c>
      <c r="G71" s="149">
        <f t="shared" si="23"/>
        <v>679719</v>
      </c>
      <c r="H71" s="114"/>
    </row>
    <row r="72" spans="1:8" ht="37.5" outlineLevel="4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49">
        <v>679719</v>
      </c>
      <c r="G72" s="149">
        <v>679719</v>
      </c>
      <c r="H72" s="114"/>
    </row>
    <row r="73" spans="1:8" ht="15" outlineLevel="7">
      <c r="A73" s="52" t="s">
        <v>26</v>
      </c>
      <c r="B73" s="53" t="s">
        <v>39</v>
      </c>
      <c r="C73" s="53" t="s">
        <v>27</v>
      </c>
      <c r="D73" s="53" t="s">
        <v>151</v>
      </c>
      <c r="E73" s="53" t="s">
        <v>8</v>
      </c>
      <c r="F73" s="149">
        <f>F74+F90+F103+F95+F110</f>
        <v>41244662.76</v>
      </c>
      <c r="G73" s="149">
        <f>G74+G90+G103+G95+G110</f>
        <v>41176718.76</v>
      </c>
      <c r="H73" s="114"/>
    </row>
    <row r="74" spans="1:8" ht="37.5" outlineLevel="5">
      <c r="A74" s="137" t="s">
        <v>562</v>
      </c>
      <c r="B74" s="74" t="s">
        <v>39</v>
      </c>
      <c r="C74" s="74" t="s">
        <v>27</v>
      </c>
      <c r="D74" s="74" t="s">
        <v>154</v>
      </c>
      <c r="E74" s="74" t="s">
        <v>8</v>
      </c>
      <c r="F74" s="151">
        <f>F75+F82</f>
        <v>13947867</v>
      </c>
      <c r="G74" s="151">
        <f>G75+G82</f>
        <v>13809923</v>
      </c>
      <c r="H74" s="114"/>
    </row>
    <row r="75" spans="1:8" ht="37.5" outlineLevel="6">
      <c r="A75" s="52" t="s">
        <v>265</v>
      </c>
      <c r="B75" s="53" t="s">
        <v>39</v>
      </c>
      <c r="C75" s="53" t="s">
        <v>27</v>
      </c>
      <c r="D75" s="53" t="s">
        <v>483</v>
      </c>
      <c r="E75" s="53" t="s">
        <v>8</v>
      </c>
      <c r="F75" s="146">
        <f aca="true" t="shared" si="24" ref="F75:G75">F76+F79</f>
        <v>262385</v>
      </c>
      <c r="G75" s="146">
        <f t="shared" si="24"/>
        <v>262385</v>
      </c>
      <c r="H75" s="114"/>
    </row>
    <row r="76" spans="1:8" ht="15" outlineLevel="7">
      <c r="A76" s="52" t="s">
        <v>496</v>
      </c>
      <c r="B76" s="53" t="s">
        <v>39</v>
      </c>
      <c r="C76" s="53" t="s">
        <v>27</v>
      </c>
      <c r="D76" s="53" t="s">
        <v>484</v>
      </c>
      <c r="E76" s="53" t="s">
        <v>8</v>
      </c>
      <c r="F76" s="146">
        <f aca="true" t="shared" si="25" ref="F76:G77">F77</f>
        <v>212385</v>
      </c>
      <c r="G76" s="146">
        <f t="shared" si="25"/>
        <v>212385</v>
      </c>
      <c r="H76" s="114"/>
    </row>
    <row r="77" spans="1:8" ht="37.5" outlineLevel="6">
      <c r="A77" s="52" t="s">
        <v>18</v>
      </c>
      <c r="B77" s="53" t="s">
        <v>39</v>
      </c>
      <c r="C77" s="53" t="s">
        <v>27</v>
      </c>
      <c r="D77" s="53" t="s">
        <v>484</v>
      </c>
      <c r="E77" s="53" t="s">
        <v>19</v>
      </c>
      <c r="F77" s="149">
        <f t="shared" si="25"/>
        <v>212385</v>
      </c>
      <c r="G77" s="149">
        <f t="shared" si="25"/>
        <v>212385</v>
      </c>
      <c r="H77" s="114"/>
    </row>
    <row r="78" spans="1:8" ht="37.5" outlineLevel="7">
      <c r="A78" s="52" t="s">
        <v>20</v>
      </c>
      <c r="B78" s="53" t="s">
        <v>39</v>
      </c>
      <c r="C78" s="53" t="s">
        <v>27</v>
      </c>
      <c r="D78" s="53" t="s">
        <v>484</v>
      </c>
      <c r="E78" s="53" t="s">
        <v>21</v>
      </c>
      <c r="F78" s="149">
        <v>212385</v>
      </c>
      <c r="G78" s="146">
        <v>212385</v>
      </c>
      <c r="H78" s="114"/>
    </row>
    <row r="79" spans="1:8" ht="15" outlineLevel="6">
      <c r="A79" s="52" t="s">
        <v>497</v>
      </c>
      <c r="B79" s="53" t="s">
        <v>39</v>
      </c>
      <c r="C79" s="53" t="s">
        <v>27</v>
      </c>
      <c r="D79" s="53" t="s">
        <v>498</v>
      </c>
      <c r="E79" s="53" t="s">
        <v>8</v>
      </c>
      <c r="F79" s="146">
        <f aca="true" t="shared" si="26" ref="F79:G80">F80</f>
        <v>50000</v>
      </c>
      <c r="G79" s="146">
        <f t="shared" si="26"/>
        <v>50000</v>
      </c>
      <c r="H79" s="114"/>
    </row>
    <row r="80" spans="1:8" ht="37.5" outlineLevel="7">
      <c r="A80" s="52" t="s">
        <v>18</v>
      </c>
      <c r="B80" s="53" t="s">
        <v>39</v>
      </c>
      <c r="C80" s="53" t="s">
        <v>27</v>
      </c>
      <c r="D80" s="53" t="s">
        <v>498</v>
      </c>
      <c r="E80" s="53" t="s">
        <v>19</v>
      </c>
      <c r="F80" s="149">
        <f t="shared" si="26"/>
        <v>50000</v>
      </c>
      <c r="G80" s="149">
        <f t="shared" si="26"/>
        <v>50000</v>
      </c>
      <c r="H80" s="114"/>
    </row>
    <row r="81" spans="1:8" ht="37.5" outlineLevel="3">
      <c r="A81" s="52" t="s">
        <v>20</v>
      </c>
      <c r="B81" s="53" t="s">
        <v>39</v>
      </c>
      <c r="C81" s="53" t="s">
        <v>27</v>
      </c>
      <c r="D81" s="53" t="s">
        <v>498</v>
      </c>
      <c r="E81" s="53" t="s">
        <v>21</v>
      </c>
      <c r="F81" s="149">
        <v>50000</v>
      </c>
      <c r="G81" s="149">
        <v>50000</v>
      </c>
      <c r="H81" s="114"/>
    </row>
    <row r="82" spans="1:8" ht="37.5" outlineLevel="5">
      <c r="A82" s="52" t="s">
        <v>267</v>
      </c>
      <c r="B82" s="53" t="s">
        <v>39</v>
      </c>
      <c r="C82" s="53" t="s">
        <v>27</v>
      </c>
      <c r="D82" s="53" t="s">
        <v>283</v>
      </c>
      <c r="E82" s="53" t="s">
        <v>8</v>
      </c>
      <c r="F82" s="146">
        <f aca="true" t="shared" si="27" ref="F82:G82">F83</f>
        <v>13685482</v>
      </c>
      <c r="G82" s="146">
        <f t="shared" si="27"/>
        <v>13547538</v>
      </c>
      <c r="H82" s="114"/>
    </row>
    <row r="83" spans="1:8" ht="37.5" outlineLevel="6">
      <c r="A83" s="52" t="s">
        <v>47</v>
      </c>
      <c r="B83" s="53" t="s">
        <v>39</v>
      </c>
      <c r="C83" s="53" t="s">
        <v>27</v>
      </c>
      <c r="D83" s="53" t="s">
        <v>158</v>
      </c>
      <c r="E83" s="53" t="s">
        <v>8</v>
      </c>
      <c r="F83" s="149">
        <f>F84+F86+F88</f>
        <v>13685482</v>
      </c>
      <c r="G83" s="149">
        <f>G84+G86+G88</f>
        <v>13547538</v>
      </c>
      <c r="H83" s="114"/>
    </row>
    <row r="84" spans="1:8" ht="75" outlineLevel="7">
      <c r="A84" s="52" t="s">
        <v>14</v>
      </c>
      <c r="B84" s="53" t="s">
        <v>39</v>
      </c>
      <c r="C84" s="53" t="s">
        <v>27</v>
      </c>
      <c r="D84" s="53" t="s">
        <v>158</v>
      </c>
      <c r="E84" s="53" t="s">
        <v>15</v>
      </c>
      <c r="F84" s="149">
        <f aca="true" t="shared" si="28" ref="F84:G84">F85</f>
        <v>6992000</v>
      </c>
      <c r="G84" s="149">
        <f t="shared" si="28"/>
        <v>6992000</v>
      </c>
      <c r="H84" s="114"/>
    </row>
    <row r="85" spans="1:8" ht="15" outlineLevel="7">
      <c r="A85" s="52" t="s">
        <v>48</v>
      </c>
      <c r="B85" s="53" t="s">
        <v>39</v>
      </c>
      <c r="C85" s="53" t="s">
        <v>27</v>
      </c>
      <c r="D85" s="53" t="s">
        <v>158</v>
      </c>
      <c r="E85" s="53" t="s">
        <v>49</v>
      </c>
      <c r="F85" s="149">
        <v>6992000</v>
      </c>
      <c r="G85" s="146">
        <v>6992000</v>
      </c>
      <c r="H85" s="114"/>
    </row>
    <row r="86" spans="1:8" ht="37.5" outlineLevel="7">
      <c r="A86" s="52" t="s">
        <v>18</v>
      </c>
      <c r="B86" s="53" t="s">
        <v>39</v>
      </c>
      <c r="C86" s="53" t="s">
        <v>27</v>
      </c>
      <c r="D86" s="53" t="s">
        <v>158</v>
      </c>
      <c r="E86" s="53" t="s">
        <v>19</v>
      </c>
      <c r="F86" s="149">
        <f aca="true" t="shared" si="29" ref="F86:G86">F87</f>
        <v>5967312</v>
      </c>
      <c r="G86" s="149">
        <f t="shared" si="29"/>
        <v>5829368</v>
      </c>
      <c r="H86" s="114"/>
    </row>
    <row r="87" spans="1:8" ht="37.5" outlineLevel="7">
      <c r="A87" s="52" t="s">
        <v>20</v>
      </c>
      <c r="B87" s="53" t="s">
        <v>39</v>
      </c>
      <c r="C87" s="53" t="s">
        <v>27</v>
      </c>
      <c r="D87" s="53" t="s">
        <v>158</v>
      </c>
      <c r="E87" s="53" t="s">
        <v>21</v>
      </c>
      <c r="F87" s="149">
        <f>6717782-750470</f>
        <v>5967312</v>
      </c>
      <c r="G87" s="146">
        <f>6549838-720470</f>
        <v>5829368</v>
      </c>
      <c r="H87" s="114"/>
    </row>
    <row r="88" spans="1:8" ht="15" outlineLevel="7">
      <c r="A88" s="52" t="s">
        <v>22</v>
      </c>
      <c r="B88" s="53" t="s">
        <v>39</v>
      </c>
      <c r="C88" s="53" t="s">
        <v>27</v>
      </c>
      <c r="D88" s="53" t="s">
        <v>158</v>
      </c>
      <c r="E88" s="53" t="s">
        <v>23</v>
      </c>
      <c r="F88" s="149">
        <f aca="true" t="shared" si="30" ref="F88:G88">F89</f>
        <v>726170</v>
      </c>
      <c r="G88" s="149">
        <f t="shared" si="30"/>
        <v>726170</v>
      </c>
      <c r="H88" s="114"/>
    </row>
    <row r="89" spans="1:8" ht="15" outlineLevel="7">
      <c r="A89" s="52" t="s">
        <v>24</v>
      </c>
      <c r="B89" s="53" t="s">
        <v>39</v>
      </c>
      <c r="C89" s="53" t="s">
        <v>27</v>
      </c>
      <c r="D89" s="53" t="s">
        <v>158</v>
      </c>
      <c r="E89" s="53" t="s">
        <v>25</v>
      </c>
      <c r="F89" s="149">
        <v>726170</v>
      </c>
      <c r="G89" s="156">
        <v>726170</v>
      </c>
      <c r="H89" s="114"/>
    </row>
    <row r="90" spans="1:8" ht="37.5" outlineLevel="7">
      <c r="A90" s="137" t="s">
        <v>706</v>
      </c>
      <c r="B90" s="74" t="s">
        <v>39</v>
      </c>
      <c r="C90" s="74" t="s">
        <v>27</v>
      </c>
      <c r="D90" s="74" t="s">
        <v>159</v>
      </c>
      <c r="E90" s="74" t="s">
        <v>8</v>
      </c>
      <c r="F90" s="151">
        <f aca="true" t="shared" si="31" ref="F90:G93">F91</f>
        <v>50000</v>
      </c>
      <c r="G90" s="151">
        <f t="shared" si="31"/>
        <v>50000</v>
      </c>
      <c r="H90" s="114"/>
    </row>
    <row r="91" spans="1:8" ht="15" outlineLevel="7">
      <c r="A91" s="52" t="s">
        <v>499</v>
      </c>
      <c r="B91" s="53" t="s">
        <v>39</v>
      </c>
      <c r="C91" s="53" t="s">
        <v>27</v>
      </c>
      <c r="D91" s="53" t="s">
        <v>285</v>
      </c>
      <c r="E91" s="53" t="s">
        <v>8</v>
      </c>
      <c r="F91" s="149">
        <f t="shared" si="31"/>
        <v>50000</v>
      </c>
      <c r="G91" s="149">
        <f t="shared" si="31"/>
        <v>50000</v>
      </c>
      <c r="H91" s="114"/>
    </row>
    <row r="92" spans="1:8" ht="37.5" outlineLevel="7">
      <c r="A92" s="52" t="s">
        <v>500</v>
      </c>
      <c r="B92" s="53" t="s">
        <v>39</v>
      </c>
      <c r="C92" s="53" t="s">
        <v>27</v>
      </c>
      <c r="D92" s="53" t="s">
        <v>501</v>
      </c>
      <c r="E92" s="53" t="s">
        <v>8</v>
      </c>
      <c r="F92" s="149">
        <f t="shared" si="31"/>
        <v>50000</v>
      </c>
      <c r="G92" s="149">
        <f t="shared" si="31"/>
        <v>50000</v>
      </c>
      <c r="H92" s="114"/>
    </row>
    <row r="93" spans="1:8" ht="37.5" outlineLevel="7">
      <c r="A93" s="52" t="s">
        <v>18</v>
      </c>
      <c r="B93" s="53" t="s">
        <v>39</v>
      </c>
      <c r="C93" s="53" t="s">
        <v>27</v>
      </c>
      <c r="D93" s="53" t="s">
        <v>501</v>
      </c>
      <c r="E93" s="53" t="s">
        <v>19</v>
      </c>
      <c r="F93" s="149">
        <f t="shared" si="31"/>
        <v>50000</v>
      </c>
      <c r="G93" s="149">
        <f t="shared" si="31"/>
        <v>50000</v>
      </c>
      <c r="H93" s="114"/>
    </row>
    <row r="94" spans="1:8" ht="37.5" outlineLevel="7">
      <c r="A94" s="52" t="s">
        <v>20</v>
      </c>
      <c r="B94" s="53" t="s">
        <v>39</v>
      </c>
      <c r="C94" s="53" t="s">
        <v>27</v>
      </c>
      <c r="D94" s="53" t="s">
        <v>501</v>
      </c>
      <c r="E94" s="53" t="s">
        <v>21</v>
      </c>
      <c r="F94" s="149">
        <v>50000</v>
      </c>
      <c r="G94" s="146">
        <v>50000</v>
      </c>
      <c r="H94" s="114"/>
    </row>
    <row r="95" spans="1:8" ht="40.5" customHeight="1" outlineLevel="7">
      <c r="A95" s="137" t="s">
        <v>707</v>
      </c>
      <c r="B95" s="74" t="s">
        <v>39</v>
      </c>
      <c r="C95" s="74" t="s">
        <v>27</v>
      </c>
      <c r="D95" s="74" t="s">
        <v>485</v>
      </c>
      <c r="E95" s="74" t="s">
        <v>8</v>
      </c>
      <c r="F95" s="151">
        <f>F96</f>
        <v>1032970</v>
      </c>
      <c r="G95" s="151">
        <f>G96</f>
        <v>1002970</v>
      </c>
      <c r="H95" s="114"/>
    </row>
    <row r="96" spans="1:8" ht="37.5" outlineLevel="7">
      <c r="A96" s="56" t="s">
        <v>502</v>
      </c>
      <c r="B96" s="53" t="s">
        <v>39</v>
      </c>
      <c r="C96" s="53" t="s">
        <v>27</v>
      </c>
      <c r="D96" s="53" t="s">
        <v>487</v>
      </c>
      <c r="E96" s="53" t="s">
        <v>8</v>
      </c>
      <c r="F96" s="149">
        <f>F97+F100</f>
        <v>1032970</v>
      </c>
      <c r="G96" s="149">
        <f>G97+G100</f>
        <v>1002970</v>
      </c>
      <c r="H96" s="114"/>
    </row>
    <row r="97" spans="1:8" ht="37.5" outlineLevel="7">
      <c r="A97" s="56" t="s">
        <v>503</v>
      </c>
      <c r="B97" s="53" t="s">
        <v>39</v>
      </c>
      <c r="C97" s="53" t="s">
        <v>27</v>
      </c>
      <c r="D97" s="53" t="s">
        <v>504</v>
      </c>
      <c r="E97" s="53" t="s">
        <v>8</v>
      </c>
      <c r="F97" s="149">
        <f>F98</f>
        <v>990470</v>
      </c>
      <c r="G97" s="149">
        <f>G98</f>
        <v>960470</v>
      </c>
      <c r="H97" s="114"/>
    </row>
    <row r="98" spans="1:8" ht="37.5" outlineLevel="7">
      <c r="A98" s="52" t="s">
        <v>18</v>
      </c>
      <c r="B98" s="53" t="s">
        <v>39</v>
      </c>
      <c r="C98" s="53" t="s">
        <v>27</v>
      </c>
      <c r="D98" s="53" t="s">
        <v>504</v>
      </c>
      <c r="E98" s="53" t="s">
        <v>19</v>
      </c>
      <c r="F98" s="149">
        <f>F99</f>
        <v>990470</v>
      </c>
      <c r="G98" s="149">
        <f>G99</f>
        <v>960470</v>
      </c>
      <c r="H98" s="114"/>
    </row>
    <row r="99" spans="1:8" ht="37.5" outlineLevel="7">
      <c r="A99" s="52" t="s">
        <v>20</v>
      </c>
      <c r="B99" s="53" t="s">
        <v>39</v>
      </c>
      <c r="C99" s="53" t="s">
        <v>27</v>
      </c>
      <c r="D99" s="53" t="s">
        <v>504</v>
      </c>
      <c r="E99" s="53" t="s">
        <v>21</v>
      </c>
      <c r="F99" s="149">
        <f>240000+750470</f>
        <v>990470</v>
      </c>
      <c r="G99" s="146">
        <f>240000+720470</f>
        <v>960470</v>
      </c>
      <c r="H99" s="114"/>
    </row>
    <row r="100" spans="1:8" ht="37.5" outlineLevel="7">
      <c r="A100" s="56" t="s">
        <v>505</v>
      </c>
      <c r="B100" s="53" t="s">
        <v>39</v>
      </c>
      <c r="C100" s="53" t="s">
        <v>27</v>
      </c>
      <c r="D100" s="53" t="s">
        <v>488</v>
      </c>
      <c r="E100" s="53" t="s">
        <v>8</v>
      </c>
      <c r="F100" s="149">
        <f>F101</f>
        <v>42500</v>
      </c>
      <c r="G100" s="149">
        <f>G101</f>
        <v>42500</v>
      </c>
      <c r="H100" s="114"/>
    </row>
    <row r="101" spans="1:8" ht="37.5" outlineLevel="7">
      <c r="A101" s="52" t="s">
        <v>18</v>
      </c>
      <c r="B101" s="53" t="s">
        <v>39</v>
      </c>
      <c r="C101" s="53" t="s">
        <v>27</v>
      </c>
      <c r="D101" s="53" t="s">
        <v>488</v>
      </c>
      <c r="E101" s="53" t="s">
        <v>19</v>
      </c>
      <c r="F101" s="149">
        <f>F102</f>
        <v>42500</v>
      </c>
      <c r="G101" s="149">
        <f>G102</f>
        <v>42500</v>
      </c>
      <c r="H101" s="114"/>
    </row>
    <row r="102" spans="1:8" ht="37.5" outlineLevel="7">
      <c r="A102" s="52" t="s">
        <v>20</v>
      </c>
      <c r="B102" s="53" t="s">
        <v>39</v>
      </c>
      <c r="C102" s="53" t="s">
        <v>27</v>
      </c>
      <c r="D102" s="53" t="s">
        <v>488</v>
      </c>
      <c r="E102" s="53" t="s">
        <v>21</v>
      </c>
      <c r="F102" s="149">
        <v>42500</v>
      </c>
      <c r="G102" s="149">
        <v>42500</v>
      </c>
      <c r="H102" s="114"/>
    </row>
    <row r="103" spans="1:8" ht="37.5" outlineLevel="7">
      <c r="A103" s="137" t="s">
        <v>563</v>
      </c>
      <c r="B103" s="74" t="s">
        <v>39</v>
      </c>
      <c r="C103" s="74" t="s">
        <v>27</v>
      </c>
      <c r="D103" s="74" t="s">
        <v>506</v>
      </c>
      <c r="E103" s="74" t="s">
        <v>8</v>
      </c>
      <c r="F103" s="151">
        <f>F104</f>
        <v>540000</v>
      </c>
      <c r="G103" s="151">
        <f>G104</f>
        <v>640000</v>
      </c>
      <c r="H103" s="114"/>
    </row>
    <row r="104" spans="1:8" ht="37.5" outlineLevel="7">
      <c r="A104" s="52" t="s">
        <v>266</v>
      </c>
      <c r="B104" s="53" t="s">
        <v>39</v>
      </c>
      <c r="C104" s="53" t="s">
        <v>27</v>
      </c>
      <c r="D104" s="53" t="s">
        <v>507</v>
      </c>
      <c r="E104" s="53" t="s">
        <v>8</v>
      </c>
      <c r="F104" s="149">
        <f>F105</f>
        <v>540000</v>
      </c>
      <c r="G104" s="149">
        <f>G105</f>
        <v>640000</v>
      </c>
      <c r="H104" s="114"/>
    </row>
    <row r="105" spans="1:8" ht="56.25" outlineLevel="7">
      <c r="A105" s="52" t="s">
        <v>46</v>
      </c>
      <c r="B105" s="53" t="s">
        <v>39</v>
      </c>
      <c r="C105" s="53" t="s">
        <v>27</v>
      </c>
      <c r="D105" s="53" t="s">
        <v>508</v>
      </c>
      <c r="E105" s="53" t="s">
        <v>8</v>
      </c>
      <c r="F105" s="149">
        <f aca="true" t="shared" si="32" ref="F105:G105">F106+F108</f>
        <v>540000</v>
      </c>
      <c r="G105" s="149">
        <f t="shared" si="32"/>
        <v>640000</v>
      </c>
      <c r="H105" s="114"/>
    </row>
    <row r="106" spans="1:8" ht="37.5" outlineLevel="7">
      <c r="A106" s="52" t="s">
        <v>18</v>
      </c>
      <c r="B106" s="53" t="s">
        <v>39</v>
      </c>
      <c r="C106" s="53" t="s">
        <v>27</v>
      </c>
      <c r="D106" s="53" t="s">
        <v>508</v>
      </c>
      <c r="E106" s="53" t="s">
        <v>19</v>
      </c>
      <c r="F106" s="149">
        <f aca="true" t="shared" si="33" ref="F106:G106">F107</f>
        <v>400000</v>
      </c>
      <c r="G106" s="149">
        <f t="shared" si="33"/>
        <v>500000</v>
      </c>
      <c r="H106" s="114"/>
    </row>
    <row r="107" spans="1:8" ht="37.5" outlineLevel="7">
      <c r="A107" s="52" t="s">
        <v>20</v>
      </c>
      <c r="B107" s="53" t="s">
        <v>39</v>
      </c>
      <c r="C107" s="53" t="s">
        <v>27</v>
      </c>
      <c r="D107" s="53" t="s">
        <v>508</v>
      </c>
      <c r="E107" s="53" t="s">
        <v>21</v>
      </c>
      <c r="F107" s="149">
        <v>400000</v>
      </c>
      <c r="G107" s="149">
        <v>500000</v>
      </c>
      <c r="H107" s="114"/>
    </row>
    <row r="108" spans="1:8" ht="15" outlineLevel="7">
      <c r="A108" s="52" t="s">
        <v>22</v>
      </c>
      <c r="B108" s="53" t="s">
        <v>39</v>
      </c>
      <c r="C108" s="53" t="s">
        <v>27</v>
      </c>
      <c r="D108" s="53" t="s">
        <v>508</v>
      </c>
      <c r="E108" s="53" t="s">
        <v>23</v>
      </c>
      <c r="F108" s="149">
        <f>F109</f>
        <v>140000</v>
      </c>
      <c r="G108" s="149">
        <f>G109</f>
        <v>140000</v>
      </c>
      <c r="H108" s="114"/>
    </row>
    <row r="109" spans="1:8" ht="15" outlineLevel="7">
      <c r="A109" s="52" t="s">
        <v>24</v>
      </c>
      <c r="B109" s="53" t="s">
        <v>39</v>
      </c>
      <c r="C109" s="53" t="s">
        <v>27</v>
      </c>
      <c r="D109" s="53" t="s">
        <v>508</v>
      </c>
      <c r="E109" s="53" t="s">
        <v>25</v>
      </c>
      <c r="F109" s="149">
        <v>140000</v>
      </c>
      <c r="G109" s="146">
        <v>140000</v>
      </c>
      <c r="H109" s="114"/>
    </row>
    <row r="110" spans="1:8" ht="37.5" outlineLevel="7">
      <c r="A110" s="52" t="s">
        <v>160</v>
      </c>
      <c r="B110" s="53" t="s">
        <v>39</v>
      </c>
      <c r="C110" s="53" t="s">
        <v>27</v>
      </c>
      <c r="D110" s="53" t="s">
        <v>152</v>
      </c>
      <c r="E110" s="53" t="s">
        <v>8</v>
      </c>
      <c r="F110" s="149">
        <f>F119+F111+F116</f>
        <v>25673825.759999998</v>
      </c>
      <c r="G110" s="149">
        <f>G119+G111+G116</f>
        <v>25673825.759999998</v>
      </c>
      <c r="H110" s="114"/>
    </row>
    <row r="111" spans="1:8" ht="37.5" outlineLevel="7">
      <c r="A111" s="52" t="s">
        <v>13</v>
      </c>
      <c r="B111" s="53" t="s">
        <v>39</v>
      </c>
      <c r="C111" s="53" t="s">
        <v>27</v>
      </c>
      <c r="D111" s="53" t="s">
        <v>153</v>
      </c>
      <c r="E111" s="53" t="s">
        <v>8</v>
      </c>
      <c r="F111" s="149">
        <f>F112+F114</f>
        <v>18868578</v>
      </c>
      <c r="G111" s="149">
        <f>G112+G114</f>
        <v>18868578</v>
      </c>
      <c r="H111" s="114"/>
    </row>
    <row r="112" spans="1:8" ht="75" outlineLevel="1">
      <c r="A112" s="52" t="s">
        <v>14</v>
      </c>
      <c r="B112" s="53" t="s">
        <v>39</v>
      </c>
      <c r="C112" s="53" t="s">
        <v>27</v>
      </c>
      <c r="D112" s="53" t="s">
        <v>153</v>
      </c>
      <c r="E112" s="53" t="s">
        <v>15</v>
      </c>
      <c r="F112" s="149">
        <f aca="true" t="shared" si="34" ref="F112:G112">F113</f>
        <v>18848578</v>
      </c>
      <c r="G112" s="149">
        <f t="shared" si="34"/>
        <v>18848578</v>
      </c>
      <c r="H112" s="114"/>
    </row>
    <row r="113" spans="1:8" ht="37.5" outlineLevel="2">
      <c r="A113" s="52" t="s">
        <v>16</v>
      </c>
      <c r="B113" s="53" t="s">
        <v>39</v>
      </c>
      <c r="C113" s="53" t="s">
        <v>27</v>
      </c>
      <c r="D113" s="53" t="s">
        <v>153</v>
      </c>
      <c r="E113" s="53" t="s">
        <v>17</v>
      </c>
      <c r="F113" s="149">
        <v>18848578</v>
      </c>
      <c r="G113" s="149">
        <v>18848578</v>
      </c>
      <c r="H113" s="114"/>
    </row>
    <row r="114" spans="1:8" ht="37.5" outlineLevel="4">
      <c r="A114" s="52" t="s">
        <v>18</v>
      </c>
      <c r="B114" s="53" t="s">
        <v>39</v>
      </c>
      <c r="C114" s="53" t="s">
        <v>27</v>
      </c>
      <c r="D114" s="53" t="s">
        <v>153</v>
      </c>
      <c r="E114" s="53" t="s">
        <v>19</v>
      </c>
      <c r="F114" s="146">
        <f aca="true" t="shared" si="35" ref="F114:G114">F115</f>
        <v>20000</v>
      </c>
      <c r="G114" s="146">
        <f t="shared" si="35"/>
        <v>20000</v>
      </c>
      <c r="H114" s="114"/>
    </row>
    <row r="115" spans="1:8" ht="37.5" outlineLevel="5">
      <c r="A115" s="52" t="s">
        <v>20</v>
      </c>
      <c r="B115" s="53" t="s">
        <v>39</v>
      </c>
      <c r="C115" s="53" t="s">
        <v>27</v>
      </c>
      <c r="D115" s="53" t="s">
        <v>153</v>
      </c>
      <c r="E115" s="53" t="s">
        <v>21</v>
      </c>
      <c r="F115" s="149">
        <v>20000</v>
      </c>
      <c r="G115" s="149">
        <v>20000</v>
      </c>
      <c r="H115" s="114"/>
    </row>
    <row r="116" spans="1:8" ht="37.5" outlineLevel="6">
      <c r="A116" s="52" t="s">
        <v>304</v>
      </c>
      <c r="B116" s="53" t="s">
        <v>39</v>
      </c>
      <c r="C116" s="53" t="s">
        <v>27</v>
      </c>
      <c r="D116" s="53" t="s">
        <v>303</v>
      </c>
      <c r="E116" s="53" t="s">
        <v>8</v>
      </c>
      <c r="F116" s="146">
        <f aca="true" t="shared" si="36" ref="F116:G117">F117</f>
        <v>212000</v>
      </c>
      <c r="G116" s="146">
        <f t="shared" si="36"/>
        <v>212000</v>
      </c>
      <c r="H116" s="114"/>
    </row>
    <row r="117" spans="1:8" ht="37.5" outlineLevel="7">
      <c r="A117" s="52" t="s">
        <v>18</v>
      </c>
      <c r="B117" s="53" t="s">
        <v>39</v>
      </c>
      <c r="C117" s="53" t="s">
        <v>27</v>
      </c>
      <c r="D117" s="53" t="s">
        <v>303</v>
      </c>
      <c r="E117" s="53" t="s">
        <v>19</v>
      </c>
      <c r="F117" s="146">
        <f t="shared" si="36"/>
        <v>212000</v>
      </c>
      <c r="G117" s="146">
        <f t="shared" si="36"/>
        <v>212000</v>
      </c>
      <c r="H117" s="114"/>
    </row>
    <row r="118" spans="1:8" ht="37.5" outlineLevel="7">
      <c r="A118" s="52" t="s">
        <v>20</v>
      </c>
      <c r="B118" s="53" t="s">
        <v>39</v>
      </c>
      <c r="C118" s="53" t="s">
        <v>27</v>
      </c>
      <c r="D118" s="53" t="s">
        <v>303</v>
      </c>
      <c r="E118" s="53" t="s">
        <v>21</v>
      </c>
      <c r="F118" s="149">
        <v>212000</v>
      </c>
      <c r="G118" s="149">
        <v>212000</v>
      </c>
      <c r="H118" s="114"/>
    </row>
    <row r="119" spans="1:8" ht="15" outlineLevel="7">
      <c r="A119" s="52" t="s">
        <v>388</v>
      </c>
      <c r="B119" s="53" t="s">
        <v>39</v>
      </c>
      <c r="C119" s="53" t="s">
        <v>27</v>
      </c>
      <c r="D119" s="53" t="s">
        <v>387</v>
      </c>
      <c r="E119" s="53" t="s">
        <v>8</v>
      </c>
      <c r="F119" s="149">
        <f>F120+F123+F128+F133+F136+F141</f>
        <v>6593247.76</v>
      </c>
      <c r="G119" s="149">
        <f>G120+G123+G128+G133+G136+G141</f>
        <v>6593247.76</v>
      </c>
      <c r="H119" s="114"/>
    </row>
    <row r="120" spans="1:8" ht="56.25" outlineLevel="7">
      <c r="A120" s="32" t="s">
        <v>564</v>
      </c>
      <c r="B120" s="53" t="s">
        <v>39</v>
      </c>
      <c r="C120" s="53" t="s">
        <v>27</v>
      </c>
      <c r="D120" s="53" t="s">
        <v>431</v>
      </c>
      <c r="E120" s="53" t="s">
        <v>8</v>
      </c>
      <c r="F120" s="149">
        <f aca="true" t="shared" si="37" ref="F120:G121">F121</f>
        <v>690082.76</v>
      </c>
      <c r="G120" s="149">
        <f t="shared" si="37"/>
        <v>690082.76</v>
      </c>
      <c r="H120" s="114"/>
    </row>
    <row r="121" spans="1:8" ht="75" outlineLevel="7">
      <c r="A121" s="52" t="s">
        <v>14</v>
      </c>
      <c r="B121" s="53" t="s">
        <v>39</v>
      </c>
      <c r="C121" s="53" t="s">
        <v>27</v>
      </c>
      <c r="D121" s="53" t="s">
        <v>431</v>
      </c>
      <c r="E121" s="53" t="s">
        <v>15</v>
      </c>
      <c r="F121" s="149">
        <f t="shared" si="37"/>
        <v>690082.76</v>
      </c>
      <c r="G121" s="149">
        <f t="shared" si="37"/>
        <v>690082.76</v>
      </c>
      <c r="H121" s="114"/>
    </row>
    <row r="122" spans="1:8" ht="37.5" outlineLevel="7">
      <c r="A122" s="52" t="s">
        <v>16</v>
      </c>
      <c r="B122" s="53" t="s">
        <v>39</v>
      </c>
      <c r="C122" s="53" t="s">
        <v>27</v>
      </c>
      <c r="D122" s="53" t="s">
        <v>431</v>
      </c>
      <c r="E122" s="53" t="s">
        <v>17</v>
      </c>
      <c r="F122" s="149">
        <v>690082.76</v>
      </c>
      <c r="G122" s="149">
        <v>690082.76</v>
      </c>
      <c r="H122" s="114"/>
    </row>
    <row r="123" spans="1:8" ht="57.75" customHeight="1" outlineLevel="7">
      <c r="A123" s="32" t="s">
        <v>708</v>
      </c>
      <c r="B123" s="53" t="s">
        <v>39</v>
      </c>
      <c r="C123" s="53" t="s">
        <v>27</v>
      </c>
      <c r="D123" s="53" t="s">
        <v>389</v>
      </c>
      <c r="E123" s="53" t="s">
        <v>8</v>
      </c>
      <c r="F123" s="149">
        <f aca="true" t="shared" si="38" ref="F123:G123">F124+F126</f>
        <v>1400000</v>
      </c>
      <c r="G123" s="149">
        <f t="shared" si="38"/>
        <v>1400000</v>
      </c>
      <c r="H123" s="114"/>
    </row>
    <row r="124" spans="1:8" ht="75" outlineLevel="7">
      <c r="A124" s="52" t="s">
        <v>14</v>
      </c>
      <c r="B124" s="53" t="s">
        <v>39</v>
      </c>
      <c r="C124" s="53" t="s">
        <v>27</v>
      </c>
      <c r="D124" s="53" t="s">
        <v>389</v>
      </c>
      <c r="E124" s="53" t="s">
        <v>15</v>
      </c>
      <c r="F124" s="149">
        <f aca="true" t="shared" si="39" ref="F124:G124">F125</f>
        <v>1280000</v>
      </c>
      <c r="G124" s="149">
        <f t="shared" si="39"/>
        <v>1280000</v>
      </c>
      <c r="H124" s="114"/>
    </row>
    <row r="125" spans="1:8" ht="37.5" outlineLevel="7">
      <c r="A125" s="52" t="s">
        <v>16</v>
      </c>
      <c r="B125" s="53" t="s">
        <v>39</v>
      </c>
      <c r="C125" s="53" t="s">
        <v>27</v>
      </c>
      <c r="D125" s="53" t="s">
        <v>389</v>
      </c>
      <c r="E125" s="53" t="s">
        <v>17</v>
      </c>
      <c r="F125" s="149">
        <v>1280000</v>
      </c>
      <c r="G125" s="149">
        <v>1280000</v>
      </c>
      <c r="H125" s="114"/>
    </row>
    <row r="126" spans="1:8" ht="37.5" outlineLevel="7">
      <c r="A126" s="52" t="s">
        <v>18</v>
      </c>
      <c r="B126" s="53" t="s">
        <v>39</v>
      </c>
      <c r="C126" s="53" t="s">
        <v>27</v>
      </c>
      <c r="D126" s="53" t="s">
        <v>389</v>
      </c>
      <c r="E126" s="53" t="s">
        <v>19</v>
      </c>
      <c r="F126" s="149">
        <f aca="true" t="shared" si="40" ref="F126:G126">F127</f>
        <v>120000</v>
      </c>
      <c r="G126" s="149">
        <f t="shared" si="40"/>
        <v>120000</v>
      </c>
      <c r="H126" s="114"/>
    </row>
    <row r="127" spans="1:8" ht="37.5" outlineLevel="7">
      <c r="A127" s="52" t="s">
        <v>20</v>
      </c>
      <c r="B127" s="53" t="s">
        <v>39</v>
      </c>
      <c r="C127" s="53" t="s">
        <v>27</v>
      </c>
      <c r="D127" s="53" t="s">
        <v>389</v>
      </c>
      <c r="E127" s="53" t="s">
        <v>21</v>
      </c>
      <c r="F127" s="149">
        <v>120000</v>
      </c>
      <c r="G127" s="149">
        <v>120000</v>
      </c>
      <c r="H127" s="114"/>
    </row>
    <row r="128" spans="1:8" ht="75" outlineLevel="7">
      <c r="A128" s="32" t="s">
        <v>567</v>
      </c>
      <c r="B128" s="53" t="s">
        <v>39</v>
      </c>
      <c r="C128" s="53" t="s">
        <v>27</v>
      </c>
      <c r="D128" s="53" t="s">
        <v>390</v>
      </c>
      <c r="E128" s="53" t="s">
        <v>8</v>
      </c>
      <c r="F128" s="149">
        <f aca="true" t="shared" si="41" ref="F128:G128">F129+F131</f>
        <v>1171216</v>
      </c>
      <c r="G128" s="149">
        <f t="shared" si="41"/>
        <v>1171216</v>
      </c>
      <c r="H128" s="114"/>
    </row>
    <row r="129" spans="1:8" ht="75" outlineLevel="7">
      <c r="A129" s="52" t="s">
        <v>14</v>
      </c>
      <c r="B129" s="53" t="s">
        <v>39</v>
      </c>
      <c r="C129" s="53" t="s">
        <v>27</v>
      </c>
      <c r="D129" s="53" t="s">
        <v>390</v>
      </c>
      <c r="E129" s="53" t="s">
        <v>15</v>
      </c>
      <c r="F129" s="149">
        <f aca="true" t="shared" si="42" ref="F129:G129">F130</f>
        <v>1156216</v>
      </c>
      <c r="G129" s="149">
        <f t="shared" si="42"/>
        <v>1156216</v>
      </c>
      <c r="H129" s="114"/>
    </row>
    <row r="130" spans="1:8" ht="37.5" outlineLevel="7">
      <c r="A130" s="52" t="s">
        <v>16</v>
      </c>
      <c r="B130" s="53" t="s">
        <v>39</v>
      </c>
      <c r="C130" s="53" t="s">
        <v>27</v>
      </c>
      <c r="D130" s="53" t="s">
        <v>390</v>
      </c>
      <c r="E130" s="53" t="s">
        <v>17</v>
      </c>
      <c r="F130" s="149">
        <v>1156216</v>
      </c>
      <c r="G130" s="149">
        <v>1156216</v>
      </c>
      <c r="H130" s="114"/>
    </row>
    <row r="131" spans="1:8" ht="37.5" outlineLevel="7">
      <c r="A131" s="52" t="s">
        <v>18</v>
      </c>
      <c r="B131" s="53" t="s">
        <v>39</v>
      </c>
      <c r="C131" s="53" t="s">
        <v>27</v>
      </c>
      <c r="D131" s="53" t="s">
        <v>390</v>
      </c>
      <c r="E131" s="53" t="s">
        <v>19</v>
      </c>
      <c r="F131" s="149">
        <f aca="true" t="shared" si="43" ref="F131:G131">F132</f>
        <v>15000</v>
      </c>
      <c r="G131" s="149">
        <f t="shared" si="43"/>
        <v>15000</v>
      </c>
      <c r="H131" s="114"/>
    </row>
    <row r="132" spans="1:8" ht="37.5" outlineLevel="7">
      <c r="A132" s="52" t="s">
        <v>20</v>
      </c>
      <c r="B132" s="53" t="s">
        <v>39</v>
      </c>
      <c r="C132" s="53" t="s">
        <v>27</v>
      </c>
      <c r="D132" s="53" t="s">
        <v>390</v>
      </c>
      <c r="E132" s="53" t="s">
        <v>21</v>
      </c>
      <c r="F132" s="149">
        <v>15000</v>
      </c>
      <c r="G132" s="149">
        <v>15000</v>
      </c>
      <c r="H132" s="114"/>
    </row>
    <row r="133" spans="1:8" ht="56.25" outlineLevel="7">
      <c r="A133" s="32" t="s">
        <v>566</v>
      </c>
      <c r="B133" s="53" t="s">
        <v>39</v>
      </c>
      <c r="C133" s="53" t="s">
        <v>27</v>
      </c>
      <c r="D133" s="53" t="s">
        <v>391</v>
      </c>
      <c r="E133" s="53" t="s">
        <v>8</v>
      </c>
      <c r="F133" s="149">
        <f>F134</f>
        <v>759387</v>
      </c>
      <c r="G133" s="149">
        <f>G134</f>
        <v>759387</v>
      </c>
      <c r="H133" s="114"/>
    </row>
    <row r="134" spans="1:8" ht="75" outlineLevel="7">
      <c r="A134" s="52" t="s">
        <v>14</v>
      </c>
      <c r="B134" s="53" t="s">
        <v>39</v>
      </c>
      <c r="C134" s="53" t="s">
        <v>27</v>
      </c>
      <c r="D134" s="53" t="s">
        <v>391</v>
      </c>
      <c r="E134" s="53" t="s">
        <v>15</v>
      </c>
      <c r="F134" s="149">
        <f aca="true" t="shared" si="44" ref="F134:G134">F135</f>
        <v>759387</v>
      </c>
      <c r="G134" s="149">
        <f t="shared" si="44"/>
        <v>759387</v>
      </c>
      <c r="H134" s="114"/>
    </row>
    <row r="135" spans="1:8" ht="37.5" outlineLevel="7">
      <c r="A135" s="52" t="s">
        <v>16</v>
      </c>
      <c r="B135" s="53" t="s">
        <v>39</v>
      </c>
      <c r="C135" s="53" t="s">
        <v>27</v>
      </c>
      <c r="D135" s="53" t="s">
        <v>391</v>
      </c>
      <c r="E135" s="53" t="s">
        <v>17</v>
      </c>
      <c r="F135" s="149">
        <v>759387</v>
      </c>
      <c r="G135" s="146">
        <v>759387</v>
      </c>
      <c r="H135" s="114"/>
    </row>
    <row r="136" spans="1:8" ht="56.25" outlineLevel="3">
      <c r="A136" s="32" t="s">
        <v>565</v>
      </c>
      <c r="B136" s="53" t="s">
        <v>39</v>
      </c>
      <c r="C136" s="53" t="s">
        <v>27</v>
      </c>
      <c r="D136" s="53" t="s">
        <v>392</v>
      </c>
      <c r="E136" s="53" t="s">
        <v>8</v>
      </c>
      <c r="F136" s="149">
        <f aca="true" t="shared" si="45" ref="F136:G136">F137+F139</f>
        <v>768474</v>
      </c>
      <c r="G136" s="149">
        <f t="shared" si="45"/>
        <v>768474</v>
      </c>
      <c r="H136" s="114"/>
    </row>
    <row r="137" spans="1:8" ht="75" outlineLevel="3">
      <c r="A137" s="52" t="s">
        <v>14</v>
      </c>
      <c r="B137" s="53" t="s">
        <v>39</v>
      </c>
      <c r="C137" s="53" t="s">
        <v>27</v>
      </c>
      <c r="D137" s="53" t="s">
        <v>392</v>
      </c>
      <c r="E137" s="53" t="s">
        <v>15</v>
      </c>
      <c r="F137" s="149">
        <f aca="true" t="shared" si="46" ref="F137:G137">F138</f>
        <v>753474</v>
      </c>
      <c r="G137" s="149">
        <f t="shared" si="46"/>
        <v>753474</v>
      </c>
      <c r="H137" s="114"/>
    </row>
    <row r="138" spans="1:8" ht="37.5" outlineLevel="3">
      <c r="A138" s="52" t="s">
        <v>16</v>
      </c>
      <c r="B138" s="53" t="s">
        <v>39</v>
      </c>
      <c r="C138" s="53" t="s">
        <v>27</v>
      </c>
      <c r="D138" s="53" t="s">
        <v>392</v>
      </c>
      <c r="E138" s="53" t="s">
        <v>17</v>
      </c>
      <c r="F138" s="149">
        <v>753474</v>
      </c>
      <c r="G138" s="156">
        <v>753474</v>
      </c>
      <c r="H138" s="114"/>
    </row>
    <row r="139" spans="1:8" ht="37.5" outlineLevel="3">
      <c r="A139" s="52" t="s">
        <v>18</v>
      </c>
      <c r="B139" s="53" t="s">
        <v>39</v>
      </c>
      <c r="C139" s="53" t="s">
        <v>27</v>
      </c>
      <c r="D139" s="53" t="s">
        <v>392</v>
      </c>
      <c r="E139" s="53" t="s">
        <v>19</v>
      </c>
      <c r="F139" s="149">
        <f aca="true" t="shared" si="47" ref="F139:G139">F140</f>
        <v>15000</v>
      </c>
      <c r="G139" s="149">
        <f t="shared" si="47"/>
        <v>15000</v>
      </c>
      <c r="H139" s="114"/>
    </row>
    <row r="140" spans="1:8" ht="37.5" outlineLevel="5">
      <c r="A140" s="52" t="s">
        <v>20</v>
      </c>
      <c r="B140" s="53" t="s">
        <v>39</v>
      </c>
      <c r="C140" s="53" t="s">
        <v>27</v>
      </c>
      <c r="D140" s="53" t="s">
        <v>392</v>
      </c>
      <c r="E140" s="53" t="s">
        <v>21</v>
      </c>
      <c r="F140" s="149">
        <v>15000</v>
      </c>
      <c r="G140" s="149">
        <v>15000</v>
      </c>
      <c r="H140" s="114"/>
    </row>
    <row r="141" spans="1:8" ht="37.5" outlineLevel="5">
      <c r="A141" s="52" t="s">
        <v>601</v>
      </c>
      <c r="B141" s="53" t="s">
        <v>39</v>
      </c>
      <c r="C141" s="53" t="s">
        <v>27</v>
      </c>
      <c r="D141" s="53" t="s">
        <v>602</v>
      </c>
      <c r="E141" s="53" t="s">
        <v>8</v>
      </c>
      <c r="F141" s="149">
        <f>F142+F144</f>
        <v>1804088</v>
      </c>
      <c r="G141" s="149">
        <f>G142+G144</f>
        <v>1804088</v>
      </c>
      <c r="H141" s="114"/>
    </row>
    <row r="142" spans="1:8" ht="75" outlineLevel="5">
      <c r="A142" s="52" t="s">
        <v>14</v>
      </c>
      <c r="B142" s="53" t="s">
        <v>39</v>
      </c>
      <c r="C142" s="53" t="s">
        <v>27</v>
      </c>
      <c r="D142" s="53" t="s">
        <v>602</v>
      </c>
      <c r="E142" s="53" t="s">
        <v>15</v>
      </c>
      <c r="F142" s="149">
        <f>F143</f>
        <v>1646488</v>
      </c>
      <c r="G142" s="149">
        <f>G143</f>
        <v>1646488</v>
      </c>
      <c r="H142" s="114"/>
    </row>
    <row r="143" spans="1:8" ht="37.5" outlineLevel="5">
      <c r="A143" s="52" t="s">
        <v>16</v>
      </c>
      <c r="B143" s="53" t="s">
        <v>39</v>
      </c>
      <c r="C143" s="53" t="s">
        <v>27</v>
      </c>
      <c r="D143" s="53" t="s">
        <v>602</v>
      </c>
      <c r="E143" s="53" t="s">
        <v>17</v>
      </c>
      <c r="F143" s="149">
        <v>1646488</v>
      </c>
      <c r="G143" s="149">
        <v>1646488</v>
      </c>
      <c r="H143" s="114"/>
    </row>
    <row r="144" spans="1:8" ht="37.5" outlineLevel="5">
      <c r="A144" s="52" t="s">
        <v>18</v>
      </c>
      <c r="B144" s="53" t="s">
        <v>39</v>
      </c>
      <c r="C144" s="53" t="s">
        <v>27</v>
      </c>
      <c r="D144" s="53" t="s">
        <v>602</v>
      </c>
      <c r="E144" s="53" t="s">
        <v>19</v>
      </c>
      <c r="F144" s="149">
        <f>F145</f>
        <v>157600</v>
      </c>
      <c r="G144" s="149">
        <f>G145</f>
        <v>157600</v>
      </c>
      <c r="H144" s="114"/>
    </row>
    <row r="145" spans="1:8" ht="37.5" outlineLevel="5">
      <c r="A145" s="52" t="s">
        <v>20</v>
      </c>
      <c r="B145" s="53" t="s">
        <v>39</v>
      </c>
      <c r="C145" s="53" t="s">
        <v>27</v>
      </c>
      <c r="D145" s="53" t="s">
        <v>602</v>
      </c>
      <c r="E145" s="53" t="s">
        <v>21</v>
      </c>
      <c r="F145" s="149">
        <v>157600</v>
      </c>
      <c r="G145" s="149">
        <v>157600</v>
      </c>
      <c r="H145" s="114"/>
    </row>
    <row r="146" spans="1:8" ht="37.5" outlineLevel="6">
      <c r="A146" s="137" t="s">
        <v>55</v>
      </c>
      <c r="B146" s="74" t="s">
        <v>39</v>
      </c>
      <c r="C146" s="74" t="s">
        <v>56</v>
      </c>
      <c r="D146" s="74" t="s">
        <v>151</v>
      </c>
      <c r="E146" s="74" t="s">
        <v>8</v>
      </c>
      <c r="F146" s="151">
        <f aca="true" t="shared" si="48" ref="F146:G150">F147</f>
        <v>100000</v>
      </c>
      <c r="G146" s="151">
        <f t="shared" si="48"/>
        <v>100000</v>
      </c>
      <c r="H146" s="114"/>
    </row>
    <row r="147" spans="1:8" ht="37.5" outlineLevel="7">
      <c r="A147" s="52" t="s">
        <v>57</v>
      </c>
      <c r="B147" s="53" t="s">
        <v>39</v>
      </c>
      <c r="C147" s="53" t="s">
        <v>58</v>
      </c>
      <c r="D147" s="53" t="s">
        <v>151</v>
      </c>
      <c r="E147" s="53" t="s">
        <v>8</v>
      </c>
      <c r="F147" s="149">
        <f t="shared" si="48"/>
        <v>100000</v>
      </c>
      <c r="G147" s="149">
        <f t="shared" si="48"/>
        <v>100000</v>
      </c>
      <c r="H147" s="114"/>
    </row>
    <row r="148" spans="1:8" ht="37.5" outlineLevel="1">
      <c r="A148" s="52" t="s">
        <v>160</v>
      </c>
      <c r="B148" s="53" t="s">
        <v>39</v>
      </c>
      <c r="C148" s="53" t="s">
        <v>58</v>
      </c>
      <c r="D148" s="53" t="s">
        <v>152</v>
      </c>
      <c r="E148" s="53" t="s">
        <v>8</v>
      </c>
      <c r="F148" s="149">
        <f t="shared" si="48"/>
        <v>100000</v>
      </c>
      <c r="G148" s="149">
        <f t="shared" si="48"/>
        <v>100000</v>
      </c>
      <c r="H148" s="114"/>
    </row>
    <row r="149" spans="1:8" ht="37.5" outlineLevel="1">
      <c r="A149" s="52" t="s">
        <v>59</v>
      </c>
      <c r="B149" s="53" t="s">
        <v>39</v>
      </c>
      <c r="C149" s="53" t="s">
        <v>58</v>
      </c>
      <c r="D149" s="53" t="s">
        <v>161</v>
      </c>
      <c r="E149" s="53" t="s">
        <v>8</v>
      </c>
      <c r="F149" s="149">
        <f t="shared" si="48"/>
        <v>100000</v>
      </c>
      <c r="G149" s="149">
        <f t="shared" si="48"/>
        <v>100000</v>
      </c>
      <c r="H149" s="114"/>
    </row>
    <row r="150" spans="1:8" ht="37.5" outlineLevel="1">
      <c r="A150" s="52" t="s">
        <v>18</v>
      </c>
      <c r="B150" s="53" t="s">
        <v>39</v>
      </c>
      <c r="C150" s="53" t="s">
        <v>58</v>
      </c>
      <c r="D150" s="53" t="s">
        <v>161</v>
      </c>
      <c r="E150" s="53" t="s">
        <v>19</v>
      </c>
      <c r="F150" s="149">
        <f t="shared" si="48"/>
        <v>100000</v>
      </c>
      <c r="G150" s="149">
        <f t="shared" si="48"/>
        <v>100000</v>
      </c>
      <c r="H150" s="114"/>
    </row>
    <row r="151" spans="1:8" ht="37.5" outlineLevel="1">
      <c r="A151" s="52" t="s">
        <v>20</v>
      </c>
      <c r="B151" s="53" t="s">
        <v>39</v>
      </c>
      <c r="C151" s="53" t="s">
        <v>58</v>
      </c>
      <c r="D151" s="53" t="s">
        <v>161</v>
      </c>
      <c r="E151" s="53" t="s">
        <v>21</v>
      </c>
      <c r="F151" s="149">
        <v>100000</v>
      </c>
      <c r="G151" s="149">
        <v>100000</v>
      </c>
      <c r="H151" s="114"/>
    </row>
    <row r="152" spans="1:8" ht="15" outlineLevel="1">
      <c r="A152" s="137" t="s">
        <v>139</v>
      </c>
      <c r="B152" s="74" t="s">
        <v>39</v>
      </c>
      <c r="C152" s="74" t="s">
        <v>60</v>
      </c>
      <c r="D152" s="74" t="s">
        <v>151</v>
      </c>
      <c r="E152" s="74" t="s">
        <v>8</v>
      </c>
      <c r="F152" s="151">
        <f>F165+F159+F174+F153</f>
        <v>11235213</v>
      </c>
      <c r="G152" s="151">
        <f>G165+G159+G174+G153</f>
        <v>11235213</v>
      </c>
      <c r="H152" s="114"/>
    </row>
    <row r="153" spans="1:8" ht="15" outlineLevel="1">
      <c r="A153" s="52" t="s">
        <v>141</v>
      </c>
      <c r="B153" s="53" t="s">
        <v>39</v>
      </c>
      <c r="C153" s="53" t="s">
        <v>142</v>
      </c>
      <c r="D153" s="53" t="s">
        <v>151</v>
      </c>
      <c r="E153" s="53" t="s">
        <v>8</v>
      </c>
      <c r="F153" s="149">
        <f aca="true" t="shared" si="49" ref="F153:G153">F154</f>
        <v>374490</v>
      </c>
      <c r="G153" s="149">
        <f t="shared" si="49"/>
        <v>374490</v>
      </c>
      <c r="H153" s="114"/>
    </row>
    <row r="154" spans="1:8" ht="37.5" outlineLevel="1">
      <c r="A154" s="137" t="s">
        <v>160</v>
      </c>
      <c r="B154" s="74" t="s">
        <v>39</v>
      </c>
      <c r="C154" s="74" t="s">
        <v>142</v>
      </c>
      <c r="D154" s="74" t="s">
        <v>152</v>
      </c>
      <c r="E154" s="74" t="s">
        <v>8</v>
      </c>
      <c r="F154" s="151">
        <f aca="true" t="shared" si="50" ref="F154:G154">F156</f>
        <v>374490</v>
      </c>
      <c r="G154" s="151">
        <f t="shared" si="50"/>
        <v>374490</v>
      </c>
      <c r="H154" s="114"/>
    </row>
    <row r="155" spans="1:8" ht="15" outlineLevel="1">
      <c r="A155" s="52" t="s">
        <v>388</v>
      </c>
      <c r="B155" s="53" t="s">
        <v>39</v>
      </c>
      <c r="C155" s="53" t="s">
        <v>142</v>
      </c>
      <c r="D155" s="53" t="s">
        <v>387</v>
      </c>
      <c r="E155" s="53" t="s">
        <v>8</v>
      </c>
      <c r="F155" s="149">
        <f aca="true" t="shared" si="51" ref="F155:G157">F156</f>
        <v>374490</v>
      </c>
      <c r="G155" s="149">
        <f t="shared" si="51"/>
        <v>374490</v>
      </c>
      <c r="H155" s="114"/>
    </row>
    <row r="156" spans="1:8" ht="75" outlineLevel="1">
      <c r="A156" s="56" t="s">
        <v>568</v>
      </c>
      <c r="B156" s="53" t="s">
        <v>39</v>
      </c>
      <c r="C156" s="53" t="s">
        <v>142</v>
      </c>
      <c r="D156" s="53" t="s">
        <v>400</v>
      </c>
      <c r="E156" s="53" t="s">
        <v>8</v>
      </c>
      <c r="F156" s="149">
        <f t="shared" si="51"/>
        <v>374490</v>
      </c>
      <c r="G156" s="149">
        <f t="shared" si="51"/>
        <v>374490</v>
      </c>
      <c r="H156" s="114"/>
    </row>
    <row r="157" spans="1:8" ht="37.5" outlineLevel="1">
      <c r="A157" s="52" t="s">
        <v>18</v>
      </c>
      <c r="B157" s="53" t="s">
        <v>39</v>
      </c>
      <c r="C157" s="53" t="s">
        <v>142</v>
      </c>
      <c r="D157" s="53" t="s">
        <v>400</v>
      </c>
      <c r="E157" s="53" t="s">
        <v>19</v>
      </c>
      <c r="F157" s="149">
        <f t="shared" si="51"/>
        <v>374490</v>
      </c>
      <c r="G157" s="149">
        <f t="shared" si="51"/>
        <v>374490</v>
      </c>
      <c r="H157" s="114"/>
    </row>
    <row r="158" spans="1:8" ht="37.5" outlineLevel="1">
      <c r="A158" s="52" t="s">
        <v>20</v>
      </c>
      <c r="B158" s="53" t="s">
        <v>39</v>
      </c>
      <c r="C158" s="53" t="s">
        <v>142</v>
      </c>
      <c r="D158" s="53" t="s">
        <v>400</v>
      </c>
      <c r="E158" s="53" t="s">
        <v>21</v>
      </c>
      <c r="F158" s="149">
        <v>374490</v>
      </c>
      <c r="G158" s="149">
        <v>374490</v>
      </c>
      <c r="H158" s="114"/>
    </row>
    <row r="159" spans="1:8" ht="15" outlineLevel="1">
      <c r="A159" s="52" t="s">
        <v>419</v>
      </c>
      <c r="B159" s="53" t="s">
        <v>39</v>
      </c>
      <c r="C159" s="53" t="s">
        <v>420</v>
      </c>
      <c r="D159" s="53" t="s">
        <v>151</v>
      </c>
      <c r="E159" s="53" t="s">
        <v>8</v>
      </c>
      <c r="F159" s="149">
        <f>F160</f>
        <v>3223</v>
      </c>
      <c r="G159" s="149">
        <f>G160</f>
        <v>3223</v>
      </c>
      <c r="H159" s="114"/>
    </row>
    <row r="160" spans="1:8" ht="37.5" outlineLevel="1">
      <c r="A160" s="52" t="s">
        <v>160</v>
      </c>
      <c r="B160" s="53" t="s">
        <v>39</v>
      </c>
      <c r="C160" s="53" t="s">
        <v>420</v>
      </c>
      <c r="D160" s="53" t="s">
        <v>152</v>
      </c>
      <c r="E160" s="53" t="s">
        <v>8</v>
      </c>
      <c r="F160" s="149">
        <f>F162</f>
        <v>3223</v>
      </c>
      <c r="G160" s="149">
        <f>G162</f>
        <v>3223</v>
      </c>
      <c r="H160" s="114"/>
    </row>
    <row r="161" spans="1:8" ht="15" outlineLevel="1">
      <c r="A161" s="52" t="s">
        <v>388</v>
      </c>
      <c r="B161" s="53" t="s">
        <v>39</v>
      </c>
      <c r="C161" s="53" t="s">
        <v>420</v>
      </c>
      <c r="D161" s="53" t="s">
        <v>387</v>
      </c>
      <c r="E161" s="53" t="s">
        <v>8</v>
      </c>
      <c r="F161" s="149">
        <f>F162</f>
        <v>3223</v>
      </c>
      <c r="G161" s="149">
        <f>G162</f>
        <v>3223</v>
      </c>
      <c r="H161" s="114"/>
    </row>
    <row r="162" spans="1:8" ht="112.5" outlineLevel="1">
      <c r="A162" s="32" t="s">
        <v>570</v>
      </c>
      <c r="B162" s="53" t="s">
        <v>39</v>
      </c>
      <c r="C162" s="53" t="s">
        <v>420</v>
      </c>
      <c r="D162" s="53" t="s">
        <v>569</v>
      </c>
      <c r="E162" s="53" t="s">
        <v>8</v>
      </c>
      <c r="F162" s="149">
        <f aca="true" t="shared" si="52" ref="F162:G163">F163</f>
        <v>3223</v>
      </c>
      <c r="G162" s="149">
        <f t="shared" si="52"/>
        <v>3223</v>
      </c>
      <c r="H162" s="114"/>
    </row>
    <row r="163" spans="1:8" ht="37.5" outlineLevel="1">
      <c r="A163" s="52" t="s">
        <v>18</v>
      </c>
      <c r="B163" s="53" t="s">
        <v>39</v>
      </c>
      <c r="C163" s="53" t="s">
        <v>420</v>
      </c>
      <c r="D163" s="53" t="s">
        <v>569</v>
      </c>
      <c r="E163" s="53" t="s">
        <v>19</v>
      </c>
      <c r="F163" s="149">
        <f t="shared" si="52"/>
        <v>3223</v>
      </c>
      <c r="G163" s="149">
        <f t="shared" si="52"/>
        <v>3223</v>
      </c>
      <c r="H163" s="114"/>
    </row>
    <row r="164" spans="1:8" ht="37.5" outlineLevel="1">
      <c r="A164" s="52" t="s">
        <v>20</v>
      </c>
      <c r="B164" s="53" t="s">
        <v>39</v>
      </c>
      <c r="C164" s="53" t="s">
        <v>420</v>
      </c>
      <c r="D164" s="53" t="s">
        <v>569</v>
      </c>
      <c r="E164" s="53" t="s">
        <v>21</v>
      </c>
      <c r="F164" s="149">
        <v>3223</v>
      </c>
      <c r="G164" s="156">
        <v>3223</v>
      </c>
      <c r="H164" s="114"/>
    </row>
    <row r="165" spans="1:8" ht="15" outlineLevel="1">
      <c r="A165" s="52" t="s">
        <v>63</v>
      </c>
      <c r="B165" s="53" t="s">
        <v>39</v>
      </c>
      <c r="C165" s="53" t="s">
        <v>64</v>
      </c>
      <c r="D165" s="53" t="s">
        <v>151</v>
      </c>
      <c r="E165" s="53" t="s">
        <v>8</v>
      </c>
      <c r="F165" s="149">
        <f aca="true" t="shared" si="53" ref="F165:G166">F166</f>
        <v>10507500</v>
      </c>
      <c r="G165" s="149">
        <f t="shared" si="53"/>
        <v>10507500</v>
      </c>
      <c r="H165" s="114"/>
    </row>
    <row r="166" spans="1:8" ht="56.25" outlineLevel="1">
      <c r="A166" s="137" t="s">
        <v>509</v>
      </c>
      <c r="B166" s="74" t="s">
        <v>39</v>
      </c>
      <c r="C166" s="74" t="s">
        <v>64</v>
      </c>
      <c r="D166" s="74" t="s">
        <v>510</v>
      </c>
      <c r="E166" s="74" t="s">
        <v>8</v>
      </c>
      <c r="F166" s="151">
        <f t="shared" si="53"/>
        <v>10507500</v>
      </c>
      <c r="G166" s="151">
        <f t="shared" si="53"/>
        <v>10507500</v>
      </c>
      <c r="H166" s="114"/>
    </row>
    <row r="167" spans="1:8" ht="37.5" outlineLevel="1">
      <c r="A167" s="52" t="s">
        <v>511</v>
      </c>
      <c r="B167" s="53" t="s">
        <v>39</v>
      </c>
      <c r="C167" s="53" t="s">
        <v>64</v>
      </c>
      <c r="D167" s="53" t="s">
        <v>512</v>
      </c>
      <c r="E167" s="53" t="s">
        <v>8</v>
      </c>
      <c r="F167" s="149">
        <f>F168+F171</f>
        <v>10507500</v>
      </c>
      <c r="G167" s="149">
        <f>G168+G171</f>
        <v>10507500</v>
      </c>
      <c r="H167" s="114"/>
    </row>
    <row r="168" spans="1:8" ht="56.25" outlineLevel="1">
      <c r="A168" s="140" t="s">
        <v>513</v>
      </c>
      <c r="B168" s="53" t="s">
        <v>39</v>
      </c>
      <c r="C168" s="53" t="s">
        <v>64</v>
      </c>
      <c r="D168" s="53" t="s">
        <v>514</v>
      </c>
      <c r="E168" s="53" t="s">
        <v>8</v>
      </c>
      <c r="F168" s="149">
        <f aca="true" t="shared" si="54" ref="F168:G169">F169</f>
        <v>10407500</v>
      </c>
      <c r="G168" s="149">
        <f t="shared" si="54"/>
        <v>10407500</v>
      </c>
      <c r="H168" s="114"/>
    </row>
    <row r="169" spans="1:8" ht="37.5" outlineLevel="1">
      <c r="A169" s="52" t="s">
        <v>18</v>
      </c>
      <c r="B169" s="53" t="s">
        <v>39</v>
      </c>
      <c r="C169" s="53" t="s">
        <v>64</v>
      </c>
      <c r="D169" s="53" t="s">
        <v>514</v>
      </c>
      <c r="E169" s="53" t="s">
        <v>19</v>
      </c>
      <c r="F169" s="149">
        <f t="shared" si="54"/>
        <v>10407500</v>
      </c>
      <c r="G169" s="149">
        <f t="shared" si="54"/>
        <v>10407500</v>
      </c>
      <c r="H169" s="114"/>
    </row>
    <row r="170" spans="1:8" ht="37.5" outlineLevel="1">
      <c r="A170" s="52" t="s">
        <v>20</v>
      </c>
      <c r="B170" s="53" t="s">
        <v>39</v>
      </c>
      <c r="C170" s="53" t="s">
        <v>64</v>
      </c>
      <c r="D170" s="53" t="s">
        <v>514</v>
      </c>
      <c r="E170" s="53" t="s">
        <v>21</v>
      </c>
      <c r="F170" s="149">
        <v>10407500</v>
      </c>
      <c r="G170" s="149">
        <v>10407500</v>
      </c>
      <c r="H170" s="114"/>
    </row>
    <row r="171" spans="1:8" ht="37.5" outlineLevel="1">
      <c r="A171" s="52" t="s">
        <v>393</v>
      </c>
      <c r="B171" s="53" t="s">
        <v>39</v>
      </c>
      <c r="C171" s="53" t="s">
        <v>64</v>
      </c>
      <c r="D171" s="53" t="s">
        <v>394</v>
      </c>
      <c r="E171" s="53" t="s">
        <v>8</v>
      </c>
      <c r="F171" s="146">
        <f aca="true" t="shared" si="55" ref="F171:G172">F172</f>
        <v>100000</v>
      </c>
      <c r="G171" s="146">
        <f t="shared" si="55"/>
        <v>100000</v>
      </c>
      <c r="H171" s="114"/>
    </row>
    <row r="172" spans="1:8" ht="37.5" outlineLevel="1">
      <c r="A172" s="52" t="s">
        <v>18</v>
      </c>
      <c r="B172" s="53" t="s">
        <v>39</v>
      </c>
      <c r="C172" s="53" t="s">
        <v>64</v>
      </c>
      <c r="D172" s="53" t="s">
        <v>394</v>
      </c>
      <c r="E172" s="53" t="s">
        <v>19</v>
      </c>
      <c r="F172" s="146">
        <f t="shared" si="55"/>
        <v>100000</v>
      </c>
      <c r="G172" s="146">
        <f t="shared" si="55"/>
        <v>100000</v>
      </c>
      <c r="H172" s="114"/>
    </row>
    <row r="173" spans="1:8" ht="37.5" outlineLevel="1">
      <c r="A173" s="52" t="s">
        <v>20</v>
      </c>
      <c r="B173" s="53" t="s">
        <v>39</v>
      </c>
      <c r="C173" s="53" t="s">
        <v>64</v>
      </c>
      <c r="D173" s="53" t="s">
        <v>394</v>
      </c>
      <c r="E173" s="53" t="s">
        <v>21</v>
      </c>
      <c r="F173" s="149">
        <v>100000</v>
      </c>
      <c r="G173" s="149">
        <v>100000</v>
      </c>
      <c r="H173" s="114"/>
    </row>
    <row r="174" spans="1:8" ht="15" outlineLevel="1">
      <c r="A174" s="52" t="s">
        <v>66</v>
      </c>
      <c r="B174" s="53" t="s">
        <v>39</v>
      </c>
      <c r="C174" s="53" t="s">
        <v>67</v>
      </c>
      <c r="D174" s="53" t="s">
        <v>151</v>
      </c>
      <c r="E174" s="53" t="s">
        <v>8</v>
      </c>
      <c r="F174" s="149">
        <f>F175</f>
        <v>350000</v>
      </c>
      <c r="G174" s="149">
        <f>G175</f>
        <v>350000</v>
      </c>
      <c r="H174" s="114"/>
    </row>
    <row r="175" spans="1:8" ht="56.25" outlineLevel="1">
      <c r="A175" s="137" t="s">
        <v>575</v>
      </c>
      <c r="B175" s="74" t="s">
        <v>39</v>
      </c>
      <c r="C175" s="74" t="s">
        <v>67</v>
      </c>
      <c r="D175" s="74" t="s">
        <v>515</v>
      </c>
      <c r="E175" s="74" t="s">
        <v>8</v>
      </c>
      <c r="F175" s="151">
        <f>F176+F180</f>
        <v>350000</v>
      </c>
      <c r="G175" s="151">
        <f>G176+G180</f>
        <v>350000</v>
      </c>
      <c r="H175" s="114"/>
    </row>
    <row r="176" spans="1:8" ht="37.5" outlineLevel="1">
      <c r="A176" s="52" t="s">
        <v>572</v>
      </c>
      <c r="B176" s="53" t="s">
        <v>39</v>
      </c>
      <c r="C176" s="53" t="s">
        <v>67</v>
      </c>
      <c r="D176" s="53" t="s">
        <v>516</v>
      </c>
      <c r="E176" s="53" t="s">
        <v>8</v>
      </c>
      <c r="F176" s="146">
        <f>F177</f>
        <v>30000</v>
      </c>
      <c r="G176" s="146">
        <f>G177</f>
        <v>30000</v>
      </c>
      <c r="H176" s="114"/>
    </row>
    <row r="177" spans="1:8" ht="15" outlineLevel="1">
      <c r="A177" s="52" t="s">
        <v>517</v>
      </c>
      <c r="B177" s="53" t="s">
        <v>39</v>
      </c>
      <c r="C177" s="53" t="s">
        <v>67</v>
      </c>
      <c r="D177" s="53" t="s">
        <v>518</v>
      </c>
      <c r="E177" s="53" t="s">
        <v>8</v>
      </c>
      <c r="F177" s="146">
        <f aca="true" t="shared" si="56" ref="F177:G178">F178</f>
        <v>30000</v>
      </c>
      <c r="G177" s="146">
        <f t="shared" si="56"/>
        <v>30000</v>
      </c>
      <c r="H177" s="114"/>
    </row>
    <row r="178" spans="1:8" ht="37.5" outlineLevel="1">
      <c r="A178" s="52" t="s">
        <v>18</v>
      </c>
      <c r="B178" s="53" t="s">
        <v>39</v>
      </c>
      <c r="C178" s="53" t="s">
        <v>67</v>
      </c>
      <c r="D178" s="53" t="s">
        <v>518</v>
      </c>
      <c r="E178" s="53" t="s">
        <v>19</v>
      </c>
      <c r="F178" s="146">
        <f t="shared" si="56"/>
        <v>30000</v>
      </c>
      <c r="G178" s="146">
        <f t="shared" si="56"/>
        <v>30000</v>
      </c>
      <c r="H178" s="114"/>
    </row>
    <row r="179" spans="1:8" ht="37.5" outlineLevel="2">
      <c r="A179" s="52" t="s">
        <v>20</v>
      </c>
      <c r="B179" s="53" t="s">
        <v>39</v>
      </c>
      <c r="C179" s="53" t="s">
        <v>67</v>
      </c>
      <c r="D179" s="53" t="s">
        <v>518</v>
      </c>
      <c r="E179" s="53" t="s">
        <v>21</v>
      </c>
      <c r="F179" s="149">
        <v>30000</v>
      </c>
      <c r="G179" s="149">
        <v>30000</v>
      </c>
      <c r="H179" s="114"/>
    </row>
    <row r="180" spans="1:8" ht="37.5" outlineLevel="3">
      <c r="A180" s="56" t="s">
        <v>574</v>
      </c>
      <c r="B180" s="53" t="s">
        <v>39</v>
      </c>
      <c r="C180" s="53" t="s">
        <v>67</v>
      </c>
      <c r="D180" s="53" t="s">
        <v>573</v>
      </c>
      <c r="E180" s="53" t="s">
        <v>8</v>
      </c>
      <c r="F180" s="149">
        <f>F181</f>
        <v>320000</v>
      </c>
      <c r="G180" s="149">
        <f>G181</f>
        <v>320000</v>
      </c>
      <c r="H180" s="114"/>
    </row>
    <row r="181" spans="1:8" ht="15" outlineLevel="3">
      <c r="A181" s="52" t="s">
        <v>519</v>
      </c>
      <c r="B181" s="53" t="s">
        <v>39</v>
      </c>
      <c r="C181" s="53" t="s">
        <v>67</v>
      </c>
      <c r="D181" s="53" t="s">
        <v>520</v>
      </c>
      <c r="E181" s="53" t="s">
        <v>8</v>
      </c>
      <c r="F181" s="149">
        <f aca="true" t="shared" si="57" ref="F181:G182">F182</f>
        <v>320000</v>
      </c>
      <c r="G181" s="149">
        <f t="shared" si="57"/>
        <v>320000</v>
      </c>
      <c r="H181" s="114"/>
    </row>
    <row r="182" spans="1:8" ht="37.5" outlineLevel="3">
      <c r="A182" s="52" t="s">
        <v>18</v>
      </c>
      <c r="B182" s="53" t="s">
        <v>39</v>
      </c>
      <c r="C182" s="53" t="s">
        <v>67</v>
      </c>
      <c r="D182" s="53" t="s">
        <v>520</v>
      </c>
      <c r="E182" s="53" t="s">
        <v>19</v>
      </c>
      <c r="F182" s="149">
        <f t="shared" si="57"/>
        <v>320000</v>
      </c>
      <c r="G182" s="149">
        <f t="shared" si="57"/>
        <v>320000</v>
      </c>
      <c r="H182" s="114"/>
    </row>
    <row r="183" spans="1:8" ht="37.5" outlineLevel="3">
      <c r="A183" s="52" t="s">
        <v>20</v>
      </c>
      <c r="B183" s="53" t="s">
        <v>39</v>
      </c>
      <c r="C183" s="53" t="s">
        <v>67</v>
      </c>
      <c r="D183" s="53" t="s">
        <v>520</v>
      </c>
      <c r="E183" s="53" t="s">
        <v>21</v>
      </c>
      <c r="F183" s="149">
        <v>320000</v>
      </c>
      <c r="G183" s="149">
        <v>320000</v>
      </c>
      <c r="H183" s="114"/>
    </row>
    <row r="184" spans="1:8" ht="15" outlineLevel="3">
      <c r="A184" s="137" t="s">
        <v>68</v>
      </c>
      <c r="B184" s="74" t="s">
        <v>39</v>
      </c>
      <c r="C184" s="74" t="s">
        <v>69</v>
      </c>
      <c r="D184" s="74" t="s">
        <v>151</v>
      </c>
      <c r="E184" s="74" t="s">
        <v>8</v>
      </c>
      <c r="F184" s="154">
        <f>F185+F191+F208+F214</f>
        <v>1768600</v>
      </c>
      <c r="G184" s="154">
        <f>G185+G191+G208+G214</f>
        <v>2775000</v>
      </c>
      <c r="H184" s="114"/>
    </row>
    <row r="185" spans="1:8" ht="15" outlineLevel="5">
      <c r="A185" s="52" t="s">
        <v>70</v>
      </c>
      <c r="B185" s="53" t="s">
        <v>39</v>
      </c>
      <c r="C185" s="53" t="s">
        <v>71</v>
      </c>
      <c r="D185" s="53" t="s">
        <v>151</v>
      </c>
      <c r="E185" s="53" t="s">
        <v>8</v>
      </c>
      <c r="F185" s="149">
        <f aca="true" t="shared" si="58" ref="F185:G185">F186</f>
        <v>500000</v>
      </c>
      <c r="G185" s="149">
        <f t="shared" si="58"/>
        <v>600000</v>
      </c>
      <c r="H185" s="114"/>
    </row>
    <row r="186" spans="1:8" ht="37.5" outlineLevel="6">
      <c r="A186" s="137" t="s">
        <v>521</v>
      </c>
      <c r="B186" s="74" t="s">
        <v>39</v>
      </c>
      <c r="C186" s="74" t="s">
        <v>71</v>
      </c>
      <c r="D186" s="74" t="s">
        <v>506</v>
      </c>
      <c r="E186" s="74" t="s">
        <v>8</v>
      </c>
      <c r="F186" s="151">
        <f>F187</f>
        <v>500000</v>
      </c>
      <c r="G186" s="151">
        <f>G187</f>
        <v>600000</v>
      </c>
      <c r="H186" s="114"/>
    </row>
    <row r="187" spans="1:8" ht="37.5" outlineLevel="7">
      <c r="A187" s="52" t="s">
        <v>522</v>
      </c>
      <c r="B187" s="53" t="s">
        <v>39</v>
      </c>
      <c r="C187" s="53" t="s">
        <v>71</v>
      </c>
      <c r="D187" s="53" t="s">
        <v>507</v>
      </c>
      <c r="E187" s="53" t="s">
        <v>8</v>
      </c>
      <c r="F187" s="149">
        <f aca="true" t="shared" si="59" ref="F187:G189">F188</f>
        <v>500000</v>
      </c>
      <c r="G187" s="149">
        <f t="shared" si="59"/>
        <v>600000</v>
      </c>
      <c r="H187" s="114"/>
    </row>
    <row r="188" spans="1:8" ht="15" outlineLevel="5">
      <c r="A188" s="52" t="s">
        <v>523</v>
      </c>
      <c r="B188" s="53" t="s">
        <v>39</v>
      </c>
      <c r="C188" s="53" t="s">
        <v>71</v>
      </c>
      <c r="D188" s="53" t="s">
        <v>524</v>
      </c>
      <c r="E188" s="53" t="s">
        <v>8</v>
      </c>
      <c r="F188" s="149">
        <f t="shared" si="59"/>
        <v>500000</v>
      </c>
      <c r="G188" s="149">
        <f t="shared" si="59"/>
        <v>600000</v>
      </c>
      <c r="H188" s="114"/>
    </row>
    <row r="189" spans="1:8" ht="37.5" outlineLevel="6">
      <c r="A189" s="52" t="s">
        <v>18</v>
      </c>
      <c r="B189" s="53" t="s">
        <v>39</v>
      </c>
      <c r="C189" s="53" t="s">
        <v>71</v>
      </c>
      <c r="D189" s="53" t="s">
        <v>524</v>
      </c>
      <c r="E189" s="53" t="s">
        <v>19</v>
      </c>
      <c r="F189" s="149">
        <f t="shared" si="59"/>
        <v>500000</v>
      </c>
      <c r="G189" s="149">
        <f t="shared" si="59"/>
        <v>600000</v>
      </c>
      <c r="H189" s="114"/>
    </row>
    <row r="190" spans="1:8" ht="37.5" outlineLevel="7">
      <c r="A190" s="52" t="s">
        <v>20</v>
      </c>
      <c r="B190" s="53" t="s">
        <v>39</v>
      </c>
      <c r="C190" s="53" t="s">
        <v>71</v>
      </c>
      <c r="D190" s="53" t="s">
        <v>524</v>
      </c>
      <c r="E190" s="53" t="s">
        <v>21</v>
      </c>
      <c r="F190" s="149">
        <v>500000</v>
      </c>
      <c r="G190" s="146">
        <v>600000</v>
      </c>
      <c r="H190" s="114"/>
    </row>
    <row r="191" spans="1:8" ht="15" outlineLevel="1">
      <c r="A191" s="52" t="s">
        <v>72</v>
      </c>
      <c r="B191" s="53" t="s">
        <v>39</v>
      </c>
      <c r="C191" s="53" t="s">
        <v>73</v>
      </c>
      <c r="D191" s="53" t="s">
        <v>151</v>
      </c>
      <c r="E191" s="53" t="s">
        <v>8</v>
      </c>
      <c r="F191" s="149">
        <f aca="true" t="shared" si="60" ref="F191:G192">F192</f>
        <v>1018600</v>
      </c>
      <c r="G191" s="149">
        <f t="shared" si="60"/>
        <v>1925000</v>
      </c>
      <c r="H191" s="114"/>
    </row>
    <row r="192" spans="1:8" ht="56.25" outlineLevel="2">
      <c r="A192" s="137" t="s">
        <v>525</v>
      </c>
      <c r="B192" s="74" t="s">
        <v>39</v>
      </c>
      <c r="C192" s="74" t="s">
        <v>73</v>
      </c>
      <c r="D192" s="74" t="s">
        <v>162</v>
      </c>
      <c r="E192" s="74" t="s">
        <v>8</v>
      </c>
      <c r="F192" s="151">
        <f t="shared" si="60"/>
        <v>1018600</v>
      </c>
      <c r="G192" s="151">
        <f t="shared" si="60"/>
        <v>1925000</v>
      </c>
      <c r="H192" s="114"/>
    </row>
    <row r="193" spans="1:8" ht="56.25" outlineLevel="3">
      <c r="A193" s="52" t="s">
        <v>526</v>
      </c>
      <c r="B193" s="53" t="s">
        <v>39</v>
      </c>
      <c r="C193" s="53" t="s">
        <v>73</v>
      </c>
      <c r="D193" s="53" t="s">
        <v>527</v>
      </c>
      <c r="E193" s="53" t="s">
        <v>8</v>
      </c>
      <c r="F193" s="149">
        <f>F194+F199+F202+F205</f>
        <v>1018600</v>
      </c>
      <c r="G193" s="149">
        <f>G194+G199+G202+G205</f>
        <v>1925000</v>
      </c>
      <c r="H193" s="114"/>
    </row>
    <row r="194" spans="1:8" ht="75" outlineLevel="5">
      <c r="A194" s="57" t="s">
        <v>74</v>
      </c>
      <c r="B194" s="53" t="s">
        <v>39</v>
      </c>
      <c r="C194" s="53" t="s">
        <v>73</v>
      </c>
      <c r="D194" s="53" t="s">
        <v>528</v>
      </c>
      <c r="E194" s="53" t="s">
        <v>8</v>
      </c>
      <c r="F194" s="149">
        <f aca="true" t="shared" si="61" ref="F194:G194">F195+F197</f>
        <v>140000</v>
      </c>
      <c r="G194" s="149">
        <f t="shared" si="61"/>
        <v>1000000</v>
      </c>
      <c r="H194" s="114"/>
    </row>
    <row r="195" spans="1:8" ht="37.5" outlineLevel="6">
      <c r="A195" s="52" t="s">
        <v>18</v>
      </c>
      <c r="B195" s="53" t="s">
        <v>39</v>
      </c>
      <c r="C195" s="53" t="s">
        <v>73</v>
      </c>
      <c r="D195" s="53" t="s">
        <v>528</v>
      </c>
      <c r="E195" s="53" t="s">
        <v>19</v>
      </c>
      <c r="F195" s="149">
        <f aca="true" t="shared" si="62" ref="F195:G195">F196</f>
        <v>40000</v>
      </c>
      <c r="G195" s="149">
        <f t="shared" si="62"/>
        <v>500000</v>
      </c>
      <c r="H195" s="114"/>
    </row>
    <row r="196" spans="1:8" ht="37.5" outlineLevel="7">
      <c r="A196" s="52" t="s">
        <v>20</v>
      </c>
      <c r="B196" s="53" t="s">
        <v>39</v>
      </c>
      <c r="C196" s="53" t="s">
        <v>73</v>
      </c>
      <c r="D196" s="53" t="s">
        <v>528</v>
      </c>
      <c r="E196" s="53" t="s">
        <v>21</v>
      </c>
      <c r="F196" s="149">
        <v>40000</v>
      </c>
      <c r="G196" s="146">
        <v>500000</v>
      </c>
      <c r="H196" s="114"/>
    </row>
    <row r="197" spans="1:8" ht="15" outlineLevel="1">
      <c r="A197" s="52" t="s">
        <v>529</v>
      </c>
      <c r="B197" s="53" t="s">
        <v>39</v>
      </c>
      <c r="C197" s="53" t="s">
        <v>73</v>
      </c>
      <c r="D197" s="53" t="s">
        <v>528</v>
      </c>
      <c r="E197" s="53" t="s">
        <v>23</v>
      </c>
      <c r="F197" s="146">
        <f aca="true" t="shared" si="63" ref="F197:G197">F198</f>
        <v>100000</v>
      </c>
      <c r="G197" s="146">
        <f t="shared" si="63"/>
        <v>500000</v>
      </c>
      <c r="H197" s="114"/>
    </row>
    <row r="198" spans="1:8" ht="37.5" outlineLevel="2">
      <c r="A198" s="52" t="s">
        <v>61</v>
      </c>
      <c r="B198" s="53" t="s">
        <v>39</v>
      </c>
      <c r="C198" s="53" t="s">
        <v>73</v>
      </c>
      <c r="D198" s="53" t="s">
        <v>528</v>
      </c>
      <c r="E198" s="53" t="s">
        <v>62</v>
      </c>
      <c r="F198" s="149">
        <v>100000</v>
      </c>
      <c r="G198" s="149">
        <v>500000</v>
      </c>
      <c r="H198" s="114"/>
    </row>
    <row r="199" spans="1:8" ht="37.5" outlineLevel="3">
      <c r="A199" s="52" t="s">
        <v>305</v>
      </c>
      <c r="B199" s="53" t="s">
        <v>39</v>
      </c>
      <c r="C199" s="53" t="s">
        <v>73</v>
      </c>
      <c r="D199" s="53" t="s">
        <v>530</v>
      </c>
      <c r="E199" s="53" t="s">
        <v>8</v>
      </c>
      <c r="F199" s="146">
        <f aca="true" t="shared" si="64" ref="F199:G200">F200</f>
        <v>500000</v>
      </c>
      <c r="G199" s="146">
        <f t="shared" si="64"/>
        <v>500000</v>
      </c>
      <c r="H199" s="114"/>
    </row>
    <row r="200" spans="1:8" ht="15" outlineLevel="7">
      <c r="A200" s="52" t="s">
        <v>22</v>
      </c>
      <c r="B200" s="53" t="s">
        <v>39</v>
      </c>
      <c r="C200" s="53" t="s">
        <v>73</v>
      </c>
      <c r="D200" s="53" t="s">
        <v>530</v>
      </c>
      <c r="E200" s="53" t="s">
        <v>23</v>
      </c>
      <c r="F200" s="146">
        <f t="shared" si="64"/>
        <v>500000</v>
      </c>
      <c r="G200" s="146">
        <f t="shared" si="64"/>
        <v>500000</v>
      </c>
      <c r="H200" s="114"/>
    </row>
    <row r="201" spans="1:8" ht="37.5" outlineLevel="7">
      <c r="A201" s="52" t="s">
        <v>61</v>
      </c>
      <c r="B201" s="53" t="s">
        <v>39</v>
      </c>
      <c r="C201" s="53" t="s">
        <v>73</v>
      </c>
      <c r="D201" s="53" t="s">
        <v>530</v>
      </c>
      <c r="E201" s="53" t="s">
        <v>62</v>
      </c>
      <c r="F201" s="149">
        <v>500000</v>
      </c>
      <c r="G201" s="149">
        <v>500000</v>
      </c>
      <c r="H201" s="114"/>
    </row>
    <row r="202" spans="1:8" ht="37.5" outlineLevel="7">
      <c r="A202" s="52" t="s">
        <v>326</v>
      </c>
      <c r="B202" s="53" t="s">
        <v>39</v>
      </c>
      <c r="C202" s="53" t="s">
        <v>73</v>
      </c>
      <c r="D202" s="53" t="s">
        <v>531</v>
      </c>
      <c r="E202" s="53" t="s">
        <v>8</v>
      </c>
      <c r="F202" s="146">
        <f aca="true" t="shared" si="65" ref="F202:G203">F203</f>
        <v>353600</v>
      </c>
      <c r="G202" s="146">
        <f t="shared" si="65"/>
        <v>400000</v>
      </c>
      <c r="H202" s="114"/>
    </row>
    <row r="203" spans="1:8" ht="15" outlineLevel="5">
      <c r="A203" s="52" t="s">
        <v>22</v>
      </c>
      <c r="B203" s="53" t="s">
        <v>39</v>
      </c>
      <c r="C203" s="53" t="s">
        <v>73</v>
      </c>
      <c r="D203" s="53" t="s">
        <v>531</v>
      </c>
      <c r="E203" s="53" t="s">
        <v>23</v>
      </c>
      <c r="F203" s="146">
        <f t="shared" si="65"/>
        <v>353600</v>
      </c>
      <c r="G203" s="146">
        <f t="shared" si="65"/>
        <v>400000</v>
      </c>
      <c r="H203" s="114"/>
    </row>
    <row r="204" spans="1:8" ht="37.5" outlineLevel="6">
      <c r="A204" s="52" t="s">
        <v>61</v>
      </c>
      <c r="B204" s="53" t="s">
        <v>39</v>
      </c>
      <c r="C204" s="53" t="s">
        <v>73</v>
      </c>
      <c r="D204" s="53" t="s">
        <v>531</v>
      </c>
      <c r="E204" s="53" t="s">
        <v>62</v>
      </c>
      <c r="F204" s="149">
        <f>400000-46400</f>
        <v>353600</v>
      </c>
      <c r="G204" s="149">
        <v>400000</v>
      </c>
      <c r="H204" s="114"/>
    </row>
    <row r="205" spans="1:8" ht="56.25" outlineLevel="7">
      <c r="A205" s="52" t="s">
        <v>327</v>
      </c>
      <c r="B205" s="53" t="s">
        <v>39</v>
      </c>
      <c r="C205" s="53" t="s">
        <v>73</v>
      </c>
      <c r="D205" s="53" t="s">
        <v>581</v>
      </c>
      <c r="E205" s="53" t="s">
        <v>8</v>
      </c>
      <c r="F205" s="149">
        <f>F206</f>
        <v>25000</v>
      </c>
      <c r="G205" s="149">
        <f>G206</f>
        <v>25000</v>
      </c>
      <c r="H205" s="114"/>
    </row>
    <row r="206" spans="1:8" ht="37.5" outlineLevel="7">
      <c r="A206" s="52" t="s">
        <v>328</v>
      </c>
      <c r="B206" s="53" t="s">
        <v>39</v>
      </c>
      <c r="C206" s="53" t="s">
        <v>73</v>
      </c>
      <c r="D206" s="53" t="s">
        <v>581</v>
      </c>
      <c r="E206" s="53" t="s">
        <v>329</v>
      </c>
      <c r="F206" s="149">
        <f>F207</f>
        <v>25000</v>
      </c>
      <c r="G206" s="149">
        <f>G207</f>
        <v>25000</v>
      </c>
      <c r="H206" s="114"/>
    </row>
    <row r="207" spans="1:8" ht="15" outlineLevel="7">
      <c r="A207" s="52" t="s">
        <v>330</v>
      </c>
      <c r="B207" s="53" t="s">
        <v>39</v>
      </c>
      <c r="C207" s="53" t="s">
        <v>73</v>
      </c>
      <c r="D207" s="53" t="s">
        <v>581</v>
      </c>
      <c r="E207" s="53" t="s">
        <v>331</v>
      </c>
      <c r="F207" s="149">
        <v>25000</v>
      </c>
      <c r="G207" s="149">
        <v>25000</v>
      </c>
      <c r="H207" s="114"/>
    </row>
    <row r="208" spans="1:8" ht="15" outlineLevel="7">
      <c r="A208" s="52" t="s">
        <v>75</v>
      </c>
      <c r="B208" s="53" t="s">
        <v>39</v>
      </c>
      <c r="C208" s="53" t="s">
        <v>76</v>
      </c>
      <c r="D208" s="53" t="s">
        <v>151</v>
      </c>
      <c r="E208" s="53" t="s">
        <v>8</v>
      </c>
      <c r="F208" s="149">
        <f>F209</f>
        <v>200000</v>
      </c>
      <c r="G208" s="149">
        <f>G209</f>
        <v>200000</v>
      </c>
      <c r="H208" s="114"/>
    </row>
    <row r="209" spans="1:8" ht="56.25" outlineLevel="7">
      <c r="A209" s="137" t="s">
        <v>525</v>
      </c>
      <c r="B209" s="74" t="s">
        <v>39</v>
      </c>
      <c r="C209" s="74" t="s">
        <v>76</v>
      </c>
      <c r="D209" s="74" t="s">
        <v>162</v>
      </c>
      <c r="E209" s="74" t="s">
        <v>8</v>
      </c>
      <c r="F209" s="149">
        <f>F210</f>
        <v>200000</v>
      </c>
      <c r="G209" s="149">
        <f>G210</f>
        <v>200000</v>
      </c>
      <c r="H209" s="114"/>
    </row>
    <row r="210" spans="1:8" ht="15" outlineLevel="7">
      <c r="A210" s="52" t="s">
        <v>532</v>
      </c>
      <c r="B210" s="53" t="s">
        <v>39</v>
      </c>
      <c r="C210" s="53" t="s">
        <v>76</v>
      </c>
      <c r="D210" s="53" t="s">
        <v>284</v>
      </c>
      <c r="E210" s="53" t="s">
        <v>8</v>
      </c>
      <c r="F210" s="149">
        <f aca="true" t="shared" si="66" ref="F210:G212">F211</f>
        <v>200000</v>
      </c>
      <c r="G210" s="149">
        <f t="shared" si="66"/>
        <v>200000</v>
      </c>
      <c r="H210" s="115"/>
    </row>
    <row r="211" spans="1:8" ht="37.5" outlineLevel="7">
      <c r="A211" s="57" t="s">
        <v>77</v>
      </c>
      <c r="B211" s="53" t="s">
        <v>39</v>
      </c>
      <c r="C211" s="53" t="s">
        <v>76</v>
      </c>
      <c r="D211" s="53" t="s">
        <v>533</v>
      </c>
      <c r="E211" s="53" t="s">
        <v>8</v>
      </c>
      <c r="F211" s="149">
        <f t="shared" si="66"/>
        <v>200000</v>
      </c>
      <c r="G211" s="149">
        <f t="shared" si="66"/>
        <v>200000</v>
      </c>
      <c r="H211" s="114"/>
    </row>
    <row r="212" spans="1:8" ht="37.5" outlineLevel="7">
      <c r="A212" s="52" t="s">
        <v>18</v>
      </c>
      <c r="B212" s="53" t="s">
        <v>39</v>
      </c>
      <c r="C212" s="53" t="s">
        <v>76</v>
      </c>
      <c r="D212" s="53" t="s">
        <v>533</v>
      </c>
      <c r="E212" s="53" t="s">
        <v>19</v>
      </c>
      <c r="F212" s="149">
        <f t="shared" si="66"/>
        <v>200000</v>
      </c>
      <c r="G212" s="149">
        <f t="shared" si="66"/>
        <v>200000</v>
      </c>
      <c r="H212" s="114"/>
    </row>
    <row r="213" spans="1:8" ht="37.5" outlineLevel="1">
      <c r="A213" s="52" t="s">
        <v>20</v>
      </c>
      <c r="B213" s="53" t="s">
        <v>39</v>
      </c>
      <c r="C213" s="53" t="s">
        <v>76</v>
      </c>
      <c r="D213" s="53" t="s">
        <v>533</v>
      </c>
      <c r="E213" s="53" t="s">
        <v>21</v>
      </c>
      <c r="F213" s="149">
        <v>200000</v>
      </c>
      <c r="G213" s="146">
        <v>200000</v>
      </c>
      <c r="H213" s="114"/>
    </row>
    <row r="214" spans="1:8" ht="15" outlineLevel="7">
      <c r="A214" s="52" t="s">
        <v>422</v>
      </c>
      <c r="B214" s="53" t="s">
        <v>39</v>
      </c>
      <c r="C214" s="53" t="s">
        <v>423</v>
      </c>
      <c r="D214" s="53" t="s">
        <v>151</v>
      </c>
      <c r="E214" s="53" t="s">
        <v>8</v>
      </c>
      <c r="F214" s="146">
        <f aca="true" t="shared" si="67" ref="F214:G214">F215</f>
        <v>50000</v>
      </c>
      <c r="G214" s="146">
        <f t="shared" si="67"/>
        <v>50000</v>
      </c>
      <c r="H214" s="114"/>
    </row>
    <row r="215" spans="1:8" ht="56.25" outlineLevel="7">
      <c r="A215" s="137" t="s">
        <v>675</v>
      </c>
      <c r="B215" s="74" t="s">
        <v>39</v>
      </c>
      <c r="C215" s="74" t="s">
        <v>423</v>
      </c>
      <c r="D215" s="74" t="s">
        <v>162</v>
      </c>
      <c r="E215" s="74" t="s">
        <v>8</v>
      </c>
      <c r="F215" s="152">
        <f>F216</f>
        <v>50000</v>
      </c>
      <c r="G215" s="152">
        <f>G216</f>
        <v>50000</v>
      </c>
      <c r="H215" s="114"/>
    </row>
    <row r="216" spans="1:8" ht="37.5" outlineLevel="7">
      <c r="A216" s="52" t="s">
        <v>534</v>
      </c>
      <c r="B216" s="53" t="s">
        <v>39</v>
      </c>
      <c r="C216" s="53" t="s">
        <v>423</v>
      </c>
      <c r="D216" s="53" t="s">
        <v>527</v>
      </c>
      <c r="E216" s="53" t="s">
        <v>8</v>
      </c>
      <c r="F216" s="146">
        <f>F217</f>
        <v>50000</v>
      </c>
      <c r="G216" s="146">
        <f>G217</f>
        <v>50000</v>
      </c>
      <c r="H216" s="114"/>
    </row>
    <row r="217" spans="1:8" ht="37.5" outlineLevel="7">
      <c r="A217" s="52" t="s">
        <v>456</v>
      </c>
      <c r="B217" s="53" t="s">
        <v>39</v>
      </c>
      <c r="C217" s="53" t="s">
        <v>423</v>
      </c>
      <c r="D217" s="53" t="s">
        <v>535</v>
      </c>
      <c r="E217" s="53" t="s">
        <v>8</v>
      </c>
      <c r="F217" s="146">
        <f aca="true" t="shared" si="68" ref="F217:G218">F218</f>
        <v>50000</v>
      </c>
      <c r="G217" s="146">
        <f t="shared" si="68"/>
        <v>50000</v>
      </c>
      <c r="H217" s="114"/>
    </row>
    <row r="218" spans="1:8" ht="15" outlineLevel="7">
      <c r="A218" s="52" t="s">
        <v>22</v>
      </c>
      <c r="B218" s="53" t="s">
        <v>39</v>
      </c>
      <c r="C218" s="53" t="s">
        <v>423</v>
      </c>
      <c r="D218" s="53" t="s">
        <v>535</v>
      </c>
      <c r="E218" s="53" t="s">
        <v>23</v>
      </c>
      <c r="F218" s="146">
        <f t="shared" si="68"/>
        <v>50000</v>
      </c>
      <c r="G218" s="146">
        <f t="shared" si="68"/>
        <v>50000</v>
      </c>
      <c r="H218" s="114"/>
    </row>
    <row r="219" spans="1:8" ht="37.5" outlineLevel="7">
      <c r="A219" s="52" t="s">
        <v>61</v>
      </c>
      <c r="B219" s="53" t="s">
        <v>39</v>
      </c>
      <c r="C219" s="53" t="s">
        <v>423</v>
      </c>
      <c r="D219" s="53" t="s">
        <v>535</v>
      </c>
      <c r="E219" s="53" t="s">
        <v>62</v>
      </c>
      <c r="F219" s="149">
        <v>50000</v>
      </c>
      <c r="G219" s="156">
        <v>50000</v>
      </c>
      <c r="H219" s="114"/>
    </row>
    <row r="220" spans="1:8" ht="15" outlineLevel="3">
      <c r="A220" s="137" t="s">
        <v>78</v>
      </c>
      <c r="B220" s="74" t="s">
        <v>39</v>
      </c>
      <c r="C220" s="74" t="s">
        <v>79</v>
      </c>
      <c r="D220" s="74" t="s">
        <v>151</v>
      </c>
      <c r="E220" s="74" t="s">
        <v>8</v>
      </c>
      <c r="F220" s="151">
        <f aca="true" t="shared" si="69" ref="F220:G220">F221</f>
        <v>715000</v>
      </c>
      <c r="G220" s="151">
        <f t="shared" si="69"/>
        <v>715000</v>
      </c>
      <c r="H220" s="114"/>
    </row>
    <row r="221" spans="1:8" ht="15" outlineLevel="4">
      <c r="A221" s="52" t="s">
        <v>80</v>
      </c>
      <c r="B221" s="53" t="s">
        <v>39</v>
      </c>
      <c r="C221" s="53" t="s">
        <v>81</v>
      </c>
      <c r="D221" s="53" t="s">
        <v>151</v>
      </c>
      <c r="E221" s="53" t="s">
        <v>8</v>
      </c>
      <c r="F221" s="149">
        <f>F222+F234</f>
        <v>715000</v>
      </c>
      <c r="G221" s="149">
        <f>G222+G234</f>
        <v>715000</v>
      </c>
      <c r="H221" s="114"/>
    </row>
    <row r="222" spans="1:8" ht="37.5" outlineLevel="5">
      <c r="A222" s="137" t="s">
        <v>537</v>
      </c>
      <c r="B222" s="74" t="s">
        <v>39</v>
      </c>
      <c r="C222" s="74" t="s">
        <v>81</v>
      </c>
      <c r="D222" s="74" t="s">
        <v>163</v>
      </c>
      <c r="E222" s="74" t="s">
        <v>8</v>
      </c>
      <c r="F222" s="151">
        <f>F223+F230</f>
        <v>670000</v>
      </c>
      <c r="G222" s="151">
        <f>G223+G230</f>
        <v>670000</v>
      </c>
      <c r="H222" s="114"/>
    </row>
    <row r="223" spans="1:8" ht="39.75" customHeight="1" outlineLevel="6">
      <c r="A223" s="52" t="s">
        <v>538</v>
      </c>
      <c r="B223" s="53" t="s">
        <v>39</v>
      </c>
      <c r="C223" s="53" t="s">
        <v>81</v>
      </c>
      <c r="D223" s="53" t="s">
        <v>583</v>
      </c>
      <c r="E223" s="53" t="s">
        <v>8</v>
      </c>
      <c r="F223" s="149">
        <f>F224+F227</f>
        <v>640000</v>
      </c>
      <c r="G223" s="149">
        <f>G224+G227</f>
        <v>640000</v>
      </c>
      <c r="H223" s="114"/>
    </row>
    <row r="224" spans="1:8" ht="15" outlineLevel="7">
      <c r="A224" s="52" t="s">
        <v>539</v>
      </c>
      <c r="B224" s="53" t="s">
        <v>39</v>
      </c>
      <c r="C224" s="53" t="s">
        <v>81</v>
      </c>
      <c r="D224" s="53" t="s">
        <v>540</v>
      </c>
      <c r="E224" s="53" t="s">
        <v>8</v>
      </c>
      <c r="F224" s="149">
        <f aca="true" t="shared" si="70" ref="F224:G228">F225</f>
        <v>200000</v>
      </c>
      <c r="G224" s="149">
        <f t="shared" si="70"/>
        <v>200000</v>
      </c>
      <c r="H224" s="114"/>
    </row>
    <row r="225" spans="1:8" s="3" customFormat="1" ht="37.5">
      <c r="A225" s="52" t="s">
        <v>18</v>
      </c>
      <c r="B225" s="53" t="s">
        <v>39</v>
      </c>
      <c r="C225" s="53" t="s">
        <v>81</v>
      </c>
      <c r="D225" s="53" t="s">
        <v>540</v>
      </c>
      <c r="E225" s="53" t="s">
        <v>19</v>
      </c>
      <c r="F225" s="149">
        <f t="shared" si="70"/>
        <v>200000</v>
      </c>
      <c r="G225" s="149">
        <f t="shared" si="70"/>
        <v>200000</v>
      </c>
      <c r="H225" s="113"/>
    </row>
    <row r="226" spans="1:8" ht="37.5" outlineLevel="1">
      <c r="A226" s="52" t="s">
        <v>20</v>
      </c>
      <c r="B226" s="53" t="s">
        <v>39</v>
      </c>
      <c r="C226" s="53" t="s">
        <v>81</v>
      </c>
      <c r="D226" s="53" t="s">
        <v>540</v>
      </c>
      <c r="E226" s="53" t="s">
        <v>21</v>
      </c>
      <c r="F226" s="149">
        <v>200000</v>
      </c>
      <c r="G226" s="149">
        <v>200000</v>
      </c>
      <c r="H226" s="114"/>
    </row>
    <row r="227" spans="1:8" ht="15" outlineLevel="2">
      <c r="A227" s="52" t="s">
        <v>296</v>
      </c>
      <c r="B227" s="53" t="s">
        <v>39</v>
      </c>
      <c r="C227" s="53" t="s">
        <v>81</v>
      </c>
      <c r="D227" s="53" t="s">
        <v>541</v>
      </c>
      <c r="E227" s="53" t="s">
        <v>8</v>
      </c>
      <c r="F227" s="149">
        <f t="shared" si="70"/>
        <v>440000</v>
      </c>
      <c r="G227" s="149">
        <f t="shared" si="70"/>
        <v>440000</v>
      </c>
      <c r="H227" s="114"/>
    </row>
    <row r="228" spans="1:8" ht="37.5" outlineLevel="4">
      <c r="A228" s="52" t="s">
        <v>18</v>
      </c>
      <c r="B228" s="53" t="s">
        <v>39</v>
      </c>
      <c r="C228" s="53" t="s">
        <v>81</v>
      </c>
      <c r="D228" s="53" t="s">
        <v>541</v>
      </c>
      <c r="E228" s="53" t="s">
        <v>19</v>
      </c>
      <c r="F228" s="149">
        <f t="shared" si="70"/>
        <v>440000</v>
      </c>
      <c r="G228" s="149">
        <f t="shared" si="70"/>
        <v>440000</v>
      </c>
      <c r="H228" s="114"/>
    </row>
    <row r="229" spans="1:8" ht="37.5" outlineLevel="5">
      <c r="A229" s="52" t="s">
        <v>20</v>
      </c>
      <c r="B229" s="53" t="s">
        <v>39</v>
      </c>
      <c r="C229" s="53" t="s">
        <v>81</v>
      </c>
      <c r="D229" s="53" t="s">
        <v>541</v>
      </c>
      <c r="E229" s="53" t="s">
        <v>21</v>
      </c>
      <c r="F229" s="149">
        <v>440000</v>
      </c>
      <c r="G229" s="149">
        <v>440000</v>
      </c>
      <c r="H229" s="114"/>
    </row>
    <row r="230" spans="1:8" ht="15" outlineLevel="6">
      <c r="A230" s="52" t="s">
        <v>542</v>
      </c>
      <c r="B230" s="53" t="s">
        <v>543</v>
      </c>
      <c r="C230" s="53" t="s">
        <v>81</v>
      </c>
      <c r="D230" s="53" t="s">
        <v>298</v>
      </c>
      <c r="E230" s="53" t="s">
        <v>8</v>
      </c>
      <c r="F230" s="146">
        <f>F231</f>
        <v>30000</v>
      </c>
      <c r="G230" s="146">
        <f>G231</f>
        <v>30000</v>
      </c>
      <c r="H230" s="114"/>
    </row>
    <row r="231" spans="1:8" ht="15" outlineLevel="7">
      <c r="A231" s="52" t="s">
        <v>82</v>
      </c>
      <c r="B231" s="53" t="s">
        <v>39</v>
      </c>
      <c r="C231" s="53" t="s">
        <v>81</v>
      </c>
      <c r="D231" s="53" t="s">
        <v>297</v>
      </c>
      <c r="E231" s="53" t="s">
        <v>8</v>
      </c>
      <c r="F231" s="149">
        <f aca="true" t="shared" si="71" ref="F231:G232">F232</f>
        <v>30000</v>
      </c>
      <c r="G231" s="149">
        <f t="shared" si="71"/>
        <v>30000</v>
      </c>
      <c r="H231" s="114"/>
    </row>
    <row r="232" spans="1:8" ht="37.5" outlineLevel="5">
      <c r="A232" s="52" t="s">
        <v>18</v>
      </c>
      <c r="B232" s="53" t="s">
        <v>39</v>
      </c>
      <c r="C232" s="53" t="s">
        <v>81</v>
      </c>
      <c r="D232" s="53" t="s">
        <v>297</v>
      </c>
      <c r="E232" s="53" t="s">
        <v>19</v>
      </c>
      <c r="F232" s="149">
        <f t="shared" si="71"/>
        <v>30000</v>
      </c>
      <c r="G232" s="149">
        <f t="shared" si="71"/>
        <v>30000</v>
      </c>
      <c r="H232" s="114"/>
    </row>
    <row r="233" spans="1:8" ht="37.5" outlineLevel="6">
      <c r="A233" s="52" t="s">
        <v>20</v>
      </c>
      <c r="B233" s="53" t="s">
        <v>39</v>
      </c>
      <c r="C233" s="53" t="s">
        <v>81</v>
      </c>
      <c r="D233" s="53" t="s">
        <v>297</v>
      </c>
      <c r="E233" s="53" t="s">
        <v>21</v>
      </c>
      <c r="F233" s="149">
        <v>30000</v>
      </c>
      <c r="G233" s="149">
        <v>30000</v>
      </c>
      <c r="H233" s="114"/>
    </row>
    <row r="234" spans="1:8" ht="56.25" outlineLevel="7">
      <c r="A234" s="137" t="s">
        <v>711</v>
      </c>
      <c r="B234" s="74" t="s">
        <v>39</v>
      </c>
      <c r="C234" s="74" t="s">
        <v>81</v>
      </c>
      <c r="D234" s="74" t="s">
        <v>544</v>
      </c>
      <c r="E234" s="74" t="s">
        <v>8</v>
      </c>
      <c r="F234" s="151">
        <f>F235</f>
        <v>45000</v>
      </c>
      <c r="G234" s="151">
        <f>G235</f>
        <v>45000</v>
      </c>
      <c r="H234" s="114"/>
    </row>
    <row r="235" spans="1:8" ht="37.5" outlineLevel="6">
      <c r="A235" s="52" t="s">
        <v>545</v>
      </c>
      <c r="B235" s="53" t="s">
        <v>39</v>
      </c>
      <c r="C235" s="53" t="s">
        <v>81</v>
      </c>
      <c r="D235" s="53" t="s">
        <v>546</v>
      </c>
      <c r="E235" s="53" t="s">
        <v>8</v>
      </c>
      <c r="F235" s="149">
        <f>F237</f>
        <v>45000</v>
      </c>
      <c r="G235" s="149">
        <f>G237</f>
        <v>45000</v>
      </c>
      <c r="H235" s="114"/>
    </row>
    <row r="236" spans="1:8" ht="15" outlineLevel="7">
      <c r="A236" s="52" t="s">
        <v>547</v>
      </c>
      <c r="B236" s="53" t="s">
        <v>39</v>
      </c>
      <c r="C236" s="53" t="s">
        <v>81</v>
      </c>
      <c r="D236" s="53" t="s">
        <v>548</v>
      </c>
      <c r="E236" s="53" t="s">
        <v>8</v>
      </c>
      <c r="F236" s="149">
        <f>F237</f>
        <v>45000</v>
      </c>
      <c r="G236" s="149">
        <f>G237</f>
        <v>45000</v>
      </c>
      <c r="H236" s="114"/>
    </row>
    <row r="237" spans="1:8" ht="37.5" outlineLevel="6">
      <c r="A237" s="52" t="s">
        <v>18</v>
      </c>
      <c r="B237" s="53" t="s">
        <v>39</v>
      </c>
      <c r="C237" s="53" t="s">
        <v>81</v>
      </c>
      <c r="D237" s="53" t="s">
        <v>548</v>
      </c>
      <c r="E237" s="53" t="s">
        <v>19</v>
      </c>
      <c r="F237" s="149">
        <f aca="true" t="shared" si="72" ref="F237:G237">F238</f>
        <v>45000</v>
      </c>
      <c r="G237" s="149">
        <f t="shared" si="72"/>
        <v>45000</v>
      </c>
      <c r="H237" s="114"/>
    </row>
    <row r="238" spans="1:8" ht="37.5" outlineLevel="7">
      <c r="A238" s="52" t="s">
        <v>20</v>
      </c>
      <c r="B238" s="53" t="s">
        <v>39</v>
      </c>
      <c r="C238" s="53" t="s">
        <v>81</v>
      </c>
      <c r="D238" s="53" t="s">
        <v>548</v>
      </c>
      <c r="E238" s="53" t="s">
        <v>21</v>
      </c>
      <c r="F238" s="149">
        <v>45000</v>
      </c>
      <c r="G238" s="146">
        <v>45000</v>
      </c>
      <c r="H238" s="114"/>
    </row>
    <row r="239" spans="1:8" ht="15" outlineLevel="5">
      <c r="A239" s="137" t="s">
        <v>83</v>
      </c>
      <c r="B239" s="74" t="s">
        <v>39</v>
      </c>
      <c r="C239" s="74" t="s">
        <v>84</v>
      </c>
      <c r="D239" s="74" t="s">
        <v>151</v>
      </c>
      <c r="E239" s="74" t="s">
        <v>8</v>
      </c>
      <c r="F239" s="151">
        <f aca="true" t="shared" si="73" ref="F239:G244">F240</f>
        <v>11378185</v>
      </c>
      <c r="G239" s="151">
        <f t="shared" si="73"/>
        <v>10043731</v>
      </c>
      <c r="H239" s="114"/>
    </row>
    <row r="240" spans="1:8" ht="15" outlineLevel="6">
      <c r="A240" s="52" t="s">
        <v>312</v>
      </c>
      <c r="B240" s="53" t="s">
        <v>39</v>
      </c>
      <c r="C240" s="53" t="s">
        <v>311</v>
      </c>
      <c r="D240" s="53" t="s">
        <v>151</v>
      </c>
      <c r="E240" s="53" t="s">
        <v>8</v>
      </c>
      <c r="F240" s="149">
        <f t="shared" si="73"/>
        <v>11378185</v>
      </c>
      <c r="G240" s="149">
        <f t="shared" si="73"/>
        <v>10043731</v>
      </c>
      <c r="H240" s="114"/>
    </row>
    <row r="241" spans="1:8" ht="37.5" outlineLevel="7">
      <c r="A241" s="137" t="s">
        <v>551</v>
      </c>
      <c r="B241" s="74" t="s">
        <v>39</v>
      </c>
      <c r="C241" s="74" t="s">
        <v>311</v>
      </c>
      <c r="D241" s="74" t="s">
        <v>164</v>
      </c>
      <c r="E241" s="74" t="s">
        <v>8</v>
      </c>
      <c r="F241" s="151">
        <f t="shared" si="73"/>
        <v>11378185</v>
      </c>
      <c r="G241" s="151">
        <f t="shared" si="73"/>
        <v>10043731</v>
      </c>
      <c r="H241" s="114"/>
    </row>
    <row r="242" spans="1:8" ht="37.5" outlineLevel="2">
      <c r="A242" s="187" t="s">
        <v>550</v>
      </c>
      <c r="B242" s="53" t="s">
        <v>39</v>
      </c>
      <c r="C242" s="53" t="s">
        <v>311</v>
      </c>
      <c r="D242" s="53" t="s">
        <v>280</v>
      </c>
      <c r="E242" s="53" t="s">
        <v>8</v>
      </c>
      <c r="F242" s="149">
        <f>F243</f>
        <v>11378185</v>
      </c>
      <c r="G242" s="149">
        <f>G243</f>
        <v>10043731</v>
      </c>
      <c r="H242" s="114"/>
    </row>
    <row r="243" spans="1:8" ht="37.5" outlineLevel="4">
      <c r="A243" s="52" t="s">
        <v>87</v>
      </c>
      <c r="B243" s="53" t="s">
        <v>39</v>
      </c>
      <c r="C243" s="53" t="s">
        <v>311</v>
      </c>
      <c r="D243" s="53" t="s">
        <v>165</v>
      </c>
      <c r="E243" s="53" t="s">
        <v>8</v>
      </c>
      <c r="F243" s="149">
        <f t="shared" si="73"/>
        <v>11378185</v>
      </c>
      <c r="G243" s="149">
        <f t="shared" si="73"/>
        <v>10043731</v>
      </c>
      <c r="H243" s="114"/>
    </row>
    <row r="244" spans="1:8" ht="37.5" outlineLevel="5">
      <c r="A244" s="52" t="s">
        <v>51</v>
      </c>
      <c r="B244" s="53" t="s">
        <v>39</v>
      </c>
      <c r="C244" s="53" t="s">
        <v>311</v>
      </c>
      <c r="D244" s="53" t="s">
        <v>165</v>
      </c>
      <c r="E244" s="53" t="s">
        <v>52</v>
      </c>
      <c r="F244" s="149">
        <f t="shared" si="73"/>
        <v>11378185</v>
      </c>
      <c r="G244" s="149">
        <f t="shared" si="73"/>
        <v>10043731</v>
      </c>
      <c r="H244" s="114"/>
    </row>
    <row r="245" spans="1:8" ht="15" outlineLevel="6">
      <c r="A245" s="187" t="s">
        <v>88</v>
      </c>
      <c r="B245" s="53" t="s">
        <v>39</v>
      </c>
      <c r="C245" s="53" t="s">
        <v>311</v>
      </c>
      <c r="D245" s="53" t="s">
        <v>165</v>
      </c>
      <c r="E245" s="53" t="s">
        <v>89</v>
      </c>
      <c r="F245" s="149">
        <v>11378185</v>
      </c>
      <c r="G245" s="149">
        <v>10043731</v>
      </c>
      <c r="H245" s="114"/>
    </row>
    <row r="246" spans="1:8" ht="15" outlineLevel="7">
      <c r="A246" s="137" t="s">
        <v>93</v>
      </c>
      <c r="B246" s="74" t="s">
        <v>39</v>
      </c>
      <c r="C246" s="74" t="s">
        <v>94</v>
      </c>
      <c r="D246" s="74" t="s">
        <v>151</v>
      </c>
      <c r="E246" s="74" t="s">
        <v>8</v>
      </c>
      <c r="F246" s="151">
        <f>F247</f>
        <v>6984820</v>
      </c>
      <c r="G246" s="151">
        <f>G247</f>
        <v>5802012</v>
      </c>
      <c r="H246" s="114"/>
    </row>
    <row r="247" spans="1:8" ht="15" outlineLevel="2">
      <c r="A247" s="52" t="s">
        <v>95</v>
      </c>
      <c r="B247" s="53" t="s">
        <v>39</v>
      </c>
      <c r="C247" s="53" t="s">
        <v>96</v>
      </c>
      <c r="D247" s="53" t="s">
        <v>151</v>
      </c>
      <c r="E247" s="53" t="s">
        <v>8</v>
      </c>
      <c r="F247" s="149">
        <f aca="true" t="shared" si="74" ref="F247:G247">F248</f>
        <v>6984820</v>
      </c>
      <c r="G247" s="149">
        <f t="shared" si="74"/>
        <v>5802012</v>
      </c>
      <c r="H247" s="114"/>
    </row>
    <row r="248" spans="1:8" ht="37.5" outlineLevel="3">
      <c r="A248" s="137" t="s">
        <v>551</v>
      </c>
      <c r="B248" s="74" t="s">
        <v>39</v>
      </c>
      <c r="C248" s="74" t="s">
        <v>96</v>
      </c>
      <c r="D248" s="74" t="s">
        <v>164</v>
      </c>
      <c r="E248" s="74" t="s">
        <v>8</v>
      </c>
      <c r="F248" s="151">
        <f>F249+F256</f>
        <v>6984820</v>
      </c>
      <c r="G248" s="151">
        <f>G249+G256</f>
        <v>5802012</v>
      </c>
      <c r="H248" s="114"/>
    </row>
    <row r="249" spans="1:8" ht="37.5" outlineLevel="4">
      <c r="A249" s="52" t="s">
        <v>552</v>
      </c>
      <c r="B249" s="53" t="s">
        <v>39</v>
      </c>
      <c r="C249" s="53" t="s">
        <v>96</v>
      </c>
      <c r="D249" s="53" t="s">
        <v>279</v>
      </c>
      <c r="E249" s="53" t="s">
        <v>8</v>
      </c>
      <c r="F249" s="149">
        <f>F250+F253</f>
        <v>6313820</v>
      </c>
      <c r="G249" s="149">
        <f>G250+G253</f>
        <v>5131012</v>
      </c>
      <c r="H249" s="114"/>
    </row>
    <row r="250" spans="1:8" ht="56.25" outlineLevel="5">
      <c r="A250" s="52" t="s">
        <v>457</v>
      </c>
      <c r="B250" s="53" t="s">
        <v>39</v>
      </c>
      <c r="C250" s="53" t="s">
        <v>96</v>
      </c>
      <c r="D250" s="53" t="s">
        <v>458</v>
      </c>
      <c r="E250" s="53" t="s">
        <v>8</v>
      </c>
      <c r="F250" s="149">
        <f aca="true" t="shared" si="75" ref="F250:G251">F251</f>
        <v>1500</v>
      </c>
      <c r="G250" s="149">
        <f t="shared" si="75"/>
        <v>1500</v>
      </c>
      <c r="H250" s="114"/>
    </row>
    <row r="251" spans="1:8" ht="37.5" outlineLevel="6">
      <c r="A251" s="52" t="s">
        <v>51</v>
      </c>
      <c r="B251" s="53" t="s">
        <v>39</v>
      </c>
      <c r="C251" s="53" t="s">
        <v>96</v>
      </c>
      <c r="D251" s="53" t="s">
        <v>458</v>
      </c>
      <c r="E251" s="53" t="s">
        <v>52</v>
      </c>
      <c r="F251" s="149">
        <f t="shared" si="75"/>
        <v>1500</v>
      </c>
      <c r="G251" s="149">
        <f t="shared" si="75"/>
        <v>1500</v>
      </c>
      <c r="H251" s="114"/>
    </row>
    <row r="252" spans="1:8" ht="15" outlineLevel="7">
      <c r="A252" s="52" t="s">
        <v>88</v>
      </c>
      <c r="B252" s="53" t="s">
        <v>39</v>
      </c>
      <c r="C252" s="53" t="s">
        <v>96</v>
      </c>
      <c r="D252" s="53" t="s">
        <v>458</v>
      </c>
      <c r="E252" s="53" t="s">
        <v>89</v>
      </c>
      <c r="F252" s="149">
        <v>1500</v>
      </c>
      <c r="G252" s="146">
        <v>1500</v>
      </c>
      <c r="H252" s="114"/>
    </row>
    <row r="253" spans="1:8" ht="37.5" outlineLevel="7">
      <c r="A253" s="59" t="s">
        <v>98</v>
      </c>
      <c r="B253" s="53" t="s">
        <v>39</v>
      </c>
      <c r="C253" s="53" t="s">
        <v>96</v>
      </c>
      <c r="D253" s="53" t="s">
        <v>169</v>
      </c>
      <c r="E253" s="53" t="s">
        <v>8</v>
      </c>
      <c r="F253" s="149">
        <f aca="true" t="shared" si="76" ref="F253:G254">F254</f>
        <v>6312320</v>
      </c>
      <c r="G253" s="149">
        <f t="shared" si="76"/>
        <v>5129512</v>
      </c>
      <c r="H253" s="114"/>
    </row>
    <row r="254" spans="1:8" ht="37.5" outlineLevel="7">
      <c r="A254" s="52" t="s">
        <v>51</v>
      </c>
      <c r="B254" s="53" t="s">
        <v>39</v>
      </c>
      <c r="C254" s="53" t="s">
        <v>96</v>
      </c>
      <c r="D254" s="53" t="s">
        <v>169</v>
      </c>
      <c r="E254" s="53" t="s">
        <v>52</v>
      </c>
      <c r="F254" s="149">
        <f t="shared" si="76"/>
        <v>6312320</v>
      </c>
      <c r="G254" s="149">
        <f t="shared" si="76"/>
        <v>5129512</v>
      </c>
      <c r="H254" s="114"/>
    </row>
    <row r="255" spans="1:8" ht="15" outlineLevel="7">
      <c r="A255" s="52" t="s">
        <v>88</v>
      </c>
      <c r="B255" s="53" t="s">
        <v>39</v>
      </c>
      <c r="C255" s="53" t="s">
        <v>96</v>
      </c>
      <c r="D255" s="53" t="s">
        <v>169</v>
      </c>
      <c r="E255" s="53" t="s">
        <v>89</v>
      </c>
      <c r="F255" s="149">
        <v>6312320</v>
      </c>
      <c r="G255" s="156">
        <v>5129512</v>
      </c>
      <c r="H255" s="114"/>
    </row>
    <row r="256" spans="1:8" ht="15" outlineLevel="2">
      <c r="A256" s="52" t="s">
        <v>261</v>
      </c>
      <c r="B256" s="53" t="s">
        <v>39</v>
      </c>
      <c r="C256" s="53" t="s">
        <v>96</v>
      </c>
      <c r="D256" s="53" t="s">
        <v>281</v>
      </c>
      <c r="E256" s="53" t="s">
        <v>8</v>
      </c>
      <c r="F256" s="146">
        <f aca="true" t="shared" si="77" ref="F256:G257">F257</f>
        <v>671000</v>
      </c>
      <c r="G256" s="146">
        <f t="shared" si="77"/>
        <v>671000</v>
      </c>
      <c r="H256" s="114"/>
    </row>
    <row r="257" spans="1:8" ht="15" outlineLevel="3">
      <c r="A257" s="52" t="s">
        <v>97</v>
      </c>
      <c r="B257" s="53" t="s">
        <v>39</v>
      </c>
      <c r="C257" s="53" t="s">
        <v>96</v>
      </c>
      <c r="D257" s="53" t="s">
        <v>168</v>
      </c>
      <c r="E257" s="53" t="s">
        <v>8</v>
      </c>
      <c r="F257" s="149">
        <f t="shared" si="77"/>
        <v>671000</v>
      </c>
      <c r="G257" s="149">
        <f t="shared" si="77"/>
        <v>671000</v>
      </c>
      <c r="H257" s="114"/>
    </row>
    <row r="258" spans="1:8" ht="37.5" outlineLevel="4">
      <c r="A258" s="52" t="s">
        <v>51</v>
      </c>
      <c r="B258" s="53" t="s">
        <v>39</v>
      </c>
      <c r="C258" s="53" t="s">
        <v>96</v>
      </c>
      <c r="D258" s="53" t="s">
        <v>168</v>
      </c>
      <c r="E258" s="53" t="s">
        <v>52</v>
      </c>
      <c r="F258" s="149">
        <f aca="true" t="shared" si="78" ref="F258:G258">F259+F260</f>
        <v>671000</v>
      </c>
      <c r="G258" s="149">
        <f t="shared" si="78"/>
        <v>671000</v>
      </c>
      <c r="H258" s="114"/>
    </row>
    <row r="259" spans="1:8" ht="15" outlineLevel="5">
      <c r="A259" s="52" t="s">
        <v>88</v>
      </c>
      <c r="B259" s="53" t="s">
        <v>39</v>
      </c>
      <c r="C259" s="53" t="s">
        <v>96</v>
      </c>
      <c r="D259" s="53" t="s">
        <v>168</v>
      </c>
      <c r="E259" s="53" t="s">
        <v>89</v>
      </c>
      <c r="F259" s="149">
        <v>557000</v>
      </c>
      <c r="G259" s="149">
        <v>557000</v>
      </c>
      <c r="H259" s="114"/>
    </row>
    <row r="260" spans="1:8" ht="37.5" outlineLevel="6">
      <c r="A260" s="52" t="s">
        <v>553</v>
      </c>
      <c r="B260" s="53" t="s">
        <v>39</v>
      </c>
      <c r="C260" s="53" t="s">
        <v>96</v>
      </c>
      <c r="D260" s="53" t="s">
        <v>168</v>
      </c>
      <c r="E260" s="53" t="s">
        <v>307</v>
      </c>
      <c r="F260" s="149">
        <v>114000</v>
      </c>
      <c r="G260" s="149">
        <v>114000</v>
      </c>
      <c r="H260" s="114"/>
    </row>
    <row r="261" spans="1:8" ht="15" outlineLevel="7">
      <c r="A261" s="137" t="s">
        <v>99</v>
      </c>
      <c r="B261" s="74" t="s">
        <v>39</v>
      </c>
      <c r="C261" s="74" t="s">
        <v>100</v>
      </c>
      <c r="D261" s="74" t="s">
        <v>151</v>
      </c>
      <c r="E261" s="74" t="s">
        <v>8</v>
      </c>
      <c r="F261" s="151">
        <f>F262+F267+F282</f>
        <v>36830445.24</v>
      </c>
      <c r="G261" s="151">
        <f>G262+G267+G282</f>
        <v>37453846.24</v>
      </c>
      <c r="H261" s="114"/>
    </row>
    <row r="262" spans="1:8" ht="15" outlineLevel="7">
      <c r="A262" s="52" t="s">
        <v>101</v>
      </c>
      <c r="B262" s="53" t="s">
        <v>39</v>
      </c>
      <c r="C262" s="53" t="s">
        <v>102</v>
      </c>
      <c r="D262" s="53" t="s">
        <v>151</v>
      </c>
      <c r="E262" s="53" t="s">
        <v>8</v>
      </c>
      <c r="F262" s="149">
        <f aca="true" t="shared" si="79" ref="F262:G265">F263</f>
        <v>3513124</v>
      </c>
      <c r="G262" s="149">
        <f t="shared" si="79"/>
        <v>3413124</v>
      </c>
      <c r="H262" s="114"/>
    </row>
    <row r="263" spans="1:8" ht="37.5" outlineLevel="7">
      <c r="A263" s="137" t="s">
        <v>160</v>
      </c>
      <c r="B263" s="74" t="s">
        <v>39</v>
      </c>
      <c r="C263" s="74" t="s">
        <v>102</v>
      </c>
      <c r="D263" s="74" t="s">
        <v>152</v>
      </c>
      <c r="E263" s="74" t="s">
        <v>8</v>
      </c>
      <c r="F263" s="151">
        <f t="shared" si="79"/>
        <v>3513124</v>
      </c>
      <c r="G263" s="151">
        <f t="shared" si="79"/>
        <v>3413124</v>
      </c>
      <c r="H263" s="114"/>
    </row>
    <row r="264" spans="1:8" ht="15" outlineLevel="7">
      <c r="A264" s="52" t="s">
        <v>103</v>
      </c>
      <c r="B264" s="53" t="s">
        <v>39</v>
      </c>
      <c r="C264" s="53" t="s">
        <v>102</v>
      </c>
      <c r="D264" s="53" t="s">
        <v>170</v>
      </c>
      <c r="E264" s="53" t="s">
        <v>8</v>
      </c>
      <c r="F264" s="149">
        <f t="shared" si="79"/>
        <v>3513124</v>
      </c>
      <c r="G264" s="149">
        <f t="shared" si="79"/>
        <v>3413124</v>
      </c>
      <c r="H264" s="114"/>
    </row>
    <row r="265" spans="1:8" ht="15" outlineLevel="7">
      <c r="A265" s="52" t="s">
        <v>104</v>
      </c>
      <c r="B265" s="53" t="s">
        <v>39</v>
      </c>
      <c r="C265" s="53" t="s">
        <v>102</v>
      </c>
      <c r="D265" s="53" t="s">
        <v>170</v>
      </c>
      <c r="E265" s="53" t="s">
        <v>105</v>
      </c>
      <c r="F265" s="149">
        <f t="shared" si="79"/>
        <v>3513124</v>
      </c>
      <c r="G265" s="149">
        <f t="shared" si="79"/>
        <v>3413124</v>
      </c>
      <c r="H265" s="114"/>
    </row>
    <row r="266" spans="1:8" ht="15" outlineLevel="7">
      <c r="A266" s="52" t="s">
        <v>106</v>
      </c>
      <c r="B266" s="53" t="s">
        <v>39</v>
      </c>
      <c r="C266" s="53" t="s">
        <v>102</v>
      </c>
      <c r="D266" s="53" t="s">
        <v>170</v>
      </c>
      <c r="E266" s="53" t="s">
        <v>107</v>
      </c>
      <c r="F266" s="149">
        <v>3513124</v>
      </c>
      <c r="G266" s="156">
        <v>3413124</v>
      </c>
      <c r="H266" s="114"/>
    </row>
    <row r="267" spans="1:8" ht="15" outlineLevel="7">
      <c r="A267" s="52" t="s">
        <v>108</v>
      </c>
      <c r="B267" s="53" t="s">
        <v>39</v>
      </c>
      <c r="C267" s="53" t="s">
        <v>109</v>
      </c>
      <c r="D267" s="53" t="s">
        <v>151</v>
      </c>
      <c r="E267" s="53" t="s">
        <v>8</v>
      </c>
      <c r="F267" s="149">
        <f>F268+F278+F273</f>
        <v>404500</v>
      </c>
      <c r="G267" s="149">
        <f>G268+G278+G273</f>
        <v>373500</v>
      </c>
      <c r="H267" s="114"/>
    </row>
    <row r="268" spans="1:8" ht="37.5" outlineLevel="7">
      <c r="A268" s="137" t="s">
        <v>709</v>
      </c>
      <c r="B268" s="74" t="s">
        <v>39</v>
      </c>
      <c r="C268" s="74" t="s">
        <v>109</v>
      </c>
      <c r="D268" s="74" t="s">
        <v>155</v>
      </c>
      <c r="E268" s="74" t="s">
        <v>8</v>
      </c>
      <c r="F268" s="151">
        <f aca="true" t="shared" si="80" ref="F268:G268">F269</f>
        <v>200000</v>
      </c>
      <c r="G268" s="151">
        <f t="shared" si="80"/>
        <v>150000</v>
      </c>
      <c r="H268" s="114"/>
    </row>
    <row r="269" spans="1:8" ht="37.5" outlineLevel="7">
      <c r="A269" s="52" t="s">
        <v>555</v>
      </c>
      <c r="B269" s="53" t="s">
        <v>39</v>
      </c>
      <c r="C269" s="53" t="s">
        <v>109</v>
      </c>
      <c r="D269" s="53" t="s">
        <v>704</v>
      </c>
      <c r="E269" s="53" t="s">
        <v>8</v>
      </c>
      <c r="F269" s="149">
        <f>F270</f>
        <v>200000</v>
      </c>
      <c r="G269" s="149">
        <f>G270</f>
        <v>150000</v>
      </c>
      <c r="H269" s="114"/>
    </row>
    <row r="270" spans="1:8" ht="37.5" outlineLevel="7">
      <c r="A270" s="52" t="s">
        <v>113</v>
      </c>
      <c r="B270" s="53" t="s">
        <v>39</v>
      </c>
      <c r="C270" s="53" t="s">
        <v>109</v>
      </c>
      <c r="D270" s="53" t="s">
        <v>664</v>
      </c>
      <c r="E270" s="53" t="s">
        <v>8</v>
      </c>
      <c r="F270" s="149">
        <f aca="true" t="shared" si="81" ref="F270:G271">F271</f>
        <v>200000</v>
      </c>
      <c r="G270" s="149">
        <f t="shared" si="81"/>
        <v>150000</v>
      </c>
      <c r="H270" s="114"/>
    </row>
    <row r="271" spans="1:8" ht="15" outlineLevel="7">
      <c r="A271" s="52" t="s">
        <v>104</v>
      </c>
      <c r="B271" s="53" t="s">
        <v>39</v>
      </c>
      <c r="C271" s="53" t="s">
        <v>109</v>
      </c>
      <c r="D271" s="53" t="s">
        <v>664</v>
      </c>
      <c r="E271" s="53" t="s">
        <v>105</v>
      </c>
      <c r="F271" s="149">
        <f t="shared" si="81"/>
        <v>200000</v>
      </c>
      <c r="G271" s="149">
        <f t="shared" si="81"/>
        <v>150000</v>
      </c>
      <c r="H271" s="114"/>
    </row>
    <row r="272" spans="1:8" ht="37.5" outlineLevel="7">
      <c r="A272" s="52" t="s">
        <v>111</v>
      </c>
      <c r="B272" s="53" t="s">
        <v>39</v>
      </c>
      <c r="C272" s="53" t="s">
        <v>109</v>
      </c>
      <c r="D272" s="53" t="s">
        <v>664</v>
      </c>
      <c r="E272" s="53" t="s">
        <v>112</v>
      </c>
      <c r="F272" s="149">
        <v>200000</v>
      </c>
      <c r="G272" s="156">
        <v>150000</v>
      </c>
      <c r="H272" s="114"/>
    </row>
    <row r="273" spans="1:8" ht="37.5" outlineLevel="7">
      <c r="A273" s="137" t="s">
        <v>556</v>
      </c>
      <c r="B273" s="74" t="s">
        <v>39</v>
      </c>
      <c r="C273" s="74" t="s">
        <v>109</v>
      </c>
      <c r="D273" s="74" t="s">
        <v>557</v>
      </c>
      <c r="E273" s="74" t="s">
        <v>8</v>
      </c>
      <c r="F273" s="152">
        <f aca="true" t="shared" si="82" ref="F273:G273">F274</f>
        <v>173500</v>
      </c>
      <c r="G273" s="152">
        <f t="shared" si="82"/>
        <v>173500</v>
      </c>
      <c r="H273" s="114"/>
    </row>
    <row r="274" spans="1:8" ht="37.5" outlineLevel="2">
      <c r="A274" s="52" t="s">
        <v>585</v>
      </c>
      <c r="B274" s="53" t="s">
        <v>39</v>
      </c>
      <c r="C274" s="53" t="s">
        <v>109</v>
      </c>
      <c r="D274" s="53" t="s">
        <v>558</v>
      </c>
      <c r="E274" s="53" t="s">
        <v>8</v>
      </c>
      <c r="F274" s="146">
        <f>F275</f>
        <v>173500</v>
      </c>
      <c r="G274" s="146">
        <f>G275</f>
        <v>173500</v>
      </c>
      <c r="H274" s="114"/>
    </row>
    <row r="275" spans="1:8" ht="37.5" outlineLevel="3">
      <c r="A275" s="52" t="s">
        <v>110</v>
      </c>
      <c r="B275" s="53" t="s">
        <v>39</v>
      </c>
      <c r="C275" s="53" t="s">
        <v>109</v>
      </c>
      <c r="D275" s="53" t="s">
        <v>559</v>
      </c>
      <c r="E275" s="53" t="s">
        <v>8</v>
      </c>
      <c r="F275" s="149">
        <f>F276</f>
        <v>173500</v>
      </c>
      <c r="G275" s="149">
        <f>G276</f>
        <v>173500</v>
      </c>
      <c r="H275" s="114"/>
    </row>
    <row r="276" spans="1:8" ht="15" outlineLevel="4">
      <c r="A276" s="52" t="s">
        <v>104</v>
      </c>
      <c r="B276" s="53" t="s">
        <v>39</v>
      </c>
      <c r="C276" s="53" t="s">
        <v>109</v>
      </c>
      <c r="D276" s="53" t="s">
        <v>345</v>
      </c>
      <c r="E276" s="53" t="s">
        <v>105</v>
      </c>
      <c r="F276" s="146">
        <f aca="true" t="shared" si="83" ref="F276:G276">F277</f>
        <v>173500</v>
      </c>
      <c r="G276" s="146">
        <f t="shared" si="83"/>
        <v>173500</v>
      </c>
      <c r="H276" s="114"/>
    </row>
    <row r="277" spans="1:8" ht="37.5" outlineLevel="5">
      <c r="A277" s="52" t="s">
        <v>111</v>
      </c>
      <c r="B277" s="53" t="s">
        <v>39</v>
      </c>
      <c r="C277" s="53" t="s">
        <v>109</v>
      </c>
      <c r="D277" s="53" t="s">
        <v>345</v>
      </c>
      <c r="E277" s="53" t="s">
        <v>112</v>
      </c>
      <c r="F277" s="149">
        <v>173500</v>
      </c>
      <c r="G277" s="149">
        <v>173500</v>
      </c>
      <c r="H277" s="114"/>
    </row>
    <row r="278" spans="1:8" ht="37.5" outlineLevel="6">
      <c r="A278" s="137" t="s">
        <v>160</v>
      </c>
      <c r="B278" s="74" t="s">
        <v>39</v>
      </c>
      <c r="C278" s="74" t="s">
        <v>109</v>
      </c>
      <c r="D278" s="74" t="s">
        <v>152</v>
      </c>
      <c r="E278" s="74" t="s">
        <v>8</v>
      </c>
      <c r="F278" s="152">
        <f aca="true" t="shared" si="84" ref="F278:G280">F279</f>
        <v>31000</v>
      </c>
      <c r="G278" s="152">
        <f t="shared" si="84"/>
        <v>50000</v>
      </c>
      <c r="H278" s="114"/>
    </row>
    <row r="279" spans="1:8" ht="37.5" outlineLevel="7">
      <c r="A279" s="52" t="s">
        <v>438</v>
      </c>
      <c r="B279" s="53" t="s">
        <v>39</v>
      </c>
      <c r="C279" s="53" t="s">
        <v>109</v>
      </c>
      <c r="D279" s="53" t="s">
        <v>439</v>
      </c>
      <c r="E279" s="53" t="s">
        <v>8</v>
      </c>
      <c r="F279" s="146">
        <f t="shared" si="84"/>
        <v>31000</v>
      </c>
      <c r="G279" s="146">
        <f t="shared" si="84"/>
        <v>50000</v>
      </c>
      <c r="H279" s="114"/>
    </row>
    <row r="280" spans="1:8" ht="15" outlineLevel="5">
      <c r="A280" s="52" t="s">
        <v>104</v>
      </c>
      <c r="B280" s="53" t="s">
        <v>39</v>
      </c>
      <c r="C280" s="53" t="s">
        <v>109</v>
      </c>
      <c r="D280" s="53" t="s">
        <v>439</v>
      </c>
      <c r="E280" s="53" t="s">
        <v>105</v>
      </c>
      <c r="F280" s="146">
        <f t="shared" si="84"/>
        <v>31000</v>
      </c>
      <c r="G280" s="146">
        <f t="shared" si="84"/>
        <v>50000</v>
      </c>
      <c r="H280" s="114"/>
    </row>
    <row r="281" spans="1:8" ht="15" outlineLevel="5">
      <c r="A281" s="52" t="s">
        <v>459</v>
      </c>
      <c r="B281" s="53" t="s">
        <v>39</v>
      </c>
      <c r="C281" s="53" t="s">
        <v>109</v>
      </c>
      <c r="D281" s="53" t="s">
        <v>439</v>
      </c>
      <c r="E281" s="53" t="s">
        <v>460</v>
      </c>
      <c r="F281" s="149">
        <v>31000</v>
      </c>
      <c r="G281" s="149">
        <v>50000</v>
      </c>
      <c r="H281" s="114"/>
    </row>
    <row r="282" spans="1:8" ht="15" outlineLevel="5">
      <c r="A282" s="52" t="s">
        <v>143</v>
      </c>
      <c r="B282" s="53" t="s">
        <v>39</v>
      </c>
      <c r="C282" s="53" t="s">
        <v>144</v>
      </c>
      <c r="D282" s="53" t="s">
        <v>151</v>
      </c>
      <c r="E282" s="53" t="s">
        <v>8</v>
      </c>
      <c r="F282" s="146">
        <f aca="true" t="shared" si="85" ref="F282:G286">F283</f>
        <v>32912821.240000002</v>
      </c>
      <c r="G282" s="146">
        <f t="shared" si="85"/>
        <v>33667222.24</v>
      </c>
      <c r="H282" s="114"/>
    </row>
    <row r="283" spans="1:8" ht="37.5" outlineLevel="5">
      <c r="A283" s="137" t="s">
        <v>160</v>
      </c>
      <c r="B283" s="74" t="s">
        <v>39</v>
      </c>
      <c r="C283" s="74" t="s">
        <v>144</v>
      </c>
      <c r="D283" s="74" t="s">
        <v>152</v>
      </c>
      <c r="E283" s="74" t="s">
        <v>8</v>
      </c>
      <c r="F283" s="152">
        <f t="shared" si="85"/>
        <v>32912821.240000002</v>
      </c>
      <c r="G283" s="152">
        <f t="shared" si="85"/>
        <v>33667222.24</v>
      </c>
      <c r="H283" s="114"/>
    </row>
    <row r="284" spans="1:8" ht="15" outlineLevel="5">
      <c r="A284" s="52" t="s">
        <v>388</v>
      </c>
      <c r="B284" s="53" t="s">
        <v>39</v>
      </c>
      <c r="C284" s="53" t="s">
        <v>144</v>
      </c>
      <c r="D284" s="53" t="s">
        <v>387</v>
      </c>
      <c r="E284" s="53" t="s">
        <v>8</v>
      </c>
      <c r="F284" s="146">
        <f>F285+F288+F291</f>
        <v>32912821.240000002</v>
      </c>
      <c r="G284" s="146">
        <f>G285+G288+G291</f>
        <v>33667222.24</v>
      </c>
      <c r="H284" s="114"/>
    </row>
    <row r="285" spans="1:8" ht="56.25" outlineLevel="5">
      <c r="A285" s="32" t="s">
        <v>564</v>
      </c>
      <c r="B285" s="53" t="s">
        <v>39</v>
      </c>
      <c r="C285" s="53" t="s">
        <v>144</v>
      </c>
      <c r="D285" s="53" t="s">
        <v>431</v>
      </c>
      <c r="E285" s="53" t="s">
        <v>8</v>
      </c>
      <c r="F285" s="146">
        <f t="shared" si="85"/>
        <v>10419488.24</v>
      </c>
      <c r="G285" s="146">
        <f t="shared" si="85"/>
        <v>10419488.24</v>
      </c>
      <c r="H285" s="114"/>
    </row>
    <row r="286" spans="1:8" ht="37.5" outlineLevel="5">
      <c r="A286" s="52" t="s">
        <v>328</v>
      </c>
      <c r="B286" s="53" t="s">
        <v>39</v>
      </c>
      <c r="C286" s="53" t="s">
        <v>144</v>
      </c>
      <c r="D286" s="53" t="s">
        <v>431</v>
      </c>
      <c r="E286" s="53" t="s">
        <v>329</v>
      </c>
      <c r="F286" s="146">
        <f t="shared" si="85"/>
        <v>10419488.24</v>
      </c>
      <c r="G286" s="146">
        <f t="shared" si="85"/>
        <v>10419488.24</v>
      </c>
      <c r="H286" s="114"/>
    </row>
    <row r="287" spans="1:8" ht="15" outlineLevel="5">
      <c r="A287" s="52" t="s">
        <v>330</v>
      </c>
      <c r="B287" s="53" t="s">
        <v>39</v>
      </c>
      <c r="C287" s="53" t="s">
        <v>144</v>
      </c>
      <c r="D287" s="53" t="s">
        <v>431</v>
      </c>
      <c r="E287" s="53" t="s">
        <v>331</v>
      </c>
      <c r="F287" s="149">
        <v>10419488.24</v>
      </c>
      <c r="G287" s="149">
        <v>10419488.24</v>
      </c>
      <c r="H287" s="114"/>
    </row>
    <row r="288" spans="1:8" ht="75" outlineLevel="5">
      <c r="A288" s="52" t="s">
        <v>723</v>
      </c>
      <c r="B288" s="53" t="s">
        <v>39</v>
      </c>
      <c r="C288" s="53" t="s">
        <v>144</v>
      </c>
      <c r="D288" s="53" t="s">
        <v>724</v>
      </c>
      <c r="E288" s="53" t="s">
        <v>8</v>
      </c>
      <c r="F288" s="149">
        <f>F289</f>
        <v>800660</v>
      </c>
      <c r="G288" s="149">
        <f>G289</f>
        <v>832686</v>
      </c>
      <c r="H288" s="114"/>
    </row>
    <row r="289" spans="1:8" ht="15" outlineLevel="5">
      <c r="A289" s="52" t="s">
        <v>104</v>
      </c>
      <c r="B289" s="53" t="s">
        <v>39</v>
      </c>
      <c r="C289" s="53" t="s">
        <v>144</v>
      </c>
      <c r="D289" s="53" t="s">
        <v>724</v>
      </c>
      <c r="E289" s="53" t="s">
        <v>105</v>
      </c>
      <c r="F289" s="149">
        <f>F290</f>
        <v>800660</v>
      </c>
      <c r="G289" s="149">
        <f>G290</f>
        <v>832686</v>
      </c>
      <c r="H289" s="114"/>
    </row>
    <row r="290" spans="1:8" ht="37.5" outlineLevel="5">
      <c r="A290" s="52" t="s">
        <v>111</v>
      </c>
      <c r="B290" s="53" t="s">
        <v>39</v>
      </c>
      <c r="C290" s="53" t="s">
        <v>144</v>
      </c>
      <c r="D290" s="53" t="s">
        <v>724</v>
      </c>
      <c r="E290" s="53" t="s">
        <v>112</v>
      </c>
      <c r="F290" s="149">
        <v>800660</v>
      </c>
      <c r="G290" s="149">
        <v>832686</v>
      </c>
      <c r="H290" s="114"/>
    </row>
    <row r="291" spans="1:8" ht="76.5" customHeight="1" outlineLevel="5">
      <c r="A291" s="32" t="s">
        <v>725</v>
      </c>
      <c r="B291" s="53" t="s">
        <v>39</v>
      </c>
      <c r="C291" s="53" t="s">
        <v>144</v>
      </c>
      <c r="D291" s="53" t="s">
        <v>726</v>
      </c>
      <c r="E291" s="53" t="s">
        <v>8</v>
      </c>
      <c r="F291" s="149">
        <f>F292</f>
        <v>21692673</v>
      </c>
      <c r="G291" s="149">
        <f>G292</f>
        <v>22415048</v>
      </c>
      <c r="H291" s="114"/>
    </row>
    <row r="292" spans="1:8" ht="15" outlineLevel="5">
      <c r="A292" s="52" t="s">
        <v>104</v>
      </c>
      <c r="B292" s="53" t="s">
        <v>39</v>
      </c>
      <c r="C292" s="53" t="s">
        <v>144</v>
      </c>
      <c r="D292" s="53" t="s">
        <v>726</v>
      </c>
      <c r="E292" s="53" t="s">
        <v>105</v>
      </c>
      <c r="F292" s="149">
        <f>F293</f>
        <v>21692673</v>
      </c>
      <c r="G292" s="149">
        <f>G293</f>
        <v>22415048</v>
      </c>
      <c r="H292" s="114"/>
    </row>
    <row r="293" spans="1:8" ht="37.5" outlineLevel="5">
      <c r="A293" s="52" t="s">
        <v>111</v>
      </c>
      <c r="B293" s="53" t="s">
        <v>39</v>
      </c>
      <c r="C293" s="53" t="s">
        <v>144</v>
      </c>
      <c r="D293" s="53" t="s">
        <v>726</v>
      </c>
      <c r="E293" s="53" t="s">
        <v>112</v>
      </c>
      <c r="F293" s="149">
        <v>21692673</v>
      </c>
      <c r="G293" s="149">
        <v>22415048</v>
      </c>
      <c r="H293" s="114"/>
    </row>
    <row r="294" spans="1:8" ht="15" outlineLevel="5">
      <c r="A294" s="137" t="s">
        <v>114</v>
      </c>
      <c r="B294" s="74" t="s">
        <v>39</v>
      </c>
      <c r="C294" s="74" t="s">
        <v>115</v>
      </c>
      <c r="D294" s="74" t="s">
        <v>151</v>
      </c>
      <c r="E294" s="74" t="s">
        <v>8</v>
      </c>
      <c r="F294" s="152">
        <f aca="true" t="shared" si="86" ref="F294:G295">F295</f>
        <v>3857369</v>
      </c>
      <c r="G294" s="152">
        <f t="shared" si="86"/>
        <v>561000</v>
      </c>
      <c r="H294" s="114"/>
    </row>
    <row r="295" spans="1:8" ht="15" outlineLevel="5">
      <c r="A295" s="52" t="s">
        <v>450</v>
      </c>
      <c r="B295" s="53" t="s">
        <v>39</v>
      </c>
      <c r="C295" s="53" t="s">
        <v>449</v>
      </c>
      <c r="D295" s="53" t="s">
        <v>151</v>
      </c>
      <c r="E295" s="53" t="s">
        <v>8</v>
      </c>
      <c r="F295" s="146">
        <f t="shared" si="86"/>
        <v>3857369</v>
      </c>
      <c r="G295" s="146">
        <f t="shared" si="86"/>
        <v>561000</v>
      </c>
      <c r="H295" s="114"/>
    </row>
    <row r="296" spans="1:8" ht="37.5" outlineLevel="5">
      <c r="A296" s="137" t="s">
        <v>560</v>
      </c>
      <c r="B296" s="74" t="s">
        <v>39</v>
      </c>
      <c r="C296" s="74" t="s">
        <v>449</v>
      </c>
      <c r="D296" s="74" t="s">
        <v>250</v>
      </c>
      <c r="E296" s="74" t="s">
        <v>8</v>
      </c>
      <c r="F296" s="152">
        <f>F297+F304</f>
        <v>3857369</v>
      </c>
      <c r="G296" s="152">
        <f>G297+G304</f>
        <v>561000</v>
      </c>
      <c r="H296" s="114"/>
    </row>
    <row r="297" spans="1:8" ht="15" outlineLevel="4">
      <c r="A297" s="52" t="s">
        <v>561</v>
      </c>
      <c r="B297" s="53" t="s">
        <v>39</v>
      </c>
      <c r="C297" s="53" t="s">
        <v>449</v>
      </c>
      <c r="D297" s="53" t="s">
        <v>453</v>
      </c>
      <c r="E297" s="53" t="s">
        <v>8</v>
      </c>
      <c r="F297" s="146">
        <f>F298+F301</f>
        <v>3296369</v>
      </c>
      <c r="G297" s="146">
        <f>G298+G301</f>
        <v>0</v>
      </c>
      <c r="H297" s="114"/>
    </row>
    <row r="298" spans="1:8" ht="56.25" outlineLevel="4">
      <c r="A298" s="55" t="s">
        <v>727</v>
      </c>
      <c r="B298" s="53" t="s">
        <v>39</v>
      </c>
      <c r="C298" s="53" t="s">
        <v>449</v>
      </c>
      <c r="D298" s="53" t="s">
        <v>728</v>
      </c>
      <c r="E298" s="53" t="s">
        <v>8</v>
      </c>
      <c r="F298" s="146">
        <f>F299</f>
        <v>3157619</v>
      </c>
      <c r="G298" s="146">
        <f>G299</f>
        <v>0</v>
      </c>
      <c r="H298" s="114"/>
    </row>
    <row r="299" spans="1:8" ht="37.5" outlineLevel="4">
      <c r="A299" s="52" t="s">
        <v>18</v>
      </c>
      <c r="B299" s="53" t="s">
        <v>39</v>
      </c>
      <c r="C299" s="53" t="s">
        <v>449</v>
      </c>
      <c r="D299" s="53" t="s">
        <v>728</v>
      </c>
      <c r="E299" s="53" t="s">
        <v>19</v>
      </c>
      <c r="F299" s="146">
        <f>F300</f>
        <v>3157619</v>
      </c>
      <c r="G299" s="146">
        <f>G300</f>
        <v>0</v>
      </c>
      <c r="H299" s="114"/>
    </row>
    <row r="300" spans="1:8" ht="37.5" outlineLevel="4">
      <c r="A300" s="52" t="s">
        <v>20</v>
      </c>
      <c r="B300" s="53" t="s">
        <v>39</v>
      </c>
      <c r="C300" s="53" t="s">
        <v>449</v>
      </c>
      <c r="D300" s="53" t="s">
        <v>728</v>
      </c>
      <c r="E300" s="53" t="s">
        <v>21</v>
      </c>
      <c r="F300" s="146">
        <v>3157619</v>
      </c>
      <c r="G300" s="146">
        <v>0</v>
      </c>
      <c r="H300" s="114"/>
    </row>
    <row r="301" spans="1:8" ht="37.5" outlineLevel="5">
      <c r="A301" s="52" t="s">
        <v>395</v>
      </c>
      <c r="B301" s="53" t="s">
        <v>39</v>
      </c>
      <c r="C301" s="53" t="s">
        <v>449</v>
      </c>
      <c r="D301" s="53" t="s">
        <v>451</v>
      </c>
      <c r="E301" s="53" t="s">
        <v>8</v>
      </c>
      <c r="F301" s="146">
        <f aca="true" t="shared" si="87" ref="F301:G302">F302</f>
        <v>138750</v>
      </c>
      <c r="G301" s="146">
        <f t="shared" si="87"/>
        <v>0</v>
      </c>
      <c r="H301" s="114"/>
    </row>
    <row r="302" spans="1:8" ht="37.5" outlineLevel="6">
      <c r="A302" s="52" t="s">
        <v>328</v>
      </c>
      <c r="B302" s="53" t="s">
        <v>39</v>
      </c>
      <c r="C302" s="53" t="s">
        <v>449</v>
      </c>
      <c r="D302" s="53" t="s">
        <v>451</v>
      </c>
      <c r="E302" s="53" t="s">
        <v>329</v>
      </c>
      <c r="F302" s="146">
        <f t="shared" si="87"/>
        <v>138750</v>
      </c>
      <c r="G302" s="146">
        <f t="shared" si="87"/>
        <v>0</v>
      </c>
      <c r="H302" s="114"/>
    </row>
    <row r="303" spans="1:8" ht="15" outlineLevel="7">
      <c r="A303" s="52" t="s">
        <v>330</v>
      </c>
      <c r="B303" s="53" t="s">
        <v>39</v>
      </c>
      <c r="C303" s="53" t="s">
        <v>449</v>
      </c>
      <c r="D303" s="53" t="s">
        <v>451</v>
      </c>
      <c r="E303" s="53" t="s">
        <v>331</v>
      </c>
      <c r="F303" s="149">
        <v>138750</v>
      </c>
      <c r="G303" s="146">
        <v>0</v>
      </c>
      <c r="H303" s="114"/>
    </row>
    <row r="304" spans="1:8" ht="37.5" outlineLevel="7">
      <c r="A304" s="52" t="s">
        <v>263</v>
      </c>
      <c r="B304" s="53" t="s">
        <v>39</v>
      </c>
      <c r="C304" s="53" t="s">
        <v>449</v>
      </c>
      <c r="D304" s="53" t="s">
        <v>282</v>
      </c>
      <c r="E304" s="53" t="s">
        <v>8</v>
      </c>
      <c r="F304" s="146">
        <f aca="true" t="shared" si="88" ref="F304:G304">F305</f>
        <v>561000</v>
      </c>
      <c r="G304" s="146">
        <f t="shared" si="88"/>
        <v>561000</v>
      </c>
      <c r="H304" s="114"/>
    </row>
    <row r="305" spans="1:8" ht="15" outlineLevel="7">
      <c r="A305" s="52" t="s">
        <v>116</v>
      </c>
      <c r="B305" s="53" t="s">
        <v>39</v>
      </c>
      <c r="C305" s="53" t="s">
        <v>449</v>
      </c>
      <c r="D305" s="53" t="s">
        <v>251</v>
      </c>
      <c r="E305" s="53" t="s">
        <v>8</v>
      </c>
      <c r="F305" s="146">
        <f aca="true" t="shared" si="89" ref="F305:G305">F306+F308</f>
        <v>561000</v>
      </c>
      <c r="G305" s="146">
        <f t="shared" si="89"/>
        <v>561000</v>
      </c>
      <c r="H305" s="114"/>
    </row>
    <row r="306" spans="1:8" ht="37.5" outlineLevel="7">
      <c r="A306" s="52" t="s">
        <v>18</v>
      </c>
      <c r="B306" s="53" t="s">
        <v>39</v>
      </c>
      <c r="C306" s="53" t="s">
        <v>449</v>
      </c>
      <c r="D306" s="53" t="s">
        <v>251</v>
      </c>
      <c r="E306" s="53" t="s">
        <v>19</v>
      </c>
      <c r="F306" s="146">
        <f aca="true" t="shared" si="90" ref="F306:G306">F307</f>
        <v>531000</v>
      </c>
      <c r="G306" s="146">
        <f t="shared" si="90"/>
        <v>531000</v>
      </c>
      <c r="H306" s="114"/>
    </row>
    <row r="307" spans="1:8" ht="37.5" outlineLevel="7">
      <c r="A307" s="52" t="s">
        <v>20</v>
      </c>
      <c r="B307" s="53" t="s">
        <v>39</v>
      </c>
      <c r="C307" s="53" t="s">
        <v>449</v>
      </c>
      <c r="D307" s="53" t="s">
        <v>251</v>
      </c>
      <c r="E307" s="53" t="s">
        <v>21</v>
      </c>
      <c r="F307" s="149">
        <v>531000</v>
      </c>
      <c r="G307" s="156">
        <v>531000</v>
      </c>
      <c r="H307" s="114"/>
    </row>
    <row r="308" spans="1:8" ht="21" customHeight="1" outlineLevel="7">
      <c r="A308" s="52" t="s">
        <v>341</v>
      </c>
      <c r="B308" s="53" t="s">
        <v>39</v>
      </c>
      <c r="C308" s="53" t="s">
        <v>449</v>
      </c>
      <c r="D308" s="53" t="s">
        <v>251</v>
      </c>
      <c r="E308" s="53" t="s">
        <v>23</v>
      </c>
      <c r="F308" s="146">
        <f aca="true" t="shared" si="91" ref="F308:G308">F309</f>
        <v>30000</v>
      </c>
      <c r="G308" s="146">
        <f t="shared" si="91"/>
        <v>30000</v>
      </c>
      <c r="H308" s="114"/>
    </row>
    <row r="309" spans="1:8" ht="21" customHeight="1" outlineLevel="7">
      <c r="A309" s="52" t="s">
        <v>342</v>
      </c>
      <c r="B309" s="53" t="s">
        <v>39</v>
      </c>
      <c r="C309" s="53" t="s">
        <v>449</v>
      </c>
      <c r="D309" s="53" t="s">
        <v>251</v>
      </c>
      <c r="E309" s="53" t="s">
        <v>25</v>
      </c>
      <c r="F309" s="149">
        <v>30000</v>
      </c>
      <c r="G309" s="146">
        <v>30000</v>
      </c>
      <c r="H309" s="114"/>
    </row>
    <row r="310" spans="1:8" ht="15" outlineLevel="2">
      <c r="A310" s="137" t="s">
        <v>117</v>
      </c>
      <c r="B310" s="74" t="s">
        <v>39</v>
      </c>
      <c r="C310" s="74" t="s">
        <v>118</v>
      </c>
      <c r="D310" s="74" t="s">
        <v>151</v>
      </c>
      <c r="E310" s="74" t="s">
        <v>8</v>
      </c>
      <c r="F310" s="151">
        <f aca="true" t="shared" si="92" ref="F310:G315">F311</f>
        <v>881250</v>
      </c>
      <c r="G310" s="151">
        <f t="shared" si="92"/>
        <v>881250</v>
      </c>
      <c r="H310" s="114"/>
    </row>
    <row r="311" spans="1:8" ht="15" outlineLevel="3">
      <c r="A311" s="52" t="s">
        <v>119</v>
      </c>
      <c r="B311" s="53" t="s">
        <v>39</v>
      </c>
      <c r="C311" s="53" t="s">
        <v>120</v>
      </c>
      <c r="D311" s="53" t="s">
        <v>151</v>
      </c>
      <c r="E311" s="53" t="s">
        <v>8</v>
      </c>
      <c r="F311" s="149">
        <f t="shared" si="92"/>
        <v>881250</v>
      </c>
      <c r="G311" s="149">
        <f t="shared" si="92"/>
        <v>881250</v>
      </c>
      <c r="H311" s="114"/>
    </row>
    <row r="312" spans="1:8" ht="42.75" customHeight="1" outlineLevel="3">
      <c r="A312" s="137" t="s">
        <v>707</v>
      </c>
      <c r="B312" s="74" t="s">
        <v>39</v>
      </c>
      <c r="C312" s="74" t="s">
        <v>120</v>
      </c>
      <c r="D312" s="74" t="s">
        <v>485</v>
      </c>
      <c r="E312" s="74" t="s">
        <v>8</v>
      </c>
      <c r="F312" s="151">
        <f>F313</f>
        <v>881250</v>
      </c>
      <c r="G312" s="151">
        <f>G313</f>
        <v>881250</v>
      </c>
      <c r="H312" s="114"/>
    </row>
    <row r="313" spans="1:8" ht="37.5" outlineLevel="3">
      <c r="A313" s="56" t="s">
        <v>502</v>
      </c>
      <c r="B313" s="53" t="s">
        <v>39</v>
      </c>
      <c r="C313" s="53" t="s">
        <v>120</v>
      </c>
      <c r="D313" s="53" t="s">
        <v>487</v>
      </c>
      <c r="E313" s="53" t="s">
        <v>8</v>
      </c>
      <c r="F313" s="149">
        <f t="shared" si="92"/>
        <v>881250</v>
      </c>
      <c r="G313" s="149">
        <f t="shared" si="92"/>
        <v>881250</v>
      </c>
      <c r="H313" s="114"/>
    </row>
    <row r="314" spans="1:8" ht="37.5" outlineLevel="3">
      <c r="A314" s="52" t="s">
        <v>121</v>
      </c>
      <c r="B314" s="53" t="s">
        <v>39</v>
      </c>
      <c r="C314" s="53" t="s">
        <v>120</v>
      </c>
      <c r="D314" s="53" t="s">
        <v>488</v>
      </c>
      <c r="E314" s="53" t="s">
        <v>8</v>
      </c>
      <c r="F314" s="149">
        <f t="shared" si="92"/>
        <v>881250</v>
      </c>
      <c r="G314" s="149">
        <f t="shared" si="92"/>
        <v>881250</v>
      </c>
      <c r="H314" s="114"/>
    </row>
    <row r="315" spans="1:8" ht="37.5" outlineLevel="3">
      <c r="A315" s="52" t="s">
        <v>51</v>
      </c>
      <c r="B315" s="53" t="s">
        <v>39</v>
      </c>
      <c r="C315" s="53" t="s">
        <v>120</v>
      </c>
      <c r="D315" s="53" t="s">
        <v>488</v>
      </c>
      <c r="E315" s="53" t="s">
        <v>52</v>
      </c>
      <c r="F315" s="149">
        <f t="shared" si="92"/>
        <v>881250</v>
      </c>
      <c r="G315" s="149">
        <f t="shared" si="92"/>
        <v>881250</v>
      </c>
      <c r="H315" s="114"/>
    </row>
    <row r="316" spans="1:8" ht="15" outlineLevel="3">
      <c r="A316" s="52" t="s">
        <v>53</v>
      </c>
      <c r="B316" s="53" t="s">
        <v>39</v>
      </c>
      <c r="C316" s="53" t="s">
        <v>120</v>
      </c>
      <c r="D316" s="53" t="s">
        <v>488</v>
      </c>
      <c r="E316" s="53" t="s">
        <v>54</v>
      </c>
      <c r="F316" s="149">
        <v>881250</v>
      </c>
      <c r="G316" s="149">
        <v>881250</v>
      </c>
      <c r="H316" s="114"/>
    </row>
    <row r="317" spans="1:8" ht="15" outlineLevel="3">
      <c r="A317" s="52" t="s">
        <v>122</v>
      </c>
      <c r="B317" s="51" t="s">
        <v>123</v>
      </c>
      <c r="C317" s="51" t="s">
        <v>7</v>
      </c>
      <c r="D317" s="51" t="s">
        <v>151</v>
      </c>
      <c r="E317" s="51" t="s">
        <v>8</v>
      </c>
      <c r="F317" s="153">
        <f aca="true" t="shared" si="93" ref="F317:G317">F318</f>
        <v>6003771</v>
      </c>
      <c r="G317" s="153">
        <f t="shared" si="93"/>
        <v>6003771</v>
      </c>
      <c r="H317" s="114"/>
    </row>
    <row r="318" spans="1:8" ht="15" outlineLevel="3">
      <c r="A318" s="52" t="s">
        <v>9</v>
      </c>
      <c r="B318" s="53" t="s">
        <v>123</v>
      </c>
      <c r="C318" s="53" t="s">
        <v>10</v>
      </c>
      <c r="D318" s="53" t="s">
        <v>151</v>
      </c>
      <c r="E318" s="53" t="s">
        <v>8</v>
      </c>
      <c r="F318" s="149">
        <f aca="true" t="shared" si="94" ref="F318:G318">F319+F334+F339</f>
        <v>6003771</v>
      </c>
      <c r="G318" s="149">
        <f t="shared" si="94"/>
        <v>6003771</v>
      </c>
      <c r="H318" s="114"/>
    </row>
    <row r="319" spans="1:8" ht="56.25" outlineLevel="3">
      <c r="A319" s="52" t="s">
        <v>124</v>
      </c>
      <c r="B319" s="53" t="s">
        <v>123</v>
      </c>
      <c r="C319" s="53" t="s">
        <v>125</v>
      </c>
      <c r="D319" s="53" t="s">
        <v>151</v>
      </c>
      <c r="E319" s="53" t="s">
        <v>8</v>
      </c>
      <c r="F319" s="149">
        <f aca="true" t="shared" si="95" ref="F319:G319">F320</f>
        <v>4690092</v>
      </c>
      <c r="G319" s="149">
        <f t="shared" si="95"/>
        <v>4690092</v>
      </c>
      <c r="H319" s="114"/>
    </row>
    <row r="320" spans="1:8" ht="37.5" outlineLevel="3">
      <c r="A320" s="52" t="s">
        <v>160</v>
      </c>
      <c r="B320" s="53" t="s">
        <v>123</v>
      </c>
      <c r="C320" s="53" t="s">
        <v>125</v>
      </c>
      <c r="D320" s="53" t="s">
        <v>152</v>
      </c>
      <c r="E320" s="53" t="s">
        <v>8</v>
      </c>
      <c r="F320" s="149">
        <f aca="true" t="shared" si="96" ref="F320:G320">F321+F324+F331</f>
        <v>4690092</v>
      </c>
      <c r="G320" s="149">
        <f t="shared" si="96"/>
        <v>4690092</v>
      </c>
      <c r="H320" s="114"/>
    </row>
    <row r="321" spans="1:8" ht="15" outlineLevel="7">
      <c r="A321" s="52" t="s">
        <v>126</v>
      </c>
      <c r="B321" s="53" t="s">
        <v>123</v>
      </c>
      <c r="C321" s="53" t="s">
        <v>125</v>
      </c>
      <c r="D321" s="53" t="s">
        <v>171</v>
      </c>
      <c r="E321" s="53" t="s">
        <v>8</v>
      </c>
      <c r="F321" s="149">
        <f aca="true" t="shared" si="97" ref="F321:G322">F322</f>
        <v>2121202</v>
      </c>
      <c r="G321" s="149">
        <f t="shared" si="97"/>
        <v>2121202</v>
      </c>
      <c r="H321" s="114"/>
    </row>
    <row r="322" spans="1:8" ht="75" outlineLevel="7">
      <c r="A322" s="52" t="s">
        <v>14</v>
      </c>
      <c r="B322" s="53" t="s">
        <v>123</v>
      </c>
      <c r="C322" s="53" t="s">
        <v>125</v>
      </c>
      <c r="D322" s="53" t="s">
        <v>171</v>
      </c>
      <c r="E322" s="53" t="s">
        <v>15</v>
      </c>
      <c r="F322" s="149">
        <f t="shared" si="97"/>
        <v>2121202</v>
      </c>
      <c r="G322" s="149">
        <f t="shared" si="97"/>
        <v>2121202</v>
      </c>
      <c r="H322" s="114"/>
    </row>
    <row r="323" spans="1:8" ht="37.5" outlineLevel="7">
      <c r="A323" s="52" t="s">
        <v>16</v>
      </c>
      <c r="B323" s="53" t="s">
        <v>123</v>
      </c>
      <c r="C323" s="53" t="s">
        <v>125</v>
      </c>
      <c r="D323" s="53" t="s">
        <v>171</v>
      </c>
      <c r="E323" s="53" t="s">
        <v>17</v>
      </c>
      <c r="F323" s="146">
        <v>2121202</v>
      </c>
      <c r="G323" s="146">
        <v>2121202</v>
      </c>
      <c r="H323" s="114"/>
    </row>
    <row r="324" spans="1:8" ht="37.5" outlineLevel="2">
      <c r="A324" s="52" t="s">
        <v>13</v>
      </c>
      <c r="B324" s="53" t="s">
        <v>123</v>
      </c>
      <c r="C324" s="53" t="s">
        <v>125</v>
      </c>
      <c r="D324" s="53" t="s">
        <v>153</v>
      </c>
      <c r="E324" s="53" t="s">
        <v>8</v>
      </c>
      <c r="F324" s="149">
        <f aca="true" t="shared" si="98" ref="F324:G324">F325+F327+F329</f>
        <v>2388890</v>
      </c>
      <c r="G324" s="149">
        <f t="shared" si="98"/>
        <v>2388890</v>
      </c>
      <c r="H324" s="114"/>
    </row>
    <row r="325" spans="1:8" ht="75" outlineLevel="3">
      <c r="A325" s="52" t="s">
        <v>14</v>
      </c>
      <c r="B325" s="53" t="s">
        <v>123</v>
      </c>
      <c r="C325" s="53" t="s">
        <v>125</v>
      </c>
      <c r="D325" s="53" t="s">
        <v>153</v>
      </c>
      <c r="E325" s="53" t="s">
        <v>15</v>
      </c>
      <c r="F325" s="149">
        <f aca="true" t="shared" si="99" ref="F325:G325">F326</f>
        <v>2243390</v>
      </c>
      <c r="G325" s="149">
        <f t="shared" si="99"/>
        <v>2243390</v>
      </c>
      <c r="H325" s="114"/>
    </row>
    <row r="326" spans="1:8" ht="37.5" outlineLevel="5">
      <c r="A326" s="52" t="s">
        <v>16</v>
      </c>
      <c r="B326" s="53" t="s">
        <v>123</v>
      </c>
      <c r="C326" s="53" t="s">
        <v>125</v>
      </c>
      <c r="D326" s="53" t="s">
        <v>153</v>
      </c>
      <c r="E326" s="53" t="s">
        <v>17</v>
      </c>
      <c r="F326" s="146">
        <v>2243390</v>
      </c>
      <c r="G326" s="149">
        <v>2243390</v>
      </c>
      <c r="H326" s="114"/>
    </row>
    <row r="327" spans="1:8" ht="37.5" outlineLevel="6">
      <c r="A327" s="52" t="s">
        <v>18</v>
      </c>
      <c r="B327" s="53" t="s">
        <v>123</v>
      </c>
      <c r="C327" s="53" t="s">
        <v>125</v>
      </c>
      <c r="D327" s="53" t="s">
        <v>153</v>
      </c>
      <c r="E327" s="53" t="s">
        <v>19</v>
      </c>
      <c r="F327" s="149">
        <f aca="true" t="shared" si="100" ref="F327:G327">F328</f>
        <v>140000</v>
      </c>
      <c r="G327" s="149">
        <f t="shared" si="100"/>
        <v>140000</v>
      </c>
      <c r="H327" s="114"/>
    </row>
    <row r="328" spans="1:8" ht="37.5" outlineLevel="7">
      <c r="A328" s="52" t="s">
        <v>20</v>
      </c>
      <c r="B328" s="53" t="s">
        <v>123</v>
      </c>
      <c r="C328" s="53" t="s">
        <v>125</v>
      </c>
      <c r="D328" s="53" t="s">
        <v>153</v>
      </c>
      <c r="E328" s="53" t="s">
        <v>21</v>
      </c>
      <c r="F328" s="146">
        <v>140000</v>
      </c>
      <c r="G328" s="146">
        <v>140000</v>
      </c>
      <c r="H328" s="114"/>
    </row>
    <row r="329" spans="1:8" ht="15" outlineLevel="6">
      <c r="A329" s="52" t="s">
        <v>22</v>
      </c>
      <c r="B329" s="53" t="s">
        <v>123</v>
      </c>
      <c r="C329" s="53" t="s">
        <v>125</v>
      </c>
      <c r="D329" s="53" t="s">
        <v>153</v>
      </c>
      <c r="E329" s="53" t="s">
        <v>23</v>
      </c>
      <c r="F329" s="149">
        <f aca="true" t="shared" si="101" ref="F329:G329">F330</f>
        <v>5500</v>
      </c>
      <c r="G329" s="149">
        <f t="shared" si="101"/>
        <v>5500</v>
      </c>
      <c r="H329" s="114"/>
    </row>
    <row r="330" spans="1:8" ht="15" outlineLevel="7">
      <c r="A330" s="52" t="s">
        <v>24</v>
      </c>
      <c r="B330" s="53" t="s">
        <v>123</v>
      </c>
      <c r="C330" s="53" t="s">
        <v>125</v>
      </c>
      <c r="D330" s="53" t="s">
        <v>153</v>
      </c>
      <c r="E330" s="53" t="s">
        <v>25</v>
      </c>
      <c r="F330" s="146">
        <v>5500</v>
      </c>
      <c r="G330" s="146">
        <v>5500</v>
      </c>
      <c r="H330" s="114"/>
    </row>
    <row r="331" spans="1:8" ht="15" outlineLevel="5">
      <c r="A331" s="52" t="s">
        <v>127</v>
      </c>
      <c r="B331" s="53" t="s">
        <v>123</v>
      </c>
      <c r="C331" s="53" t="s">
        <v>125</v>
      </c>
      <c r="D331" s="53" t="s">
        <v>172</v>
      </c>
      <c r="E331" s="53" t="s">
        <v>8</v>
      </c>
      <c r="F331" s="149">
        <f aca="true" t="shared" si="102" ref="F331:G332">F332</f>
        <v>180000</v>
      </c>
      <c r="G331" s="149">
        <f t="shared" si="102"/>
        <v>180000</v>
      </c>
      <c r="H331" s="114"/>
    </row>
    <row r="332" spans="1:8" ht="75" outlineLevel="6">
      <c r="A332" s="52" t="s">
        <v>14</v>
      </c>
      <c r="B332" s="53" t="s">
        <v>123</v>
      </c>
      <c r="C332" s="53" t="s">
        <v>125</v>
      </c>
      <c r="D332" s="53" t="s">
        <v>172</v>
      </c>
      <c r="E332" s="53" t="s">
        <v>15</v>
      </c>
      <c r="F332" s="149">
        <f t="shared" si="102"/>
        <v>180000</v>
      </c>
      <c r="G332" s="149">
        <f t="shared" si="102"/>
        <v>180000</v>
      </c>
      <c r="H332" s="114"/>
    </row>
    <row r="333" spans="1:8" ht="37.5" outlineLevel="7">
      <c r="A333" s="52" t="s">
        <v>16</v>
      </c>
      <c r="B333" s="53" t="s">
        <v>123</v>
      </c>
      <c r="C333" s="53" t="s">
        <v>125</v>
      </c>
      <c r="D333" s="53" t="s">
        <v>172</v>
      </c>
      <c r="E333" s="53" t="s">
        <v>17</v>
      </c>
      <c r="F333" s="146">
        <v>180000</v>
      </c>
      <c r="G333" s="146">
        <v>180000</v>
      </c>
      <c r="H333" s="114"/>
    </row>
    <row r="334" spans="1:8" ht="37.5" outlineLevel="6">
      <c r="A334" s="52" t="s">
        <v>11</v>
      </c>
      <c r="B334" s="53" t="s">
        <v>123</v>
      </c>
      <c r="C334" s="53" t="s">
        <v>12</v>
      </c>
      <c r="D334" s="53" t="s">
        <v>151</v>
      </c>
      <c r="E334" s="53" t="s">
        <v>8</v>
      </c>
      <c r="F334" s="149">
        <f aca="true" t="shared" si="103" ref="F334:G337">F335</f>
        <v>1194679</v>
      </c>
      <c r="G334" s="149">
        <f t="shared" si="103"/>
        <v>1194679</v>
      </c>
      <c r="H334" s="114"/>
    </row>
    <row r="335" spans="1:8" ht="37.5" outlineLevel="7">
      <c r="A335" s="52" t="s">
        <v>160</v>
      </c>
      <c r="B335" s="53" t="s">
        <v>123</v>
      </c>
      <c r="C335" s="53" t="s">
        <v>12</v>
      </c>
      <c r="D335" s="53" t="s">
        <v>152</v>
      </c>
      <c r="E335" s="53" t="s">
        <v>8</v>
      </c>
      <c r="F335" s="149">
        <f t="shared" si="103"/>
        <v>1194679</v>
      </c>
      <c r="G335" s="149">
        <f t="shared" si="103"/>
        <v>1194679</v>
      </c>
      <c r="H335" s="114"/>
    </row>
    <row r="336" spans="1:8" ht="15" outlineLevel="6">
      <c r="A336" s="52" t="s">
        <v>140</v>
      </c>
      <c r="B336" s="53" t="s">
        <v>123</v>
      </c>
      <c r="C336" s="53" t="s">
        <v>12</v>
      </c>
      <c r="D336" s="53" t="s">
        <v>173</v>
      </c>
      <c r="E336" s="53" t="s">
        <v>8</v>
      </c>
      <c r="F336" s="149">
        <f t="shared" si="103"/>
        <v>1194679</v>
      </c>
      <c r="G336" s="149">
        <f t="shared" si="103"/>
        <v>1194679</v>
      </c>
      <c r="H336" s="114"/>
    </row>
    <row r="337" spans="1:8" ht="75" outlineLevel="7">
      <c r="A337" s="52" t="s">
        <v>14</v>
      </c>
      <c r="B337" s="53" t="s">
        <v>123</v>
      </c>
      <c r="C337" s="53" t="s">
        <v>12</v>
      </c>
      <c r="D337" s="53" t="s">
        <v>173</v>
      </c>
      <c r="E337" s="53" t="s">
        <v>15</v>
      </c>
      <c r="F337" s="149">
        <f t="shared" si="103"/>
        <v>1194679</v>
      </c>
      <c r="G337" s="149">
        <f t="shared" si="103"/>
        <v>1194679</v>
      </c>
      <c r="H337" s="114"/>
    </row>
    <row r="338" spans="1:8" ht="37.5" outlineLevel="3">
      <c r="A338" s="52" t="s">
        <v>16</v>
      </c>
      <c r="B338" s="53" t="s">
        <v>123</v>
      </c>
      <c r="C338" s="53" t="s">
        <v>12</v>
      </c>
      <c r="D338" s="53" t="s">
        <v>173</v>
      </c>
      <c r="E338" s="53" t="s">
        <v>17</v>
      </c>
      <c r="F338" s="146">
        <v>1194679</v>
      </c>
      <c r="G338" s="149">
        <v>1194679</v>
      </c>
      <c r="H338" s="114"/>
    </row>
    <row r="339" spans="1:8" ht="15" outlineLevel="3">
      <c r="A339" s="52" t="s">
        <v>26</v>
      </c>
      <c r="B339" s="53" t="s">
        <v>123</v>
      </c>
      <c r="C339" s="53" t="s">
        <v>27</v>
      </c>
      <c r="D339" s="53" t="s">
        <v>151</v>
      </c>
      <c r="E339" s="53" t="s">
        <v>8</v>
      </c>
      <c r="F339" s="149">
        <f aca="true" t="shared" si="104" ref="F339:G339">F340+F345</f>
        <v>119000</v>
      </c>
      <c r="G339" s="149">
        <f t="shared" si="104"/>
        <v>119000</v>
      </c>
      <c r="H339" s="114"/>
    </row>
    <row r="340" spans="1:8" ht="37.5" outlineLevel="3">
      <c r="A340" s="137" t="s">
        <v>674</v>
      </c>
      <c r="B340" s="74" t="s">
        <v>123</v>
      </c>
      <c r="C340" s="74" t="s">
        <v>27</v>
      </c>
      <c r="D340" s="74" t="s">
        <v>154</v>
      </c>
      <c r="E340" s="74" t="s">
        <v>8</v>
      </c>
      <c r="F340" s="151">
        <f aca="true" t="shared" si="105" ref="F340:G343">F341</f>
        <v>19000</v>
      </c>
      <c r="G340" s="151">
        <f t="shared" si="105"/>
        <v>19000</v>
      </c>
      <c r="H340" s="114"/>
    </row>
    <row r="341" spans="1:8" ht="37.5" outlineLevel="3">
      <c r="A341" s="138" t="s">
        <v>265</v>
      </c>
      <c r="B341" s="53" t="s">
        <v>123</v>
      </c>
      <c r="C341" s="53" t="s">
        <v>27</v>
      </c>
      <c r="D341" s="53" t="s">
        <v>483</v>
      </c>
      <c r="E341" s="53" t="s">
        <v>8</v>
      </c>
      <c r="F341" s="149">
        <f t="shared" si="105"/>
        <v>19000</v>
      </c>
      <c r="G341" s="149">
        <f t="shared" si="105"/>
        <v>19000</v>
      </c>
      <c r="H341" s="114"/>
    </row>
    <row r="342" spans="1:8" ht="15" outlineLevel="3">
      <c r="A342" s="138" t="s">
        <v>496</v>
      </c>
      <c r="B342" s="53" t="s">
        <v>123</v>
      </c>
      <c r="C342" s="53" t="s">
        <v>27</v>
      </c>
      <c r="D342" s="53" t="s">
        <v>484</v>
      </c>
      <c r="E342" s="53" t="s">
        <v>8</v>
      </c>
      <c r="F342" s="149">
        <f t="shared" si="105"/>
        <v>19000</v>
      </c>
      <c r="G342" s="149">
        <f t="shared" si="105"/>
        <v>19000</v>
      </c>
      <c r="H342" s="114"/>
    </row>
    <row r="343" spans="1:8" ht="37.5" outlineLevel="3">
      <c r="A343" s="52" t="s">
        <v>18</v>
      </c>
      <c r="B343" s="53" t="s">
        <v>123</v>
      </c>
      <c r="C343" s="53" t="s">
        <v>27</v>
      </c>
      <c r="D343" s="53" t="s">
        <v>484</v>
      </c>
      <c r="E343" s="53" t="s">
        <v>19</v>
      </c>
      <c r="F343" s="149">
        <f t="shared" si="105"/>
        <v>19000</v>
      </c>
      <c r="G343" s="149">
        <f t="shared" si="105"/>
        <v>19000</v>
      </c>
      <c r="H343" s="114"/>
    </row>
    <row r="344" spans="1:8" ht="37.5" outlineLevel="3">
      <c r="A344" s="52" t="s">
        <v>20</v>
      </c>
      <c r="B344" s="53" t="s">
        <v>123</v>
      </c>
      <c r="C344" s="53" t="s">
        <v>27</v>
      </c>
      <c r="D344" s="53" t="s">
        <v>484</v>
      </c>
      <c r="E344" s="53" t="s">
        <v>21</v>
      </c>
      <c r="F344" s="146">
        <v>19000</v>
      </c>
      <c r="G344" s="149">
        <v>19000</v>
      </c>
      <c r="H344" s="114"/>
    </row>
    <row r="345" spans="1:8" ht="37.5" outlineLevel="3">
      <c r="A345" s="137" t="s">
        <v>160</v>
      </c>
      <c r="B345" s="74" t="s">
        <v>123</v>
      </c>
      <c r="C345" s="74" t="s">
        <v>27</v>
      </c>
      <c r="D345" s="74" t="s">
        <v>152</v>
      </c>
      <c r="E345" s="74" t="s">
        <v>8</v>
      </c>
      <c r="F345" s="155">
        <f aca="true" t="shared" si="106" ref="F345:G347">F346</f>
        <v>100000</v>
      </c>
      <c r="G345" s="155">
        <f t="shared" si="106"/>
        <v>100000</v>
      </c>
      <c r="H345" s="114"/>
    </row>
    <row r="346" spans="1:8" ht="21.75" customHeight="1" outlineLevel="3">
      <c r="A346" s="52" t="s">
        <v>332</v>
      </c>
      <c r="B346" s="53" t="s">
        <v>123</v>
      </c>
      <c r="C346" s="53" t="s">
        <v>27</v>
      </c>
      <c r="D346" s="88">
        <v>9909970200</v>
      </c>
      <c r="E346" s="53" t="s">
        <v>8</v>
      </c>
      <c r="F346" s="156">
        <f t="shared" si="106"/>
        <v>100000</v>
      </c>
      <c r="G346" s="156">
        <f t="shared" si="106"/>
        <v>100000</v>
      </c>
      <c r="H346" s="114"/>
    </row>
    <row r="347" spans="1:8" ht="37.5" outlineLevel="3">
      <c r="A347" s="52" t="s">
        <v>18</v>
      </c>
      <c r="B347" s="53" t="s">
        <v>123</v>
      </c>
      <c r="C347" s="53" t="s">
        <v>27</v>
      </c>
      <c r="D347" s="88">
        <v>9909970200</v>
      </c>
      <c r="E347" s="53" t="s">
        <v>19</v>
      </c>
      <c r="F347" s="156">
        <f t="shared" si="106"/>
        <v>100000</v>
      </c>
      <c r="G347" s="156">
        <f t="shared" si="106"/>
        <v>100000</v>
      </c>
      <c r="H347" s="114"/>
    </row>
    <row r="348" spans="1:8" ht="37.5" outlineLevel="3">
      <c r="A348" s="52" t="s">
        <v>20</v>
      </c>
      <c r="B348" s="53" t="s">
        <v>123</v>
      </c>
      <c r="C348" s="53" t="s">
        <v>27</v>
      </c>
      <c r="D348" s="88">
        <v>9909970200</v>
      </c>
      <c r="E348" s="53" t="s">
        <v>21</v>
      </c>
      <c r="F348" s="146">
        <v>100000</v>
      </c>
      <c r="G348" s="149">
        <v>100000</v>
      </c>
      <c r="H348" s="114"/>
    </row>
    <row r="349" spans="1:8" ht="37.5" outlineLevel="3">
      <c r="A349" s="52" t="s">
        <v>128</v>
      </c>
      <c r="B349" s="51" t="s">
        <v>129</v>
      </c>
      <c r="C349" s="51" t="s">
        <v>7</v>
      </c>
      <c r="D349" s="51" t="s">
        <v>151</v>
      </c>
      <c r="E349" s="51" t="s">
        <v>8</v>
      </c>
      <c r="F349" s="153">
        <f>F350+F452</f>
        <v>448289501.40999997</v>
      </c>
      <c r="G349" s="153">
        <f>G350+G452</f>
        <v>443065327.33</v>
      </c>
      <c r="H349" s="114"/>
    </row>
    <row r="350" spans="1:8" ht="15" outlineLevel="3">
      <c r="A350" s="137" t="s">
        <v>83</v>
      </c>
      <c r="B350" s="74" t="s">
        <v>129</v>
      </c>
      <c r="C350" s="74" t="s">
        <v>84</v>
      </c>
      <c r="D350" s="74" t="s">
        <v>151</v>
      </c>
      <c r="E350" s="74" t="s">
        <v>8</v>
      </c>
      <c r="F350" s="151">
        <f>F351+F374+F415+F432+F398</f>
        <v>441303210.40999997</v>
      </c>
      <c r="G350" s="151">
        <f>G351+G374+G415+G432+G398</f>
        <v>436079036.33</v>
      </c>
      <c r="H350" s="114"/>
    </row>
    <row r="351" spans="1:8" ht="15" outlineLevel="3">
      <c r="A351" s="52" t="s">
        <v>130</v>
      </c>
      <c r="B351" s="53" t="s">
        <v>129</v>
      </c>
      <c r="C351" s="53" t="s">
        <v>131</v>
      </c>
      <c r="D351" s="53" t="s">
        <v>151</v>
      </c>
      <c r="E351" s="53" t="s">
        <v>8</v>
      </c>
      <c r="F351" s="149">
        <f aca="true" t="shared" si="107" ref="F351:G352">F352</f>
        <v>101456312</v>
      </c>
      <c r="G351" s="149">
        <f t="shared" si="107"/>
        <v>100292398</v>
      </c>
      <c r="H351" s="114"/>
    </row>
    <row r="352" spans="1:8" ht="37.5" outlineLevel="3">
      <c r="A352" s="137" t="s">
        <v>586</v>
      </c>
      <c r="B352" s="74" t="s">
        <v>129</v>
      </c>
      <c r="C352" s="74" t="s">
        <v>131</v>
      </c>
      <c r="D352" s="74" t="s">
        <v>166</v>
      </c>
      <c r="E352" s="74" t="s">
        <v>8</v>
      </c>
      <c r="F352" s="151">
        <f t="shared" si="107"/>
        <v>101456312</v>
      </c>
      <c r="G352" s="151">
        <f t="shared" si="107"/>
        <v>100292398</v>
      </c>
      <c r="H352" s="114"/>
    </row>
    <row r="353" spans="1:8" ht="37.5" outlineLevel="3">
      <c r="A353" s="52" t="s">
        <v>587</v>
      </c>
      <c r="B353" s="53" t="s">
        <v>129</v>
      </c>
      <c r="C353" s="53" t="s">
        <v>131</v>
      </c>
      <c r="D353" s="53" t="s">
        <v>167</v>
      </c>
      <c r="E353" s="53" t="s">
        <v>8</v>
      </c>
      <c r="F353" s="149">
        <f>F354+F361</f>
        <v>101456312</v>
      </c>
      <c r="G353" s="149">
        <f>G354+G361</f>
        <v>100292398</v>
      </c>
      <c r="H353" s="114"/>
    </row>
    <row r="354" spans="1:8" ht="37.5" outlineLevel="3">
      <c r="A354" s="56" t="s">
        <v>252</v>
      </c>
      <c r="B354" s="53" t="s">
        <v>129</v>
      </c>
      <c r="C354" s="53" t="s">
        <v>131</v>
      </c>
      <c r="D354" s="53" t="s">
        <v>271</v>
      </c>
      <c r="E354" s="53" t="s">
        <v>8</v>
      </c>
      <c r="F354" s="149">
        <f>F355+F358</f>
        <v>101013812</v>
      </c>
      <c r="G354" s="149">
        <f>G355+G358</f>
        <v>100052398</v>
      </c>
      <c r="H354" s="114"/>
    </row>
    <row r="355" spans="1:8" s="3" customFormat="1" ht="37.5">
      <c r="A355" s="52" t="s">
        <v>133</v>
      </c>
      <c r="B355" s="53" t="s">
        <v>129</v>
      </c>
      <c r="C355" s="53" t="s">
        <v>131</v>
      </c>
      <c r="D355" s="53" t="s">
        <v>174</v>
      </c>
      <c r="E355" s="53" t="s">
        <v>8</v>
      </c>
      <c r="F355" s="149">
        <f aca="true" t="shared" si="108" ref="F355:G356">F356</f>
        <v>34510583</v>
      </c>
      <c r="G355" s="149">
        <f t="shared" si="108"/>
        <v>33549169</v>
      </c>
      <c r="H355" s="113"/>
    </row>
    <row r="356" spans="1:8" s="3" customFormat="1" ht="37.5">
      <c r="A356" s="52" t="s">
        <v>51</v>
      </c>
      <c r="B356" s="53" t="s">
        <v>129</v>
      </c>
      <c r="C356" s="53" t="s">
        <v>131</v>
      </c>
      <c r="D356" s="53" t="s">
        <v>174</v>
      </c>
      <c r="E356" s="53" t="s">
        <v>52</v>
      </c>
      <c r="F356" s="149">
        <f t="shared" si="108"/>
        <v>34510583</v>
      </c>
      <c r="G356" s="149">
        <f t="shared" si="108"/>
        <v>33549169</v>
      </c>
      <c r="H356" s="113"/>
    </row>
    <row r="357" spans="1:8" ht="15">
      <c r="A357" s="52" t="s">
        <v>88</v>
      </c>
      <c r="B357" s="53" t="s">
        <v>129</v>
      </c>
      <c r="C357" s="53" t="s">
        <v>131</v>
      </c>
      <c r="D357" s="53" t="s">
        <v>174</v>
      </c>
      <c r="E357" s="53" t="s">
        <v>89</v>
      </c>
      <c r="F357" s="146">
        <f>34456583+54000</f>
        <v>34510583</v>
      </c>
      <c r="G357" s="156">
        <f>33495169+54000</f>
        <v>33549169</v>
      </c>
      <c r="H357" s="114"/>
    </row>
    <row r="358" spans="1:8" ht="75">
      <c r="A358" s="56" t="s">
        <v>588</v>
      </c>
      <c r="B358" s="53" t="s">
        <v>129</v>
      </c>
      <c r="C358" s="53" t="s">
        <v>131</v>
      </c>
      <c r="D358" s="53" t="s">
        <v>175</v>
      </c>
      <c r="E358" s="53" t="s">
        <v>8</v>
      </c>
      <c r="F358" s="149">
        <f aca="true" t="shared" si="109" ref="F358:G359">F359</f>
        <v>66503229</v>
      </c>
      <c r="G358" s="149">
        <f t="shared" si="109"/>
        <v>66503229</v>
      </c>
      <c r="H358" s="84"/>
    </row>
    <row r="359" spans="1:7" ht="37.5">
      <c r="A359" s="52" t="s">
        <v>51</v>
      </c>
      <c r="B359" s="53" t="s">
        <v>129</v>
      </c>
      <c r="C359" s="53" t="s">
        <v>131</v>
      </c>
      <c r="D359" s="53" t="s">
        <v>175</v>
      </c>
      <c r="E359" s="53" t="s">
        <v>52</v>
      </c>
      <c r="F359" s="149">
        <f t="shared" si="109"/>
        <v>66503229</v>
      </c>
      <c r="G359" s="149">
        <f t="shared" si="109"/>
        <v>66503229</v>
      </c>
    </row>
    <row r="360" spans="1:8" ht="15">
      <c r="A360" s="52" t="s">
        <v>88</v>
      </c>
      <c r="B360" s="53" t="s">
        <v>129</v>
      </c>
      <c r="C360" s="53" t="s">
        <v>131</v>
      </c>
      <c r="D360" s="53" t="s">
        <v>175</v>
      </c>
      <c r="E360" s="53" t="s">
        <v>89</v>
      </c>
      <c r="F360" s="146">
        <v>66503229</v>
      </c>
      <c r="G360" s="147">
        <v>66503229</v>
      </c>
      <c r="H360" s="114"/>
    </row>
    <row r="361" spans="1:8" ht="37.5">
      <c r="A361" s="56" t="s">
        <v>253</v>
      </c>
      <c r="B361" s="53" t="s">
        <v>129</v>
      </c>
      <c r="C361" s="53" t="s">
        <v>131</v>
      </c>
      <c r="D361" s="53" t="s">
        <v>273</v>
      </c>
      <c r="E361" s="53" t="s">
        <v>8</v>
      </c>
      <c r="F361" s="146">
        <f>F362+F365+F368+F371</f>
        <v>442500</v>
      </c>
      <c r="G361" s="146">
        <f>G362+G365+G368+G371</f>
        <v>240000</v>
      </c>
      <c r="H361" s="114"/>
    </row>
    <row r="362" spans="1:7" ht="75">
      <c r="A362" s="32" t="s">
        <v>432</v>
      </c>
      <c r="B362" s="53" t="s">
        <v>129</v>
      </c>
      <c r="C362" s="53" t="s">
        <v>131</v>
      </c>
      <c r="D362" s="53" t="s">
        <v>433</v>
      </c>
      <c r="E362" s="53" t="s">
        <v>8</v>
      </c>
      <c r="F362" s="156">
        <f aca="true" t="shared" si="110" ref="F362:G363">F363</f>
        <v>200000</v>
      </c>
      <c r="G362" s="156">
        <f t="shared" si="110"/>
        <v>0</v>
      </c>
    </row>
    <row r="363" spans="1:7" ht="37.5">
      <c r="A363" s="52" t="s">
        <v>328</v>
      </c>
      <c r="B363" s="53" t="s">
        <v>129</v>
      </c>
      <c r="C363" s="53" t="s">
        <v>131</v>
      </c>
      <c r="D363" s="53" t="s">
        <v>433</v>
      </c>
      <c r="E363" s="53" t="s">
        <v>329</v>
      </c>
      <c r="F363" s="156">
        <f t="shared" si="110"/>
        <v>200000</v>
      </c>
      <c r="G363" s="156">
        <f t="shared" si="110"/>
        <v>0</v>
      </c>
    </row>
    <row r="364" spans="1:7" ht="15">
      <c r="A364" s="52" t="s">
        <v>330</v>
      </c>
      <c r="B364" s="53" t="s">
        <v>129</v>
      </c>
      <c r="C364" s="53" t="s">
        <v>131</v>
      </c>
      <c r="D364" s="53" t="s">
        <v>433</v>
      </c>
      <c r="E364" s="53" t="s">
        <v>331</v>
      </c>
      <c r="F364" s="146">
        <v>200000</v>
      </c>
      <c r="G364" s="147">
        <v>0</v>
      </c>
    </row>
    <row r="365" spans="1:7" ht="56.25">
      <c r="A365" s="52" t="s">
        <v>343</v>
      </c>
      <c r="B365" s="53" t="s">
        <v>129</v>
      </c>
      <c r="C365" s="53" t="s">
        <v>131</v>
      </c>
      <c r="D365" s="53" t="s">
        <v>344</v>
      </c>
      <c r="E365" s="53" t="s">
        <v>8</v>
      </c>
      <c r="F365" s="156">
        <f aca="true" t="shared" si="111" ref="F365:G366">F366</f>
        <v>100000</v>
      </c>
      <c r="G365" s="156">
        <f t="shared" si="111"/>
        <v>100000</v>
      </c>
    </row>
    <row r="366" spans="1:7" ht="37.5">
      <c r="A366" s="52" t="s">
        <v>51</v>
      </c>
      <c r="B366" s="53" t="s">
        <v>129</v>
      </c>
      <c r="C366" s="53" t="s">
        <v>131</v>
      </c>
      <c r="D366" s="53" t="s">
        <v>344</v>
      </c>
      <c r="E366" s="53" t="s">
        <v>52</v>
      </c>
      <c r="F366" s="156">
        <f t="shared" si="111"/>
        <v>100000</v>
      </c>
      <c r="G366" s="156">
        <f t="shared" si="111"/>
        <v>100000</v>
      </c>
    </row>
    <row r="367" spans="1:7" ht="15">
      <c r="A367" s="52" t="s">
        <v>88</v>
      </c>
      <c r="B367" s="53" t="s">
        <v>129</v>
      </c>
      <c r="C367" s="53" t="s">
        <v>131</v>
      </c>
      <c r="D367" s="53" t="s">
        <v>344</v>
      </c>
      <c r="E367" s="53" t="s">
        <v>89</v>
      </c>
      <c r="F367" s="146">
        <v>100000</v>
      </c>
      <c r="G367" s="146">
        <v>100000</v>
      </c>
    </row>
    <row r="368" spans="1:7" ht="37.5">
      <c r="A368" s="52" t="s">
        <v>396</v>
      </c>
      <c r="B368" s="53" t="s">
        <v>129</v>
      </c>
      <c r="C368" s="53" t="s">
        <v>131</v>
      </c>
      <c r="D368" s="53" t="s">
        <v>397</v>
      </c>
      <c r="E368" s="53" t="s">
        <v>8</v>
      </c>
      <c r="F368" s="146">
        <f>F369</f>
        <v>97500</v>
      </c>
      <c r="G368" s="146">
        <f>G369</f>
        <v>95000</v>
      </c>
    </row>
    <row r="369" spans="1:7" ht="37.5">
      <c r="A369" s="52" t="s">
        <v>51</v>
      </c>
      <c r="B369" s="53" t="s">
        <v>129</v>
      </c>
      <c r="C369" s="53" t="s">
        <v>131</v>
      </c>
      <c r="D369" s="53" t="s">
        <v>397</v>
      </c>
      <c r="E369" s="53" t="s">
        <v>52</v>
      </c>
      <c r="F369" s="146">
        <f>F370</f>
        <v>97500</v>
      </c>
      <c r="G369" s="146">
        <f>G370</f>
        <v>95000</v>
      </c>
    </row>
    <row r="370" spans="1:7" ht="15">
      <c r="A370" s="52" t="s">
        <v>88</v>
      </c>
      <c r="B370" s="53" t="s">
        <v>129</v>
      </c>
      <c r="C370" s="53" t="s">
        <v>131</v>
      </c>
      <c r="D370" s="53" t="s">
        <v>397</v>
      </c>
      <c r="E370" s="53" t="s">
        <v>89</v>
      </c>
      <c r="F370" s="146">
        <v>97500</v>
      </c>
      <c r="G370" s="146">
        <v>95000</v>
      </c>
    </row>
    <row r="371" spans="1:7" ht="15">
      <c r="A371" s="52" t="s">
        <v>335</v>
      </c>
      <c r="B371" s="53" t="s">
        <v>129</v>
      </c>
      <c r="C371" s="53" t="s">
        <v>131</v>
      </c>
      <c r="D371" s="53" t="s">
        <v>398</v>
      </c>
      <c r="E371" s="53" t="s">
        <v>8</v>
      </c>
      <c r="F371" s="156">
        <f aca="true" t="shared" si="112" ref="F371:G372">F372</f>
        <v>45000</v>
      </c>
      <c r="G371" s="156">
        <f t="shared" si="112"/>
        <v>45000</v>
      </c>
    </row>
    <row r="372" spans="1:7" ht="37.5">
      <c r="A372" s="52" t="s">
        <v>51</v>
      </c>
      <c r="B372" s="53" t="s">
        <v>129</v>
      </c>
      <c r="C372" s="53" t="s">
        <v>131</v>
      </c>
      <c r="D372" s="53" t="s">
        <v>398</v>
      </c>
      <c r="E372" s="53" t="s">
        <v>52</v>
      </c>
      <c r="F372" s="156">
        <f t="shared" si="112"/>
        <v>45000</v>
      </c>
      <c r="G372" s="156">
        <f t="shared" si="112"/>
        <v>45000</v>
      </c>
    </row>
    <row r="373" spans="1:7" ht="15">
      <c r="A373" s="52" t="s">
        <v>88</v>
      </c>
      <c r="B373" s="53" t="s">
        <v>129</v>
      </c>
      <c r="C373" s="53" t="s">
        <v>131</v>
      </c>
      <c r="D373" s="53" t="s">
        <v>398</v>
      </c>
      <c r="E373" s="53" t="s">
        <v>89</v>
      </c>
      <c r="F373" s="146">
        <v>45000</v>
      </c>
      <c r="G373" s="146">
        <v>45000</v>
      </c>
    </row>
    <row r="374" spans="1:7" ht="15">
      <c r="A374" s="52" t="s">
        <v>85</v>
      </c>
      <c r="B374" s="53" t="s">
        <v>129</v>
      </c>
      <c r="C374" s="53" t="s">
        <v>86</v>
      </c>
      <c r="D374" s="53" t="s">
        <v>151</v>
      </c>
      <c r="E374" s="53" t="s">
        <v>8</v>
      </c>
      <c r="F374" s="149">
        <f aca="true" t="shared" si="113" ref="F374:G375">F375</f>
        <v>302666568.40999997</v>
      </c>
      <c r="G374" s="149">
        <f t="shared" si="113"/>
        <v>302078129.33</v>
      </c>
    </row>
    <row r="375" spans="1:8" ht="37.5">
      <c r="A375" s="137" t="s">
        <v>586</v>
      </c>
      <c r="B375" s="74" t="s">
        <v>129</v>
      </c>
      <c r="C375" s="74" t="s">
        <v>86</v>
      </c>
      <c r="D375" s="74" t="s">
        <v>166</v>
      </c>
      <c r="E375" s="74" t="s">
        <v>8</v>
      </c>
      <c r="F375" s="151">
        <f t="shared" si="113"/>
        <v>302666568.40999997</v>
      </c>
      <c r="G375" s="151">
        <f t="shared" si="113"/>
        <v>302078129.33</v>
      </c>
      <c r="H375" s="4"/>
    </row>
    <row r="376" spans="1:7" ht="37.5">
      <c r="A376" s="52" t="s">
        <v>590</v>
      </c>
      <c r="B376" s="53" t="s">
        <v>129</v>
      </c>
      <c r="C376" s="53" t="s">
        <v>86</v>
      </c>
      <c r="D376" s="53" t="s">
        <v>176</v>
      </c>
      <c r="E376" s="53" t="s">
        <v>8</v>
      </c>
      <c r="F376" s="149">
        <f>F377+F384+F394</f>
        <v>302666568.40999997</v>
      </c>
      <c r="G376" s="149">
        <f>G377+G384+G394</f>
        <v>302078129.33</v>
      </c>
    </row>
    <row r="377" spans="1:7" ht="37.5">
      <c r="A377" s="56" t="s">
        <v>255</v>
      </c>
      <c r="B377" s="53" t="s">
        <v>129</v>
      </c>
      <c r="C377" s="53" t="s">
        <v>86</v>
      </c>
      <c r="D377" s="53" t="s">
        <v>274</v>
      </c>
      <c r="E377" s="53" t="s">
        <v>8</v>
      </c>
      <c r="F377" s="149">
        <f>F378+F381</f>
        <v>289617625.40999997</v>
      </c>
      <c r="G377" s="149">
        <f>G378+G381</f>
        <v>289029186.33</v>
      </c>
    </row>
    <row r="378" spans="1:7" ht="37.5">
      <c r="A378" s="52" t="s">
        <v>134</v>
      </c>
      <c r="B378" s="53" t="s">
        <v>129</v>
      </c>
      <c r="C378" s="53" t="s">
        <v>86</v>
      </c>
      <c r="D378" s="53" t="s">
        <v>177</v>
      </c>
      <c r="E378" s="53" t="s">
        <v>8</v>
      </c>
      <c r="F378" s="149">
        <f aca="true" t="shared" si="114" ref="F378:G379">F379</f>
        <v>72424853.41</v>
      </c>
      <c r="G378" s="149">
        <f t="shared" si="114"/>
        <v>71836414.33</v>
      </c>
    </row>
    <row r="379" spans="1:7" ht="37.5">
      <c r="A379" s="52" t="s">
        <v>51</v>
      </c>
      <c r="B379" s="53" t="s">
        <v>129</v>
      </c>
      <c r="C379" s="53" t="s">
        <v>86</v>
      </c>
      <c r="D379" s="53" t="s">
        <v>177</v>
      </c>
      <c r="E379" s="53" t="s">
        <v>52</v>
      </c>
      <c r="F379" s="149">
        <f t="shared" si="114"/>
        <v>72424853.41</v>
      </c>
      <c r="G379" s="149">
        <f t="shared" si="114"/>
        <v>71836414.33</v>
      </c>
    </row>
    <row r="380" spans="1:7" ht="15">
      <c r="A380" s="52" t="s">
        <v>88</v>
      </c>
      <c r="B380" s="53" t="s">
        <v>129</v>
      </c>
      <c r="C380" s="53" t="s">
        <v>86</v>
      </c>
      <c r="D380" s="53" t="s">
        <v>177</v>
      </c>
      <c r="E380" s="53" t="s">
        <v>89</v>
      </c>
      <c r="F380" s="146">
        <v>72424853.41</v>
      </c>
      <c r="G380" s="147">
        <v>71836414.33</v>
      </c>
    </row>
    <row r="381" spans="1:7" ht="112.5">
      <c r="A381" s="56" t="s">
        <v>591</v>
      </c>
      <c r="B381" s="53" t="s">
        <v>129</v>
      </c>
      <c r="C381" s="53" t="s">
        <v>86</v>
      </c>
      <c r="D381" s="53" t="s">
        <v>178</v>
      </c>
      <c r="E381" s="53" t="s">
        <v>8</v>
      </c>
      <c r="F381" s="149">
        <f aca="true" t="shared" si="115" ref="F381:G382">F382</f>
        <v>217192772</v>
      </c>
      <c r="G381" s="149">
        <f t="shared" si="115"/>
        <v>217192772</v>
      </c>
    </row>
    <row r="382" spans="1:7" ht="37.5">
      <c r="A382" s="52" t="s">
        <v>51</v>
      </c>
      <c r="B382" s="53" t="s">
        <v>129</v>
      </c>
      <c r="C382" s="53" t="s">
        <v>86</v>
      </c>
      <c r="D382" s="53" t="s">
        <v>178</v>
      </c>
      <c r="E382" s="53" t="s">
        <v>52</v>
      </c>
      <c r="F382" s="149">
        <f t="shared" si="115"/>
        <v>217192772</v>
      </c>
      <c r="G382" s="149">
        <f t="shared" si="115"/>
        <v>217192772</v>
      </c>
    </row>
    <row r="383" spans="1:7" ht="15">
      <c r="A383" s="52" t="s">
        <v>88</v>
      </c>
      <c r="B383" s="53" t="s">
        <v>129</v>
      </c>
      <c r="C383" s="53" t="s">
        <v>86</v>
      </c>
      <c r="D383" s="53" t="s">
        <v>178</v>
      </c>
      <c r="E383" s="53" t="s">
        <v>89</v>
      </c>
      <c r="F383" s="146">
        <v>217192772</v>
      </c>
      <c r="G383" s="146">
        <v>217192772</v>
      </c>
    </row>
    <row r="384" spans="1:7" ht="37.5">
      <c r="A384" s="138" t="s">
        <v>256</v>
      </c>
      <c r="B384" s="53" t="s">
        <v>129</v>
      </c>
      <c r="C384" s="53" t="s">
        <v>86</v>
      </c>
      <c r="D384" s="53" t="s">
        <v>272</v>
      </c>
      <c r="E384" s="53" t="s">
        <v>8</v>
      </c>
      <c r="F384" s="146">
        <f>F385+F388+F391</f>
        <v>110000</v>
      </c>
      <c r="G384" s="146">
        <f>G385+G388+G391</f>
        <v>110000</v>
      </c>
    </row>
    <row r="385" spans="1:7" ht="37.5">
      <c r="A385" s="52" t="s">
        <v>333</v>
      </c>
      <c r="B385" s="53" t="s">
        <v>129</v>
      </c>
      <c r="C385" s="53" t="s">
        <v>86</v>
      </c>
      <c r="D385" s="53" t="s">
        <v>334</v>
      </c>
      <c r="E385" s="53" t="s">
        <v>8</v>
      </c>
      <c r="F385" s="156">
        <f aca="true" t="shared" si="116" ref="F385:G386">F386</f>
        <v>10000</v>
      </c>
      <c r="G385" s="156">
        <f t="shared" si="116"/>
        <v>10000</v>
      </c>
    </row>
    <row r="386" spans="1:7" ht="37.5">
      <c r="A386" s="52" t="s">
        <v>51</v>
      </c>
      <c r="B386" s="53" t="s">
        <v>129</v>
      </c>
      <c r="C386" s="53" t="s">
        <v>86</v>
      </c>
      <c r="D386" s="53" t="s">
        <v>334</v>
      </c>
      <c r="E386" s="53" t="s">
        <v>52</v>
      </c>
      <c r="F386" s="156">
        <f t="shared" si="116"/>
        <v>10000</v>
      </c>
      <c r="G386" s="156">
        <f t="shared" si="116"/>
        <v>10000</v>
      </c>
    </row>
    <row r="387" spans="1:7" ht="15">
      <c r="A387" s="52" t="s">
        <v>88</v>
      </c>
      <c r="B387" s="53" t="s">
        <v>129</v>
      </c>
      <c r="C387" s="53" t="s">
        <v>86</v>
      </c>
      <c r="D387" s="53" t="s">
        <v>334</v>
      </c>
      <c r="E387" s="53" t="s">
        <v>89</v>
      </c>
      <c r="F387" s="146">
        <v>10000</v>
      </c>
      <c r="G387" s="146">
        <v>10000</v>
      </c>
    </row>
    <row r="388" spans="1:7" ht="15">
      <c r="A388" s="52" t="s">
        <v>335</v>
      </c>
      <c r="B388" s="53" t="s">
        <v>129</v>
      </c>
      <c r="C388" s="53" t="s">
        <v>86</v>
      </c>
      <c r="D388" s="53" t="s">
        <v>336</v>
      </c>
      <c r="E388" s="53" t="s">
        <v>8</v>
      </c>
      <c r="F388" s="156">
        <f aca="true" t="shared" si="117" ref="F388:G389">F389</f>
        <v>50000</v>
      </c>
      <c r="G388" s="156">
        <f t="shared" si="117"/>
        <v>50000</v>
      </c>
    </row>
    <row r="389" spans="1:7" ht="37.5">
      <c r="A389" s="52" t="s">
        <v>51</v>
      </c>
      <c r="B389" s="53" t="s">
        <v>129</v>
      </c>
      <c r="C389" s="53" t="s">
        <v>86</v>
      </c>
      <c r="D389" s="53" t="s">
        <v>336</v>
      </c>
      <c r="E389" s="53" t="s">
        <v>52</v>
      </c>
      <c r="F389" s="156">
        <f t="shared" si="117"/>
        <v>50000</v>
      </c>
      <c r="G389" s="156">
        <f t="shared" si="117"/>
        <v>50000</v>
      </c>
    </row>
    <row r="390" spans="1:7" ht="15">
      <c r="A390" s="52" t="s">
        <v>88</v>
      </c>
      <c r="B390" s="53" t="s">
        <v>129</v>
      </c>
      <c r="C390" s="53" t="s">
        <v>86</v>
      </c>
      <c r="D390" s="53" t="s">
        <v>336</v>
      </c>
      <c r="E390" s="53" t="s">
        <v>89</v>
      </c>
      <c r="F390" s="146">
        <v>50000</v>
      </c>
      <c r="G390" s="146">
        <v>50000</v>
      </c>
    </row>
    <row r="391" spans="1:7" ht="15">
      <c r="A391" s="136" t="s">
        <v>461</v>
      </c>
      <c r="B391" s="53" t="s">
        <v>129</v>
      </c>
      <c r="C391" s="53" t="s">
        <v>86</v>
      </c>
      <c r="D391" s="53" t="s">
        <v>462</v>
      </c>
      <c r="E391" s="53" t="s">
        <v>8</v>
      </c>
      <c r="F391" s="156">
        <f aca="true" t="shared" si="118" ref="F391:G392">F392</f>
        <v>50000</v>
      </c>
      <c r="G391" s="156">
        <f t="shared" si="118"/>
        <v>50000</v>
      </c>
    </row>
    <row r="392" spans="1:7" ht="37.5">
      <c r="A392" s="52" t="s">
        <v>51</v>
      </c>
      <c r="B392" s="53" t="s">
        <v>129</v>
      </c>
      <c r="C392" s="53" t="s">
        <v>86</v>
      </c>
      <c r="D392" s="53" t="s">
        <v>462</v>
      </c>
      <c r="E392" s="53" t="s">
        <v>52</v>
      </c>
      <c r="F392" s="156">
        <f t="shared" si="118"/>
        <v>50000</v>
      </c>
      <c r="G392" s="156">
        <f t="shared" si="118"/>
        <v>50000</v>
      </c>
    </row>
    <row r="393" spans="1:7" ht="15">
      <c r="A393" s="52" t="s">
        <v>88</v>
      </c>
      <c r="B393" s="53" t="s">
        <v>129</v>
      </c>
      <c r="C393" s="53" t="s">
        <v>86</v>
      </c>
      <c r="D393" s="53" t="s">
        <v>462</v>
      </c>
      <c r="E393" s="53" t="s">
        <v>89</v>
      </c>
      <c r="F393" s="146">
        <v>50000</v>
      </c>
      <c r="G393" s="146">
        <v>50000</v>
      </c>
    </row>
    <row r="394" spans="1:7" ht="37.5">
      <c r="A394" s="138" t="s">
        <v>383</v>
      </c>
      <c r="B394" s="53" t="s">
        <v>129</v>
      </c>
      <c r="C394" s="53" t="s">
        <v>86</v>
      </c>
      <c r="D394" s="53" t="s">
        <v>275</v>
      </c>
      <c r="E394" s="53" t="s">
        <v>8</v>
      </c>
      <c r="F394" s="146">
        <f>F395</f>
        <v>12938943</v>
      </c>
      <c r="G394" s="146">
        <f>G395</f>
        <v>12938943</v>
      </c>
    </row>
    <row r="395" spans="1:7" ht="78" customHeight="1">
      <c r="A395" s="58" t="s">
        <v>425</v>
      </c>
      <c r="B395" s="53" t="s">
        <v>129</v>
      </c>
      <c r="C395" s="53" t="s">
        <v>86</v>
      </c>
      <c r="D395" s="53" t="s">
        <v>426</v>
      </c>
      <c r="E395" s="53" t="s">
        <v>8</v>
      </c>
      <c r="F395" s="149">
        <f aca="true" t="shared" si="119" ref="F395:G396">F396</f>
        <v>12938943</v>
      </c>
      <c r="G395" s="149">
        <f t="shared" si="119"/>
        <v>12938943</v>
      </c>
    </row>
    <row r="396" spans="1:7" ht="37.5">
      <c r="A396" s="52" t="s">
        <v>51</v>
      </c>
      <c r="B396" s="53" t="s">
        <v>129</v>
      </c>
      <c r="C396" s="53" t="s">
        <v>86</v>
      </c>
      <c r="D396" s="53" t="s">
        <v>426</v>
      </c>
      <c r="E396" s="53" t="s">
        <v>52</v>
      </c>
      <c r="F396" s="149">
        <f t="shared" si="119"/>
        <v>12938943</v>
      </c>
      <c r="G396" s="149">
        <f t="shared" si="119"/>
        <v>12938943</v>
      </c>
    </row>
    <row r="397" spans="1:7" ht="15">
      <c r="A397" s="52" t="s">
        <v>88</v>
      </c>
      <c r="B397" s="53" t="s">
        <v>129</v>
      </c>
      <c r="C397" s="53" t="s">
        <v>86</v>
      </c>
      <c r="D397" s="53" t="s">
        <v>426</v>
      </c>
      <c r="E397" s="53" t="s">
        <v>89</v>
      </c>
      <c r="F397" s="146">
        <v>12938943</v>
      </c>
      <c r="G397" s="146">
        <v>12938943</v>
      </c>
    </row>
    <row r="398" spans="1:7" ht="15">
      <c r="A398" s="52" t="s">
        <v>312</v>
      </c>
      <c r="B398" s="53" t="s">
        <v>129</v>
      </c>
      <c r="C398" s="53" t="s">
        <v>311</v>
      </c>
      <c r="D398" s="53" t="s">
        <v>151</v>
      </c>
      <c r="E398" s="53" t="s">
        <v>8</v>
      </c>
      <c r="F398" s="156">
        <f aca="true" t="shared" si="120" ref="F398:G399">F399</f>
        <v>15870500</v>
      </c>
      <c r="G398" s="156">
        <f t="shared" si="120"/>
        <v>12391375</v>
      </c>
    </row>
    <row r="399" spans="1:7" ht="37.5">
      <c r="A399" s="137" t="s">
        <v>586</v>
      </c>
      <c r="B399" s="74" t="s">
        <v>129</v>
      </c>
      <c r="C399" s="74" t="s">
        <v>311</v>
      </c>
      <c r="D399" s="74" t="s">
        <v>166</v>
      </c>
      <c r="E399" s="74" t="s">
        <v>8</v>
      </c>
      <c r="F399" s="155">
        <f t="shared" si="120"/>
        <v>15870500</v>
      </c>
      <c r="G399" s="155">
        <f t="shared" si="120"/>
        <v>12391375</v>
      </c>
    </row>
    <row r="400" spans="1:7" ht="37.5">
      <c r="A400" s="52" t="s">
        <v>592</v>
      </c>
      <c r="B400" s="53" t="s">
        <v>129</v>
      </c>
      <c r="C400" s="53" t="s">
        <v>311</v>
      </c>
      <c r="D400" s="53" t="s">
        <v>179</v>
      </c>
      <c r="E400" s="53" t="s">
        <v>8</v>
      </c>
      <c r="F400" s="149">
        <f>F401+F408</f>
        <v>15870500</v>
      </c>
      <c r="G400" s="149">
        <f>G401+G408</f>
        <v>12391375</v>
      </c>
    </row>
    <row r="401" spans="1:7" ht="37.5">
      <c r="A401" s="139" t="s">
        <v>257</v>
      </c>
      <c r="B401" s="53" t="s">
        <v>129</v>
      </c>
      <c r="C401" s="53" t="s">
        <v>311</v>
      </c>
      <c r="D401" s="53" t="s">
        <v>276</v>
      </c>
      <c r="E401" s="53" t="s">
        <v>8</v>
      </c>
      <c r="F401" s="149">
        <f>F402+F405</f>
        <v>15775000</v>
      </c>
      <c r="G401" s="149">
        <f>G402+G405</f>
        <v>12300875</v>
      </c>
    </row>
    <row r="402" spans="1:7" ht="39" customHeight="1">
      <c r="A402" s="52" t="s">
        <v>135</v>
      </c>
      <c r="B402" s="53" t="s">
        <v>129</v>
      </c>
      <c r="C402" s="53" t="s">
        <v>311</v>
      </c>
      <c r="D402" s="53" t="s">
        <v>181</v>
      </c>
      <c r="E402" s="53" t="s">
        <v>8</v>
      </c>
      <c r="F402" s="149">
        <f aca="true" t="shared" si="121" ref="F402:G403">F403</f>
        <v>15765000</v>
      </c>
      <c r="G402" s="149">
        <f t="shared" si="121"/>
        <v>12295875</v>
      </c>
    </row>
    <row r="403" spans="1:7" ht="37.5">
      <c r="A403" s="52" t="s">
        <v>51</v>
      </c>
      <c r="B403" s="53" t="s">
        <v>129</v>
      </c>
      <c r="C403" s="53" t="s">
        <v>311</v>
      </c>
      <c r="D403" s="53" t="s">
        <v>181</v>
      </c>
      <c r="E403" s="53" t="s">
        <v>52</v>
      </c>
      <c r="F403" s="149">
        <f t="shared" si="121"/>
        <v>15765000</v>
      </c>
      <c r="G403" s="149">
        <f t="shared" si="121"/>
        <v>12295875</v>
      </c>
    </row>
    <row r="404" spans="1:7" ht="15">
      <c r="A404" s="52" t="s">
        <v>88</v>
      </c>
      <c r="B404" s="53" t="s">
        <v>129</v>
      </c>
      <c r="C404" s="53" t="s">
        <v>311</v>
      </c>
      <c r="D404" s="53" t="s">
        <v>181</v>
      </c>
      <c r="E404" s="53" t="s">
        <v>89</v>
      </c>
      <c r="F404" s="146">
        <v>15765000</v>
      </c>
      <c r="G404" s="146">
        <v>12295875</v>
      </c>
    </row>
    <row r="405" spans="1:7" ht="93.75">
      <c r="A405" s="136" t="s">
        <v>465</v>
      </c>
      <c r="B405" s="53" t="s">
        <v>129</v>
      </c>
      <c r="C405" s="53" t="s">
        <v>311</v>
      </c>
      <c r="D405" s="53" t="s">
        <v>466</v>
      </c>
      <c r="E405" s="53" t="s">
        <v>8</v>
      </c>
      <c r="F405" s="146">
        <f>F406</f>
        <v>10000</v>
      </c>
      <c r="G405" s="146">
        <f>G406</f>
        <v>5000</v>
      </c>
    </row>
    <row r="406" spans="1:7" ht="37.5">
      <c r="A406" s="52" t="s">
        <v>51</v>
      </c>
      <c r="B406" s="53" t="s">
        <v>129</v>
      </c>
      <c r="C406" s="53" t="s">
        <v>311</v>
      </c>
      <c r="D406" s="53" t="s">
        <v>466</v>
      </c>
      <c r="E406" s="53" t="s">
        <v>52</v>
      </c>
      <c r="F406" s="146">
        <f>F407</f>
        <v>10000</v>
      </c>
      <c r="G406" s="146">
        <f>G407</f>
        <v>5000</v>
      </c>
    </row>
    <row r="407" spans="1:7" ht="15">
      <c r="A407" s="52" t="s">
        <v>88</v>
      </c>
      <c r="B407" s="53" t="s">
        <v>129</v>
      </c>
      <c r="C407" s="53" t="s">
        <v>311</v>
      </c>
      <c r="D407" s="53" t="s">
        <v>466</v>
      </c>
      <c r="E407" s="53" t="s">
        <v>89</v>
      </c>
      <c r="F407" s="146">
        <v>10000</v>
      </c>
      <c r="G407" s="146">
        <v>5000</v>
      </c>
    </row>
    <row r="408" spans="1:7" ht="37.5">
      <c r="A408" s="56" t="s">
        <v>593</v>
      </c>
      <c r="B408" s="53" t="s">
        <v>129</v>
      </c>
      <c r="C408" s="53" t="s">
        <v>311</v>
      </c>
      <c r="D408" s="53" t="s">
        <v>277</v>
      </c>
      <c r="E408" s="53" t="s">
        <v>8</v>
      </c>
      <c r="F408" s="146">
        <f>F409+F412</f>
        <v>95500</v>
      </c>
      <c r="G408" s="146">
        <f>G409+G412</f>
        <v>90500</v>
      </c>
    </row>
    <row r="409" spans="1:7" ht="15">
      <c r="A409" s="52" t="s">
        <v>335</v>
      </c>
      <c r="B409" s="53" t="s">
        <v>129</v>
      </c>
      <c r="C409" s="53" t="s">
        <v>311</v>
      </c>
      <c r="D409" s="53" t="s">
        <v>416</v>
      </c>
      <c r="E409" s="53" t="s">
        <v>8</v>
      </c>
      <c r="F409" s="156">
        <f aca="true" t="shared" si="122" ref="F409:G410">F410</f>
        <v>10000</v>
      </c>
      <c r="G409" s="156">
        <f t="shared" si="122"/>
        <v>5000</v>
      </c>
    </row>
    <row r="410" spans="1:7" ht="37.5">
      <c r="A410" s="52" t="s">
        <v>51</v>
      </c>
      <c r="B410" s="53" t="s">
        <v>129</v>
      </c>
      <c r="C410" s="53" t="s">
        <v>311</v>
      </c>
      <c r="D410" s="53" t="s">
        <v>416</v>
      </c>
      <c r="E410" s="53" t="s">
        <v>52</v>
      </c>
      <c r="F410" s="156">
        <f t="shared" si="122"/>
        <v>10000</v>
      </c>
      <c r="G410" s="156">
        <f t="shared" si="122"/>
        <v>5000</v>
      </c>
    </row>
    <row r="411" spans="1:7" ht="15">
      <c r="A411" s="52" t="s">
        <v>88</v>
      </c>
      <c r="B411" s="53" t="s">
        <v>129</v>
      </c>
      <c r="C411" s="53" t="s">
        <v>311</v>
      </c>
      <c r="D411" s="53" t="s">
        <v>416</v>
      </c>
      <c r="E411" s="53" t="s">
        <v>89</v>
      </c>
      <c r="F411" s="146">
        <v>10000</v>
      </c>
      <c r="G411" s="146">
        <v>5000</v>
      </c>
    </row>
    <row r="412" spans="1:7" ht="15">
      <c r="A412" s="52" t="s">
        <v>132</v>
      </c>
      <c r="B412" s="53" t="s">
        <v>129</v>
      </c>
      <c r="C412" s="53" t="s">
        <v>311</v>
      </c>
      <c r="D412" s="53" t="s">
        <v>180</v>
      </c>
      <c r="E412" s="53" t="s">
        <v>8</v>
      </c>
      <c r="F412" s="149">
        <f aca="true" t="shared" si="123" ref="F412:G413">F413</f>
        <v>85500</v>
      </c>
      <c r="G412" s="149">
        <f t="shared" si="123"/>
        <v>85500</v>
      </c>
    </row>
    <row r="413" spans="1:7" ht="37.5">
      <c r="A413" s="52" t="s">
        <v>51</v>
      </c>
      <c r="B413" s="53" t="s">
        <v>129</v>
      </c>
      <c r="C413" s="53" t="s">
        <v>311</v>
      </c>
      <c r="D413" s="53" t="s">
        <v>180</v>
      </c>
      <c r="E413" s="53" t="s">
        <v>52</v>
      </c>
      <c r="F413" s="149">
        <f t="shared" si="123"/>
        <v>85500</v>
      </c>
      <c r="G413" s="149">
        <f t="shared" si="123"/>
        <v>85500</v>
      </c>
    </row>
    <row r="414" spans="1:7" ht="15">
      <c r="A414" s="52" t="s">
        <v>88</v>
      </c>
      <c r="B414" s="53" t="s">
        <v>129</v>
      </c>
      <c r="C414" s="53" t="s">
        <v>311</v>
      </c>
      <c r="D414" s="53" t="s">
        <v>180</v>
      </c>
      <c r="E414" s="53" t="s">
        <v>89</v>
      </c>
      <c r="F414" s="146">
        <v>85500</v>
      </c>
      <c r="G414" s="146">
        <v>85500</v>
      </c>
    </row>
    <row r="415" spans="1:7" ht="15">
      <c r="A415" s="52" t="s">
        <v>90</v>
      </c>
      <c r="B415" s="53" t="s">
        <v>129</v>
      </c>
      <c r="C415" s="53" t="s">
        <v>91</v>
      </c>
      <c r="D415" s="53" t="s">
        <v>151</v>
      </c>
      <c r="E415" s="53" t="s">
        <v>8</v>
      </c>
      <c r="F415" s="149">
        <f aca="true" t="shared" si="124" ref="F415:G415">F416</f>
        <v>3462058</v>
      </c>
      <c r="G415" s="149">
        <f t="shared" si="124"/>
        <v>3462058</v>
      </c>
    </row>
    <row r="416" spans="1:7" s="121" customFormat="1" ht="37.5">
      <c r="A416" s="137" t="s">
        <v>586</v>
      </c>
      <c r="B416" s="74" t="s">
        <v>129</v>
      </c>
      <c r="C416" s="74" t="s">
        <v>91</v>
      </c>
      <c r="D416" s="74" t="s">
        <v>166</v>
      </c>
      <c r="E416" s="74" t="s">
        <v>8</v>
      </c>
      <c r="F416" s="151">
        <f>F417+F429</f>
        <v>3462058</v>
      </c>
      <c r="G416" s="151">
        <f aca="true" t="shared" si="125" ref="G416">G417+G429</f>
        <v>3462058</v>
      </c>
    </row>
    <row r="417" spans="1:7" ht="37.5">
      <c r="A417" s="52" t="s">
        <v>589</v>
      </c>
      <c r="B417" s="53" t="s">
        <v>129</v>
      </c>
      <c r="C417" s="53" t="s">
        <v>91</v>
      </c>
      <c r="D417" s="53" t="s">
        <v>176</v>
      </c>
      <c r="E417" s="53" t="s">
        <v>8</v>
      </c>
      <c r="F417" s="149">
        <f>F418+F422</f>
        <v>3408058</v>
      </c>
      <c r="G417" s="149">
        <f>G418+G422</f>
        <v>3408058</v>
      </c>
    </row>
    <row r="418" spans="1:7" ht="37.5">
      <c r="A418" s="138" t="s">
        <v>256</v>
      </c>
      <c r="B418" s="53" t="s">
        <v>129</v>
      </c>
      <c r="C418" s="53" t="s">
        <v>91</v>
      </c>
      <c r="D418" s="53" t="s">
        <v>272</v>
      </c>
      <c r="E418" s="53" t="s">
        <v>8</v>
      </c>
      <c r="F418" s="149">
        <f>F419</f>
        <v>50000</v>
      </c>
      <c r="G418" s="149">
        <f>G419</f>
        <v>50000</v>
      </c>
    </row>
    <row r="419" spans="1:7" ht="15">
      <c r="A419" s="52" t="s">
        <v>682</v>
      </c>
      <c r="B419" s="53" t="s">
        <v>129</v>
      </c>
      <c r="C419" s="53" t="s">
        <v>91</v>
      </c>
      <c r="D419" s="53" t="s">
        <v>287</v>
      </c>
      <c r="E419" s="53" t="s">
        <v>8</v>
      </c>
      <c r="F419" s="149">
        <f aca="true" t="shared" si="126" ref="F419:G420">F420</f>
        <v>50000</v>
      </c>
      <c r="G419" s="149">
        <f t="shared" si="126"/>
        <v>50000</v>
      </c>
    </row>
    <row r="420" spans="1:7" ht="37.5">
      <c r="A420" s="52" t="s">
        <v>18</v>
      </c>
      <c r="B420" s="53" t="s">
        <v>129</v>
      </c>
      <c r="C420" s="53" t="s">
        <v>91</v>
      </c>
      <c r="D420" s="53" t="s">
        <v>287</v>
      </c>
      <c r="E420" s="53" t="s">
        <v>19</v>
      </c>
      <c r="F420" s="149">
        <f t="shared" si="126"/>
        <v>50000</v>
      </c>
      <c r="G420" s="149">
        <f t="shared" si="126"/>
        <v>50000</v>
      </c>
    </row>
    <row r="421" spans="1:7" ht="37.5">
      <c r="A421" s="52" t="s">
        <v>20</v>
      </c>
      <c r="B421" s="53" t="s">
        <v>129</v>
      </c>
      <c r="C421" s="53" t="s">
        <v>91</v>
      </c>
      <c r="D421" s="53" t="s">
        <v>287</v>
      </c>
      <c r="E421" s="53" t="s">
        <v>21</v>
      </c>
      <c r="F421" s="146">
        <v>50000</v>
      </c>
      <c r="G421" s="146">
        <v>50000</v>
      </c>
    </row>
    <row r="422" spans="1:7" ht="37.5">
      <c r="A422" s="138" t="s">
        <v>383</v>
      </c>
      <c r="B422" s="53" t="s">
        <v>129</v>
      </c>
      <c r="C422" s="53" t="s">
        <v>91</v>
      </c>
      <c r="D422" s="53" t="s">
        <v>275</v>
      </c>
      <c r="E422" s="53" t="s">
        <v>8</v>
      </c>
      <c r="F422" s="146">
        <f>F423</f>
        <v>3358058</v>
      </c>
      <c r="G422" s="146">
        <f>G423</f>
        <v>3358058</v>
      </c>
    </row>
    <row r="423" spans="1:7" ht="75">
      <c r="A423" s="32" t="s">
        <v>594</v>
      </c>
      <c r="B423" s="53" t="s">
        <v>129</v>
      </c>
      <c r="C423" s="53" t="s">
        <v>91</v>
      </c>
      <c r="D423" s="53" t="s">
        <v>182</v>
      </c>
      <c r="E423" s="53" t="s">
        <v>8</v>
      </c>
      <c r="F423" s="149">
        <f>F426+F424</f>
        <v>3358058</v>
      </c>
      <c r="G423" s="149">
        <f aca="true" t="shared" si="127" ref="G423">G426+G424</f>
        <v>3358058</v>
      </c>
    </row>
    <row r="424" spans="1:7" ht="15">
      <c r="A424" s="52" t="s">
        <v>104</v>
      </c>
      <c r="B424" s="53" t="s">
        <v>129</v>
      </c>
      <c r="C424" s="53" t="s">
        <v>91</v>
      </c>
      <c r="D424" s="53" t="s">
        <v>182</v>
      </c>
      <c r="E424" s="53" t="s">
        <v>105</v>
      </c>
      <c r="F424" s="149">
        <f aca="true" t="shared" si="128" ref="F424:G424">F425</f>
        <v>358058</v>
      </c>
      <c r="G424" s="149">
        <f t="shared" si="128"/>
        <v>358058</v>
      </c>
    </row>
    <row r="425" spans="1:7" ht="37.5">
      <c r="A425" s="52" t="s">
        <v>111</v>
      </c>
      <c r="B425" s="53" t="s">
        <v>129</v>
      </c>
      <c r="C425" s="53" t="s">
        <v>91</v>
      </c>
      <c r="D425" s="53" t="s">
        <v>182</v>
      </c>
      <c r="E425" s="53" t="s">
        <v>112</v>
      </c>
      <c r="F425" s="146">
        <v>358058</v>
      </c>
      <c r="G425" s="146">
        <v>358058</v>
      </c>
    </row>
    <row r="426" spans="1:7" ht="37.5">
      <c r="A426" s="52" t="s">
        <v>51</v>
      </c>
      <c r="B426" s="53" t="s">
        <v>129</v>
      </c>
      <c r="C426" s="53" t="s">
        <v>91</v>
      </c>
      <c r="D426" s="53" t="s">
        <v>182</v>
      </c>
      <c r="E426" s="53" t="s">
        <v>52</v>
      </c>
      <c r="F426" s="149">
        <f aca="true" t="shared" si="129" ref="F426:G426">F427</f>
        <v>3000000</v>
      </c>
      <c r="G426" s="149">
        <f t="shared" si="129"/>
        <v>3000000</v>
      </c>
    </row>
    <row r="427" spans="1:7" ht="15">
      <c r="A427" s="52" t="s">
        <v>88</v>
      </c>
      <c r="B427" s="53" t="s">
        <v>129</v>
      </c>
      <c r="C427" s="53" t="s">
        <v>91</v>
      </c>
      <c r="D427" s="53" t="s">
        <v>182</v>
      </c>
      <c r="E427" s="53" t="s">
        <v>89</v>
      </c>
      <c r="F427" s="146">
        <v>3000000</v>
      </c>
      <c r="G427" s="146">
        <v>3000000</v>
      </c>
    </row>
    <row r="428" spans="1:7" ht="15">
      <c r="A428" s="59" t="s">
        <v>290</v>
      </c>
      <c r="B428" s="53" t="s">
        <v>129</v>
      </c>
      <c r="C428" s="53" t="s">
        <v>91</v>
      </c>
      <c r="D428" s="53" t="s">
        <v>289</v>
      </c>
      <c r="E428" s="53" t="s">
        <v>8</v>
      </c>
      <c r="F428" s="146">
        <f>F429</f>
        <v>54000</v>
      </c>
      <c r="G428" s="146">
        <f>G429</f>
        <v>54000</v>
      </c>
    </row>
    <row r="429" spans="1:7" ht="15">
      <c r="A429" s="52" t="s">
        <v>92</v>
      </c>
      <c r="B429" s="53" t="s">
        <v>129</v>
      </c>
      <c r="C429" s="53" t="s">
        <v>91</v>
      </c>
      <c r="D429" s="53" t="s">
        <v>183</v>
      </c>
      <c r="E429" s="53" t="s">
        <v>8</v>
      </c>
      <c r="F429" s="149">
        <f aca="true" t="shared" si="130" ref="F429:G430">F430</f>
        <v>54000</v>
      </c>
      <c r="G429" s="149">
        <f t="shared" si="130"/>
        <v>54000</v>
      </c>
    </row>
    <row r="430" spans="1:7" ht="37.5">
      <c r="A430" s="52" t="s">
        <v>18</v>
      </c>
      <c r="B430" s="53" t="s">
        <v>129</v>
      </c>
      <c r="C430" s="53" t="s">
        <v>91</v>
      </c>
      <c r="D430" s="53" t="s">
        <v>183</v>
      </c>
      <c r="E430" s="53" t="s">
        <v>19</v>
      </c>
      <c r="F430" s="149">
        <f t="shared" si="130"/>
        <v>54000</v>
      </c>
      <c r="G430" s="149">
        <f t="shared" si="130"/>
        <v>54000</v>
      </c>
    </row>
    <row r="431" spans="1:7" ht="37.5">
      <c r="A431" s="52" t="s">
        <v>20</v>
      </c>
      <c r="B431" s="53" t="s">
        <v>129</v>
      </c>
      <c r="C431" s="53" t="s">
        <v>91</v>
      </c>
      <c r="D431" s="53" t="s">
        <v>183</v>
      </c>
      <c r="E431" s="53" t="s">
        <v>21</v>
      </c>
      <c r="F431" s="146">
        <v>54000</v>
      </c>
      <c r="G431" s="146">
        <v>54000</v>
      </c>
    </row>
    <row r="432" spans="1:7" ht="15">
      <c r="A432" s="52" t="s">
        <v>136</v>
      </c>
      <c r="B432" s="53" t="s">
        <v>129</v>
      </c>
      <c r="C432" s="53" t="s">
        <v>137</v>
      </c>
      <c r="D432" s="53" t="s">
        <v>151</v>
      </c>
      <c r="E432" s="53" t="s">
        <v>8</v>
      </c>
      <c r="F432" s="149">
        <f>F433</f>
        <v>17847772</v>
      </c>
      <c r="G432" s="149">
        <f>G433</f>
        <v>17855076</v>
      </c>
    </row>
    <row r="433" spans="1:7" ht="37.5">
      <c r="A433" s="137" t="s">
        <v>595</v>
      </c>
      <c r="B433" s="74" t="s">
        <v>129</v>
      </c>
      <c r="C433" s="74" t="s">
        <v>137</v>
      </c>
      <c r="D433" s="74" t="s">
        <v>166</v>
      </c>
      <c r="E433" s="74" t="s">
        <v>8</v>
      </c>
      <c r="F433" s="157">
        <f>F434</f>
        <v>17847772</v>
      </c>
      <c r="G433" s="157">
        <f>G434</f>
        <v>17855076</v>
      </c>
    </row>
    <row r="434" spans="1:7" ht="37.5">
      <c r="A434" s="56" t="s">
        <v>259</v>
      </c>
      <c r="B434" s="53" t="s">
        <v>129</v>
      </c>
      <c r="C434" s="53" t="s">
        <v>137</v>
      </c>
      <c r="D434" s="53" t="s">
        <v>278</v>
      </c>
      <c r="E434" s="53" t="s">
        <v>8</v>
      </c>
      <c r="F434" s="151">
        <f>F435+F442+F449</f>
        <v>17847772</v>
      </c>
      <c r="G434" s="151">
        <f>G435+G442+G449</f>
        <v>17855076</v>
      </c>
    </row>
    <row r="435" spans="1:7" ht="37.5">
      <c r="A435" s="52" t="s">
        <v>13</v>
      </c>
      <c r="B435" s="53" t="s">
        <v>129</v>
      </c>
      <c r="C435" s="53" t="s">
        <v>137</v>
      </c>
      <c r="D435" s="53" t="s">
        <v>184</v>
      </c>
      <c r="E435" s="53" t="s">
        <v>8</v>
      </c>
      <c r="F435" s="149">
        <f aca="true" t="shared" si="131" ref="F435:G435">F436+F438+F440</f>
        <v>3458000</v>
      </c>
      <c r="G435" s="149">
        <f t="shared" si="131"/>
        <v>3450000</v>
      </c>
    </row>
    <row r="436" spans="1:7" ht="75">
      <c r="A436" s="52" t="s">
        <v>14</v>
      </c>
      <c r="B436" s="53" t="s">
        <v>129</v>
      </c>
      <c r="C436" s="53" t="s">
        <v>137</v>
      </c>
      <c r="D436" s="53" t="s">
        <v>184</v>
      </c>
      <c r="E436" s="53" t="s">
        <v>15</v>
      </c>
      <c r="F436" s="149">
        <f aca="true" t="shared" si="132" ref="F436:G436">F437</f>
        <v>3230000</v>
      </c>
      <c r="G436" s="149">
        <f t="shared" si="132"/>
        <v>3230000</v>
      </c>
    </row>
    <row r="437" spans="1:7" ht="37.5">
      <c r="A437" s="52" t="s">
        <v>16</v>
      </c>
      <c r="B437" s="53" t="s">
        <v>129</v>
      </c>
      <c r="C437" s="53" t="s">
        <v>137</v>
      </c>
      <c r="D437" s="53" t="s">
        <v>184</v>
      </c>
      <c r="E437" s="53" t="s">
        <v>17</v>
      </c>
      <c r="F437" s="146">
        <v>3230000</v>
      </c>
      <c r="G437" s="146">
        <v>3230000</v>
      </c>
    </row>
    <row r="438" spans="1:7" ht="37.5">
      <c r="A438" s="52" t="s">
        <v>18</v>
      </c>
      <c r="B438" s="53" t="s">
        <v>129</v>
      </c>
      <c r="C438" s="53" t="s">
        <v>137</v>
      </c>
      <c r="D438" s="53" t="s">
        <v>184</v>
      </c>
      <c r="E438" s="53" t="s">
        <v>19</v>
      </c>
      <c r="F438" s="149">
        <f aca="true" t="shared" si="133" ref="F438:G438">F439</f>
        <v>43000</v>
      </c>
      <c r="G438" s="149">
        <f t="shared" si="133"/>
        <v>40000</v>
      </c>
    </row>
    <row r="439" spans="1:7" ht="37.5">
      <c r="A439" s="52" t="s">
        <v>20</v>
      </c>
      <c r="B439" s="53" t="s">
        <v>129</v>
      </c>
      <c r="C439" s="53" t="s">
        <v>137</v>
      </c>
      <c r="D439" s="53" t="s">
        <v>184</v>
      </c>
      <c r="E439" s="53" t="s">
        <v>21</v>
      </c>
      <c r="F439" s="146">
        <v>43000</v>
      </c>
      <c r="G439" s="146">
        <v>40000</v>
      </c>
    </row>
    <row r="440" spans="1:7" ht="15">
      <c r="A440" s="52" t="s">
        <v>22</v>
      </c>
      <c r="B440" s="53" t="s">
        <v>129</v>
      </c>
      <c r="C440" s="53" t="s">
        <v>137</v>
      </c>
      <c r="D440" s="53" t="s">
        <v>184</v>
      </c>
      <c r="E440" s="53" t="s">
        <v>23</v>
      </c>
      <c r="F440" s="156">
        <f aca="true" t="shared" si="134" ref="F440:G440">F441</f>
        <v>185000</v>
      </c>
      <c r="G440" s="156">
        <f t="shared" si="134"/>
        <v>180000</v>
      </c>
    </row>
    <row r="441" spans="1:7" ht="15">
      <c r="A441" s="52" t="s">
        <v>24</v>
      </c>
      <c r="B441" s="53" t="s">
        <v>129</v>
      </c>
      <c r="C441" s="53" t="s">
        <v>137</v>
      </c>
      <c r="D441" s="53" t="s">
        <v>184</v>
      </c>
      <c r="E441" s="53" t="s">
        <v>25</v>
      </c>
      <c r="F441" s="146">
        <v>185000</v>
      </c>
      <c r="G441" s="146">
        <v>180000</v>
      </c>
    </row>
    <row r="442" spans="1:7" ht="37.5">
      <c r="A442" s="52" t="s">
        <v>47</v>
      </c>
      <c r="B442" s="53" t="s">
        <v>129</v>
      </c>
      <c r="C442" s="53" t="s">
        <v>137</v>
      </c>
      <c r="D442" s="53" t="s">
        <v>185</v>
      </c>
      <c r="E442" s="53" t="s">
        <v>8</v>
      </c>
      <c r="F442" s="149">
        <f>F443+F445+F447</f>
        <v>12643051</v>
      </c>
      <c r="G442" s="149">
        <f>G443+G445+G447</f>
        <v>12658355</v>
      </c>
    </row>
    <row r="443" spans="1:7" ht="75">
      <c r="A443" s="52" t="s">
        <v>14</v>
      </c>
      <c r="B443" s="53" t="s">
        <v>129</v>
      </c>
      <c r="C443" s="53" t="s">
        <v>137</v>
      </c>
      <c r="D443" s="53" t="s">
        <v>185</v>
      </c>
      <c r="E443" s="53" t="s">
        <v>15</v>
      </c>
      <c r="F443" s="149">
        <f aca="true" t="shared" si="135" ref="F443:G443">F444</f>
        <v>10561547</v>
      </c>
      <c r="G443" s="149">
        <f t="shared" si="135"/>
        <v>10561547</v>
      </c>
    </row>
    <row r="444" spans="1:7" ht="15">
      <c r="A444" s="52" t="s">
        <v>48</v>
      </c>
      <c r="B444" s="53" t="s">
        <v>129</v>
      </c>
      <c r="C444" s="53" t="s">
        <v>137</v>
      </c>
      <c r="D444" s="53" t="s">
        <v>185</v>
      </c>
      <c r="E444" s="53" t="s">
        <v>49</v>
      </c>
      <c r="F444" s="146">
        <v>10561547</v>
      </c>
      <c r="G444" s="146">
        <v>10561547</v>
      </c>
    </row>
    <row r="445" spans="1:7" ht="37.5">
      <c r="A445" s="52" t="s">
        <v>18</v>
      </c>
      <c r="B445" s="53" t="s">
        <v>129</v>
      </c>
      <c r="C445" s="53" t="s">
        <v>137</v>
      </c>
      <c r="D445" s="53" t="s">
        <v>185</v>
      </c>
      <c r="E445" s="53" t="s">
        <v>19</v>
      </c>
      <c r="F445" s="149">
        <f aca="true" t="shared" si="136" ref="F445:G445">F446</f>
        <v>2041504</v>
      </c>
      <c r="G445" s="149">
        <f t="shared" si="136"/>
        <v>2059808</v>
      </c>
    </row>
    <row r="446" spans="1:7" ht="37.5">
      <c r="A446" s="52" t="s">
        <v>20</v>
      </c>
      <c r="B446" s="53" t="s">
        <v>129</v>
      </c>
      <c r="C446" s="53" t="s">
        <v>137</v>
      </c>
      <c r="D446" s="53" t="s">
        <v>185</v>
      </c>
      <c r="E446" s="53" t="s">
        <v>21</v>
      </c>
      <c r="F446" s="146">
        <v>2041504</v>
      </c>
      <c r="G446" s="146">
        <v>2059808</v>
      </c>
    </row>
    <row r="447" spans="1:7" ht="15">
      <c r="A447" s="52" t="s">
        <v>22</v>
      </c>
      <c r="B447" s="53" t="s">
        <v>129</v>
      </c>
      <c r="C447" s="53" t="s">
        <v>137</v>
      </c>
      <c r="D447" s="53" t="s">
        <v>185</v>
      </c>
      <c r="E447" s="53" t="s">
        <v>23</v>
      </c>
      <c r="F447" s="149">
        <f aca="true" t="shared" si="137" ref="F447:G447">F448</f>
        <v>40000</v>
      </c>
      <c r="G447" s="149">
        <f t="shared" si="137"/>
        <v>37000</v>
      </c>
    </row>
    <row r="448" spans="1:7" ht="15">
      <c r="A448" s="52" t="s">
        <v>24</v>
      </c>
      <c r="B448" s="53" t="s">
        <v>129</v>
      </c>
      <c r="C448" s="53" t="s">
        <v>137</v>
      </c>
      <c r="D448" s="53" t="s">
        <v>185</v>
      </c>
      <c r="E448" s="53" t="s">
        <v>25</v>
      </c>
      <c r="F448" s="146">
        <v>40000</v>
      </c>
      <c r="G448" s="146">
        <v>37000</v>
      </c>
    </row>
    <row r="449" spans="1:7" ht="37.5">
      <c r="A449" s="59" t="s">
        <v>50</v>
      </c>
      <c r="B449" s="53" t="s">
        <v>129</v>
      </c>
      <c r="C449" s="53" t="s">
        <v>137</v>
      </c>
      <c r="D449" s="53" t="s">
        <v>186</v>
      </c>
      <c r="E449" s="53" t="s">
        <v>8</v>
      </c>
      <c r="F449" s="149">
        <f aca="true" t="shared" si="138" ref="F449:G450">F450</f>
        <v>1746721</v>
      </c>
      <c r="G449" s="149">
        <f t="shared" si="138"/>
        <v>1746721</v>
      </c>
    </row>
    <row r="450" spans="1:7" ht="37.5">
      <c r="A450" s="52" t="s">
        <v>51</v>
      </c>
      <c r="B450" s="53" t="s">
        <v>129</v>
      </c>
      <c r="C450" s="53" t="s">
        <v>137</v>
      </c>
      <c r="D450" s="53" t="s">
        <v>186</v>
      </c>
      <c r="E450" s="53" t="s">
        <v>52</v>
      </c>
      <c r="F450" s="149">
        <f t="shared" si="138"/>
        <v>1746721</v>
      </c>
      <c r="G450" s="149">
        <f t="shared" si="138"/>
        <v>1746721</v>
      </c>
    </row>
    <row r="451" spans="1:7" ht="15">
      <c r="A451" s="52" t="s">
        <v>53</v>
      </c>
      <c r="B451" s="53" t="s">
        <v>129</v>
      </c>
      <c r="C451" s="53" t="s">
        <v>137</v>
      </c>
      <c r="D451" s="53" t="s">
        <v>186</v>
      </c>
      <c r="E451" s="53" t="s">
        <v>54</v>
      </c>
      <c r="F451" s="146">
        <v>1746721</v>
      </c>
      <c r="G451" s="146">
        <v>1746721</v>
      </c>
    </row>
    <row r="452" spans="1:7" ht="15">
      <c r="A452" s="137" t="s">
        <v>99</v>
      </c>
      <c r="B452" s="74" t="s">
        <v>129</v>
      </c>
      <c r="C452" s="74" t="s">
        <v>100</v>
      </c>
      <c r="D452" s="74" t="s">
        <v>151</v>
      </c>
      <c r="E452" s="74" t="s">
        <v>8</v>
      </c>
      <c r="F452" s="151">
        <f aca="true" t="shared" si="139" ref="F452:G452">F453+F459</f>
        <v>6986291</v>
      </c>
      <c r="G452" s="151">
        <f t="shared" si="139"/>
        <v>6986291</v>
      </c>
    </row>
    <row r="453" spans="1:7" ht="15">
      <c r="A453" s="52" t="s">
        <v>108</v>
      </c>
      <c r="B453" s="53" t="s">
        <v>129</v>
      </c>
      <c r="C453" s="53" t="s">
        <v>109</v>
      </c>
      <c r="D453" s="53" t="s">
        <v>151</v>
      </c>
      <c r="E453" s="53" t="s">
        <v>8</v>
      </c>
      <c r="F453" s="149">
        <f aca="true" t="shared" si="140" ref="F453:G457">F454</f>
        <v>2840000</v>
      </c>
      <c r="G453" s="149">
        <f t="shared" si="140"/>
        <v>2840000</v>
      </c>
    </row>
    <row r="454" spans="1:7" ht="37.5">
      <c r="A454" s="137" t="s">
        <v>586</v>
      </c>
      <c r="B454" s="74" t="s">
        <v>129</v>
      </c>
      <c r="C454" s="74" t="s">
        <v>109</v>
      </c>
      <c r="D454" s="74" t="s">
        <v>166</v>
      </c>
      <c r="E454" s="74" t="s">
        <v>8</v>
      </c>
      <c r="F454" s="151">
        <f>F455</f>
        <v>2840000</v>
      </c>
      <c r="G454" s="151">
        <f>G455</f>
        <v>2840000</v>
      </c>
    </row>
    <row r="455" spans="1:7" ht="37.5">
      <c r="A455" s="55" t="s">
        <v>430</v>
      </c>
      <c r="B455" s="53" t="s">
        <v>129</v>
      </c>
      <c r="C455" s="53" t="s">
        <v>109</v>
      </c>
      <c r="D455" s="53" t="s">
        <v>429</v>
      </c>
      <c r="E455" s="53" t="s">
        <v>8</v>
      </c>
      <c r="F455" s="149">
        <f>F456</f>
        <v>2840000</v>
      </c>
      <c r="G455" s="149">
        <f>G456</f>
        <v>2840000</v>
      </c>
    </row>
    <row r="456" spans="1:7" ht="75">
      <c r="A456" s="32" t="s">
        <v>596</v>
      </c>
      <c r="B456" s="53" t="s">
        <v>129</v>
      </c>
      <c r="C456" s="53" t="s">
        <v>109</v>
      </c>
      <c r="D456" s="53" t="s">
        <v>428</v>
      </c>
      <c r="E456" s="53" t="s">
        <v>8</v>
      </c>
      <c r="F456" s="149">
        <f t="shared" si="140"/>
        <v>2840000</v>
      </c>
      <c r="G456" s="149">
        <f t="shared" si="140"/>
        <v>2840000</v>
      </c>
    </row>
    <row r="457" spans="1:7" ht="15">
      <c r="A457" s="52" t="s">
        <v>104</v>
      </c>
      <c r="B457" s="53" t="s">
        <v>129</v>
      </c>
      <c r="C457" s="53" t="s">
        <v>109</v>
      </c>
      <c r="D457" s="53" t="s">
        <v>428</v>
      </c>
      <c r="E457" s="53" t="s">
        <v>105</v>
      </c>
      <c r="F457" s="149">
        <f t="shared" si="140"/>
        <v>2840000</v>
      </c>
      <c r="G457" s="149">
        <f t="shared" si="140"/>
        <v>2840000</v>
      </c>
    </row>
    <row r="458" spans="1:7" ht="37.5">
      <c r="A458" s="52" t="s">
        <v>111</v>
      </c>
      <c r="B458" s="53" t="s">
        <v>129</v>
      </c>
      <c r="C458" s="53" t="s">
        <v>109</v>
      </c>
      <c r="D458" s="53" t="s">
        <v>428</v>
      </c>
      <c r="E458" s="53" t="s">
        <v>112</v>
      </c>
      <c r="F458" s="146">
        <v>2840000</v>
      </c>
      <c r="G458" s="146">
        <v>2840000</v>
      </c>
    </row>
    <row r="459" spans="1:7" ht="15">
      <c r="A459" s="52" t="s">
        <v>143</v>
      </c>
      <c r="B459" s="53" t="s">
        <v>129</v>
      </c>
      <c r="C459" s="53" t="s">
        <v>144</v>
      </c>
      <c r="D459" s="53" t="s">
        <v>151</v>
      </c>
      <c r="E459" s="53" t="s">
        <v>8</v>
      </c>
      <c r="F459" s="149">
        <f aca="true" t="shared" si="141" ref="F459:G460">F460</f>
        <v>4146291</v>
      </c>
      <c r="G459" s="149">
        <f t="shared" si="141"/>
        <v>4146291</v>
      </c>
    </row>
    <row r="460" spans="1:7" ht="37.5">
      <c r="A460" s="137" t="s">
        <v>595</v>
      </c>
      <c r="B460" s="74" t="s">
        <v>129</v>
      </c>
      <c r="C460" s="74" t="s">
        <v>144</v>
      </c>
      <c r="D460" s="74" t="s">
        <v>166</v>
      </c>
      <c r="E460" s="74" t="s">
        <v>8</v>
      </c>
      <c r="F460" s="151">
        <f t="shared" si="141"/>
        <v>4146291</v>
      </c>
      <c r="G460" s="151">
        <f t="shared" si="141"/>
        <v>4146291</v>
      </c>
    </row>
    <row r="461" spans="1:7" ht="37.5">
      <c r="A461" s="52" t="s">
        <v>587</v>
      </c>
      <c r="B461" s="53" t="s">
        <v>129</v>
      </c>
      <c r="C461" s="53" t="s">
        <v>144</v>
      </c>
      <c r="D461" s="53" t="s">
        <v>167</v>
      </c>
      <c r="E461" s="53" t="s">
        <v>8</v>
      </c>
      <c r="F461" s="149">
        <f>F462</f>
        <v>4146291</v>
      </c>
      <c r="G461" s="149">
        <f>G462</f>
        <v>4146291</v>
      </c>
    </row>
    <row r="462" spans="1:7" ht="15">
      <c r="A462" s="138" t="s">
        <v>254</v>
      </c>
      <c r="B462" s="53" t="s">
        <v>129</v>
      </c>
      <c r="C462" s="53" t="s">
        <v>144</v>
      </c>
      <c r="D462" s="53" t="s">
        <v>286</v>
      </c>
      <c r="E462" s="53" t="s">
        <v>8</v>
      </c>
      <c r="F462" s="149">
        <f>F463</f>
        <v>4146291</v>
      </c>
      <c r="G462" s="149">
        <f>G463</f>
        <v>4146291</v>
      </c>
    </row>
    <row r="463" spans="1:7" ht="112.5">
      <c r="A463" s="52" t="s">
        <v>597</v>
      </c>
      <c r="B463" s="53" t="s">
        <v>129</v>
      </c>
      <c r="C463" s="53" t="s">
        <v>144</v>
      </c>
      <c r="D463" s="53" t="s">
        <v>187</v>
      </c>
      <c r="E463" s="53" t="s">
        <v>8</v>
      </c>
      <c r="F463" s="149">
        <f aca="true" t="shared" si="142" ref="F463:G463">F464+F466</f>
        <v>4146291</v>
      </c>
      <c r="G463" s="149">
        <f t="shared" si="142"/>
        <v>4146291</v>
      </c>
    </row>
    <row r="464" spans="1:7" ht="37.5">
      <c r="A464" s="52" t="s">
        <v>18</v>
      </c>
      <c r="B464" s="53" t="s">
        <v>129</v>
      </c>
      <c r="C464" s="53" t="s">
        <v>144</v>
      </c>
      <c r="D464" s="53" t="s">
        <v>187</v>
      </c>
      <c r="E464" s="53" t="s">
        <v>19</v>
      </c>
      <c r="F464" s="149">
        <f aca="true" t="shared" si="143" ref="F464:G464">F465</f>
        <v>24000</v>
      </c>
      <c r="G464" s="149">
        <f t="shared" si="143"/>
        <v>24000</v>
      </c>
    </row>
    <row r="465" spans="1:7" ht="37.5">
      <c r="A465" s="52" t="s">
        <v>20</v>
      </c>
      <c r="B465" s="53" t="s">
        <v>129</v>
      </c>
      <c r="C465" s="53" t="s">
        <v>144</v>
      </c>
      <c r="D465" s="53" t="s">
        <v>187</v>
      </c>
      <c r="E465" s="53" t="s">
        <v>21</v>
      </c>
      <c r="F465" s="146">
        <v>24000</v>
      </c>
      <c r="G465" s="146">
        <v>24000</v>
      </c>
    </row>
    <row r="466" spans="1:7" ht="15">
      <c r="A466" s="52" t="s">
        <v>104</v>
      </c>
      <c r="B466" s="53" t="s">
        <v>129</v>
      </c>
      <c r="C466" s="53" t="s">
        <v>144</v>
      </c>
      <c r="D466" s="53" t="s">
        <v>187</v>
      </c>
      <c r="E466" s="53" t="s">
        <v>105</v>
      </c>
      <c r="F466" s="149">
        <f aca="true" t="shared" si="144" ref="F466:G466">F467</f>
        <v>4122291</v>
      </c>
      <c r="G466" s="149">
        <f t="shared" si="144"/>
        <v>4122291</v>
      </c>
    </row>
    <row r="467" spans="1:7" ht="37.5">
      <c r="A467" s="52" t="s">
        <v>111</v>
      </c>
      <c r="B467" s="53" t="s">
        <v>129</v>
      </c>
      <c r="C467" s="53" t="s">
        <v>144</v>
      </c>
      <c r="D467" s="53" t="s">
        <v>187</v>
      </c>
      <c r="E467" s="53" t="s">
        <v>112</v>
      </c>
      <c r="F467" s="146">
        <v>4122291</v>
      </c>
      <c r="G467" s="146">
        <v>4122291</v>
      </c>
    </row>
    <row r="468" spans="1:7" ht="15">
      <c r="A468" s="230" t="s">
        <v>138</v>
      </c>
      <c r="B468" s="230"/>
      <c r="C468" s="230"/>
      <c r="D468" s="230"/>
      <c r="E468" s="230"/>
      <c r="F468" s="158">
        <f>F9+F48+F317+F349</f>
        <v>615194524.41</v>
      </c>
      <c r="G468" s="158">
        <f>G9+G48+G317+G349</f>
        <v>605163949.3299999</v>
      </c>
    </row>
    <row r="470" spans="4:8" ht="15">
      <c r="D470" s="26" t="s">
        <v>652</v>
      </c>
      <c r="F470" s="62">
        <f>'прил 8 '!C9</f>
        <v>251618500</v>
      </c>
      <c r="G470" s="62">
        <f>'прил 8 '!D9</f>
        <v>249462500</v>
      </c>
      <c r="H470" s="4"/>
    </row>
    <row r="471" ht="15">
      <c r="H471" s="4"/>
    </row>
    <row r="472" spans="4:8" ht="15">
      <c r="D472" s="61" t="s">
        <v>653</v>
      </c>
      <c r="F472" s="62">
        <f>(F470/102.5*2.5)</f>
        <v>6137036.585365854</v>
      </c>
      <c r="G472" s="62">
        <f>(G470/105)*5</f>
        <v>11879166.666666668</v>
      </c>
      <c r="H472" s="2" t="s">
        <v>376</v>
      </c>
    </row>
    <row r="473" ht="15">
      <c r="H473" s="4"/>
    </row>
    <row r="474" spans="6:8" ht="15">
      <c r="F474" s="62">
        <f>F468+F472</f>
        <v>621331560.9953659</v>
      </c>
      <c r="G474" s="62">
        <f>G468+G472</f>
        <v>617043115.9966666</v>
      </c>
      <c r="H474" s="4"/>
    </row>
    <row r="475" spans="6:8" ht="15">
      <c r="F475" s="62">
        <f>'прил 8 '!C45</f>
        <v>621331561</v>
      </c>
      <c r="G475" s="62">
        <f>'прил 8 '!D45</f>
        <v>617043116</v>
      </c>
      <c r="H475" s="4"/>
    </row>
    <row r="476" spans="6:8" ht="15">
      <c r="F476" s="62">
        <f>F474-F475</f>
        <v>-0.00463414192199707</v>
      </c>
      <c r="G476" s="62">
        <f>G474-G475</f>
        <v>-0.003333449363708496</v>
      </c>
      <c r="H476" s="4"/>
    </row>
    <row r="477" spans="7:8" ht="15">
      <c r="G477" s="62"/>
      <c r="H477" s="4"/>
    </row>
    <row r="478" spans="3:8" ht="15">
      <c r="C478" s="168" t="s">
        <v>10</v>
      </c>
      <c r="F478" s="62">
        <f>F10+F49+F318</f>
        <v>72029820.75999999</v>
      </c>
      <c r="G478" s="62">
        <f>G10+G49+G318</f>
        <v>72206241.75999999</v>
      </c>
      <c r="H478" s="4"/>
    </row>
    <row r="479" spans="3:8" ht="15">
      <c r="C479" s="168" t="s">
        <v>29</v>
      </c>
      <c r="F479" s="62">
        <f>F31</f>
        <v>1277920</v>
      </c>
      <c r="G479" s="62">
        <f>G31</f>
        <v>1325328</v>
      </c>
      <c r="H479" s="4"/>
    </row>
    <row r="480" spans="3:8" ht="15">
      <c r="C480" s="168" t="s">
        <v>56</v>
      </c>
      <c r="F480" s="62">
        <f>F146</f>
        <v>100000</v>
      </c>
      <c r="G480" s="62">
        <f>G146</f>
        <v>100000</v>
      </c>
      <c r="H480" s="4"/>
    </row>
    <row r="481" spans="3:8" ht="15">
      <c r="C481" s="168" t="s">
        <v>60</v>
      </c>
      <c r="F481" s="62">
        <f>F152</f>
        <v>11235213</v>
      </c>
      <c r="G481" s="62">
        <f>G152</f>
        <v>11235213</v>
      </c>
      <c r="H481" s="4"/>
    </row>
    <row r="482" spans="3:8" ht="15">
      <c r="C482" s="168" t="s">
        <v>69</v>
      </c>
      <c r="F482" s="62">
        <f>F184</f>
        <v>1768600</v>
      </c>
      <c r="G482" s="62">
        <f>G184</f>
        <v>2775000</v>
      </c>
      <c r="H482" s="4"/>
    </row>
    <row r="483" spans="3:8" ht="15">
      <c r="C483" s="168" t="s">
        <v>79</v>
      </c>
      <c r="F483" s="62">
        <f>F220</f>
        <v>715000</v>
      </c>
      <c r="G483" s="62">
        <f>G220</f>
        <v>715000</v>
      </c>
      <c r="H483" s="4"/>
    </row>
    <row r="484" spans="3:8" ht="15">
      <c r="C484" s="168" t="s">
        <v>84</v>
      </c>
      <c r="F484" s="62">
        <f>F239+F350</f>
        <v>452681395.40999997</v>
      </c>
      <c r="G484" s="62">
        <f>G239+G350</f>
        <v>446122767.33</v>
      </c>
      <c r="H484" s="4"/>
    </row>
    <row r="485" spans="3:8" ht="15">
      <c r="C485" s="168" t="s">
        <v>94</v>
      </c>
      <c r="F485" s="62">
        <f>F246</f>
        <v>6984820</v>
      </c>
      <c r="G485" s="62">
        <f>G246</f>
        <v>5802012</v>
      </c>
      <c r="H485" s="4"/>
    </row>
    <row r="486" spans="3:8" ht="15">
      <c r="C486" s="168" t="s">
        <v>100</v>
      </c>
      <c r="F486" s="62">
        <f>F261+F452</f>
        <v>43816736.24</v>
      </c>
      <c r="G486" s="62">
        <f>G261+G452</f>
        <v>44440137.24</v>
      </c>
      <c r="H486" s="4"/>
    </row>
    <row r="487" spans="3:8" ht="15">
      <c r="C487" s="168" t="s">
        <v>115</v>
      </c>
      <c r="F487" s="62">
        <f>F294</f>
        <v>3857369</v>
      </c>
      <c r="G487" s="62">
        <f>G294</f>
        <v>561000</v>
      </c>
      <c r="H487" s="4"/>
    </row>
    <row r="488" spans="3:8" ht="15">
      <c r="C488" s="26">
        <v>1200</v>
      </c>
      <c r="F488" s="62">
        <f>F310</f>
        <v>881250</v>
      </c>
      <c r="G488" s="62">
        <f>G310</f>
        <v>881250</v>
      </c>
      <c r="H488" s="4"/>
    </row>
    <row r="489" spans="3:8" ht="15">
      <c r="C489" s="26">
        <v>1400</v>
      </c>
      <c r="F489" s="62">
        <f>F38</f>
        <v>19846400</v>
      </c>
      <c r="G489" s="62">
        <f>G38</f>
        <v>19000000</v>
      </c>
      <c r="H489" s="4"/>
    </row>
    <row r="490" spans="1:8" s="173" customFormat="1" ht="15">
      <c r="A490" s="169"/>
      <c r="B490" s="170"/>
      <c r="C490" s="170"/>
      <c r="D490" s="170"/>
      <c r="E490" s="170"/>
      <c r="F490" s="171">
        <f>SUM(F478:F489)</f>
        <v>615194524.41</v>
      </c>
      <c r="G490" s="171">
        <f>SUM(G478:G489)</f>
        <v>605163949.3299999</v>
      </c>
      <c r="H490" s="172"/>
    </row>
    <row r="491" ht="15">
      <c r="H491" s="4"/>
    </row>
    <row r="492" ht="15">
      <c r="H492" s="4"/>
    </row>
    <row r="493" ht="15">
      <c r="H493" s="4"/>
    </row>
    <row r="494" spans="4:8" ht="15">
      <c r="D494" s="26" t="s">
        <v>699</v>
      </c>
      <c r="F494" s="62">
        <f>F266</f>
        <v>3513124</v>
      </c>
      <c r="G494" s="62">
        <f>G266</f>
        <v>3413124</v>
      </c>
      <c r="H494" s="4"/>
    </row>
    <row r="495" ht="15">
      <c r="H495" s="4"/>
    </row>
    <row r="496" ht="15">
      <c r="H496" s="4"/>
    </row>
    <row r="497" ht="15">
      <c r="H497" s="4"/>
    </row>
    <row r="498" ht="15">
      <c r="H498" s="4"/>
    </row>
    <row r="499" ht="15">
      <c r="H499" s="4"/>
    </row>
    <row r="500" ht="15">
      <c r="H500" s="4"/>
    </row>
    <row r="501" ht="15">
      <c r="H501" s="4"/>
    </row>
    <row r="502" ht="15">
      <c r="H502" s="4"/>
    </row>
    <row r="503" ht="15">
      <c r="H503" s="4"/>
    </row>
    <row r="504" ht="15">
      <c r="H504" s="4"/>
    </row>
    <row r="505" ht="15">
      <c r="H505" s="4"/>
    </row>
    <row r="506" ht="15">
      <c r="H506" s="4"/>
    </row>
    <row r="507" ht="15">
      <c r="H507" s="4"/>
    </row>
    <row r="508" ht="15">
      <c r="H508" s="4"/>
    </row>
    <row r="509" ht="15">
      <c r="H509" s="4"/>
    </row>
    <row r="510" ht="15">
      <c r="H510" s="4"/>
    </row>
    <row r="511" ht="15">
      <c r="H511" s="4"/>
    </row>
    <row r="512" ht="15">
      <c r="H512" s="4"/>
    </row>
    <row r="513" ht="15">
      <c r="H513" s="4"/>
    </row>
    <row r="514" ht="15">
      <c r="H514" s="4"/>
    </row>
    <row r="515" ht="15">
      <c r="H515" s="4"/>
    </row>
    <row r="516" ht="15">
      <c r="H516" s="4"/>
    </row>
    <row r="517" ht="15">
      <c r="H517" s="4"/>
    </row>
    <row r="518" ht="15">
      <c r="H518" s="4"/>
    </row>
    <row r="519" ht="15">
      <c r="H519" s="4"/>
    </row>
    <row r="520" ht="15">
      <c r="H520" s="4"/>
    </row>
    <row r="521" ht="15">
      <c r="H521" s="4"/>
    </row>
    <row r="522" ht="15">
      <c r="H522" s="4"/>
    </row>
    <row r="523" ht="15">
      <c r="H523" s="4"/>
    </row>
    <row r="524" ht="15">
      <c r="H524" s="4"/>
    </row>
    <row r="525" ht="15">
      <c r="H525" s="4"/>
    </row>
    <row r="526" ht="15">
      <c r="H526" s="4"/>
    </row>
    <row r="527" ht="15">
      <c r="H527" s="4"/>
    </row>
    <row r="528" ht="15">
      <c r="H528" s="4"/>
    </row>
    <row r="529" ht="15">
      <c r="H529" s="4"/>
    </row>
    <row r="530" ht="15">
      <c r="H530" s="4"/>
    </row>
    <row r="531" ht="15">
      <c r="H531" s="4"/>
    </row>
    <row r="532" ht="15">
      <c r="H532" s="4"/>
    </row>
    <row r="533" ht="15">
      <c r="H533" s="4"/>
    </row>
    <row r="534" ht="15">
      <c r="H534" s="4"/>
    </row>
    <row r="535" ht="15">
      <c r="H535" s="4"/>
    </row>
    <row r="536" ht="15">
      <c r="H536" s="4"/>
    </row>
    <row r="537" ht="15">
      <c r="H537" s="4"/>
    </row>
    <row r="538" ht="15">
      <c r="H538" s="4"/>
    </row>
    <row r="539" ht="15">
      <c r="H539" s="4"/>
    </row>
    <row r="540" ht="15">
      <c r="H540" s="4"/>
    </row>
    <row r="541" ht="15">
      <c r="H541" s="4"/>
    </row>
    <row r="542" ht="15">
      <c r="H542" s="4"/>
    </row>
    <row r="543" ht="15">
      <c r="H543" s="4"/>
    </row>
    <row r="544" ht="15">
      <c r="H544" s="4"/>
    </row>
    <row r="545" ht="15">
      <c r="H545" s="4"/>
    </row>
    <row r="546" ht="15">
      <c r="H546" s="4"/>
    </row>
    <row r="547" ht="15">
      <c r="H547" s="4"/>
    </row>
    <row r="548" ht="15">
      <c r="H548" s="4"/>
    </row>
    <row r="549" ht="15">
      <c r="H549" s="4"/>
    </row>
    <row r="550" ht="15">
      <c r="H550" s="4"/>
    </row>
    <row r="551" ht="15">
      <c r="H551" s="4"/>
    </row>
    <row r="552" ht="15">
      <c r="H552" s="4"/>
    </row>
    <row r="553" ht="15">
      <c r="H553" s="4"/>
    </row>
    <row r="554" ht="15">
      <c r="H554" s="4"/>
    </row>
    <row r="555" ht="15">
      <c r="H555" s="4"/>
    </row>
    <row r="556" ht="15">
      <c r="H556" s="4"/>
    </row>
    <row r="557" ht="15">
      <c r="H557" s="4"/>
    </row>
    <row r="558" ht="15">
      <c r="H558" s="4"/>
    </row>
    <row r="559" ht="15">
      <c r="H559" s="4"/>
    </row>
    <row r="560" ht="15">
      <c r="H560" s="4"/>
    </row>
    <row r="561" ht="15">
      <c r="H561" s="4"/>
    </row>
    <row r="562" ht="15">
      <c r="H562" s="4"/>
    </row>
    <row r="563" ht="15">
      <c r="H563" s="4"/>
    </row>
    <row r="564" ht="15">
      <c r="H564" s="4"/>
    </row>
    <row r="565" ht="15">
      <c r="H565" s="4"/>
    </row>
    <row r="566" ht="15">
      <c r="H566" s="4"/>
    </row>
    <row r="567" ht="15">
      <c r="H567" s="4"/>
    </row>
    <row r="568" ht="15">
      <c r="H568" s="4"/>
    </row>
    <row r="569" ht="15">
      <c r="H569" s="4"/>
    </row>
    <row r="570" ht="15">
      <c r="H570" s="4"/>
    </row>
    <row r="571" ht="15">
      <c r="H571" s="4"/>
    </row>
    <row r="572" ht="15">
      <c r="H572" s="4"/>
    </row>
    <row r="573" ht="15">
      <c r="H573" s="4"/>
    </row>
    <row r="574" ht="15">
      <c r="H574" s="4"/>
    </row>
    <row r="575" ht="15">
      <c r="H575" s="4"/>
    </row>
    <row r="576" ht="15">
      <c r="H576" s="4"/>
    </row>
    <row r="577" ht="15">
      <c r="H577" s="4"/>
    </row>
    <row r="578" ht="15">
      <c r="H578" s="4"/>
    </row>
    <row r="579" ht="15">
      <c r="H579" s="4"/>
    </row>
    <row r="580" ht="15">
      <c r="H580" s="4"/>
    </row>
    <row r="581" ht="15">
      <c r="H581" s="4"/>
    </row>
    <row r="582" ht="15">
      <c r="H582" s="4"/>
    </row>
    <row r="583" ht="15">
      <c r="H583" s="4"/>
    </row>
    <row r="584" ht="15">
      <c r="H584" s="4"/>
    </row>
    <row r="585" ht="15">
      <c r="H585" s="4"/>
    </row>
    <row r="586" ht="15">
      <c r="H586" s="4"/>
    </row>
    <row r="587" ht="15">
      <c r="H587" s="4"/>
    </row>
    <row r="588" ht="15">
      <c r="H588" s="4"/>
    </row>
    <row r="589" ht="15">
      <c r="H589" s="4"/>
    </row>
    <row r="590" ht="15">
      <c r="H590" s="4"/>
    </row>
    <row r="591" ht="15">
      <c r="H591" s="4"/>
    </row>
    <row r="592" ht="15">
      <c r="H592" s="4"/>
    </row>
    <row r="593" ht="15">
      <c r="H593" s="4"/>
    </row>
    <row r="594" ht="15">
      <c r="H594" s="4"/>
    </row>
    <row r="595" ht="15">
      <c r="H595" s="4"/>
    </row>
    <row r="596" ht="15">
      <c r="H596" s="4"/>
    </row>
    <row r="597" ht="15">
      <c r="H597" s="4"/>
    </row>
    <row r="598" ht="15">
      <c r="H598" s="4"/>
    </row>
    <row r="599" ht="15">
      <c r="H599" s="4"/>
    </row>
    <row r="600" ht="15">
      <c r="H600" s="4"/>
    </row>
    <row r="601" ht="15">
      <c r="H601" s="4"/>
    </row>
    <row r="602" ht="15">
      <c r="H602" s="4"/>
    </row>
    <row r="603" ht="15">
      <c r="H603" s="4"/>
    </row>
    <row r="604" ht="15">
      <c r="H604" s="4"/>
    </row>
    <row r="605" ht="15">
      <c r="H605" s="4"/>
    </row>
    <row r="606" ht="15">
      <c r="H606" s="4"/>
    </row>
    <row r="607" ht="15">
      <c r="H607" s="4"/>
    </row>
    <row r="608" ht="15">
      <c r="H608" s="4"/>
    </row>
    <row r="609" ht="15">
      <c r="H609" s="4"/>
    </row>
    <row r="610" ht="15">
      <c r="H610" s="4"/>
    </row>
    <row r="611" ht="15">
      <c r="H611" s="4"/>
    </row>
    <row r="612" ht="15">
      <c r="H612" s="4"/>
    </row>
    <row r="613" ht="15">
      <c r="H613" s="4"/>
    </row>
    <row r="614" ht="15">
      <c r="H614" s="4"/>
    </row>
    <row r="615" ht="15">
      <c r="H615" s="4"/>
    </row>
    <row r="616" ht="15">
      <c r="H616" s="4"/>
    </row>
    <row r="617" ht="15">
      <c r="H617" s="4"/>
    </row>
    <row r="618" ht="15">
      <c r="H618" s="4"/>
    </row>
    <row r="619" ht="15">
      <c r="H619" s="4"/>
    </row>
    <row r="620" ht="15">
      <c r="H620" s="4"/>
    </row>
    <row r="621" ht="15">
      <c r="H621" s="4"/>
    </row>
    <row r="622" ht="15">
      <c r="H622" s="4"/>
    </row>
    <row r="623" ht="15">
      <c r="H623" s="4"/>
    </row>
    <row r="624" ht="15">
      <c r="H624" s="4"/>
    </row>
    <row r="625" ht="15">
      <c r="H625" s="4"/>
    </row>
    <row r="626" ht="15">
      <c r="H626" s="4"/>
    </row>
    <row r="627" ht="15">
      <c r="H627" s="4"/>
    </row>
    <row r="628" ht="15">
      <c r="H628" s="4"/>
    </row>
    <row r="629" ht="15">
      <c r="H629" s="4"/>
    </row>
    <row r="630" ht="15">
      <c r="H630" s="4"/>
    </row>
    <row r="631" ht="15">
      <c r="H631" s="4"/>
    </row>
    <row r="632" ht="15">
      <c r="H632" s="4"/>
    </row>
    <row r="633" ht="15">
      <c r="H633" s="4"/>
    </row>
    <row r="634" ht="15">
      <c r="H634" s="4"/>
    </row>
    <row r="635" ht="15">
      <c r="H635" s="4"/>
    </row>
    <row r="636" ht="15">
      <c r="H636" s="4"/>
    </row>
    <row r="637" ht="15">
      <c r="H637" s="4"/>
    </row>
    <row r="638" ht="15">
      <c r="H638" s="4"/>
    </row>
    <row r="639" ht="15">
      <c r="H639" s="4"/>
    </row>
    <row r="640" ht="15">
      <c r="H640" s="4"/>
    </row>
    <row r="641" ht="15">
      <c r="H641" s="4"/>
    </row>
    <row r="642" ht="15">
      <c r="H642" s="4"/>
    </row>
    <row r="643" ht="15">
      <c r="H643" s="4"/>
    </row>
    <row r="644" ht="15">
      <c r="H644" s="4"/>
    </row>
    <row r="645" ht="15">
      <c r="H645" s="4"/>
    </row>
    <row r="646" ht="15">
      <c r="H646" s="4"/>
    </row>
    <row r="647" ht="15">
      <c r="H647" s="4"/>
    </row>
    <row r="648" ht="15">
      <c r="H648" s="4"/>
    </row>
    <row r="649" ht="15">
      <c r="H649" s="4"/>
    </row>
    <row r="650" ht="15">
      <c r="H650" s="4"/>
    </row>
    <row r="651" ht="15">
      <c r="H651" s="4"/>
    </row>
    <row r="652" ht="15">
      <c r="H652" s="4"/>
    </row>
    <row r="653" ht="15">
      <c r="H653" s="4"/>
    </row>
    <row r="654" ht="15">
      <c r="H654" s="4"/>
    </row>
    <row r="655" ht="15">
      <c r="H655" s="4"/>
    </row>
    <row r="656" ht="15">
      <c r="H656" s="4"/>
    </row>
    <row r="657" ht="15">
      <c r="H657" s="4"/>
    </row>
    <row r="658" ht="15">
      <c r="H658" s="4"/>
    </row>
    <row r="659" ht="15">
      <c r="H659" s="4"/>
    </row>
    <row r="660" ht="15">
      <c r="H660" s="4"/>
    </row>
    <row r="661" ht="15">
      <c r="H661" s="4"/>
    </row>
    <row r="662" ht="15">
      <c r="H662" s="4"/>
    </row>
    <row r="663" ht="15">
      <c r="H663" s="4"/>
    </row>
    <row r="664" ht="15">
      <c r="H664" s="4"/>
    </row>
    <row r="665" ht="15">
      <c r="H665" s="4"/>
    </row>
    <row r="666" ht="15">
      <c r="H666" s="4"/>
    </row>
    <row r="667" ht="15">
      <c r="H667" s="4"/>
    </row>
    <row r="668" ht="15">
      <c r="H668" s="4"/>
    </row>
    <row r="669" ht="15">
      <c r="H669" s="4"/>
    </row>
    <row r="670" ht="15">
      <c r="H670" s="4"/>
    </row>
    <row r="671" ht="15">
      <c r="H671" s="4"/>
    </row>
    <row r="672" ht="15">
      <c r="H672" s="4"/>
    </row>
    <row r="673" ht="15">
      <c r="H673" s="4"/>
    </row>
    <row r="674" ht="15">
      <c r="H674" s="4"/>
    </row>
    <row r="675" ht="15">
      <c r="H675" s="4"/>
    </row>
    <row r="676" ht="15">
      <c r="H676" s="4"/>
    </row>
    <row r="677" ht="15">
      <c r="H677" s="4"/>
    </row>
    <row r="678" ht="15">
      <c r="H678" s="4"/>
    </row>
    <row r="679" ht="15">
      <c r="H679" s="4"/>
    </row>
    <row r="680" ht="15">
      <c r="H680" s="4"/>
    </row>
    <row r="681" ht="15">
      <c r="H681" s="4"/>
    </row>
    <row r="682" ht="15">
      <c r="H682" s="4"/>
    </row>
    <row r="683" ht="15">
      <c r="H683" s="4"/>
    </row>
    <row r="684" ht="15">
      <c r="H684" s="4"/>
    </row>
    <row r="685" ht="15">
      <c r="H685" s="4"/>
    </row>
    <row r="686" ht="15">
      <c r="H686" s="4"/>
    </row>
    <row r="687" ht="15">
      <c r="H687" s="4"/>
    </row>
    <row r="688" ht="15">
      <c r="H688" s="4"/>
    </row>
    <row r="689" ht="15">
      <c r="H689" s="4"/>
    </row>
    <row r="690" ht="15">
      <c r="H690" s="4"/>
    </row>
    <row r="691" ht="15">
      <c r="H691" s="4"/>
    </row>
    <row r="692" ht="15">
      <c r="H692" s="4"/>
    </row>
    <row r="693" ht="15">
      <c r="H693" s="4"/>
    </row>
    <row r="694" ht="15">
      <c r="H694" s="4"/>
    </row>
    <row r="695" ht="15">
      <c r="H695" s="4"/>
    </row>
    <row r="696" ht="15">
      <c r="H696" s="4"/>
    </row>
    <row r="697" ht="15">
      <c r="H697" s="4"/>
    </row>
    <row r="698" ht="15">
      <c r="H698" s="4"/>
    </row>
    <row r="699" ht="15">
      <c r="H699" s="4"/>
    </row>
    <row r="700" ht="15">
      <c r="H700" s="4"/>
    </row>
    <row r="701" ht="15">
      <c r="H701" s="4"/>
    </row>
    <row r="702" ht="15">
      <c r="H702" s="4"/>
    </row>
    <row r="703" ht="15">
      <c r="H703" s="4"/>
    </row>
    <row r="704" ht="15">
      <c r="H704" s="4"/>
    </row>
    <row r="705" ht="15">
      <c r="H705" s="4"/>
    </row>
    <row r="706" ht="15">
      <c r="H706" s="4"/>
    </row>
    <row r="707" ht="15">
      <c r="H707" s="4"/>
    </row>
    <row r="708" ht="15">
      <c r="H708" s="4"/>
    </row>
    <row r="709" ht="15">
      <c r="H709" s="4"/>
    </row>
    <row r="710" ht="15">
      <c r="H710" s="4"/>
    </row>
    <row r="711" ht="15">
      <c r="H711" s="4"/>
    </row>
    <row r="712" ht="15">
      <c r="H712" s="4"/>
    </row>
    <row r="713" ht="15">
      <c r="H713" s="4"/>
    </row>
    <row r="714" ht="15">
      <c r="H714" s="4"/>
    </row>
    <row r="715" ht="15">
      <c r="H715" s="4"/>
    </row>
    <row r="716" ht="15">
      <c r="H716" s="4"/>
    </row>
    <row r="717" ht="15">
      <c r="H717" s="4"/>
    </row>
    <row r="718" ht="15">
      <c r="H718" s="4"/>
    </row>
    <row r="719" ht="15">
      <c r="H719" s="4"/>
    </row>
    <row r="720" ht="15">
      <c r="H720" s="4"/>
    </row>
    <row r="721" ht="15">
      <c r="H721" s="4"/>
    </row>
    <row r="722" ht="15">
      <c r="H722" s="4"/>
    </row>
    <row r="723" ht="15">
      <c r="H723" s="4"/>
    </row>
    <row r="724" ht="15">
      <c r="H724" s="4"/>
    </row>
  </sheetData>
  <mergeCells count="3">
    <mergeCell ref="A468:E468"/>
    <mergeCell ref="A5:G5"/>
    <mergeCell ref="A6:G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2019-12-05T23:21:59Z</dcterms:modified>
  <cp:category/>
  <cp:version/>
  <cp:contentType/>
  <cp:contentStatus/>
</cp:coreProperties>
</file>