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12015" tabRatio="849" firstSheet="4" activeTab="12"/>
  </bookViews>
  <sheets>
    <sheet name="ПРИЛ 3" sheetId="1" r:id="rId1"/>
    <sheet name="прил 4 66-па" sheetId="2" r:id="rId2"/>
    <sheet name="прил 4 " sheetId="3" r:id="rId3"/>
    <sheet name="прил 4 316-па" sheetId="4" r:id="rId4"/>
    <sheet name="прил3 316-па" sheetId="5" r:id="rId5"/>
    <sheet name="прил 4 520-па" sheetId="6" r:id="rId6"/>
    <sheet name="прил 3 520-па" sheetId="7" r:id="rId7"/>
    <sheet name="уточ 3" sheetId="8" r:id="rId8"/>
    <sheet name="уточн 4" sheetId="9" r:id="rId9"/>
    <sheet name="1426-па 3" sheetId="10" r:id="rId10"/>
    <sheet name="1426-па 4" sheetId="11" r:id="rId11"/>
    <sheet name="2021 3" sheetId="12" r:id="rId12"/>
    <sheet name="2021 Прил 4" sheetId="13" r:id="rId13"/>
  </sheets>
  <definedNames>
    <definedName name="_xlnm.Print_Titles" localSheetId="11">'2021 3'!$11:$12</definedName>
    <definedName name="_xlnm.Print_Area" localSheetId="9">'1426-па 3'!$A$1:$L$16</definedName>
    <definedName name="_xlnm.Print_Area" localSheetId="10">'1426-па 4'!$A$1:$I$34</definedName>
    <definedName name="_xlnm.Print_Area" localSheetId="5">'прил 4 520-па'!$A$1:$I$34</definedName>
    <definedName name="_xlnm.Print_Area" localSheetId="8">'уточн 4'!$A$1:$I$34</definedName>
  </definedNames>
  <calcPr fullCalcOnLoad="1"/>
</workbook>
</file>

<file path=xl/sharedStrings.xml><?xml version="1.0" encoding="utf-8"?>
<sst xmlns="http://schemas.openxmlformats.org/spreadsheetml/2006/main" count="607" uniqueCount="64">
  <si>
    <t>ИНФОРМАЦИЯ</t>
  </si>
  <si>
    <t xml:space="preserve">о ресурсном обеспечении реализации муниципальной программы «Развитие физической культуры и спорта </t>
  </si>
  <si>
    <t>в Ханкайском муниципальном районе» на 2020-2024 годы за счет бюджета Ханкайского муниципального района</t>
  </si>
  <si>
    <t>№ п/п</t>
  </si>
  <si>
    <t>Мероприятия</t>
  </si>
  <si>
    <t>Ответственный исполнитель</t>
  </si>
  <si>
    <t>Код бюджетной классификации</t>
  </si>
  <si>
    <t>Расходы (тыс. руб.) - годы</t>
  </si>
  <si>
    <t>ГРБС</t>
  </si>
  <si>
    <t>РзПр</t>
  </si>
  <si>
    <t>ЦСР</t>
  </si>
  <si>
    <t>ВР</t>
  </si>
  <si>
    <t>Муниципальная программа «Развитие физической культуры и спорта в Ханкайском муниципальном районе»</t>
  </si>
  <si>
    <t>Управление</t>
  </si>
  <si>
    <t>Х</t>
  </si>
  <si>
    <t>1.</t>
  </si>
  <si>
    <t>Организация, проведение и участие в спортивных мероприятиях</t>
  </si>
  <si>
    <t>2.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</si>
  <si>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</si>
  <si>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Реконструкция стадиона «Урожай»</t>
  </si>
  <si>
    <t>Строительство плоскостных малобюджетных  спортивных площадок</t>
  </si>
  <si>
    <t>Наименование муниципальной программы, подпрограммы, основного мероприятия</t>
  </si>
  <si>
    <t>Оценка расходов (тыс. руб.), годы </t>
  </si>
  <si>
    <t>Всего</t>
  </si>
  <si>
    <t>Муниципальная программа «Развитие физической культуры и спорта в Ханкайском муниципальном районе» на 2020-2024 годы</t>
  </si>
  <si>
    <t>всего</t>
  </si>
  <si>
    <t>федеральный бюджет</t>
  </si>
  <si>
    <t>краевой бюджет</t>
  </si>
  <si>
    <t>местный бюджет</t>
  </si>
  <si>
    <t>1.1.</t>
  </si>
  <si>
    <t>Основное мероприятие: «Развитие спортивной инфраструктуры, находящейся в муниципальной собственности в рамках федерального проекта «Спорт – норма жизни»</t>
  </si>
  <si>
    <t>2.1.</t>
  </si>
  <si>
    <t>2.2.</t>
  </si>
  <si>
    <t>Строительство спортивных малобюджетных площадок</t>
  </si>
  <si>
    <t>Управление делами</t>
  </si>
  <si>
    <r>
      <t xml:space="preserve">Основное мероприятие : </t>
    </r>
    <r>
      <rPr>
        <sz val="11"/>
        <color indexed="8"/>
        <rFont val="Times New Roman"/>
        <family val="1"/>
      </rPr>
      <t xml:space="preserve">Содействие развитию физической культуры и спорта в Ханкайском муниципальном районе </t>
    </r>
  </si>
  <si>
    <t>1.1</t>
  </si>
  <si>
    <t>0494120170</t>
  </si>
  <si>
    <t>2.1</t>
  </si>
  <si>
    <t>2.2</t>
  </si>
  <si>
    <t>Источники ресурсного обеспечения</t>
  </si>
  <si>
    <r>
      <rPr>
        <u val="single"/>
        <sz val="11"/>
        <rFont val="Times New Roman"/>
        <family val="1"/>
      </rPr>
      <t>Основное мероприятие</t>
    </r>
    <r>
      <rPr>
        <sz val="11"/>
        <rFont val="Times New Roman"/>
        <family val="1"/>
      </rPr>
      <t>: Содействие развитию физической культуры и спорта в Ханкайском муниципальном районе</t>
    </r>
  </si>
  <si>
    <t xml:space="preserve">о ресурсном обеспечении муниципальной программы «Развитие физической культуры  и спорта в Ханкайском муниципальном районе»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</si>
  <si>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>2.3.</t>
  </si>
  <si>
    <t>Оснащение объектов спортивной инфраструктуры спортивно-техническим оборудованием</t>
  </si>
  <si>
    <t>Строительство спортивных малобюджетных плоскостных площадок и сооружений</t>
  </si>
  <si>
    <t>Реконструкция стадиона «Урожай» в с. Камень-Рыболов, проектно-сметная документация, в том числе:                                                        -проектно-сметная документация на реконструкцию стадиона "Урожай" в с. Камень-Рыболов</t>
  </si>
  <si>
    <t>049Р5S2190</t>
  </si>
  <si>
    <t>в Ханкайском муниципальном округе» на 2020-2024 годы за счет бюджета Ханкайского муниципального округа</t>
  </si>
  <si>
    <t>Муниципальная программа «Развитие физической культуры и спорта в Ханкайском муниципальном округе»</t>
  </si>
  <si>
    <r>
      <t xml:space="preserve">Основное мероприятие: </t>
    </r>
    <r>
      <rPr>
        <sz val="11"/>
        <color indexed="8"/>
        <rFont val="Times New Roman"/>
        <family val="1"/>
      </rPr>
      <t>Содействие развитию физической культуры и спорта в Ханкайском муниципальном округе</t>
    </r>
  </si>
  <si>
    <t>отдел социальной и молодежной политики</t>
  </si>
  <si>
    <t xml:space="preserve">Приложение № 4
к муниципальной программе «Развитие физической культуры и спорта в Ханкайском муниципальном округе» на 2020 - 2024 годы
</t>
  </si>
  <si>
    <t xml:space="preserve">о ресурсном обеспечении муниципальной программы «Развитие физической культуры  и спорта в Ханкайском муниципальном округе» на 2020-2024 годы за счет средств местного бюджета  и прогнозная оценка привлекаемых на ее реализацию целей средств краевого и федерального бюджетов </t>
  </si>
  <si>
    <t xml:space="preserve">Приложение № 3
к муниципальной программе «Развитие физической культуры и спорта в Ханкайском муниципальном округе» на 2020- 2024 годы
</t>
  </si>
  <si>
    <t>от ___________________ №_______</t>
  </si>
  <si>
    <t>Приложение № 1</t>
  </si>
  <si>
    <t xml:space="preserve">  к постановлению Администрации Ханкайского муниципального района</t>
  </si>
  <si>
    <t>Приложение № 2</t>
  </si>
  <si>
    <t>Мероприятия направленные на оснащение объектов спортивной инфраструктуры спортивно-технологическим оборудованием</t>
  </si>
  <si>
    <t>3.1.</t>
  </si>
  <si>
    <t xml:space="preserve">  к постановлению Администрации Ханкайского муниципального округа</t>
  </si>
  <si>
    <t>Основное мероприятие: Содействие развитию физической культуры и спорта в Ханкайском муниципальном районе</t>
  </si>
  <si>
    <t>от 27.05.2021 № 639-па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</si>
</sst>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  <numFmt numFmtId="166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Arial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Arial"/>
      <family val="2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vertical="center" wrapText="1"/>
    </xf>
    <xf numFmtId="0" fontId="0" fillId="33" borderId="0" xfId="0" applyFill="1" applyAlignment="1">
      <alignment/>
    </xf>
    <xf numFmtId="0" fontId="52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 applyProtection="1">
      <alignment horizontal="center" vertical="center"/>
      <protection locked="0"/>
    </xf>
    <xf numFmtId="164" fontId="4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vertical="center" wrapText="1"/>
    </xf>
    <xf numFmtId="164" fontId="50" fillId="34" borderId="10" xfId="0" applyNumberFormat="1" applyFont="1" applyFill="1" applyBorder="1" applyAlignment="1">
      <alignment horizontal="center" vertical="center" wrapText="1"/>
    </xf>
    <xf numFmtId="164" fontId="48" fillId="34" borderId="10" xfId="0" applyNumberFormat="1" applyFont="1" applyFill="1" applyBorder="1" applyAlignment="1">
      <alignment vertical="center" wrapText="1"/>
    </xf>
    <xf numFmtId="164" fontId="48" fillId="34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4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/>
    </xf>
    <xf numFmtId="0" fontId="51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justify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/>
    </xf>
    <xf numFmtId="0" fontId="46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justify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48" fillId="34" borderId="10" xfId="0" applyNumberFormat="1" applyFont="1" applyFill="1" applyBorder="1" applyAlignment="1" applyProtection="1">
      <alignment horizontal="center" vertical="center"/>
      <protection locked="0"/>
    </xf>
    <xf numFmtId="164" fontId="0" fillId="33" borderId="0" xfId="0" applyNumberFormat="1" applyFont="1" applyFill="1" applyAlignment="1">
      <alignment/>
    </xf>
    <xf numFmtId="164" fontId="4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 applyProtection="1">
      <alignment horizontal="center" vertical="center"/>
      <protection locked="0"/>
    </xf>
    <xf numFmtId="164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37" fillId="0" borderId="0" xfId="0" applyFont="1" applyFill="1" applyAlignment="1">
      <alignment/>
    </xf>
    <xf numFmtId="0" fontId="46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164" fontId="0" fillId="0" borderId="0" xfId="0" applyNumberFormat="1" applyFont="1" applyFill="1" applyAlignment="1">
      <alignment/>
    </xf>
    <xf numFmtId="164" fontId="50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53" fillId="0" borderId="0" xfId="0" applyFont="1" applyFill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4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5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48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8" fillId="33" borderId="10" xfId="0" applyFont="1" applyFill="1" applyBorder="1" applyAlignment="1">
      <alignment horizontal="justify" vertical="center" wrapText="1"/>
    </xf>
    <xf numFmtId="49" fontId="46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53" fillId="0" borderId="0" xfId="0" applyFont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 horizontal="center"/>
    </xf>
    <xf numFmtId="49" fontId="46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8" fillId="0" borderId="1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2.00390625" style="12" customWidth="1"/>
    <col min="7" max="7" width="9.140625" style="12" customWidth="1"/>
    <col min="8" max="8" width="12.57421875" style="12" customWidth="1"/>
    <col min="9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8.75">
      <c r="A4" s="91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ht="18.75">
      <c r="A5" s="2"/>
    </row>
    <row r="6" spans="1:12" ht="44.25" customHeight="1">
      <c r="A6" s="88" t="s">
        <v>3</v>
      </c>
      <c r="B6" s="88" t="s">
        <v>4</v>
      </c>
      <c r="C6" s="88" t="s">
        <v>5</v>
      </c>
      <c r="D6" s="88" t="s">
        <v>6</v>
      </c>
      <c r="E6" s="88"/>
      <c r="F6" s="88"/>
      <c r="G6" s="88"/>
      <c r="H6" s="88" t="s">
        <v>7</v>
      </c>
      <c r="I6" s="88"/>
      <c r="J6" s="88"/>
      <c r="K6" s="88"/>
      <c r="L6" s="88"/>
    </row>
    <row r="7" spans="1:12" ht="15">
      <c r="A7" s="88"/>
      <c r="B7" s="88"/>
      <c r="C7" s="88"/>
      <c r="D7" s="3" t="s">
        <v>8</v>
      </c>
      <c r="E7" s="3" t="s">
        <v>9</v>
      </c>
      <c r="F7" s="3" t="s">
        <v>10</v>
      </c>
      <c r="G7" s="3" t="s">
        <v>11</v>
      </c>
      <c r="H7" s="3">
        <v>2020</v>
      </c>
      <c r="I7" s="3">
        <v>2021</v>
      </c>
      <c r="J7" s="3">
        <v>2022</v>
      </c>
      <c r="K7" s="3">
        <v>2023</v>
      </c>
      <c r="L7" s="3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1452.812</v>
      </c>
      <c r="I8" s="15">
        <f>I9+I12</f>
        <v>699.75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3" t="s">
        <v>34</v>
      </c>
      <c r="D9" s="3" t="s">
        <v>14</v>
      </c>
      <c r="E9" s="3" t="s">
        <v>14</v>
      </c>
      <c r="F9" s="3" t="s">
        <v>14</v>
      </c>
      <c r="G9" s="3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>
      <c r="A10" s="93" t="s">
        <v>36</v>
      </c>
      <c r="B10" s="94" t="s">
        <v>16</v>
      </c>
      <c r="C10" s="89" t="s">
        <v>34</v>
      </c>
      <c r="D10" s="3">
        <v>952</v>
      </c>
      <c r="E10" s="3">
        <v>1102</v>
      </c>
      <c r="F10" s="14" t="s">
        <v>37</v>
      </c>
      <c r="G10" s="3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>
      <c r="A11" s="93"/>
      <c r="B11" s="94"/>
      <c r="C11" s="90"/>
      <c r="D11" s="3">
        <v>952</v>
      </c>
      <c r="E11" s="3">
        <v>1102</v>
      </c>
      <c r="F11" s="14" t="s">
        <v>37</v>
      </c>
      <c r="G11" s="3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>
      <c r="A12" s="7" t="s">
        <v>17</v>
      </c>
      <c r="B12" s="6" t="s">
        <v>18</v>
      </c>
      <c r="C12" s="3" t="s">
        <v>34</v>
      </c>
      <c r="D12" s="3" t="s">
        <v>14</v>
      </c>
      <c r="E12" s="3" t="s">
        <v>14</v>
      </c>
      <c r="F12" s="3" t="s">
        <v>14</v>
      </c>
      <c r="G12" s="3" t="s">
        <v>14</v>
      </c>
      <c r="H12" s="17">
        <f>H13+H14</f>
        <v>891.812</v>
      </c>
      <c r="I12" s="17">
        <f>I13+I14</f>
        <v>138.75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41.25" customHeight="1">
      <c r="A13" s="18" t="s">
        <v>38</v>
      </c>
      <c r="B13" s="13" t="s">
        <v>19</v>
      </c>
      <c r="C13" s="3" t="s">
        <v>34</v>
      </c>
      <c r="D13" s="3">
        <v>952</v>
      </c>
      <c r="E13" s="3">
        <v>1102</v>
      </c>
      <c r="F13" s="6">
        <v>494120170</v>
      </c>
      <c r="G13" s="3">
        <v>410</v>
      </c>
      <c r="H13" s="16">
        <v>671.812</v>
      </c>
      <c r="I13" s="16">
        <v>138.75</v>
      </c>
      <c r="J13" s="16">
        <v>0</v>
      </c>
      <c r="K13" s="16">
        <v>0</v>
      </c>
      <c r="L13" s="16">
        <v>0</v>
      </c>
    </row>
    <row r="14" spans="1:12" ht="40.5" customHeight="1">
      <c r="A14" s="18" t="s">
        <v>39</v>
      </c>
      <c r="B14" s="8" t="s">
        <v>20</v>
      </c>
      <c r="C14" s="3" t="s">
        <v>13</v>
      </c>
      <c r="D14" s="3">
        <v>952</v>
      </c>
      <c r="E14" s="3">
        <v>1102</v>
      </c>
      <c r="F14" s="6">
        <v>494120170</v>
      </c>
      <c r="G14" s="3">
        <v>410</v>
      </c>
      <c r="H14" s="16">
        <v>220</v>
      </c>
      <c r="I14" s="16">
        <v>0</v>
      </c>
      <c r="J14" s="16">
        <v>0</v>
      </c>
      <c r="K14" s="16">
        <v>0</v>
      </c>
      <c r="L14" s="16">
        <v>0</v>
      </c>
    </row>
  </sheetData>
  <sheetProtection/>
  <mergeCells count="11">
    <mergeCell ref="B6:B7"/>
    <mergeCell ref="C6:C7"/>
    <mergeCell ref="D6:G6"/>
    <mergeCell ref="H6:L6"/>
    <mergeCell ref="C10:C11"/>
    <mergeCell ref="A2:L2"/>
    <mergeCell ref="A3:L3"/>
    <mergeCell ref="A4:L4"/>
    <mergeCell ref="A10:A11"/>
    <mergeCell ref="B10:B11"/>
    <mergeCell ref="A6:A7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60" zoomScalePageLayoutView="0" workbookViewId="0" topLeftCell="B1">
      <selection activeCell="H13" sqref="H13"/>
    </sheetView>
  </sheetViews>
  <sheetFormatPr defaultColWidth="9.140625" defaultRowHeight="15"/>
  <cols>
    <col min="1" max="1" width="5.421875" style="44" customWidth="1"/>
    <col min="2" max="2" width="35.00390625" style="44" customWidth="1"/>
    <col min="3" max="3" width="14.28125" style="44" customWidth="1"/>
    <col min="4" max="5" width="9.140625" style="44" customWidth="1"/>
    <col min="6" max="6" width="17.421875" style="44" customWidth="1"/>
    <col min="7" max="7" width="9.140625" style="44" customWidth="1"/>
    <col min="8" max="8" width="12.57421875" style="44" customWidth="1"/>
    <col min="9" max="9" width="12.7109375" style="44" customWidth="1"/>
    <col min="10" max="12" width="9.28125" style="44" bestFit="1" customWidth="1"/>
    <col min="13" max="16384" width="9.140625" style="44" customWidth="1"/>
  </cols>
  <sheetData>
    <row r="1" ht="15.75">
      <c r="A1" s="43"/>
    </row>
    <row r="2" spans="1:12" ht="18.75">
      <c r="A2" s="112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8.75">
      <c r="A3" s="112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8.75">
      <c r="A4" s="112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ht="18.75">
      <c r="A5" s="45"/>
    </row>
    <row r="6" spans="1:12" ht="30.75" customHeight="1">
      <c r="A6" s="101" t="s">
        <v>3</v>
      </c>
      <c r="B6" s="101" t="s">
        <v>4</v>
      </c>
      <c r="C6" s="101" t="s">
        <v>5</v>
      </c>
      <c r="D6" s="101" t="s">
        <v>6</v>
      </c>
      <c r="E6" s="101"/>
      <c r="F6" s="101"/>
      <c r="G6" s="101"/>
      <c r="H6" s="101" t="s">
        <v>7</v>
      </c>
      <c r="I6" s="101"/>
      <c r="J6" s="101"/>
      <c r="K6" s="101"/>
      <c r="L6" s="101"/>
    </row>
    <row r="7" spans="1:12" ht="15">
      <c r="A7" s="101"/>
      <c r="B7" s="101"/>
      <c r="C7" s="101"/>
      <c r="D7" s="41" t="s">
        <v>8</v>
      </c>
      <c r="E7" s="41" t="s">
        <v>9</v>
      </c>
      <c r="F7" s="41" t="s">
        <v>10</v>
      </c>
      <c r="G7" s="41" t="s">
        <v>11</v>
      </c>
      <c r="H7" s="41">
        <v>2020</v>
      </c>
      <c r="I7" s="41">
        <v>2021</v>
      </c>
      <c r="J7" s="41">
        <v>2022</v>
      </c>
      <c r="K7" s="41">
        <v>2023</v>
      </c>
      <c r="L7" s="41">
        <v>2024</v>
      </c>
    </row>
    <row r="8" spans="1:12" s="49" customFormat="1" ht="82.5" customHeight="1">
      <c r="A8" s="46"/>
      <c r="B8" s="47" t="s">
        <v>12</v>
      </c>
      <c r="C8" s="23" t="s">
        <v>34</v>
      </c>
      <c r="D8" s="23" t="s">
        <v>14</v>
      </c>
      <c r="E8" s="23" t="s">
        <v>14</v>
      </c>
      <c r="F8" s="23" t="s">
        <v>14</v>
      </c>
      <c r="G8" s="23" t="s">
        <v>14</v>
      </c>
      <c r="H8" s="35">
        <f>H9+H12</f>
        <v>3594.829</v>
      </c>
      <c r="I8" s="48">
        <f>I9+I12</f>
        <v>1267.76951</v>
      </c>
      <c r="J8" s="48">
        <f>J9+J12</f>
        <v>511</v>
      </c>
      <c r="K8" s="48">
        <f>K9+K12</f>
        <v>561</v>
      </c>
      <c r="L8" s="48">
        <f>L9+L12</f>
        <v>561</v>
      </c>
    </row>
    <row r="9" spans="1:12" ht="59.25" customHeight="1">
      <c r="A9" s="50" t="s">
        <v>15</v>
      </c>
      <c r="B9" s="51" t="s">
        <v>35</v>
      </c>
      <c r="C9" s="41" t="s">
        <v>34</v>
      </c>
      <c r="D9" s="41" t="s">
        <v>14</v>
      </c>
      <c r="E9" s="41" t="s">
        <v>14</v>
      </c>
      <c r="F9" s="41" t="s">
        <v>14</v>
      </c>
      <c r="G9" s="41" t="s">
        <v>14</v>
      </c>
      <c r="H9" s="52">
        <f>H10+H11</f>
        <v>561</v>
      </c>
      <c r="I9" s="52">
        <f>I10+I11</f>
        <v>511</v>
      </c>
      <c r="J9" s="52">
        <f>J10+J11</f>
        <v>511</v>
      </c>
      <c r="K9" s="52">
        <f>K10+K11</f>
        <v>561</v>
      </c>
      <c r="L9" s="52">
        <f>L10+L11</f>
        <v>561</v>
      </c>
    </row>
    <row r="10" spans="1:12" ht="26.25" customHeight="1">
      <c r="A10" s="109" t="s">
        <v>36</v>
      </c>
      <c r="B10" s="110" t="s">
        <v>16</v>
      </c>
      <c r="C10" s="111" t="s">
        <v>34</v>
      </c>
      <c r="D10" s="41">
        <v>952</v>
      </c>
      <c r="E10" s="41">
        <v>1102</v>
      </c>
      <c r="F10" s="55" t="s">
        <v>37</v>
      </c>
      <c r="G10" s="41">
        <v>240</v>
      </c>
      <c r="H10" s="37">
        <v>561</v>
      </c>
      <c r="I10" s="53">
        <f>531-50</f>
        <v>481</v>
      </c>
      <c r="J10" s="53">
        <f>531-50</f>
        <v>481</v>
      </c>
      <c r="K10" s="52">
        <v>531</v>
      </c>
      <c r="L10" s="52">
        <v>531</v>
      </c>
    </row>
    <row r="11" spans="1:12" ht="28.5" customHeight="1">
      <c r="A11" s="109"/>
      <c r="B11" s="110"/>
      <c r="C11" s="104"/>
      <c r="D11" s="41">
        <v>952</v>
      </c>
      <c r="E11" s="41">
        <v>1102</v>
      </c>
      <c r="F11" s="55" t="s">
        <v>37</v>
      </c>
      <c r="G11" s="41">
        <v>850</v>
      </c>
      <c r="H11" s="37">
        <v>0</v>
      </c>
      <c r="I11" s="52">
        <v>30</v>
      </c>
      <c r="J11" s="52">
        <v>30</v>
      </c>
      <c r="K11" s="52">
        <v>30</v>
      </c>
      <c r="L11" s="52">
        <v>30</v>
      </c>
    </row>
    <row r="12" spans="1:12" ht="99.75" customHeight="1">
      <c r="A12" s="50" t="s">
        <v>17</v>
      </c>
      <c r="B12" s="40" t="s">
        <v>18</v>
      </c>
      <c r="C12" s="41" t="s">
        <v>34</v>
      </c>
      <c r="D12" s="41" t="s">
        <v>14</v>
      </c>
      <c r="E12" s="41" t="s">
        <v>14</v>
      </c>
      <c r="F12" s="41" t="s">
        <v>14</v>
      </c>
      <c r="G12" s="41" t="s">
        <v>14</v>
      </c>
      <c r="H12" s="36">
        <f>H13+H14</f>
        <v>3033.829</v>
      </c>
      <c r="I12" s="53">
        <f>I13+I14</f>
        <v>756.76951</v>
      </c>
      <c r="J12" s="53">
        <f>J13+J14</f>
        <v>0</v>
      </c>
      <c r="K12" s="53">
        <f>K13+K14</f>
        <v>0</v>
      </c>
      <c r="L12" s="53">
        <f>L13+L14</f>
        <v>0</v>
      </c>
    </row>
    <row r="13" spans="1:12" ht="112.5" customHeight="1">
      <c r="A13" s="54" t="s">
        <v>38</v>
      </c>
      <c r="B13" s="39" t="s">
        <v>46</v>
      </c>
      <c r="C13" s="41" t="s">
        <v>34</v>
      </c>
      <c r="D13" s="41">
        <v>952</v>
      </c>
      <c r="E13" s="41">
        <v>1102</v>
      </c>
      <c r="F13" s="56" t="s">
        <v>47</v>
      </c>
      <c r="G13" s="41">
        <v>410</v>
      </c>
      <c r="H13" s="37">
        <v>2932.206</v>
      </c>
      <c r="I13" s="52">
        <v>603.76951</v>
      </c>
      <c r="J13" s="52">
        <v>0</v>
      </c>
      <c r="K13" s="52">
        <v>0</v>
      </c>
      <c r="L13" s="52">
        <v>0</v>
      </c>
    </row>
    <row r="14" spans="1:12" ht="50.25" customHeight="1">
      <c r="A14" s="54" t="s">
        <v>39</v>
      </c>
      <c r="B14" s="42" t="s">
        <v>45</v>
      </c>
      <c r="C14" s="41" t="s">
        <v>13</v>
      </c>
      <c r="D14" s="41">
        <v>952</v>
      </c>
      <c r="E14" s="41">
        <v>1102</v>
      </c>
      <c r="F14" s="56" t="s">
        <v>47</v>
      </c>
      <c r="G14" s="41">
        <v>410</v>
      </c>
      <c r="H14" s="37">
        <v>101.623</v>
      </c>
      <c r="I14" s="52">
        <v>153</v>
      </c>
      <c r="J14" s="52">
        <v>0</v>
      </c>
      <c r="K14" s="52">
        <v>0</v>
      </c>
      <c r="L14" s="52">
        <v>0</v>
      </c>
    </row>
    <row r="15" ht="15">
      <c r="H15" s="58">
        <f>H12-'уточ 3'!H12</f>
        <v>-242.13699999999972</v>
      </c>
    </row>
    <row r="17" ht="15">
      <c r="H17" s="58"/>
    </row>
    <row r="18" ht="15">
      <c r="H18" s="58"/>
    </row>
    <row r="19" ht="15">
      <c r="H19" s="58"/>
    </row>
  </sheetData>
  <sheetProtection/>
  <mergeCells count="11">
    <mergeCell ref="H6:L6"/>
    <mergeCell ref="A10:A11"/>
    <mergeCell ref="B10:B11"/>
    <mergeCell ref="C10:C11"/>
    <mergeCell ref="A2:L2"/>
    <mergeCell ref="A3:L3"/>
    <mergeCell ref="A4:L4"/>
    <mergeCell ref="A6:A7"/>
    <mergeCell ref="B6:B7"/>
    <mergeCell ref="C6:C7"/>
    <mergeCell ref="D6:G6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PageLayoutView="0" workbookViewId="0" topLeftCell="A1">
      <selection activeCell="Q39" sqref="Q39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95" t="s">
        <v>0</v>
      </c>
      <c r="B1" s="96"/>
      <c r="C1" s="96"/>
      <c r="D1" s="96"/>
      <c r="E1" s="96"/>
      <c r="F1" s="96"/>
      <c r="G1" s="96"/>
      <c r="H1" s="96"/>
      <c r="I1" s="96"/>
    </row>
    <row r="2" spans="1:9" ht="59.25" customHeight="1">
      <c r="A2" s="97" t="s">
        <v>42</v>
      </c>
      <c r="B2" s="98"/>
      <c r="C2" s="98"/>
      <c r="D2" s="98"/>
      <c r="E2" s="98"/>
      <c r="F2" s="98"/>
      <c r="G2" s="98"/>
      <c r="H2" s="98"/>
      <c r="I2" s="98"/>
    </row>
    <row r="3" ht="16.5">
      <c r="A3" s="20"/>
    </row>
    <row r="4" spans="1:9" ht="32.25" customHeight="1">
      <c r="A4" s="101" t="s">
        <v>3</v>
      </c>
      <c r="B4" s="101" t="s">
        <v>21</v>
      </c>
      <c r="C4" s="103" t="s">
        <v>40</v>
      </c>
      <c r="D4" s="101" t="s">
        <v>22</v>
      </c>
      <c r="E4" s="101"/>
      <c r="F4" s="101"/>
      <c r="G4" s="101"/>
      <c r="H4" s="101"/>
      <c r="I4" s="101"/>
    </row>
    <row r="5" spans="1:9" ht="15">
      <c r="A5" s="101"/>
      <c r="B5" s="101"/>
      <c r="C5" s="104"/>
      <c r="D5" s="41">
        <v>2020</v>
      </c>
      <c r="E5" s="41">
        <v>2021</v>
      </c>
      <c r="F5" s="41">
        <v>2022</v>
      </c>
      <c r="G5" s="41">
        <v>2023</v>
      </c>
      <c r="H5" s="41">
        <v>2024</v>
      </c>
      <c r="I5" s="41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41">
        <v>9</v>
      </c>
    </row>
    <row r="7" spans="1:9" ht="26.25" customHeight="1">
      <c r="A7" s="102"/>
      <c r="B7" s="108" t="s">
        <v>24</v>
      </c>
      <c r="C7" s="23" t="s">
        <v>25</v>
      </c>
      <c r="D7" s="24">
        <f aca="true" t="shared" si="0" ref="D7:I7">D8+D9+D10</f>
        <v>13677.83219</v>
      </c>
      <c r="E7" s="24">
        <f t="shared" si="0"/>
        <v>4425.388510000001</v>
      </c>
      <c r="F7" s="24">
        <f t="shared" si="0"/>
        <v>511</v>
      </c>
      <c r="G7" s="24">
        <f t="shared" si="0"/>
        <v>561</v>
      </c>
      <c r="H7" s="24">
        <f t="shared" si="0"/>
        <v>561</v>
      </c>
      <c r="I7" s="24">
        <f t="shared" si="0"/>
        <v>19736.220699999998</v>
      </c>
    </row>
    <row r="8" spans="1:9" ht="29.25" customHeight="1">
      <c r="A8" s="102"/>
      <c r="B8" s="108"/>
      <c r="C8" s="41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2"/>
      <c r="B9" s="108"/>
      <c r="C9" s="41" t="s">
        <v>27</v>
      </c>
      <c r="D9" s="24">
        <f t="shared" si="1"/>
        <v>10083.00319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13240.62219</v>
      </c>
    </row>
    <row r="10" spans="1:9" ht="23.25" customHeight="1">
      <c r="A10" s="102"/>
      <c r="B10" s="108"/>
      <c r="C10" s="41" t="s">
        <v>28</v>
      </c>
      <c r="D10" s="57">
        <f>D14+D22</f>
        <v>3594.829</v>
      </c>
      <c r="E10" s="24">
        <f t="shared" si="1"/>
        <v>1267.76951</v>
      </c>
      <c r="F10" s="24">
        <f t="shared" si="1"/>
        <v>511</v>
      </c>
      <c r="G10" s="24">
        <f t="shared" si="1"/>
        <v>561</v>
      </c>
      <c r="H10" s="24">
        <f t="shared" si="1"/>
        <v>561</v>
      </c>
      <c r="I10" s="24">
        <f t="shared" si="1"/>
        <v>6495.59851</v>
      </c>
    </row>
    <row r="11" spans="1:9" ht="16.5" customHeight="1">
      <c r="A11" s="99" t="s">
        <v>15</v>
      </c>
      <c r="B11" s="105" t="s">
        <v>41</v>
      </c>
      <c r="C11" s="23" t="s">
        <v>25</v>
      </c>
      <c r="D11" s="24">
        <f>D12+D13+D14</f>
        <v>561</v>
      </c>
      <c r="E11" s="24">
        <f>E12+E13+E14</f>
        <v>511</v>
      </c>
      <c r="F11" s="24">
        <f>F12+F13+F14</f>
        <v>511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2705</v>
      </c>
    </row>
    <row r="12" spans="1:9" ht="30">
      <c r="A12" s="99"/>
      <c r="B12" s="106"/>
      <c r="C12" s="4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9"/>
      <c r="B13" s="106"/>
      <c r="C13" s="4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ht="15">
      <c r="A14" s="99"/>
      <c r="B14" s="107"/>
      <c r="C14" s="41" t="s">
        <v>28</v>
      </c>
      <c r="D14" s="24">
        <v>561</v>
      </c>
      <c r="E14" s="24">
        <f>561-50</f>
        <v>511</v>
      </c>
      <c r="F14" s="24">
        <f>561-50</f>
        <v>511</v>
      </c>
      <c r="G14" s="24">
        <f>561</f>
        <v>561</v>
      </c>
      <c r="H14" s="24">
        <v>561</v>
      </c>
      <c r="I14" s="25">
        <f t="shared" si="2"/>
        <v>2705</v>
      </c>
      <c r="L14" s="31"/>
    </row>
    <row r="15" spans="1:9" ht="26.25" customHeight="1">
      <c r="A15" s="99" t="s">
        <v>29</v>
      </c>
      <c r="B15" s="100" t="s">
        <v>16</v>
      </c>
      <c r="C15" s="23" t="s">
        <v>25</v>
      </c>
      <c r="D15" s="24">
        <f>D16+D17+D18</f>
        <v>561</v>
      </c>
      <c r="E15" s="24">
        <f>E16+E17+E18</f>
        <v>511</v>
      </c>
      <c r="F15" s="24">
        <f>F16+F17+F18</f>
        <v>511</v>
      </c>
      <c r="G15" s="24">
        <f>G16+G17+G18</f>
        <v>561</v>
      </c>
      <c r="H15" s="24">
        <f>H16+H17+H18</f>
        <v>561</v>
      </c>
      <c r="I15" s="25">
        <f t="shared" si="2"/>
        <v>2705</v>
      </c>
    </row>
    <row r="16" spans="1:9" ht="26.25" customHeight="1">
      <c r="A16" s="99"/>
      <c r="B16" s="100"/>
      <c r="C16" s="4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9"/>
      <c r="B17" s="100"/>
      <c r="C17" s="4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9"/>
      <c r="B18" s="100"/>
      <c r="C18" s="41" t="s">
        <v>28</v>
      </c>
      <c r="D18" s="24">
        <v>561</v>
      </c>
      <c r="E18" s="24">
        <f>561-50</f>
        <v>511</v>
      </c>
      <c r="F18" s="24">
        <f>561-50</f>
        <v>511</v>
      </c>
      <c r="G18" s="24">
        <v>561</v>
      </c>
      <c r="H18" s="24">
        <v>561</v>
      </c>
      <c r="I18" s="25">
        <f t="shared" si="2"/>
        <v>2705</v>
      </c>
    </row>
    <row r="19" spans="1:9" ht="20.25" customHeight="1">
      <c r="A19" s="99" t="s">
        <v>17</v>
      </c>
      <c r="B19" s="100" t="s">
        <v>30</v>
      </c>
      <c r="C19" s="23" t="s">
        <v>25</v>
      </c>
      <c r="D19" s="24">
        <f>D20+D21+D22</f>
        <v>13116.83219</v>
      </c>
      <c r="E19" s="24">
        <f>E20+E21+E22</f>
        <v>3914.38851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17031.220699999998</v>
      </c>
    </row>
    <row r="20" spans="1:9" ht="32.25" customHeight="1">
      <c r="A20" s="99"/>
      <c r="B20" s="100"/>
      <c r="C20" s="41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9"/>
      <c r="B21" s="100"/>
      <c r="C21" s="41" t="s">
        <v>27</v>
      </c>
      <c r="D21" s="24">
        <f t="shared" si="3"/>
        <v>10083.00319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13240.62219</v>
      </c>
    </row>
    <row r="22" spans="1:9" ht="22.5" customHeight="1">
      <c r="A22" s="99"/>
      <c r="B22" s="100"/>
      <c r="C22" s="41" t="s">
        <v>28</v>
      </c>
      <c r="D22" s="57">
        <f>D26+D30+D34</f>
        <v>3033.829</v>
      </c>
      <c r="E22" s="24">
        <f>E26+E30</f>
        <v>756.76951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3790.5985100000003</v>
      </c>
    </row>
    <row r="23" spans="1:9" ht="21.75" customHeight="1">
      <c r="A23" s="99" t="s">
        <v>31</v>
      </c>
      <c r="B23" s="99" t="s">
        <v>46</v>
      </c>
      <c r="C23" s="23" t="s">
        <v>25</v>
      </c>
      <c r="D23" s="57">
        <f>D24+D25+D26</f>
        <v>2932.206</v>
      </c>
      <c r="E23" s="24">
        <f>E24+E25+E26</f>
        <v>603.76951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3535.97551</v>
      </c>
    </row>
    <row r="24" spans="1:9" ht="36" customHeight="1">
      <c r="A24" s="99"/>
      <c r="B24" s="99"/>
      <c r="C24" s="41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9"/>
      <c r="B25" s="99"/>
      <c r="C25" s="41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9"/>
      <c r="B26" s="99"/>
      <c r="C26" s="41" t="s">
        <v>28</v>
      </c>
      <c r="D26" s="57">
        <v>2932.206</v>
      </c>
      <c r="E26" s="24">
        <v>603.76951</v>
      </c>
      <c r="F26" s="24">
        <v>0</v>
      </c>
      <c r="G26" s="24">
        <v>0</v>
      </c>
      <c r="H26" s="24">
        <v>0</v>
      </c>
      <c r="I26" s="25">
        <f t="shared" si="2"/>
        <v>3535.97551</v>
      </c>
    </row>
    <row r="27" spans="1:9" ht="15">
      <c r="A27" s="99" t="s">
        <v>32</v>
      </c>
      <c r="B27" s="99" t="s">
        <v>45</v>
      </c>
      <c r="C27" s="23" t="s">
        <v>25</v>
      </c>
      <c r="D27" s="57">
        <f>D28+D29+D30</f>
        <v>10184.626189999999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10337.626189999999</v>
      </c>
    </row>
    <row r="28" spans="1:9" ht="27.75" customHeight="1">
      <c r="A28" s="99"/>
      <c r="B28" s="99"/>
      <c r="C28" s="4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9"/>
      <c r="B29" s="99"/>
      <c r="C29" s="41" t="s">
        <v>27</v>
      </c>
      <c r="D29" s="24">
        <f>10890-806.99681</f>
        <v>10083.00319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10083.00319</v>
      </c>
    </row>
    <row r="30" spans="1:9" ht="21.75" customHeight="1">
      <c r="A30" s="99"/>
      <c r="B30" s="99"/>
      <c r="C30" s="41" t="s">
        <v>28</v>
      </c>
      <c r="D30" s="57">
        <v>101.623</v>
      </c>
      <c r="E30" s="24">
        <v>153</v>
      </c>
      <c r="F30" s="24">
        <v>0</v>
      </c>
      <c r="G30" s="24">
        <v>0</v>
      </c>
      <c r="H30" s="24">
        <v>0</v>
      </c>
      <c r="I30" s="25">
        <f t="shared" si="2"/>
        <v>254.623</v>
      </c>
    </row>
    <row r="31" spans="1:9" ht="15">
      <c r="A31" s="99" t="s">
        <v>43</v>
      </c>
      <c r="B31" s="99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9"/>
      <c r="B32" s="99"/>
      <c r="C32" s="41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9"/>
      <c r="B33" s="99"/>
      <c r="C33" s="41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9"/>
      <c r="B34" s="99"/>
      <c r="C34" s="41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1:I1"/>
    <mergeCell ref="A2:I2"/>
    <mergeCell ref="A4:A5"/>
    <mergeCell ref="B4:B5"/>
    <mergeCell ref="C4:C5"/>
    <mergeCell ref="D4:I4"/>
    <mergeCell ref="A7:A10"/>
    <mergeCell ref="B7:B10"/>
    <mergeCell ref="A11:A14"/>
    <mergeCell ref="B11:B14"/>
    <mergeCell ref="A15:A18"/>
    <mergeCell ref="B15:B18"/>
    <mergeCell ref="A31:A34"/>
    <mergeCell ref="B31:B34"/>
    <mergeCell ref="A19:A22"/>
    <mergeCell ref="B19:B22"/>
    <mergeCell ref="A23:A26"/>
    <mergeCell ref="B23:B26"/>
    <mergeCell ref="A27:A30"/>
    <mergeCell ref="B27:B30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90" zoomScaleSheetLayoutView="90" zoomScalePageLayoutView="0" workbookViewId="0" topLeftCell="D1">
      <selection activeCell="O5" sqref="O5"/>
    </sheetView>
  </sheetViews>
  <sheetFormatPr defaultColWidth="9.140625" defaultRowHeight="15"/>
  <cols>
    <col min="1" max="1" width="5.421875" style="69" customWidth="1"/>
    <col min="2" max="2" width="46.00390625" style="69" customWidth="1"/>
    <col min="3" max="3" width="21.421875" style="69" customWidth="1"/>
    <col min="4" max="5" width="9.140625" style="69" customWidth="1"/>
    <col min="6" max="6" width="17.421875" style="69" customWidth="1"/>
    <col min="7" max="7" width="9.140625" style="69" customWidth="1"/>
    <col min="8" max="8" width="12.57421875" style="69" customWidth="1"/>
    <col min="9" max="9" width="12.7109375" style="69" customWidth="1"/>
    <col min="10" max="12" width="9.28125" style="69" bestFit="1" customWidth="1"/>
    <col min="13" max="16384" width="9.140625" style="69" customWidth="1"/>
  </cols>
  <sheetData>
    <row r="1" spans="9:12" ht="31.5" customHeight="1">
      <c r="I1" s="119" t="s">
        <v>56</v>
      </c>
      <c r="J1" s="115"/>
      <c r="K1" s="115"/>
      <c r="L1" s="115"/>
    </row>
    <row r="2" spans="9:12" ht="36" customHeight="1">
      <c r="I2" s="117" t="s">
        <v>57</v>
      </c>
      <c r="J2" s="118"/>
      <c r="K2" s="118"/>
      <c r="L2" s="118"/>
    </row>
    <row r="3" spans="9:12" ht="13.5" customHeight="1">
      <c r="I3" s="117" t="s">
        <v>55</v>
      </c>
      <c r="J3" s="92"/>
      <c r="K3" s="92"/>
      <c r="L3" s="92"/>
    </row>
    <row r="4" spans="9:12" ht="21" customHeight="1">
      <c r="I4" s="85"/>
      <c r="J4" s="84"/>
      <c r="K4" s="84"/>
      <c r="L4" s="84"/>
    </row>
    <row r="5" spans="9:12" ht="93.75" customHeight="1">
      <c r="I5" s="114" t="s">
        <v>54</v>
      </c>
      <c r="J5" s="115"/>
      <c r="K5" s="115"/>
      <c r="L5" s="115"/>
    </row>
    <row r="6" ht="15.75">
      <c r="A6" s="68"/>
    </row>
    <row r="7" spans="1:12" ht="18.75">
      <c r="A7" s="122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ht="18.75">
      <c r="A8" s="122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2" ht="18.75">
      <c r="A9" s="122" t="s">
        <v>48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ht="18.75">
      <c r="A10" s="70"/>
    </row>
    <row r="11" spans="1:12" ht="30.75" customHeight="1">
      <c r="A11" s="113" t="s">
        <v>3</v>
      </c>
      <c r="B11" s="113" t="s">
        <v>4</v>
      </c>
      <c r="C11" s="113" t="s">
        <v>5</v>
      </c>
      <c r="D11" s="113" t="s">
        <v>6</v>
      </c>
      <c r="E11" s="113"/>
      <c r="F11" s="113"/>
      <c r="G11" s="113"/>
      <c r="H11" s="113" t="s">
        <v>7</v>
      </c>
      <c r="I11" s="113"/>
      <c r="J11" s="113"/>
      <c r="K11" s="113"/>
      <c r="L11" s="113"/>
    </row>
    <row r="12" spans="1:12" ht="15">
      <c r="A12" s="113"/>
      <c r="B12" s="113"/>
      <c r="C12" s="113"/>
      <c r="D12" s="62" t="s">
        <v>8</v>
      </c>
      <c r="E12" s="62" t="s">
        <v>9</v>
      </c>
      <c r="F12" s="62" t="s">
        <v>10</v>
      </c>
      <c r="G12" s="62" t="s">
        <v>11</v>
      </c>
      <c r="H12" s="62">
        <v>2020</v>
      </c>
      <c r="I12" s="62">
        <v>2021</v>
      </c>
      <c r="J12" s="62">
        <v>2022</v>
      </c>
      <c r="K12" s="62">
        <v>2023</v>
      </c>
      <c r="L12" s="62">
        <v>2024</v>
      </c>
    </row>
    <row r="13" spans="1:12" s="73" customFormat="1" ht="73.5" customHeight="1">
      <c r="A13" s="71"/>
      <c r="B13" s="72" t="s">
        <v>49</v>
      </c>
      <c r="C13" s="64" t="s">
        <v>51</v>
      </c>
      <c r="D13" s="64" t="s">
        <v>14</v>
      </c>
      <c r="E13" s="64" t="s">
        <v>14</v>
      </c>
      <c r="F13" s="64" t="s">
        <v>14</v>
      </c>
      <c r="G13" s="64" t="s">
        <v>14</v>
      </c>
      <c r="H13" s="83">
        <f>H14+H17</f>
        <v>3594.829</v>
      </c>
      <c r="I13" s="83">
        <f>I14+I17</f>
        <v>874.4540000000001</v>
      </c>
      <c r="J13" s="83">
        <f>J14+J17</f>
        <v>661</v>
      </c>
      <c r="K13" s="83">
        <f>K14+K17</f>
        <v>661</v>
      </c>
      <c r="L13" s="83">
        <f>L14+L17</f>
        <v>661</v>
      </c>
    </row>
    <row r="14" spans="1:12" ht="59.25" customHeight="1">
      <c r="A14" s="74" t="s">
        <v>15</v>
      </c>
      <c r="B14" s="75" t="s">
        <v>50</v>
      </c>
      <c r="C14" s="62" t="s">
        <v>51</v>
      </c>
      <c r="D14" s="62" t="s">
        <v>14</v>
      </c>
      <c r="E14" s="62" t="s">
        <v>14</v>
      </c>
      <c r="F14" s="62" t="s">
        <v>14</v>
      </c>
      <c r="G14" s="62" t="s">
        <v>14</v>
      </c>
      <c r="H14" s="77">
        <f>H15+H16</f>
        <v>561</v>
      </c>
      <c r="I14" s="77">
        <f>I15+I16</f>
        <v>661</v>
      </c>
      <c r="J14" s="77">
        <f>J15+J16</f>
        <v>661</v>
      </c>
      <c r="K14" s="77">
        <f>K15+K16</f>
        <v>661</v>
      </c>
      <c r="L14" s="77">
        <f>L15+L16</f>
        <v>661</v>
      </c>
    </row>
    <row r="15" spans="1:12" ht="26.25" customHeight="1">
      <c r="A15" s="120" t="s">
        <v>36</v>
      </c>
      <c r="B15" s="121" t="s">
        <v>16</v>
      </c>
      <c r="C15" s="116" t="s">
        <v>51</v>
      </c>
      <c r="D15" s="62">
        <v>952</v>
      </c>
      <c r="E15" s="62">
        <v>1102</v>
      </c>
      <c r="F15" s="76" t="s">
        <v>37</v>
      </c>
      <c r="G15" s="62">
        <v>240</v>
      </c>
      <c r="H15" s="77">
        <v>561</v>
      </c>
      <c r="I15" s="77">
        <v>631</v>
      </c>
      <c r="J15" s="77">
        <v>631</v>
      </c>
      <c r="K15" s="77">
        <v>631</v>
      </c>
      <c r="L15" s="77">
        <v>631</v>
      </c>
    </row>
    <row r="16" spans="1:12" ht="26.25" customHeight="1">
      <c r="A16" s="120"/>
      <c r="B16" s="121"/>
      <c r="C16" s="90"/>
      <c r="D16" s="62">
        <v>952</v>
      </c>
      <c r="E16" s="62">
        <v>1102</v>
      </c>
      <c r="F16" s="76" t="s">
        <v>37</v>
      </c>
      <c r="G16" s="62">
        <v>850</v>
      </c>
      <c r="H16" s="77">
        <v>0</v>
      </c>
      <c r="I16" s="77">
        <v>30</v>
      </c>
      <c r="J16" s="77">
        <v>30</v>
      </c>
      <c r="K16" s="77">
        <v>30</v>
      </c>
      <c r="L16" s="77">
        <v>30</v>
      </c>
    </row>
    <row r="17" spans="1:12" ht="82.5" customHeight="1">
      <c r="A17" s="74" t="s">
        <v>17</v>
      </c>
      <c r="B17" s="67" t="s">
        <v>18</v>
      </c>
      <c r="C17" s="62" t="s">
        <v>51</v>
      </c>
      <c r="D17" s="62" t="s">
        <v>14</v>
      </c>
      <c r="E17" s="62" t="s">
        <v>14</v>
      </c>
      <c r="F17" s="62" t="s">
        <v>14</v>
      </c>
      <c r="G17" s="62" t="s">
        <v>14</v>
      </c>
      <c r="H17" s="77">
        <f>H18+H19</f>
        <v>3033.829</v>
      </c>
      <c r="I17" s="77">
        <f>I18+I19</f>
        <v>213.45400000000006</v>
      </c>
      <c r="J17" s="77">
        <f>J18+J19</f>
        <v>0</v>
      </c>
      <c r="K17" s="77">
        <f>K18+K19</f>
        <v>0</v>
      </c>
      <c r="L17" s="77">
        <f>L18+L19</f>
        <v>0</v>
      </c>
    </row>
    <row r="18" spans="1:12" ht="92.25" customHeight="1">
      <c r="A18" s="78" t="s">
        <v>38</v>
      </c>
      <c r="B18" s="79" t="s">
        <v>46</v>
      </c>
      <c r="C18" s="62" t="s">
        <v>51</v>
      </c>
      <c r="D18" s="62">
        <v>952</v>
      </c>
      <c r="E18" s="62">
        <v>1102</v>
      </c>
      <c r="F18" s="80" t="s">
        <v>47</v>
      </c>
      <c r="G18" s="62">
        <v>410</v>
      </c>
      <c r="H18" s="77">
        <v>2932.206</v>
      </c>
      <c r="I18" s="77">
        <v>0</v>
      </c>
      <c r="J18" s="77">
        <v>0</v>
      </c>
      <c r="K18" s="77">
        <v>0</v>
      </c>
      <c r="L18" s="77">
        <v>0</v>
      </c>
    </row>
    <row r="19" spans="1:12" ht="50.25" customHeight="1">
      <c r="A19" s="78" t="s">
        <v>39</v>
      </c>
      <c r="B19" s="81" t="s">
        <v>45</v>
      </c>
      <c r="C19" s="62" t="s">
        <v>51</v>
      </c>
      <c r="D19" s="62">
        <v>952</v>
      </c>
      <c r="E19" s="62">
        <v>1102</v>
      </c>
      <c r="F19" s="80" t="s">
        <v>47</v>
      </c>
      <c r="G19" s="62">
        <v>410</v>
      </c>
      <c r="H19" s="77">
        <v>101.623</v>
      </c>
      <c r="I19" s="77">
        <f>817.224-603.77</f>
        <v>213.45400000000006</v>
      </c>
      <c r="J19" s="77">
        <v>0</v>
      </c>
      <c r="K19" s="77">
        <v>0</v>
      </c>
      <c r="L19" s="77">
        <v>0</v>
      </c>
    </row>
    <row r="20" ht="15">
      <c r="H20" s="82"/>
    </row>
    <row r="22" ht="15">
      <c r="H22" s="82"/>
    </row>
    <row r="23" ht="15">
      <c r="H23" s="82"/>
    </row>
    <row r="24" ht="15">
      <c r="H24" s="82"/>
    </row>
  </sheetData>
  <sheetProtection/>
  <mergeCells count="15">
    <mergeCell ref="I2:L2"/>
    <mergeCell ref="I1:L1"/>
    <mergeCell ref="I3:L3"/>
    <mergeCell ref="A15:A16"/>
    <mergeCell ref="B15:B16"/>
    <mergeCell ref="A7:L7"/>
    <mergeCell ref="A8:L8"/>
    <mergeCell ref="A9:L9"/>
    <mergeCell ref="A11:A12"/>
    <mergeCell ref="B11:B12"/>
    <mergeCell ref="C11:C12"/>
    <mergeCell ref="D11:G11"/>
    <mergeCell ref="H11:L11"/>
    <mergeCell ref="I5:L5"/>
    <mergeCell ref="C15:C16"/>
  </mergeCells>
  <printOptions/>
  <pageMargins left="0.5118110236220472" right="0.11811023622047245" top="0.7480314960629921" bottom="0" header="0.31496062992125984" footer="0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A7" sqref="A7:I7"/>
    </sheetView>
  </sheetViews>
  <sheetFormatPr defaultColWidth="9.140625" defaultRowHeight="15"/>
  <cols>
    <col min="1" max="1" width="6.28125" style="60" customWidth="1"/>
    <col min="2" max="2" width="39.57421875" style="60" customWidth="1"/>
    <col min="3" max="3" width="17.8515625" style="60" customWidth="1"/>
    <col min="4" max="4" width="12.00390625" style="60" customWidth="1"/>
    <col min="5" max="5" width="11.8515625" style="60" customWidth="1"/>
    <col min="6" max="6" width="10.28125" style="60" customWidth="1"/>
    <col min="7" max="8" width="9.140625" style="60" customWidth="1"/>
    <col min="9" max="9" width="11.8515625" style="60" customWidth="1"/>
    <col min="10" max="16384" width="9.140625" style="60" customWidth="1"/>
  </cols>
  <sheetData>
    <row r="1" spans="6:9" s="69" customFormat="1" ht="31.5" customHeight="1">
      <c r="F1" s="119" t="s">
        <v>58</v>
      </c>
      <c r="G1" s="92"/>
      <c r="H1" s="92"/>
      <c r="I1" s="92"/>
    </row>
    <row r="2" spans="6:9" s="69" customFormat="1" ht="36" customHeight="1">
      <c r="F2" s="114" t="s">
        <v>61</v>
      </c>
      <c r="G2" s="128"/>
      <c r="H2" s="128"/>
      <c r="I2" s="128"/>
    </row>
    <row r="3" spans="6:9" s="69" customFormat="1" ht="17.25" customHeight="1">
      <c r="F3" s="114" t="s">
        <v>63</v>
      </c>
      <c r="G3" s="128"/>
      <c r="H3" s="128"/>
      <c r="I3" s="128"/>
    </row>
    <row r="4" s="69" customFormat="1" ht="21" customHeight="1">
      <c r="I4" s="85"/>
    </row>
    <row r="5" spans="6:9" ht="98.25" customHeight="1">
      <c r="F5" s="114" t="s">
        <v>52</v>
      </c>
      <c r="G5" s="92"/>
      <c r="H5" s="92"/>
      <c r="I5" s="92"/>
    </row>
    <row r="6" spans="1:9" ht="18.75">
      <c r="A6" s="131" t="s">
        <v>0</v>
      </c>
      <c r="B6" s="131"/>
      <c r="C6" s="131"/>
      <c r="D6" s="131"/>
      <c r="E6" s="131"/>
      <c r="F6" s="131"/>
      <c r="G6" s="131"/>
      <c r="H6" s="131"/>
      <c r="I6" s="131"/>
    </row>
    <row r="7" spans="1:9" ht="59.25" customHeight="1">
      <c r="A7" s="132" t="s">
        <v>53</v>
      </c>
      <c r="B7" s="133"/>
      <c r="C7" s="133"/>
      <c r="D7" s="133"/>
      <c r="E7" s="133"/>
      <c r="F7" s="133"/>
      <c r="G7" s="133"/>
      <c r="H7" s="133"/>
      <c r="I7" s="133"/>
    </row>
    <row r="8" ht="16.5">
      <c r="A8" s="61"/>
    </row>
    <row r="9" spans="1:9" ht="32.25" customHeight="1">
      <c r="A9" s="113" t="s">
        <v>3</v>
      </c>
      <c r="B9" s="113" t="s">
        <v>21</v>
      </c>
      <c r="C9" s="129" t="s">
        <v>40</v>
      </c>
      <c r="D9" s="113" t="s">
        <v>22</v>
      </c>
      <c r="E9" s="113"/>
      <c r="F9" s="113"/>
      <c r="G9" s="113"/>
      <c r="H9" s="113"/>
      <c r="I9" s="113"/>
    </row>
    <row r="10" spans="1:9" ht="15">
      <c r="A10" s="113"/>
      <c r="B10" s="113"/>
      <c r="C10" s="130"/>
      <c r="D10" s="62">
        <v>2020</v>
      </c>
      <c r="E10" s="62">
        <v>2021</v>
      </c>
      <c r="F10" s="62">
        <v>2022</v>
      </c>
      <c r="G10" s="62">
        <v>2023</v>
      </c>
      <c r="H10" s="62">
        <v>2024</v>
      </c>
      <c r="I10" s="62" t="s">
        <v>23</v>
      </c>
    </row>
    <row r="11" spans="1:9" ht="15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2">
        <v>9</v>
      </c>
    </row>
    <row r="12" spans="1:9" ht="26.25" customHeight="1">
      <c r="A12" s="135"/>
      <c r="B12" s="136" t="s">
        <v>24</v>
      </c>
      <c r="C12" s="64" t="s">
        <v>25</v>
      </c>
      <c r="D12" s="65">
        <f>D13+D14+D15</f>
        <v>13677.83219</v>
      </c>
      <c r="E12" s="65">
        <f>E13+E14+E15</f>
        <v>5117.575000000001</v>
      </c>
      <c r="F12" s="65">
        <f>F13+F14+F15</f>
        <v>1788.31</v>
      </c>
      <c r="G12" s="65">
        <f>G13+G14+G15</f>
        <v>661</v>
      </c>
      <c r="H12" s="65">
        <f>H13+H14+H15</f>
        <v>661</v>
      </c>
      <c r="I12" s="65">
        <f>D12+E12+F12+G12+H12</f>
        <v>21905.71719</v>
      </c>
    </row>
    <row r="13" spans="1:9" ht="29.25" customHeight="1">
      <c r="A13" s="135"/>
      <c r="B13" s="136"/>
      <c r="C13" s="62" t="s">
        <v>26</v>
      </c>
      <c r="D13" s="65">
        <f>D17+D25+D37</f>
        <v>0</v>
      </c>
      <c r="E13" s="65">
        <f>E17+E25+E37</f>
        <v>2907.05</v>
      </c>
      <c r="F13" s="65">
        <f>F17+F25+F37</f>
        <v>0</v>
      </c>
      <c r="G13" s="65">
        <f>G17+G25+G37</f>
        <v>0</v>
      </c>
      <c r="H13" s="65">
        <f>H17+H25+H37</f>
        <v>0</v>
      </c>
      <c r="I13" s="65">
        <f>D13+E13+F13+G13+H13</f>
        <v>2907.05</v>
      </c>
    </row>
    <row r="14" spans="1:9" ht="21" customHeight="1">
      <c r="A14" s="135"/>
      <c r="B14" s="136"/>
      <c r="C14" s="62" t="s">
        <v>27</v>
      </c>
      <c r="D14" s="65">
        <f aca="true" t="shared" si="0" ref="D14:H15">D18+D26+D42</f>
        <v>10083.00319</v>
      </c>
      <c r="E14" s="65">
        <f t="shared" si="0"/>
        <v>59.328</v>
      </c>
      <c r="F14" s="65">
        <f t="shared" si="0"/>
        <v>0</v>
      </c>
      <c r="G14" s="65">
        <f t="shared" si="0"/>
        <v>0</v>
      </c>
      <c r="H14" s="65">
        <f t="shared" si="0"/>
        <v>0</v>
      </c>
      <c r="I14" s="65">
        <f>D14+E14+F14+G14+H14</f>
        <v>10142.331189999999</v>
      </c>
    </row>
    <row r="15" spans="1:9" ht="23.25" customHeight="1">
      <c r="A15" s="135"/>
      <c r="B15" s="136"/>
      <c r="C15" s="62" t="s">
        <v>28</v>
      </c>
      <c r="D15" s="65">
        <f t="shared" si="0"/>
        <v>3594.829</v>
      </c>
      <c r="E15" s="65">
        <f t="shared" si="0"/>
        <v>2151.197</v>
      </c>
      <c r="F15" s="65">
        <f t="shared" si="0"/>
        <v>1788.31</v>
      </c>
      <c r="G15" s="65">
        <f t="shared" si="0"/>
        <v>661</v>
      </c>
      <c r="H15" s="65">
        <f t="shared" si="0"/>
        <v>661</v>
      </c>
      <c r="I15" s="65">
        <f>D15+E15+F15+G15+H15</f>
        <v>8856.336</v>
      </c>
    </row>
    <row r="16" spans="1:9" ht="16.5" customHeight="1">
      <c r="A16" s="127" t="s">
        <v>15</v>
      </c>
      <c r="B16" s="137" t="s">
        <v>62</v>
      </c>
      <c r="C16" s="64" t="s">
        <v>25</v>
      </c>
      <c r="D16" s="65">
        <f>D17+D18+D19</f>
        <v>561</v>
      </c>
      <c r="E16" s="65">
        <f>E17+E18+E19</f>
        <v>661</v>
      </c>
      <c r="F16" s="65">
        <f>F17+F18+F19</f>
        <v>661</v>
      </c>
      <c r="G16" s="65">
        <f>G17+G18+G19</f>
        <v>661</v>
      </c>
      <c r="H16" s="65">
        <f>H17+H18+H19</f>
        <v>661</v>
      </c>
      <c r="I16" s="65">
        <f>D16+E16+F16+G16+H16</f>
        <v>3205</v>
      </c>
    </row>
    <row r="17" spans="1:9" ht="30">
      <c r="A17" s="127"/>
      <c r="B17" s="138"/>
      <c r="C17" s="62" t="s">
        <v>26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6">
        <f aca="true" t="shared" si="1" ref="I17:I35">D17+E17+F17+G17+H17</f>
        <v>0</v>
      </c>
    </row>
    <row r="18" spans="1:9" ht="15">
      <c r="A18" s="127"/>
      <c r="B18" s="138"/>
      <c r="C18" s="62" t="s">
        <v>27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6">
        <f t="shared" si="1"/>
        <v>0</v>
      </c>
    </row>
    <row r="19" spans="1:9" ht="15">
      <c r="A19" s="127"/>
      <c r="B19" s="139"/>
      <c r="C19" s="62" t="s">
        <v>28</v>
      </c>
      <c r="D19" s="65">
        <f>D23</f>
        <v>561</v>
      </c>
      <c r="E19" s="65">
        <f>E23</f>
        <v>661</v>
      </c>
      <c r="F19" s="65">
        <f>F23</f>
        <v>661</v>
      </c>
      <c r="G19" s="65">
        <f>G23</f>
        <v>661</v>
      </c>
      <c r="H19" s="65">
        <f>H23</f>
        <v>661</v>
      </c>
      <c r="I19" s="66">
        <f t="shared" si="1"/>
        <v>3205</v>
      </c>
    </row>
    <row r="20" spans="1:9" ht="26.25" customHeight="1">
      <c r="A20" s="127" t="s">
        <v>29</v>
      </c>
      <c r="B20" s="134" t="s">
        <v>16</v>
      </c>
      <c r="C20" s="64" t="s">
        <v>25</v>
      </c>
      <c r="D20" s="65">
        <f>D21+D22+D23</f>
        <v>561</v>
      </c>
      <c r="E20" s="65">
        <f>E21+E22+E23</f>
        <v>661</v>
      </c>
      <c r="F20" s="65">
        <f>F21+F22+F23</f>
        <v>661</v>
      </c>
      <c r="G20" s="65">
        <f>G21+G22+G23</f>
        <v>661</v>
      </c>
      <c r="H20" s="65">
        <f>H21+H22+H23</f>
        <v>661</v>
      </c>
      <c r="I20" s="66">
        <f t="shared" si="1"/>
        <v>3205</v>
      </c>
    </row>
    <row r="21" spans="1:9" ht="26.25" customHeight="1">
      <c r="A21" s="127"/>
      <c r="B21" s="134"/>
      <c r="C21" s="62" t="s">
        <v>26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6">
        <f t="shared" si="1"/>
        <v>0</v>
      </c>
    </row>
    <row r="22" spans="1:9" ht="21" customHeight="1">
      <c r="A22" s="127"/>
      <c r="B22" s="134"/>
      <c r="C22" s="62" t="s">
        <v>27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6">
        <f t="shared" si="1"/>
        <v>0</v>
      </c>
    </row>
    <row r="23" spans="1:9" ht="21" customHeight="1">
      <c r="A23" s="127"/>
      <c r="B23" s="134"/>
      <c r="C23" s="62" t="s">
        <v>28</v>
      </c>
      <c r="D23" s="65">
        <f>'2021 3'!H14</f>
        <v>561</v>
      </c>
      <c r="E23" s="65">
        <f>'2021 3'!I14</f>
        <v>661</v>
      </c>
      <c r="F23" s="65">
        <f>'2021 3'!J14</f>
        <v>661</v>
      </c>
      <c r="G23" s="65">
        <f>'2021 3'!K14</f>
        <v>661</v>
      </c>
      <c r="H23" s="65">
        <f>'2021 3'!L14</f>
        <v>661</v>
      </c>
      <c r="I23" s="66">
        <f t="shared" si="1"/>
        <v>3205</v>
      </c>
    </row>
    <row r="24" spans="1:9" ht="20.25" customHeight="1">
      <c r="A24" s="127" t="s">
        <v>17</v>
      </c>
      <c r="B24" s="134" t="s">
        <v>30</v>
      </c>
      <c r="C24" s="64" t="s">
        <v>25</v>
      </c>
      <c r="D24" s="65">
        <f>D25+D26+D27</f>
        <v>13116.83219</v>
      </c>
      <c r="E24" s="65">
        <f>E25+E26+E27</f>
        <v>213.45400000000006</v>
      </c>
      <c r="F24" s="65">
        <f>F25+F26+F27</f>
        <v>1127.31</v>
      </c>
      <c r="G24" s="65">
        <f>G25+G26+G27</f>
        <v>0</v>
      </c>
      <c r="H24" s="65">
        <f>H25+H26+H27</f>
        <v>0</v>
      </c>
      <c r="I24" s="66">
        <f t="shared" si="1"/>
        <v>14457.596189999998</v>
      </c>
    </row>
    <row r="25" spans="1:9" ht="32.25" customHeight="1">
      <c r="A25" s="127"/>
      <c r="B25" s="134"/>
      <c r="C25" s="62" t="s">
        <v>26</v>
      </c>
      <c r="D25" s="65">
        <f aca="true" t="shared" si="2" ref="D25:I26">D29+D33</f>
        <v>0</v>
      </c>
      <c r="E25" s="65">
        <f t="shared" si="2"/>
        <v>0</v>
      </c>
      <c r="F25" s="65">
        <f t="shared" si="2"/>
        <v>0</v>
      </c>
      <c r="G25" s="65">
        <f t="shared" si="2"/>
        <v>0</v>
      </c>
      <c r="H25" s="65">
        <f t="shared" si="2"/>
        <v>0</v>
      </c>
      <c r="I25" s="65">
        <f t="shared" si="2"/>
        <v>0</v>
      </c>
    </row>
    <row r="26" spans="1:9" ht="20.25" customHeight="1">
      <c r="A26" s="127"/>
      <c r="B26" s="134"/>
      <c r="C26" s="62" t="s">
        <v>27</v>
      </c>
      <c r="D26" s="65">
        <f t="shared" si="2"/>
        <v>10083.00319</v>
      </c>
      <c r="E26" s="65">
        <f t="shared" si="2"/>
        <v>0</v>
      </c>
      <c r="F26" s="65">
        <f t="shared" si="2"/>
        <v>0</v>
      </c>
      <c r="G26" s="65">
        <f t="shared" si="2"/>
        <v>0</v>
      </c>
      <c r="H26" s="65">
        <f t="shared" si="2"/>
        <v>0</v>
      </c>
      <c r="I26" s="65">
        <f t="shared" si="2"/>
        <v>10083.00319</v>
      </c>
    </row>
    <row r="27" spans="1:9" ht="22.5" customHeight="1">
      <c r="A27" s="127"/>
      <c r="B27" s="134"/>
      <c r="C27" s="62" t="s">
        <v>28</v>
      </c>
      <c r="D27" s="65">
        <f>D31+D35</f>
        <v>3033.829</v>
      </c>
      <c r="E27" s="65">
        <f>E31+E35</f>
        <v>213.45400000000006</v>
      </c>
      <c r="F27" s="65">
        <f>F31+F35</f>
        <v>1127.31</v>
      </c>
      <c r="G27" s="65">
        <f>G31+G35</f>
        <v>0</v>
      </c>
      <c r="H27" s="65">
        <f>H31+H35</f>
        <v>0</v>
      </c>
      <c r="I27" s="66">
        <f t="shared" si="1"/>
        <v>4374.593000000001</v>
      </c>
    </row>
    <row r="28" spans="1:9" ht="21.75" customHeight="1">
      <c r="A28" s="127" t="s">
        <v>31</v>
      </c>
      <c r="B28" s="127" t="s">
        <v>46</v>
      </c>
      <c r="C28" s="64" t="s">
        <v>25</v>
      </c>
      <c r="D28" s="65">
        <f>D29+D30+D31</f>
        <v>2932.206</v>
      </c>
      <c r="E28" s="65">
        <f>E29+E30+E31</f>
        <v>0</v>
      </c>
      <c r="F28" s="65">
        <v>1127.31</v>
      </c>
      <c r="G28" s="65">
        <f>G29+G30+G31</f>
        <v>0</v>
      </c>
      <c r="H28" s="65">
        <f>H29+H30+H31</f>
        <v>0</v>
      </c>
      <c r="I28" s="66">
        <f t="shared" si="1"/>
        <v>4059.516</v>
      </c>
    </row>
    <row r="29" spans="1:9" ht="36" customHeight="1">
      <c r="A29" s="127"/>
      <c r="B29" s="127"/>
      <c r="C29" s="62" t="s">
        <v>26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6">
        <f t="shared" si="1"/>
        <v>0</v>
      </c>
    </row>
    <row r="30" spans="1:9" ht="18" customHeight="1">
      <c r="A30" s="127"/>
      <c r="B30" s="127"/>
      <c r="C30" s="62" t="s">
        <v>27</v>
      </c>
      <c r="D30" s="65"/>
      <c r="E30" s="65">
        <v>0</v>
      </c>
      <c r="F30" s="65">
        <v>0</v>
      </c>
      <c r="G30" s="65">
        <v>0</v>
      </c>
      <c r="H30" s="65">
        <v>0</v>
      </c>
      <c r="I30" s="66">
        <f t="shared" si="1"/>
        <v>0</v>
      </c>
    </row>
    <row r="31" spans="1:9" ht="19.5" customHeight="1">
      <c r="A31" s="127"/>
      <c r="B31" s="127"/>
      <c r="C31" s="62" t="s">
        <v>28</v>
      </c>
      <c r="D31" s="65">
        <v>2932.206</v>
      </c>
      <c r="E31" s="65">
        <v>0</v>
      </c>
      <c r="F31" s="65">
        <v>1127.31</v>
      </c>
      <c r="G31" s="65">
        <v>0</v>
      </c>
      <c r="H31" s="65">
        <v>0</v>
      </c>
      <c r="I31" s="66">
        <f t="shared" si="1"/>
        <v>4059.516</v>
      </c>
    </row>
    <row r="32" spans="1:9" ht="15">
      <c r="A32" s="127" t="s">
        <v>32</v>
      </c>
      <c r="B32" s="127" t="s">
        <v>45</v>
      </c>
      <c r="C32" s="64" t="s">
        <v>25</v>
      </c>
      <c r="D32" s="65">
        <f>D33+D34+D35</f>
        <v>10184.626189999999</v>
      </c>
      <c r="E32" s="65">
        <f>E33+E34+E35</f>
        <v>213.45400000000006</v>
      </c>
      <c r="F32" s="65">
        <f>F33+F34+F35</f>
        <v>0</v>
      </c>
      <c r="G32" s="65">
        <f>G33+G34+G35</f>
        <v>0</v>
      </c>
      <c r="H32" s="65">
        <f>H33+H34+H35</f>
        <v>0</v>
      </c>
      <c r="I32" s="66">
        <f t="shared" si="1"/>
        <v>10398.080189999999</v>
      </c>
    </row>
    <row r="33" spans="1:9" ht="27.75" customHeight="1">
      <c r="A33" s="127"/>
      <c r="B33" s="127"/>
      <c r="C33" s="62" t="s">
        <v>26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6">
        <f t="shared" si="1"/>
        <v>0</v>
      </c>
    </row>
    <row r="34" spans="1:9" ht="21.75" customHeight="1">
      <c r="A34" s="127"/>
      <c r="B34" s="127"/>
      <c r="C34" s="62" t="s">
        <v>27</v>
      </c>
      <c r="D34" s="65">
        <f>10890-806.99681</f>
        <v>10083.00319</v>
      </c>
      <c r="E34" s="65">
        <v>0</v>
      </c>
      <c r="F34" s="65">
        <v>0</v>
      </c>
      <c r="G34" s="65">
        <v>0</v>
      </c>
      <c r="H34" s="65">
        <v>0</v>
      </c>
      <c r="I34" s="66">
        <f t="shared" si="1"/>
        <v>10083.00319</v>
      </c>
    </row>
    <row r="35" spans="1:9" ht="21.75" customHeight="1">
      <c r="A35" s="127"/>
      <c r="B35" s="127"/>
      <c r="C35" s="62" t="s">
        <v>28</v>
      </c>
      <c r="D35" s="65">
        <f>'2021 3'!H19</f>
        <v>101.623</v>
      </c>
      <c r="E35" s="65">
        <f>'2021 3'!I19</f>
        <v>213.45400000000006</v>
      </c>
      <c r="F35" s="65">
        <f>'2021 3'!J19</f>
        <v>0</v>
      </c>
      <c r="G35" s="65">
        <f>'2021 3'!K19</f>
        <v>0</v>
      </c>
      <c r="H35" s="65">
        <f>'2021 3'!L19</f>
        <v>0</v>
      </c>
      <c r="I35" s="66">
        <f t="shared" si="1"/>
        <v>315.07700000000006</v>
      </c>
    </row>
    <row r="36" spans="1:9" ht="15">
      <c r="A36" s="124">
        <v>3</v>
      </c>
      <c r="B36" s="127" t="s">
        <v>59</v>
      </c>
      <c r="C36" s="64" t="s">
        <v>25</v>
      </c>
      <c r="D36" s="65">
        <f>D37+D38+D39</f>
        <v>10184.626</v>
      </c>
      <c r="E36" s="65">
        <f>E37+E38+E39</f>
        <v>4243.121</v>
      </c>
      <c r="F36" s="65">
        <f>F37+F38+F39</f>
        <v>0</v>
      </c>
      <c r="G36" s="65">
        <f>G37+G38+G39</f>
        <v>0</v>
      </c>
      <c r="H36" s="65">
        <f>H37+H38+H39</f>
        <v>0</v>
      </c>
      <c r="I36" s="66">
        <f aca="true" t="shared" si="3" ref="I36:I43">D36+E36+F36+G36+H36</f>
        <v>14427.747</v>
      </c>
    </row>
    <row r="37" spans="1:9" ht="27.75" customHeight="1">
      <c r="A37" s="125"/>
      <c r="B37" s="127"/>
      <c r="C37" s="86" t="s">
        <v>26</v>
      </c>
      <c r="D37" s="65">
        <v>0</v>
      </c>
      <c r="E37" s="65">
        <v>2907.05</v>
      </c>
      <c r="F37" s="65">
        <v>0</v>
      </c>
      <c r="G37" s="65">
        <v>0</v>
      </c>
      <c r="H37" s="65">
        <v>0</v>
      </c>
      <c r="I37" s="66">
        <f t="shared" si="3"/>
        <v>2907.05</v>
      </c>
    </row>
    <row r="38" spans="1:9" ht="21.75" customHeight="1">
      <c r="A38" s="125"/>
      <c r="B38" s="127"/>
      <c r="C38" s="86" t="s">
        <v>27</v>
      </c>
      <c r="D38" s="65">
        <v>10083.003</v>
      </c>
      <c r="E38" s="65">
        <v>59.328</v>
      </c>
      <c r="F38" s="65">
        <v>0</v>
      </c>
      <c r="G38" s="65">
        <v>0</v>
      </c>
      <c r="H38" s="65">
        <v>0</v>
      </c>
      <c r="I38" s="87">
        <f t="shared" si="3"/>
        <v>10142.331</v>
      </c>
    </row>
    <row r="39" spans="1:9" ht="21.75" customHeight="1">
      <c r="A39" s="126"/>
      <c r="B39" s="127"/>
      <c r="C39" s="86" t="s">
        <v>28</v>
      </c>
      <c r="D39" s="65">
        <v>101.623</v>
      </c>
      <c r="E39" s="65">
        <v>1276.743</v>
      </c>
      <c r="F39" s="65">
        <f>'2021 3'!J23</f>
        <v>0</v>
      </c>
      <c r="G39" s="65">
        <f>'2021 3'!K23</f>
        <v>0</v>
      </c>
      <c r="H39" s="65">
        <f>'2021 3'!L23</f>
        <v>0</v>
      </c>
      <c r="I39" s="66">
        <f t="shared" si="3"/>
        <v>1378.366</v>
      </c>
    </row>
    <row r="40" spans="1:9" ht="15">
      <c r="A40" s="127" t="s">
        <v>60</v>
      </c>
      <c r="B40" s="127" t="s">
        <v>59</v>
      </c>
      <c r="C40" s="64" t="s">
        <v>25</v>
      </c>
      <c r="D40" s="65">
        <f>D41+D42+D43</f>
        <v>0</v>
      </c>
      <c r="E40" s="65">
        <f>E41+E42+E43</f>
        <v>4243.121</v>
      </c>
      <c r="F40" s="65">
        <f>F41+F42+F43</f>
        <v>0</v>
      </c>
      <c r="G40" s="65">
        <f>G41+G42+G43</f>
        <v>0</v>
      </c>
      <c r="H40" s="65">
        <f>H41+H42+H43</f>
        <v>0</v>
      </c>
      <c r="I40" s="66">
        <f t="shared" si="3"/>
        <v>4243.121</v>
      </c>
    </row>
    <row r="41" spans="1:9" ht="27.75" customHeight="1">
      <c r="A41" s="127"/>
      <c r="B41" s="127"/>
      <c r="C41" s="86" t="s">
        <v>26</v>
      </c>
      <c r="D41" s="65">
        <v>0</v>
      </c>
      <c r="E41" s="65">
        <v>2907.05</v>
      </c>
      <c r="F41" s="65">
        <v>0</v>
      </c>
      <c r="G41" s="65">
        <v>0</v>
      </c>
      <c r="H41" s="65">
        <v>0</v>
      </c>
      <c r="I41" s="66">
        <f t="shared" si="3"/>
        <v>2907.05</v>
      </c>
    </row>
    <row r="42" spans="1:9" ht="21.75" customHeight="1">
      <c r="A42" s="127"/>
      <c r="B42" s="127"/>
      <c r="C42" s="86" t="s">
        <v>27</v>
      </c>
      <c r="D42" s="65">
        <v>0</v>
      </c>
      <c r="E42" s="65">
        <v>59.328</v>
      </c>
      <c r="F42" s="65">
        <v>0</v>
      </c>
      <c r="G42" s="65">
        <v>0</v>
      </c>
      <c r="H42" s="65">
        <v>0</v>
      </c>
      <c r="I42" s="66">
        <v>59.328</v>
      </c>
    </row>
    <row r="43" spans="1:9" ht="21.75" customHeight="1">
      <c r="A43" s="127"/>
      <c r="B43" s="127"/>
      <c r="C43" s="86" t="s">
        <v>28</v>
      </c>
      <c r="D43" s="65">
        <v>0</v>
      </c>
      <c r="E43" s="65">
        <v>1276.743</v>
      </c>
      <c r="F43" s="65">
        <f>'2021 3'!J27</f>
        <v>0</v>
      </c>
      <c r="G43" s="65">
        <f>'2021 3'!K27</f>
        <v>0</v>
      </c>
      <c r="H43" s="65">
        <f>'2021 3'!L27</f>
        <v>0</v>
      </c>
      <c r="I43" s="66">
        <f t="shared" si="3"/>
        <v>1276.743</v>
      </c>
    </row>
  </sheetData>
  <sheetProtection/>
  <mergeCells count="26">
    <mergeCell ref="A24:A27"/>
    <mergeCell ref="B24:B27"/>
    <mergeCell ref="A12:A15"/>
    <mergeCell ref="B12:B15"/>
    <mergeCell ref="A16:A19"/>
    <mergeCell ref="B16:B19"/>
    <mergeCell ref="A20:A23"/>
    <mergeCell ref="B20:B23"/>
    <mergeCell ref="F1:I1"/>
    <mergeCell ref="F5:I5"/>
    <mergeCell ref="F2:I2"/>
    <mergeCell ref="F3:I3"/>
    <mergeCell ref="C9:C10"/>
    <mergeCell ref="D9:I9"/>
    <mergeCell ref="A6:I6"/>
    <mergeCell ref="A7:I7"/>
    <mergeCell ref="A9:A10"/>
    <mergeCell ref="B9:B10"/>
    <mergeCell ref="A36:A39"/>
    <mergeCell ref="B36:B39"/>
    <mergeCell ref="A40:A43"/>
    <mergeCell ref="B40:B43"/>
    <mergeCell ref="A28:A31"/>
    <mergeCell ref="B28:B31"/>
    <mergeCell ref="A32:A35"/>
    <mergeCell ref="B32:B35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90" zoomScaleSheetLayoutView="90" zoomScalePageLayoutView="0" workbookViewId="0" topLeftCell="A1">
      <selection activeCell="D21" sqref="D21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95" t="s">
        <v>0</v>
      </c>
      <c r="B1" s="96"/>
      <c r="C1" s="96"/>
      <c r="D1" s="96"/>
      <c r="E1" s="96"/>
      <c r="F1" s="96"/>
      <c r="G1" s="96"/>
      <c r="H1" s="96"/>
      <c r="I1" s="96"/>
    </row>
    <row r="2" spans="1:9" ht="59.25" customHeight="1">
      <c r="A2" s="97" t="s">
        <v>42</v>
      </c>
      <c r="B2" s="98"/>
      <c r="C2" s="98"/>
      <c r="D2" s="98"/>
      <c r="E2" s="98"/>
      <c r="F2" s="98"/>
      <c r="G2" s="98"/>
      <c r="H2" s="98"/>
      <c r="I2" s="98"/>
    </row>
    <row r="3" ht="16.5">
      <c r="A3" s="20"/>
    </row>
    <row r="4" spans="1:9" ht="32.25" customHeight="1">
      <c r="A4" s="101" t="s">
        <v>3</v>
      </c>
      <c r="B4" s="101" t="s">
        <v>21</v>
      </c>
      <c r="C4" s="103" t="s">
        <v>40</v>
      </c>
      <c r="D4" s="101" t="s">
        <v>22</v>
      </c>
      <c r="E4" s="101"/>
      <c r="F4" s="101"/>
      <c r="G4" s="101"/>
      <c r="H4" s="101"/>
      <c r="I4" s="101"/>
    </row>
    <row r="5" spans="1:9" ht="15">
      <c r="A5" s="101"/>
      <c r="B5" s="101"/>
      <c r="C5" s="104"/>
      <c r="D5" s="21">
        <v>2020</v>
      </c>
      <c r="E5" s="21">
        <v>2021</v>
      </c>
      <c r="F5" s="21">
        <v>2022</v>
      </c>
      <c r="G5" s="21">
        <v>2023</v>
      </c>
      <c r="H5" s="21">
        <v>2024</v>
      </c>
      <c r="I5" s="21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1">
        <v>9</v>
      </c>
    </row>
    <row r="7" spans="1:9" ht="26.25" customHeight="1">
      <c r="A7" s="102"/>
      <c r="B7" s="108" t="s">
        <v>24</v>
      </c>
      <c r="C7" s="23" t="s">
        <v>25</v>
      </c>
      <c r="D7" s="24">
        <f aca="true" t="shared" si="0" ref="D7:I7">D8+D9+D10</f>
        <v>22242.811999999998</v>
      </c>
      <c r="E7" s="24">
        <f t="shared" si="0"/>
        <v>3857.369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27783.180999999997</v>
      </c>
    </row>
    <row r="8" spans="1:9" ht="29.25" customHeight="1">
      <c r="A8" s="102"/>
      <c r="B8" s="108"/>
      <c r="C8" s="21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2"/>
      <c r="B9" s="108"/>
      <c r="C9" s="21" t="s">
        <v>27</v>
      </c>
      <c r="D9" s="24">
        <f t="shared" si="1"/>
        <v>20790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23947.619</v>
      </c>
    </row>
    <row r="10" spans="1:9" ht="23.25" customHeight="1">
      <c r="A10" s="102"/>
      <c r="B10" s="108"/>
      <c r="C10" s="21" t="s">
        <v>28</v>
      </c>
      <c r="D10" s="24">
        <f t="shared" si="1"/>
        <v>1452.812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3835.562</v>
      </c>
    </row>
    <row r="11" spans="1:9" ht="16.5" customHeight="1">
      <c r="A11" s="99" t="s">
        <v>15</v>
      </c>
      <c r="B11" s="105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99"/>
      <c r="B12" s="106"/>
      <c r="C12" s="2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9"/>
      <c r="B13" s="106"/>
      <c r="C13" s="2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ht="15">
      <c r="A14" s="99"/>
      <c r="B14" s="107"/>
      <c r="C14" s="21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>
      <c r="A15" s="99" t="s">
        <v>29</v>
      </c>
      <c r="B15" s="100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99"/>
      <c r="B16" s="100"/>
      <c r="C16" s="2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9"/>
      <c r="B17" s="100"/>
      <c r="C17" s="2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9"/>
      <c r="B18" s="100"/>
      <c r="C18" s="21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99" t="s">
        <v>17</v>
      </c>
      <c r="B19" s="100" t="s">
        <v>30</v>
      </c>
      <c r="C19" s="23" t="s">
        <v>25</v>
      </c>
      <c r="D19" s="24">
        <f aca="true" t="shared" si="3" ref="D19:I19">D20+D21+D22</f>
        <v>21681.812</v>
      </c>
      <c r="E19" s="24">
        <f t="shared" si="3"/>
        <v>3296.369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24978.180999999997</v>
      </c>
    </row>
    <row r="20" spans="1:9" ht="32.25" customHeight="1">
      <c r="A20" s="99"/>
      <c r="B20" s="100"/>
      <c r="C20" s="21" t="s">
        <v>26</v>
      </c>
      <c r="D20" s="24">
        <f>D24+D28</f>
        <v>0</v>
      </c>
      <c r="E20" s="24">
        <f aca="true" t="shared" si="4" ref="E20:H22">E24+E28</f>
        <v>0</v>
      </c>
      <c r="F20" s="24">
        <f t="shared" si="4"/>
        <v>0</v>
      </c>
      <c r="G20" s="24">
        <f t="shared" si="4"/>
        <v>0</v>
      </c>
      <c r="H20" s="24">
        <f t="shared" si="4"/>
        <v>0</v>
      </c>
      <c r="I20" s="25">
        <f t="shared" si="2"/>
        <v>0</v>
      </c>
    </row>
    <row r="21" spans="1:9" ht="20.25" customHeight="1">
      <c r="A21" s="99"/>
      <c r="B21" s="100"/>
      <c r="C21" s="21" t="s">
        <v>27</v>
      </c>
      <c r="D21" s="24">
        <f>D25+D29</f>
        <v>20790</v>
      </c>
      <c r="E21" s="24">
        <v>3157.619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5">
        <f t="shared" si="2"/>
        <v>23947.619</v>
      </c>
    </row>
    <row r="22" spans="1:9" ht="22.5" customHeight="1">
      <c r="A22" s="99"/>
      <c r="B22" s="100"/>
      <c r="C22" s="21" t="s">
        <v>28</v>
      </c>
      <c r="D22" s="24">
        <f>D26+D30</f>
        <v>891.812</v>
      </c>
      <c r="E22" s="24">
        <f t="shared" si="4"/>
        <v>138.75</v>
      </c>
      <c r="F22" s="24">
        <f t="shared" si="4"/>
        <v>0</v>
      </c>
      <c r="G22" s="24">
        <f t="shared" si="4"/>
        <v>0</v>
      </c>
      <c r="H22" s="24">
        <f t="shared" si="4"/>
        <v>0</v>
      </c>
      <c r="I22" s="25">
        <f t="shared" si="2"/>
        <v>1030.562</v>
      </c>
    </row>
    <row r="23" spans="1:9" ht="21.75" customHeight="1">
      <c r="A23" s="99" t="s">
        <v>31</v>
      </c>
      <c r="B23" s="99" t="s">
        <v>19</v>
      </c>
      <c r="C23" s="23" t="s">
        <v>25</v>
      </c>
      <c r="D23" s="24">
        <f>D24+D25+D26</f>
        <v>21461.812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21600.562</v>
      </c>
    </row>
    <row r="24" spans="1:9" ht="37.5" customHeight="1">
      <c r="A24" s="99"/>
      <c r="B24" s="99"/>
      <c r="C24" s="21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9"/>
      <c r="B25" s="99"/>
      <c r="C25" s="21" t="s">
        <v>27</v>
      </c>
      <c r="D25" s="24">
        <v>20790</v>
      </c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20790</v>
      </c>
    </row>
    <row r="26" spans="1:9" ht="19.5" customHeight="1">
      <c r="A26" s="99"/>
      <c r="B26" s="99"/>
      <c r="C26" s="21" t="s">
        <v>28</v>
      </c>
      <c r="D26" s="24">
        <v>671.812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810.562</v>
      </c>
    </row>
    <row r="27" spans="1:9" ht="15">
      <c r="A27" s="99" t="s">
        <v>32</v>
      </c>
      <c r="B27" s="99" t="s">
        <v>33</v>
      </c>
      <c r="C27" s="23" t="s">
        <v>25</v>
      </c>
      <c r="D27" s="24">
        <f>D28+D29+D30</f>
        <v>220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220</v>
      </c>
    </row>
    <row r="28" spans="1:9" ht="27.75" customHeight="1">
      <c r="A28" s="99"/>
      <c r="B28" s="99"/>
      <c r="C28" s="2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9"/>
      <c r="B29" s="99"/>
      <c r="C29" s="21" t="s">
        <v>27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0</v>
      </c>
    </row>
    <row r="30" spans="1:9" ht="21.75" customHeight="1">
      <c r="A30" s="99"/>
      <c r="B30" s="99"/>
      <c r="C30" s="21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</sheetData>
  <sheetProtection/>
  <mergeCells count="18">
    <mergeCell ref="A27:A30"/>
    <mergeCell ref="B27:B30"/>
    <mergeCell ref="C4:C5"/>
    <mergeCell ref="B11:B14"/>
    <mergeCell ref="A23:A26"/>
    <mergeCell ref="B23:B26"/>
    <mergeCell ref="B7:B10"/>
    <mergeCell ref="A11:A14"/>
    <mergeCell ref="A1:I1"/>
    <mergeCell ref="A2:I2"/>
    <mergeCell ref="A15:A18"/>
    <mergeCell ref="B15:B18"/>
    <mergeCell ref="A19:A22"/>
    <mergeCell ref="B19:B22"/>
    <mergeCell ref="A4:A5"/>
    <mergeCell ref="B4:B5"/>
    <mergeCell ref="D4:I4"/>
    <mergeCell ref="A7:A10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PageLayoutView="0" workbookViewId="0" topLeftCell="A1">
      <selection activeCell="M34" sqref="M34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95" t="s">
        <v>0</v>
      </c>
      <c r="B1" s="96"/>
      <c r="C1" s="96"/>
      <c r="D1" s="96"/>
      <c r="E1" s="96"/>
      <c r="F1" s="96"/>
      <c r="G1" s="96"/>
      <c r="H1" s="96"/>
      <c r="I1" s="96"/>
    </row>
    <row r="2" spans="1:9" ht="59.25" customHeight="1">
      <c r="A2" s="97" t="s">
        <v>42</v>
      </c>
      <c r="B2" s="98"/>
      <c r="C2" s="98"/>
      <c r="D2" s="98"/>
      <c r="E2" s="98"/>
      <c r="F2" s="98"/>
      <c r="G2" s="98"/>
      <c r="H2" s="98"/>
      <c r="I2" s="98"/>
    </row>
    <row r="3" ht="16.5">
      <c r="A3" s="20"/>
    </row>
    <row r="4" spans="1:9" ht="32.25" customHeight="1">
      <c r="A4" s="101" t="s">
        <v>3</v>
      </c>
      <c r="B4" s="101" t="s">
        <v>21</v>
      </c>
      <c r="C4" s="103" t="s">
        <v>40</v>
      </c>
      <c r="D4" s="101" t="s">
        <v>22</v>
      </c>
      <c r="E4" s="101"/>
      <c r="F4" s="101"/>
      <c r="G4" s="101"/>
      <c r="H4" s="101"/>
      <c r="I4" s="101"/>
    </row>
    <row r="5" spans="1:9" ht="15">
      <c r="A5" s="101"/>
      <c r="B5" s="101"/>
      <c r="C5" s="104"/>
      <c r="D5" s="21">
        <v>2020</v>
      </c>
      <c r="E5" s="21">
        <v>2021</v>
      </c>
      <c r="F5" s="21">
        <v>2022</v>
      </c>
      <c r="G5" s="21">
        <v>2023</v>
      </c>
      <c r="H5" s="21">
        <v>2024</v>
      </c>
      <c r="I5" s="21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1">
        <v>9</v>
      </c>
    </row>
    <row r="7" spans="1:9" ht="26.25" customHeight="1">
      <c r="A7" s="102"/>
      <c r="B7" s="108" t="s">
        <v>24</v>
      </c>
      <c r="C7" s="23" t="s">
        <v>25</v>
      </c>
      <c r="D7" s="24">
        <f aca="true" t="shared" si="0" ref="D7:I7">D8+D9+D10</f>
        <v>12342.812</v>
      </c>
      <c r="E7" s="24">
        <f t="shared" si="0"/>
        <v>3857.369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17883.181</v>
      </c>
    </row>
    <row r="8" spans="1:9" ht="29.25" customHeight="1">
      <c r="A8" s="102"/>
      <c r="B8" s="108"/>
      <c r="C8" s="21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2"/>
      <c r="B9" s="108"/>
      <c r="C9" s="21" t="s">
        <v>27</v>
      </c>
      <c r="D9" s="24">
        <f t="shared" si="1"/>
        <v>10890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</v>
      </c>
    </row>
    <row r="10" spans="1:9" ht="23.25" customHeight="1">
      <c r="A10" s="102"/>
      <c r="B10" s="108"/>
      <c r="C10" s="21" t="s">
        <v>28</v>
      </c>
      <c r="D10" s="24">
        <f t="shared" si="1"/>
        <v>1452.812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3835.562</v>
      </c>
    </row>
    <row r="11" spans="1:9" ht="16.5" customHeight="1">
      <c r="A11" s="99" t="s">
        <v>15</v>
      </c>
      <c r="B11" s="105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99"/>
      <c r="B12" s="106"/>
      <c r="C12" s="21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9"/>
      <c r="B13" s="106"/>
      <c r="C13" s="21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ht="15">
      <c r="A14" s="99"/>
      <c r="B14" s="107"/>
      <c r="C14" s="21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>
      <c r="A15" s="99" t="s">
        <v>29</v>
      </c>
      <c r="B15" s="100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99"/>
      <c r="B16" s="100"/>
      <c r="C16" s="21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9"/>
      <c r="B17" s="100"/>
      <c r="C17" s="21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9"/>
      <c r="B18" s="100"/>
      <c r="C18" s="21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99" t="s">
        <v>17</v>
      </c>
      <c r="B19" s="100" t="s">
        <v>30</v>
      </c>
      <c r="C19" s="23" t="s">
        <v>25</v>
      </c>
      <c r="D19" s="24">
        <f>D20+D21+D22</f>
        <v>11781.812</v>
      </c>
      <c r="E19" s="24">
        <f>E20+E21+E22</f>
        <v>3296.369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15078.181</v>
      </c>
    </row>
    <row r="20" spans="1:9" ht="32.25" customHeight="1">
      <c r="A20" s="99"/>
      <c r="B20" s="100"/>
      <c r="C20" s="21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9"/>
      <c r="B21" s="100"/>
      <c r="C21" s="21" t="s">
        <v>27</v>
      </c>
      <c r="D21" s="24">
        <f t="shared" si="3"/>
        <v>10890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</v>
      </c>
    </row>
    <row r="22" spans="1:9" ht="22.5" customHeight="1">
      <c r="A22" s="99"/>
      <c r="B22" s="100"/>
      <c r="C22" s="21" t="s">
        <v>28</v>
      </c>
      <c r="D22" s="24">
        <f>D26+D30+D34</f>
        <v>891.812</v>
      </c>
      <c r="E22" s="24">
        <f>E26+E30</f>
        <v>138.75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1030.562</v>
      </c>
    </row>
    <row r="23" spans="1:9" ht="21.75" customHeight="1">
      <c r="A23" s="99" t="s">
        <v>31</v>
      </c>
      <c r="B23" s="99" t="s">
        <v>19</v>
      </c>
      <c r="C23" s="23" t="s">
        <v>25</v>
      </c>
      <c r="D23" s="24">
        <f>D24+D25+D26</f>
        <v>671.812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810.562</v>
      </c>
    </row>
    <row r="24" spans="1:9" ht="36" customHeight="1">
      <c r="A24" s="99"/>
      <c r="B24" s="99"/>
      <c r="C24" s="26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9"/>
      <c r="B25" s="99"/>
      <c r="C25" s="26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9"/>
      <c r="B26" s="99"/>
      <c r="C26" s="26" t="s">
        <v>28</v>
      </c>
      <c r="D26" s="24">
        <v>671.812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810.562</v>
      </c>
    </row>
    <row r="27" spans="1:9" ht="15">
      <c r="A27" s="99" t="s">
        <v>32</v>
      </c>
      <c r="B27" s="99" t="s">
        <v>33</v>
      </c>
      <c r="C27" s="23" t="s">
        <v>25</v>
      </c>
      <c r="D27" s="24">
        <f>D28+D29+D30</f>
        <v>11110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11110</v>
      </c>
    </row>
    <row r="28" spans="1:9" ht="27.75" customHeight="1">
      <c r="A28" s="99"/>
      <c r="B28" s="99"/>
      <c r="C28" s="21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9"/>
      <c r="B29" s="99"/>
      <c r="C29" s="21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>
      <c r="A30" s="99"/>
      <c r="B30" s="99"/>
      <c r="C30" s="21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  <row r="31" spans="1:9" ht="15">
      <c r="A31" s="99" t="s">
        <v>43</v>
      </c>
      <c r="B31" s="99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9"/>
      <c r="B32" s="99"/>
      <c r="C32" s="21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9"/>
      <c r="B33" s="99"/>
      <c r="C33" s="21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9"/>
      <c r="B34" s="99"/>
      <c r="C34" s="21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1:I1"/>
    <mergeCell ref="A2:I2"/>
    <mergeCell ref="A4:A5"/>
    <mergeCell ref="B4:B5"/>
    <mergeCell ref="C4:C5"/>
    <mergeCell ref="D4:I4"/>
    <mergeCell ref="A7:A10"/>
    <mergeCell ref="B7:B10"/>
    <mergeCell ref="A11:A14"/>
    <mergeCell ref="B11:B14"/>
    <mergeCell ref="A15:A18"/>
    <mergeCell ref="B15:B18"/>
    <mergeCell ref="A31:A34"/>
    <mergeCell ref="B31:B34"/>
    <mergeCell ref="A19:A22"/>
    <mergeCell ref="B19:B22"/>
    <mergeCell ref="A23:A26"/>
    <mergeCell ref="B23:B26"/>
    <mergeCell ref="A27:A30"/>
    <mergeCell ref="B27:B30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PageLayoutView="0" workbookViewId="0" topLeftCell="A1">
      <selection activeCell="E23" sqref="E23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95" t="s">
        <v>0</v>
      </c>
      <c r="B1" s="96"/>
      <c r="C1" s="96"/>
      <c r="D1" s="96"/>
      <c r="E1" s="96"/>
      <c r="F1" s="96"/>
      <c r="G1" s="96"/>
      <c r="H1" s="96"/>
      <c r="I1" s="96"/>
    </row>
    <row r="2" spans="1:9" ht="59.25" customHeight="1">
      <c r="A2" s="97" t="s">
        <v>42</v>
      </c>
      <c r="B2" s="98"/>
      <c r="C2" s="98"/>
      <c r="D2" s="98"/>
      <c r="E2" s="98"/>
      <c r="F2" s="98"/>
      <c r="G2" s="98"/>
      <c r="H2" s="98"/>
      <c r="I2" s="98"/>
    </row>
    <row r="3" ht="16.5">
      <c r="A3" s="20"/>
    </row>
    <row r="4" spans="1:9" ht="32.25" customHeight="1">
      <c r="A4" s="101" t="s">
        <v>3</v>
      </c>
      <c r="B4" s="101" t="s">
        <v>21</v>
      </c>
      <c r="C4" s="103" t="s">
        <v>40</v>
      </c>
      <c r="D4" s="101" t="s">
        <v>22</v>
      </c>
      <c r="E4" s="101"/>
      <c r="F4" s="101"/>
      <c r="G4" s="101"/>
      <c r="H4" s="101"/>
      <c r="I4" s="101"/>
    </row>
    <row r="5" spans="1:9" ht="15">
      <c r="A5" s="101"/>
      <c r="B5" s="101"/>
      <c r="C5" s="104"/>
      <c r="D5" s="30">
        <v>2020</v>
      </c>
      <c r="E5" s="30">
        <v>2021</v>
      </c>
      <c r="F5" s="30">
        <v>2022</v>
      </c>
      <c r="G5" s="30">
        <v>2023</v>
      </c>
      <c r="H5" s="30">
        <v>2024</v>
      </c>
      <c r="I5" s="30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0">
        <v>9</v>
      </c>
    </row>
    <row r="7" spans="1:9" ht="26.25" customHeight="1">
      <c r="A7" s="102"/>
      <c r="B7" s="108" t="s">
        <v>24</v>
      </c>
      <c r="C7" s="23" t="s">
        <v>25</v>
      </c>
      <c r="D7" s="24">
        <f aca="true" t="shared" si="0" ref="D7:I7">D8+D9+D10</f>
        <v>14711.966</v>
      </c>
      <c r="E7" s="24">
        <f t="shared" si="0"/>
        <v>3857.369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20252.335</v>
      </c>
    </row>
    <row r="8" spans="1:9" ht="29.25" customHeight="1">
      <c r="A8" s="102"/>
      <c r="B8" s="108"/>
      <c r="C8" s="30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2"/>
      <c r="B9" s="108"/>
      <c r="C9" s="30" t="s">
        <v>27</v>
      </c>
      <c r="D9" s="24">
        <f t="shared" si="1"/>
        <v>10890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</v>
      </c>
    </row>
    <row r="10" spans="1:9" ht="23.25" customHeight="1">
      <c r="A10" s="102"/>
      <c r="B10" s="108"/>
      <c r="C10" s="30" t="s">
        <v>28</v>
      </c>
      <c r="D10" s="24">
        <f t="shared" si="1"/>
        <v>3821.966</v>
      </c>
      <c r="E10" s="24">
        <f t="shared" si="1"/>
        <v>699.75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6204.716</v>
      </c>
    </row>
    <row r="11" spans="1:9" ht="16.5" customHeight="1">
      <c r="A11" s="99" t="s">
        <v>15</v>
      </c>
      <c r="B11" s="105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99"/>
      <c r="B12" s="106"/>
      <c r="C12" s="30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9"/>
      <c r="B13" s="106"/>
      <c r="C13" s="30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9" ht="15">
      <c r="A14" s="99"/>
      <c r="B14" s="107"/>
      <c r="C14" s="30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</row>
    <row r="15" spans="1:9" ht="26.25" customHeight="1">
      <c r="A15" s="99" t="s">
        <v>29</v>
      </c>
      <c r="B15" s="100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99"/>
      <c r="B16" s="100"/>
      <c r="C16" s="30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9"/>
      <c r="B17" s="100"/>
      <c r="C17" s="30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9"/>
      <c r="B18" s="100"/>
      <c r="C18" s="30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99" t="s">
        <v>17</v>
      </c>
      <c r="B19" s="100" t="s">
        <v>30</v>
      </c>
      <c r="C19" s="23" t="s">
        <v>25</v>
      </c>
      <c r="D19" s="24">
        <f>D20+D21+D22</f>
        <v>14150.966</v>
      </c>
      <c r="E19" s="24">
        <f>E20+E21+E22</f>
        <v>3296.369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17447.335</v>
      </c>
    </row>
    <row r="20" spans="1:9" ht="32.25" customHeight="1">
      <c r="A20" s="99"/>
      <c r="B20" s="100"/>
      <c r="C20" s="30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9"/>
      <c r="B21" s="100"/>
      <c r="C21" s="30" t="s">
        <v>27</v>
      </c>
      <c r="D21" s="24">
        <f t="shared" si="3"/>
        <v>10890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</v>
      </c>
    </row>
    <row r="22" spans="1:9" ht="22.5" customHeight="1">
      <c r="A22" s="99"/>
      <c r="B22" s="100"/>
      <c r="C22" s="30" t="s">
        <v>28</v>
      </c>
      <c r="D22" s="24">
        <f>D26+D30+D34</f>
        <v>3260.966</v>
      </c>
      <c r="E22" s="24">
        <f>E26+E30</f>
        <v>138.75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3399.716</v>
      </c>
    </row>
    <row r="23" spans="1:9" ht="21.75" customHeight="1">
      <c r="A23" s="99" t="s">
        <v>31</v>
      </c>
      <c r="B23" s="99" t="s">
        <v>46</v>
      </c>
      <c r="C23" s="23" t="s">
        <v>25</v>
      </c>
      <c r="D23" s="24">
        <f>D24+D25+D26</f>
        <v>3040.966</v>
      </c>
      <c r="E23" s="24">
        <f>E24+E25+E26</f>
        <v>138.75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3179.716</v>
      </c>
    </row>
    <row r="24" spans="1:9" ht="36" customHeight="1">
      <c r="A24" s="99"/>
      <c r="B24" s="99"/>
      <c r="C24" s="30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9"/>
      <c r="B25" s="99"/>
      <c r="C25" s="30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9"/>
      <c r="B26" s="99"/>
      <c r="C26" s="30" t="s">
        <v>28</v>
      </c>
      <c r="D26" s="24">
        <v>3040.966</v>
      </c>
      <c r="E26" s="24">
        <v>138.75</v>
      </c>
      <c r="F26" s="24">
        <v>0</v>
      </c>
      <c r="G26" s="24">
        <v>0</v>
      </c>
      <c r="H26" s="24">
        <v>0</v>
      </c>
      <c r="I26" s="25">
        <f t="shared" si="2"/>
        <v>3179.716</v>
      </c>
    </row>
    <row r="27" spans="1:9" ht="15">
      <c r="A27" s="99" t="s">
        <v>32</v>
      </c>
      <c r="B27" s="99" t="s">
        <v>45</v>
      </c>
      <c r="C27" s="23" t="s">
        <v>25</v>
      </c>
      <c r="D27" s="24">
        <f>D28+D29+D30</f>
        <v>11110</v>
      </c>
      <c r="E27" s="24">
        <f>E28+E29+E30</f>
        <v>0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11110</v>
      </c>
    </row>
    <row r="28" spans="1:9" ht="27.75" customHeight="1">
      <c r="A28" s="99"/>
      <c r="B28" s="99"/>
      <c r="C28" s="30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9"/>
      <c r="B29" s="99"/>
      <c r="C29" s="30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>
      <c r="A30" s="99"/>
      <c r="B30" s="99"/>
      <c r="C30" s="30" t="s">
        <v>28</v>
      </c>
      <c r="D30" s="24">
        <v>220</v>
      </c>
      <c r="E30" s="24">
        <v>0</v>
      </c>
      <c r="F30" s="24">
        <v>0</v>
      </c>
      <c r="G30" s="24">
        <v>0</v>
      </c>
      <c r="H30" s="24">
        <v>0</v>
      </c>
      <c r="I30" s="25">
        <f t="shared" si="2"/>
        <v>220</v>
      </c>
    </row>
    <row r="31" spans="1:9" ht="15">
      <c r="A31" s="99" t="s">
        <v>43</v>
      </c>
      <c r="B31" s="99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9"/>
      <c r="B32" s="99"/>
      <c r="C32" s="30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9"/>
      <c r="B33" s="99"/>
      <c r="C33" s="30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9"/>
      <c r="B34" s="99"/>
      <c r="C34" s="30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1:I1"/>
    <mergeCell ref="A2:I2"/>
    <mergeCell ref="A4:A5"/>
    <mergeCell ref="B4:B5"/>
    <mergeCell ref="C4:C5"/>
    <mergeCell ref="D4:I4"/>
    <mergeCell ref="A7:A10"/>
    <mergeCell ref="B7:B10"/>
    <mergeCell ref="A11:A14"/>
    <mergeCell ref="B11:B14"/>
    <mergeCell ref="A15:A18"/>
    <mergeCell ref="B15:B18"/>
    <mergeCell ref="A31:A34"/>
    <mergeCell ref="B31:B34"/>
    <mergeCell ref="A19:A22"/>
    <mergeCell ref="B19:B22"/>
    <mergeCell ref="A23:A26"/>
    <mergeCell ref="B23:B26"/>
    <mergeCell ref="A27:A30"/>
    <mergeCell ref="B27:B30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6" sqref="A6:L14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2.00390625" style="12" customWidth="1"/>
    <col min="7" max="7" width="9.140625" style="12" customWidth="1"/>
    <col min="8" max="8" width="12.57421875" style="12" customWidth="1"/>
    <col min="9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8.75">
      <c r="A4" s="91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ht="18.75">
      <c r="A5" s="27"/>
    </row>
    <row r="6" spans="1:12" ht="44.25" customHeight="1">
      <c r="A6" s="88" t="s">
        <v>3</v>
      </c>
      <c r="B6" s="88" t="s">
        <v>4</v>
      </c>
      <c r="C6" s="88" t="s">
        <v>5</v>
      </c>
      <c r="D6" s="88" t="s">
        <v>6</v>
      </c>
      <c r="E6" s="88"/>
      <c r="F6" s="88"/>
      <c r="G6" s="88"/>
      <c r="H6" s="88" t="s">
        <v>7</v>
      </c>
      <c r="I6" s="88"/>
      <c r="J6" s="88"/>
      <c r="K6" s="88"/>
      <c r="L6" s="88"/>
    </row>
    <row r="7" spans="1:12" ht="15">
      <c r="A7" s="88"/>
      <c r="B7" s="88"/>
      <c r="C7" s="88"/>
      <c r="D7" s="29" t="s">
        <v>8</v>
      </c>
      <c r="E7" s="29" t="s">
        <v>9</v>
      </c>
      <c r="F7" s="29" t="s">
        <v>10</v>
      </c>
      <c r="G7" s="29" t="s">
        <v>11</v>
      </c>
      <c r="H7" s="29">
        <v>2020</v>
      </c>
      <c r="I7" s="29">
        <v>2021</v>
      </c>
      <c r="J7" s="29">
        <v>2022</v>
      </c>
      <c r="K7" s="29">
        <v>2023</v>
      </c>
      <c r="L7" s="29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3821.965</v>
      </c>
      <c r="I8" s="15">
        <f>I9+I12</f>
        <v>699.75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29" t="s">
        <v>34</v>
      </c>
      <c r="D9" s="29" t="s">
        <v>14</v>
      </c>
      <c r="E9" s="29" t="s">
        <v>14</v>
      </c>
      <c r="F9" s="29" t="s">
        <v>14</v>
      </c>
      <c r="G9" s="29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>
      <c r="A10" s="93" t="s">
        <v>36</v>
      </c>
      <c r="B10" s="94" t="s">
        <v>16</v>
      </c>
      <c r="C10" s="89" t="s">
        <v>34</v>
      </c>
      <c r="D10" s="29">
        <v>952</v>
      </c>
      <c r="E10" s="29">
        <v>1102</v>
      </c>
      <c r="F10" s="14" t="s">
        <v>37</v>
      </c>
      <c r="G10" s="29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>
      <c r="A11" s="93"/>
      <c r="B11" s="94"/>
      <c r="C11" s="90"/>
      <c r="D11" s="29">
        <v>952</v>
      </c>
      <c r="E11" s="29">
        <v>1102</v>
      </c>
      <c r="F11" s="14" t="s">
        <v>37</v>
      </c>
      <c r="G11" s="29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>
      <c r="A12" s="7" t="s">
        <v>17</v>
      </c>
      <c r="B12" s="6" t="s">
        <v>18</v>
      </c>
      <c r="C12" s="29" t="s">
        <v>34</v>
      </c>
      <c r="D12" s="29" t="s">
        <v>14</v>
      </c>
      <c r="E12" s="29" t="s">
        <v>14</v>
      </c>
      <c r="F12" s="29" t="s">
        <v>14</v>
      </c>
      <c r="G12" s="29" t="s">
        <v>14</v>
      </c>
      <c r="H12" s="17">
        <f>H13+H14</f>
        <v>3260.965</v>
      </c>
      <c r="I12" s="17">
        <f>I13+I14</f>
        <v>138.75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41.25" customHeight="1">
      <c r="A13" s="28" t="s">
        <v>38</v>
      </c>
      <c r="B13" s="13" t="s">
        <v>19</v>
      </c>
      <c r="C13" s="29" t="s">
        <v>34</v>
      </c>
      <c r="D13" s="29">
        <v>952</v>
      </c>
      <c r="E13" s="29">
        <v>1102</v>
      </c>
      <c r="F13" s="6">
        <v>494120170</v>
      </c>
      <c r="G13" s="29">
        <v>410</v>
      </c>
      <c r="H13" s="16">
        <v>3040.965</v>
      </c>
      <c r="I13" s="16">
        <v>138.75</v>
      </c>
      <c r="J13" s="16">
        <v>0</v>
      </c>
      <c r="K13" s="16">
        <v>0</v>
      </c>
      <c r="L13" s="16">
        <v>0</v>
      </c>
    </row>
    <row r="14" spans="1:12" ht="40.5" customHeight="1">
      <c r="A14" s="28" t="s">
        <v>39</v>
      </c>
      <c r="B14" s="8" t="s">
        <v>20</v>
      </c>
      <c r="C14" s="29" t="s">
        <v>13</v>
      </c>
      <c r="D14" s="29">
        <v>952</v>
      </c>
      <c r="E14" s="29">
        <v>1102</v>
      </c>
      <c r="F14" s="6">
        <v>494120170</v>
      </c>
      <c r="G14" s="29">
        <v>410</v>
      </c>
      <c r="H14" s="16">
        <v>220</v>
      </c>
      <c r="I14" s="16">
        <v>0</v>
      </c>
      <c r="J14" s="16">
        <v>0</v>
      </c>
      <c r="K14" s="16">
        <v>0</v>
      </c>
      <c r="L14" s="16">
        <v>0</v>
      </c>
    </row>
  </sheetData>
  <sheetProtection/>
  <mergeCells count="11">
    <mergeCell ref="A10:A11"/>
    <mergeCell ref="B10:B11"/>
    <mergeCell ref="C10:C11"/>
    <mergeCell ref="A2:L2"/>
    <mergeCell ref="A3:L3"/>
    <mergeCell ref="A4:L4"/>
    <mergeCell ref="A6:A7"/>
    <mergeCell ref="B6:B7"/>
    <mergeCell ref="C6:C7"/>
    <mergeCell ref="D6:G6"/>
    <mergeCell ref="H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80" zoomScaleSheetLayoutView="80" zoomScalePageLayoutView="0" workbookViewId="0" topLeftCell="A1">
      <selection activeCell="D26" sqref="D26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95" t="s">
        <v>0</v>
      </c>
      <c r="B1" s="96"/>
      <c r="C1" s="96"/>
      <c r="D1" s="96"/>
      <c r="E1" s="96"/>
      <c r="F1" s="96"/>
      <c r="G1" s="96"/>
      <c r="H1" s="96"/>
      <c r="I1" s="96"/>
    </row>
    <row r="2" spans="1:9" ht="59.25" customHeight="1">
      <c r="A2" s="97" t="s">
        <v>42</v>
      </c>
      <c r="B2" s="98"/>
      <c r="C2" s="98"/>
      <c r="D2" s="98"/>
      <c r="E2" s="98"/>
      <c r="F2" s="98"/>
      <c r="G2" s="98"/>
      <c r="H2" s="98"/>
      <c r="I2" s="98"/>
    </row>
    <row r="3" ht="16.5">
      <c r="A3" s="20"/>
    </row>
    <row r="4" spans="1:9" ht="32.25" customHeight="1">
      <c r="A4" s="101" t="s">
        <v>3</v>
      </c>
      <c r="B4" s="101" t="s">
        <v>21</v>
      </c>
      <c r="C4" s="103" t="s">
        <v>40</v>
      </c>
      <c r="D4" s="101" t="s">
        <v>22</v>
      </c>
      <c r="E4" s="101"/>
      <c r="F4" s="101"/>
      <c r="G4" s="101"/>
      <c r="H4" s="101"/>
      <c r="I4" s="101"/>
    </row>
    <row r="5" spans="1:9" ht="15">
      <c r="A5" s="101"/>
      <c r="B5" s="101"/>
      <c r="C5" s="104"/>
      <c r="D5" s="30">
        <v>2020</v>
      </c>
      <c r="E5" s="30">
        <v>2021</v>
      </c>
      <c r="F5" s="30">
        <v>2022</v>
      </c>
      <c r="G5" s="30">
        <v>2023</v>
      </c>
      <c r="H5" s="30">
        <v>2024</v>
      </c>
      <c r="I5" s="30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0">
        <v>9</v>
      </c>
    </row>
    <row r="7" spans="1:9" ht="26.25" customHeight="1">
      <c r="A7" s="102"/>
      <c r="B7" s="108" t="s">
        <v>24</v>
      </c>
      <c r="C7" s="23" t="s">
        <v>25</v>
      </c>
      <c r="D7" s="24">
        <f aca="true" t="shared" si="0" ref="D7:I7">D8+D9+D10</f>
        <v>14711.966</v>
      </c>
      <c r="E7" s="24">
        <f t="shared" si="0"/>
        <v>4475.388510000001</v>
      </c>
      <c r="F7" s="24">
        <f t="shared" si="0"/>
        <v>561</v>
      </c>
      <c r="G7" s="24">
        <f t="shared" si="0"/>
        <v>561</v>
      </c>
      <c r="H7" s="24">
        <f t="shared" si="0"/>
        <v>561</v>
      </c>
      <c r="I7" s="24">
        <f t="shared" si="0"/>
        <v>20870.35451</v>
      </c>
    </row>
    <row r="8" spans="1:9" ht="29.25" customHeight="1">
      <c r="A8" s="102"/>
      <c r="B8" s="108"/>
      <c r="C8" s="30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2"/>
      <c r="B9" s="108"/>
      <c r="C9" s="30" t="s">
        <v>27</v>
      </c>
      <c r="D9" s="24">
        <f t="shared" si="1"/>
        <v>10890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14047.619</v>
      </c>
    </row>
    <row r="10" spans="1:9" ht="23.25" customHeight="1">
      <c r="A10" s="102"/>
      <c r="B10" s="108"/>
      <c r="C10" s="30" t="s">
        <v>28</v>
      </c>
      <c r="D10" s="24">
        <f t="shared" si="1"/>
        <v>3821.966</v>
      </c>
      <c r="E10" s="24">
        <f t="shared" si="1"/>
        <v>1317.76951</v>
      </c>
      <c r="F10" s="24">
        <f t="shared" si="1"/>
        <v>561</v>
      </c>
      <c r="G10" s="24">
        <f t="shared" si="1"/>
        <v>561</v>
      </c>
      <c r="H10" s="24">
        <f t="shared" si="1"/>
        <v>561</v>
      </c>
      <c r="I10" s="24">
        <f t="shared" si="1"/>
        <v>6822.73551</v>
      </c>
    </row>
    <row r="11" spans="1:9" ht="16.5" customHeight="1">
      <c r="A11" s="99" t="s">
        <v>15</v>
      </c>
      <c r="B11" s="105" t="s">
        <v>41</v>
      </c>
      <c r="C11" s="23" t="s">
        <v>25</v>
      </c>
      <c r="D11" s="24">
        <f>D12+D13+D14</f>
        <v>561</v>
      </c>
      <c r="E11" s="24">
        <f>E12+E13+E14</f>
        <v>561</v>
      </c>
      <c r="F11" s="24">
        <f>F12+F13+F14</f>
        <v>561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2805</v>
      </c>
    </row>
    <row r="12" spans="1:9" ht="30">
      <c r="A12" s="99"/>
      <c r="B12" s="106"/>
      <c r="C12" s="30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9"/>
      <c r="B13" s="106"/>
      <c r="C13" s="30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ht="15">
      <c r="A14" s="99"/>
      <c r="B14" s="107"/>
      <c r="C14" s="30" t="s">
        <v>28</v>
      </c>
      <c r="D14" s="24">
        <v>561</v>
      </c>
      <c r="E14" s="24">
        <v>561</v>
      </c>
      <c r="F14" s="24">
        <v>561</v>
      </c>
      <c r="G14" s="24">
        <v>561</v>
      </c>
      <c r="H14" s="24">
        <v>561</v>
      </c>
      <c r="I14" s="25">
        <f t="shared" si="2"/>
        <v>2805</v>
      </c>
      <c r="L14" s="31"/>
    </row>
    <row r="15" spans="1:9" ht="26.25" customHeight="1">
      <c r="A15" s="99" t="s">
        <v>29</v>
      </c>
      <c r="B15" s="100" t="s">
        <v>16</v>
      </c>
      <c r="C15" s="23" t="s">
        <v>25</v>
      </c>
      <c r="D15" s="24">
        <f>D16+D17+D18</f>
        <v>561</v>
      </c>
      <c r="E15" s="24">
        <f>E16+E17+E18</f>
        <v>561</v>
      </c>
      <c r="F15" s="24">
        <f>F16+F17+F18</f>
        <v>561</v>
      </c>
      <c r="G15" s="24">
        <f>G16+G17+G18</f>
        <v>561</v>
      </c>
      <c r="H15" s="24">
        <f>H16+H17+H18</f>
        <v>561</v>
      </c>
      <c r="I15" s="25">
        <f t="shared" si="2"/>
        <v>2805</v>
      </c>
    </row>
    <row r="16" spans="1:9" ht="26.25" customHeight="1">
      <c r="A16" s="99"/>
      <c r="B16" s="100"/>
      <c r="C16" s="30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9"/>
      <c r="B17" s="100"/>
      <c r="C17" s="30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9"/>
      <c r="B18" s="100"/>
      <c r="C18" s="30" t="s">
        <v>28</v>
      </c>
      <c r="D18" s="24">
        <v>561</v>
      </c>
      <c r="E18" s="24">
        <v>561</v>
      </c>
      <c r="F18" s="24">
        <v>561</v>
      </c>
      <c r="G18" s="24">
        <v>561</v>
      </c>
      <c r="H18" s="24">
        <v>561</v>
      </c>
      <c r="I18" s="25">
        <f t="shared" si="2"/>
        <v>2805</v>
      </c>
    </row>
    <row r="19" spans="1:9" ht="20.25" customHeight="1">
      <c r="A19" s="99" t="s">
        <v>17</v>
      </c>
      <c r="B19" s="100" t="s">
        <v>30</v>
      </c>
      <c r="C19" s="23" t="s">
        <v>25</v>
      </c>
      <c r="D19" s="24">
        <f>D20+D21+D22</f>
        <v>14150.966</v>
      </c>
      <c r="E19" s="24">
        <f>E20+E21+E22</f>
        <v>3914.38851</v>
      </c>
      <c r="F19" s="24">
        <f>F20+F21+F22</f>
        <v>0</v>
      </c>
      <c r="G19" s="24">
        <f>G20+G21+G22</f>
        <v>0</v>
      </c>
      <c r="H19" s="24">
        <f>H20+H21+H22</f>
        <v>0</v>
      </c>
      <c r="I19" s="25">
        <f t="shared" si="2"/>
        <v>18065.35451</v>
      </c>
    </row>
    <row r="20" spans="1:9" ht="32.25" customHeight="1">
      <c r="A20" s="99"/>
      <c r="B20" s="100"/>
      <c r="C20" s="30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9"/>
      <c r="B21" s="100"/>
      <c r="C21" s="30" t="s">
        <v>27</v>
      </c>
      <c r="D21" s="24">
        <f t="shared" si="3"/>
        <v>10890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14047.619</v>
      </c>
    </row>
    <row r="22" spans="1:9" ht="22.5" customHeight="1">
      <c r="A22" s="99"/>
      <c r="B22" s="100"/>
      <c r="C22" s="30" t="s">
        <v>28</v>
      </c>
      <c r="D22" s="24">
        <f>D26+D30+D34</f>
        <v>3260.966</v>
      </c>
      <c r="E22" s="24">
        <f>E26+E30</f>
        <v>756.76951</v>
      </c>
      <c r="F22" s="24">
        <f>F26+F30</f>
        <v>0</v>
      </c>
      <c r="G22" s="24">
        <f>G26+G30</f>
        <v>0</v>
      </c>
      <c r="H22" s="24">
        <f>H26+H30</f>
        <v>0</v>
      </c>
      <c r="I22" s="25">
        <f t="shared" si="2"/>
        <v>4017.73551</v>
      </c>
    </row>
    <row r="23" spans="1:9" ht="21.75" customHeight="1">
      <c r="A23" s="99" t="s">
        <v>31</v>
      </c>
      <c r="B23" s="99" t="s">
        <v>46</v>
      </c>
      <c r="C23" s="23" t="s">
        <v>25</v>
      </c>
      <c r="D23" s="24">
        <f>D24+D25+D26</f>
        <v>3040.966</v>
      </c>
      <c r="E23" s="24">
        <f>E24+E25+E26</f>
        <v>603.76951</v>
      </c>
      <c r="F23" s="24">
        <f>F24+F25+F26</f>
        <v>0</v>
      </c>
      <c r="G23" s="24">
        <f>G24+G25+G26</f>
        <v>0</v>
      </c>
      <c r="H23" s="24">
        <f>H24+H25+H26</f>
        <v>0</v>
      </c>
      <c r="I23" s="25">
        <f t="shared" si="2"/>
        <v>3644.73551</v>
      </c>
    </row>
    <row r="24" spans="1:9" ht="36" customHeight="1">
      <c r="A24" s="99"/>
      <c r="B24" s="99"/>
      <c r="C24" s="30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9"/>
      <c r="B25" s="99"/>
      <c r="C25" s="30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9"/>
      <c r="B26" s="99"/>
      <c r="C26" s="30" t="s">
        <v>28</v>
      </c>
      <c r="D26" s="24">
        <v>3040.966</v>
      </c>
      <c r="E26" s="24">
        <v>603.76951</v>
      </c>
      <c r="F26" s="24">
        <v>0</v>
      </c>
      <c r="G26" s="24">
        <v>0</v>
      </c>
      <c r="H26" s="24">
        <v>0</v>
      </c>
      <c r="I26" s="25">
        <f t="shared" si="2"/>
        <v>3644.73551</v>
      </c>
    </row>
    <row r="27" spans="1:9" ht="15">
      <c r="A27" s="99" t="s">
        <v>32</v>
      </c>
      <c r="B27" s="99" t="s">
        <v>45</v>
      </c>
      <c r="C27" s="23" t="s">
        <v>25</v>
      </c>
      <c r="D27" s="24">
        <f>D28+D29+D30</f>
        <v>11110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25">
        <f t="shared" si="2"/>
        <v>11263</v>
      </c>
    </row>
    <row r="28" spans="1:9" ht="27.75" customHeight="1">
      <c r="A28" s="99"/>
      <c r="B28" s="99"/>
      <c r="C28" s="30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9"/>
      <c r="B29" s="99"/>
      <c r="C29" s="30" t="s">
        <v>27</v>
      </c>
      <c r="D29" s="24">
        <v>10890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10890</v>
      </c>
    </row>
    <row r="30" spans="1:9" ht="21.75" customHeight="1">
      <c r="A30" s="99"/>
      <c r="B30" s="99"/>
      <c r="C30" s="30" t="s">
        <v>28</v>
      </c>
      <c r="D30" s="24">
        <v>220</v>
      </c>
      <c r="E30" s="24">
        <v>153</v>
      </c>
      <c r="F30" s="24">
        <v>0</v>
      </c>
      <c r="G30" s="24">
        <v>0</v>
      </c>
      <c r="H30" s="24">
        <v>0</v>
      </c>
      <c r="I30" s="25">
        <f t="shared" si="2"/>
        <v>373</v>
      </c>
    </row>
    <row r="31" spans="1:9" ht="15">
      <c r="A31" s="99" t="s">
        <v>43</v>
      </c>
      <c r="B31" s="99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9"/>
      <c r="B32" s="99"/>
      <c r="C32" s="30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9"/>
      <c r="B33" s="99"/>
      <c r="C33" s="30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9"/>
      <c r="B34" s="99"/>
      <c r="C34" s="30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1:I1"/>
    <mergeCell ref="A2:I2"/>
    <mergeCell ref="A4:A5"/>
    <mergeCell ref="B4:B5"/>
    <mergeCell ref="C4:C5"/>
    <mergeCell ref="D4:I4"/>
    <mergeCell ref="A7:A10"/>
    <mergeCell ref="B7:B10"/>
    <mergeCell ref="A11:A14"/>
    <mergeCell ref="B11:B14"/>
    <mergeCell ref="A15:A18"/>
    <mergeCell ref="B15:B18"/>
    <mergeCell ref="A31:A34"/>
    <mergeCell ref="B31:B34"/>
    <mergeCell ref="A19:A22"/>
    <mergeCell ref="B19:B22"/>
    <mergeCell ref="A23:A26"/>
    <mergeCell ref="B23:B26"/>
    <mergeCell ref="A27:A30"/>
    <mergeCell ref="B27:B30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A1">
      <selection activeCell="K11" sqref="K11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2.00390625" style="12" customWidth="1"/>
    <col min="7" max="7" width="9.140625" style="12" customWidth="1"/>
    <col min="8" max="8" width="12.57421875" style="12" customWidth="1"/>
    <col min="9" max="9" width="12.7109375" style="12" customWidth="1"/>
    <col min="10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8.75">
      <c r="A4" s="91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ht="18.75">
      <c r="A5" s="27"/>
    </row>
    <row r="6" spans="1:12" ht="44.25" customHeight="1">
      <c r="A6" s="88" t="s">
        <v>3</v>
      </c>
      <c r="B6" s="88" t="s">
        <v>4</v>
      </c>
      <c r="C6" s="88" t="s">
        <v>5</v>
      </c>
      <c r="D6" s="88" t="s">
        <v>6</v>
      </c>
      <c r="E6" s="88"/>
      <c r="F6" s="88"/>
      <c r="G6" s="88"/>
      <c r="H6" s="88" t="s">
        <v>7</v>
      </c>
      <c r="I6" s="88"/>
      <c r="J6" s="88"/>
      <c r="K6" s="88"/>
      <c r="L6" s="88"/>
    </row>
    <row r="7" spans="1:12" ht="15">
      <c r="A7" s="88"/>
      <c r="B7" s="88"/>
      <c r="C7" s="88"/>
      <c r="D7" s="29" t="s">
        <v>8</v>
      </c>
      <c r="E7" s="29" t="s">
        <v>9</v>
      </c>
      <c r="F7" s="29" t="s">
        <v>10</v>
      </c>
      <c r="G7" s="29" t="s">
        <v>11</v>
      </c>
      <c r="H7" s="29">
        <v>2020</v>
      </c>
      <c r="I7" s="29">
        <v>2021</v>
      </c>
      <c r="J7" s="29">
        <v>2022</v>
      </c>
      <c r="K7" s="29">
        <v>2023</v>
      </c>
      <c r="L7" s="29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15">
        <f>H9+H12</f>
        <v>3821.966</v>
      </c>
      <c r="I8" s="15">
        <f>I9+I12</f>
        <v>1317.76951</v>
      </c>
      <c r="J8" s="15">
        <f>J9+J12</f>
        <v>561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29" t="s">
        <v>34</v>
      </c>
      <c r="D9" s="29" t="s">
        <v>14</v>
      </c>
      <c r="E9" s="29" t="s">
        <v>14</v>
      </c>
      <c r="F9" s="29" t="s">
        <v>14</v>
      </c>
      <c r="G9" s="29" t="s">
        <v>14</v>
      </c>
      <c r="H9" s="16">
        <f>H10+H11</f>
        <v>561</v>
      </c>
      <c r="I9" s="16">
        <f>I10+I11</f>
        <v>561</v>
      </c>
      <c r="J9" s="16">
        <f>J10+J11</f>
        <v>561</v>
      </c>
      <c r="K9" s="16">
        <f>K10+K11</f>
        <v>561</v>
      </c>
      <c r="L9" s="16">
        <f>L10+L11</f>
        <v>561</v>
      </c>
    </row>
    <row r="10" spans="1:12" ht="26.25" customHeight="1">
      <c r="A10" s="93" t="s">
        <v>36</v>
      </c>
      <c r="B10" s="94" t="s">
        <v>16</v>
      </c>
      <c r="C10" s="89" t="s">
        <v>34</v>
      </c>
      <c r="D10" s="29">
        <v>952</v>
      </c>
      <c r="E10" s="29">
        <v>1102</v>
      </c>
      <c r="F10" s="14" t="s">
        <v>37</v>
      </c>
      <c r="G10" s="29">
        <v>240</v>
      </c>
      <c r="H10" s="17">
        <v>531</v>
      </c>
      <c r="I10" s="17">
        <v>531</v>
      </c>
      <c r="J10" s="17">
        <v>531</v>
      </c>
      <c r="K10" s="16">
        <v>531</v>
      </c>
      <c r="L10" s="16">
        <v>531</v>
      </c>
    </row>
    <row r="11" spans="1:12" ht="28.5" customHeight="1">
      <c r="A11" s="93"/>
      <c r="B11" s="94"/>
      <c r="C11" s="90"/>
      <c r="D11" s="29">
        <v>952</v>
      </c>
      <c r="E11" s="29">
        <v>1102</v>
      </c>
      <c r="F11" s="14" t="s">
        <v>37</v>
      </c>
      <c r="G11" s="29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108" customHeight="1">
      <c r="A12" s="7" t="s">
        <v>17</v>
      </c>
      <c r="B12" s="6" t="s">
        <v>18</v>
      </c>
      <c r="C12" s="29" t="s">
        <v>34</v>
      </c>
      <c r="D12" s="29" t="s">
        <v>14</v>
      </c>
      <c r="E12" s="29" t="s">
        <v>14</v>
      </c>
      <c r="F12" s="29" t="s">
        <v>14</v>
      </c>
      <c r="G12" s="29" t="s">
        <v>14</v>
      </c>
      <c r="H12" s="17">
        <f>H13+H14</f>
        <v>3260.966</v>
      </c>
      <c r="I12" s="17">
        <f>I13+I14</f>
        <v>756.76951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131.25" customHeight="1">
      <c r="A13" s="28" t="s">
        <v>38</v>
      </c>
      <c r="B13" s="13" t="s">
        <v>46</v>
      </c>
      <c r="C13" s="29" t="s">
        <v>34</v>
      </c>
      <c r="D13" s="29">
        <v>952</v>
      </c>
      <c r="E13" s="29">
        <v>1102</v>
      </c>
      <c r="F13" s="6">
        <v>494120170</v>
      </c>
      <c r="G13" s="29">
        <v>410</v>
      </c>
      <c r="H13" s="16">
        <v>3040.966</v>
      </c>
      <c r="I13" s="16">
        <v>603.76951</v>
      </c>
      <c r="J13" s="16">
        <v>0</v>
      </c>
      <c r="K13" s="16">
        <v>0</v>
      </c>
      <c r="L13" s="16">
        <v>0</v>
      </c>
    </row>
    <row r="14" spans="1:12" ht="50.25" customHeight="1">
      <c r="A14" s="28" t="s">
        <v>39</v>
      </c>
      <c r="B14" s="8" t="s">
        <v>45</v>
      </c>
      <c r="C14" s="29" t="s">
        <v>13</v>
      </c>
      <c r="D14" s="29">
        <v>952</v>
      </c>
      <c r="E14" s="29">
        <v>1102</v>
      </c>
      <c r="F14" s="6">
        <v>494120170</v>
      </c>
      <c r="G14" s="29">
        <v>410</v>
      </c>
      <c r="H14" s="16">
        <v>220</v>
      </c>
      <c r="I14" s="16">
        <v>153</v>
      </c>
      <c r="J14" s="16">
        <v>0</v>
      </c>
      <c r="K14" s="16">
        <v>0</v>
      </c>
      <c r="L14" s="16">
        <v>0</v>
      </c>
    </row>
  </sheetData>
  <sheetProtection/>
  <mergeCells count="11">
    <mergeCell ref="A10:A11"/>
    <mergeCell ref="B10:B11"/>
    <mergeCell ref="C10:C11"/>
    <mergeCell ref="A2:L2"/>
    <mergeCell ref="A3:L3"/>
    <mergeCell ref="A4:L4"/>
    <mergeCell ref="A6:A7"/>
    <mergeCell ref="B6:B7"/>
    <mergeCell ref="C6:C7"/>
    <mergeCell ref="D6:G6"/>
    <mergeCell ref="H6:L6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5"/>
  <cols>
    <col min="1" max="1" width="5.421875" style="12" customWidth="1"/>
    <col min="2" max="2" width="35.00390625" style="12" customWidth="1"/>
    <col min="3" max="3" width="14.28125" style="12" customWidth="1"/>
    <col min="4" max="5" width="9.140625" style="12" customWidth="1"/>
    <col min="6" max="6" width="17.421875" style="12" customWidth="1"/>
    <col min="7" max="7" width="9.140625" style="12" customWidth="1"/>
    <col min="8" max="8" width="12.57421875" style="12" customWidth="1"/>
    <col min="9" max="9" width="12.7109375" style="12" customWidth="1"/>
    <col min="10" max="12" width="9.28125" style="12" bestFit="1" customWidth="1"/>
    <col min="13" max="16384" width="9.140625" style="12" customWidth="1"/>
  </cols>
  <sheetData>
    <row r="1" ht="15.75">
      <c r="A1" s="1"/>
    </row>
    <row r="2" spans="1:12" ht="18.7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.75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8.75">
      <c r="A4" s="91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ht="18.75">
      <c r="A5" s="33"/>
    </row>
    <row r="6" spans="1:12" ht="30.75" customHeight="1">
      <c r="A6" s="88" t="s">
        <v>3</v>
      </c>
      <c r="B6" s="88" t="s">
        <v>4</v>
      </c>
      <c r="C6" s="88" t="s">
        <v>5</v>
      </c>
      <c r="D6" s="88" t="s">
        <v>6</v>
      </c>
      <c r="E6" s="88"/>
      <c r="F6" s="88"/>
      <c r="G6" s="88"/>
      <c r="H6" s="88" t="s">
        <v>7</v>
      </c>
      <c r="I6" s="88"/>
      <c r="J6" s="88"/>
      <c r="K6" s="88"/>
      <c r="L6" s="88"/>
    </row>
    <row r="7" spans="1:12" ht="15">
      <c r="A7" s="88"/>
      <c r="B7" s="88"/>
      <c r="C7" s="88"/>
      <c r="D7" s="32" t="s">
        <v>8</v>
      </c>
      <c r="E7" s="32" t="s">
        <v>9</v>
      </c>
      <c r="F7" s="32" t="s">
        <v>10</v>
      </c>
      <c r="G7" s="32" t="s">
        <v>11</v>
      </c>
      <c r="H7" s="32">
        <v>2020</v>
      </c>
      <c r="I7" s="32">
        <v>2021</v>
      </c>
      <c r="J7" s="32">
        <v>2022</v>
      </c>
      <c r="K7" s="32">
        <v>2023</v>
      </c>
      <c r="L7" s="32">
        <v>2024</v>
      </c>
    </row>
    <row r="8" spans="1:12" s="9" customFormat="1" ht="82.5" customHeight="1">
      <c r="A8" s="10"/>
      <c r="B8" s="11" t="s">
        <v>12</v>
      </c>
      <c r="C8" s="5" t="s">
        <v>34</v>
      </c>
      <c r="D8" s="5" t="s">
        <v>14</v>
      </c>
      <c r="E8" s="5" t="s">
        <v>14</v>
      </c>
      <c r="F8" s="5" t="s">
        <v>14</v>
      </c>
      <c r="G8" s="5" t="s">
        <v>14</v>
      </c>
      <c r="H8" s="35">
        <f>H9+H12</f>
        <v>3836.966</v>
      </c>
      <c r="I8" s="35">
        <f>I9+I12</f>
        <v>1267.76951</v>
      </c>
      <c r="J8" s="35">
        <f>J9+J12</f>
        <v>511</v>
      </c>
      <c r="K8" s="15">
        <f>K9+K12</f>
        <v>561</v>
      </c>
      <c r="L8" s="15">
        <f>L9+L12</f>
        <v>561</v>
      </c>
    </row>
    <row r="9" spans="1:12" ht="59.25" customHeight="1">
      <c r="A9" s="7" t="s">
        <v>15</v>
      </c>
      <c r="B9" s="4" t="s">
        <v>35</v>
      </c>
      <c r="C9" s="32" t="s">
        <v>34</v>
      </c>
      <c r="D9" s="32" t="s">
        <v>14</v>
      </c>
      <c r="E9" s="32" t="s">
        <v>14</v>
      </c>
      <c r="F9" s="32" t="s">
        <v>14</v>
      </c>
      <c r="G9" s="32" t="s">
        <v>14</v>
      </c>
      <c r="H9" s="16">
        <f>H10+H11</f>
        <v>561</v>
      </c>
      <c r="I9" s="37">
        <f>I10+I11</f>
        <v>511</v>
      </c>
      <c r="J9" s="37">
        <f>J10+J11</f>
        <v>511</v>
      </c>
      <c r="K9" s="16">
        <f>K10+K11</f>
        <v>561</v>
      </c>
      <c r="L9" s="16">
        <f>L10+L11</f>
        <v>561</v>
      </c>
    </row>
    <row r="10" spans="1:12" ht="26.25" customHeight="1">
      <c r="A10" s="93" t="s">
        <v>36</v>
      </c>
      <c r="B10" s="94" t="s">
        <v>16</v>
      </c>
      <c r="C10" s="89" t="s">
        <v>34</v>
      </c>
      <c r="D10" s="32">
        <v>952</v>
      </c>
      <c r="E10" s="32">
        <v>1102</v>
      </c>
      <c r="F10" s="14" t="s">
        <v>37</v>
      </c>
      <c r="G10" s="32">
        <v>240</v>
      </c>
      <c r="H10" s="16">
        <v>531</v>
      </c>
      <c r="I10" s="36">
        <f>531-50</f>
        <v>481</v>
      </c>
      <c r="J10" s="36">
        <f>531-50</f>
        <v>481</v>
      </c>
      <c r="K10" s="16">
        <v>531</v>
      </c>
      <c r="L10" s="16">
        <v>531</v>
      </c>
    </row>
    <row r="11" spans="1:12" ht="28.5" customHeight="1">
      <c r="A11" s="93"/>
      <c r="B11" s="94"/>
      <c r="C11" s="90"/>
      <c r="D11" s="32">
        <v>952</v>
      </c>
      <c r="E11" s="32">
        <v>1102</v>
      </c>
      <c r="F11" s="14" t="s">
        <v>37</v>
      </c>
      <c r="G11" s="32">
        <v>850</v>
      </c>
      <c r="H11" s="16">
        <v>30</v>
      </c>
      <c r="I11" s="16">
        <v>30</v>
      </c>
      <c r="J11" s="16">
        <v>30</v>
      </c>
      <c r="K11" s="16">
        <v>30</v>
      </c>
      <c r="L11" s="16">
        <v>30</v>
      </c>
    </row>
    <row r="12" spans="1:12" ht="99.75" customHeight="1">
      <c r="A12" s="7" t="s">
        <v>17</v>
      </c>
      <c r="B12" s="6" t="s">
        <v>18</v>
      </c>
      <c r="C12" s="32" t="s">
        <v>34</v>
      </c>
      <c r="D12" s="32" t="s">
        <v>14</v>
      </c>
      <c r="E12" s="32" t="s">
        <v>14</v>
      </c>
      <c r="F12" s="32" t="s">
        <v>14</v>
      </c>
      <c r="G12" s="32" t="s">
        <v>14</v>
      </c>
      <c r="H12" s="36">
        <f>H13+H14</f>
        <v>3275.966</v>
      </c>
      <c r="I12" s="17">
        <f>I13+I14</f>
        <v>756.76951</v>
      </c>
      <c r="J12" s="17">
        <f>J13+J14</f>
        <v>0</v>
      </c>
      <c r="K12" s="17">
        <f>K13+K14</f>
        <v>0</v>
      </c>
      <c r="L12" s="17">
        <f>L13+L14</f>
        <v>0</v>
      </c>
    </row>
    <row r="13" spans="1:12" ht="112.5" customHeight="1">
      <c r="A13" s="34" t="s">
        <v>38</v>
      </c>
      <c r="B13" s="13" t="s">
        <v>46</v>
      </c>
      <c r="C13" s="32" t="s">
        <v>34</v>
      </c>
      <c r="D13" s="32">
        <v>952</v>
      </c>
      <c r="E13" s="32">
        <v>1102</v>
      </c>
      <c r="F13" s="6" t="s">
        <v>47</v>
      </c>
      <c r="G13" s="32">
        <v>410</v>
      </c>
      <c r="H13" s="16">
        <v>3040.966</v>
      </c>
      <c r="I13" s="16">
        <v>603.76951</v>
      </c>
      <c r="J13" s="16">
        <v>0</v>
      </c>
      <c r="K13" s="16">
        <v>0</v>
      </c>
      <c r="L13" s="16">
        <v>0</v>
      </c>
    </row>
    <row r="14" spans="1:12" ht="50.25" customHeight="1">
      <c r="A14" s="34" t="s">
        <v>39</v>
      </c>
      <c r="B14" s="8" t="s">
        <v>45</v>
      </c>
      <c r="C14" s="32" t="s">
        <v>13</v>
      </c>
      <c r="D14" s="32">
        <v>952</v>
      </c>
      <c r="E14" s="32">
        <v>1102</v>
      </c>
      <c r="F14" s="6" t="s">
        <v>47</v>
      </c>
      <c r="G14" s="32">
        <v>410</v>
      </c>
      <c r="H14" s="37">
        <f>220+15</f>
        <v>235</v>
      </c>
      <c r="I14" s="16">
        <v>153</v>
      </c>
      <c r="J14" s="16">
        <v>0</v>
      </c>
      <c r="K14" s="16">
        <v>0</v>
      </c>
      <c r="L14" s="16">
        <v>0</v>
      </c>
    </row>
  </sheetData>
  <sheetProtection/>
  <mergeCells count="11">
    <mergeCell ref="H6:L6"/>
    <mergeCell ref="A10:A11"/>
    <mergeCell ref="B10:B11"/>
    <mergeCell ref="C10:C11"/>
    <mergeCell ref="A2:L2"/>
    <mergeCell ref="A3:L3"/>
    <mergeCell ref="A4:L4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140625" defaultRowHeight="15"/>
  <cols>
    <col min="1" max="1" width="6.28125" style="19" customWidth="1"/>
    <col min="2" max="2" width="39.57421875" style="19" customWidth="1"/>
    <col min="3" max="3" width="17.8515625" style="19" customWidth="1"/>
    <col min="4" max="4" width="12.00390625" style="19" customWidth="1"/>
    <col min="5" max="5" width="10.7109375" style="19" customWidth="1"/>
    <col min="6" max="6" width="10.28125" style="19" customWidth="1"/>
    <col min="7" max="8" width="9.140625" style="19" customWidth="1"/>
    <col min="9" max="9" width="13.00390625" style="19" customWidth="1"/>
    <col min="10" max="16384" width="9.140625" style="19" customWidth="1"/>
  </cols>
  <sheetData>
    <row r="1" spans="1:9" ht="18.75">
      <c r="A1" s="95" t="s">
        <v>0</v>
      </c>
      <c r="B1" s="96"/>
      <c r="C1" s="96"/>
      <c r="D1" s="96"/>
      <c r="E1" s="96"/>
      <c r="F1" s="96"/>
      <c r="G1" s="96"/>
      <c r="H1" s="96"/>
      <c r="I1" s="96"/>
    </row>
    <row r="2" spans="1:9" ht="59.25" customHeight="1">
      <c r="A2" s="97" t="s">
        <v>42</v>
      </c>
      <c r="B2" s="98"/>
      <c r="C2" s="98"/>
      <c r="D2" s="98"/>
      <c r="E2" s="98"/>
      <c r="F2" s="98"/>
      <c r="G2" s="98"/>
      <c r="H2" s="98"/>
      <c r="I2" s="98"/>
    </row>
    <row r="3" ht="16.5">
      <c r="A3" s="20"/>
    </row>
    <row r="4" spans="1:9" ht="32.25" customHeight="1">
      <c r="A4" s="101" t="s">
        <v>3</v>
      </c>
      <c r="B4" s="101" t="s">
        <v>21</v>
      </c>
      <c r="C4" s="103" t="s">
        <v>40</v>
      </c>
      <c r="D4" s="101" t="s">
        <v>22</v>
      </c>
      <c r="E4" s="101"/>
      <c r="F4" s="101"/>
      <c r="G4" s="101"/>
      <c r="H4" s="101"/>
      <c r="I4" s="101"/>
    </row>
    <row r="5" spans="1:9" ht="15">
      <c r="A5" s="101"/>
      <c r="B5" s="101"/>
      <c r="C5" s="104"/>
      <c r="D5" s="38">
        <v>2020</v>
      </c>
      <c r="E5" s="38">
        <v>2021</v>
      </c>
      <c r="F5" s="38">
        <v>2022</v>
      </c>
      <c r="G5" s="38">
        <v>2023</v>
      </c>
      <c r="H5" s="38">
        <v>2024</v>
      </c>
      <c r="I5" s="38" t="s">
        <v>23</v>
      </c>
    </row>
    <row r="6" spans="1:9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38">
        <v>9</v>
      </c>
    </row>
    <row r="7" spans="1:9" ht="26.25" customHeight="1">
      <c r="A7" s="102"/>
      <c r="B7" s="108" t="s">
        <v>24</v>
      </c>
      <c r="C7" s="23" t="s">
        <v>25</v>
      </c>
      <c r="D7" s="57">
        <f aca="true" t="shared" si="0" ref="D7:I7">D8+D9+D10</f>
        <v>13919.96919</v>
      </c>
      <c r="E7" s="24">
        <f t="shared" si="0"/>
        <v>4425.388510000001</v>
      </c>
      <c r="F7" s="24">
        <f t="shared" si="0"/>
        <v>511</v>
      </c>
      <c r="G7" s="24">
        <f t="shared" si="0"/>
        <v>561</v>
      </c>
      <c r="H7" s="24">
        <f t="shared" si="0"/>
        <v>561</v>
      </c>
      <c r="I7" s="57">
        <f t="shared" si="0"/>
        <v>19978.3577</v>
      </c>
    </row>
    <row r="8" spans="1:9" ht="29.25" customHeight="1">
      <c r="A8" s="102"/>
      <c r="B8" s="108"/>
      <c r="C8" s="38" t="s">
        <v>26</v>
      </c>
      <c r="D8" s="24">
        <f aca="true" t="shared" si="1" ref="D8:I10">D12+D20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</row>
    <row r="9" spans="1:9" ht="21" customHeight="1">
      <c r="A9" s="102"/>
      <c r="B9" s="108"/>
      <c r="C9" s="38" t="s">
        <v>27</v>
      </c>
      <c r="D9" s="24">
        <f t="shared" si="1"/>
        <v>10083.00319</v>
      </c>
      <c r="E9" s="24">
        <f t="shared" si="1"/>
        <v>3157.619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13240.62219</v>
      </c>
    </row>
    <row r="10" spans="1:9" ht="23.25" customHeight="1">
      <c r="A10" s="102"/>
      <c r="B10" s="108"/>
      <c r="C10" s="38" t="s">
        <v>28</v>
      </c>
      <c r="D10" s="57">
        <f t="shared" si="1"/>
        <v>3836.966</v>
      </c>
      <c r="E10" s="24">
        <f t="shared" si="1"/>
        <v>1267.76951</v>
      </c>
      <c r="F10" s="24">
        <f t="shared" si="1"/>
        <v>511</v>
      </c>
      <c r="G10" s="24">
        <f t="shared" si="1"/>
        <v>561</v>
      </c>
      <c r="H10" s="24">
        <f t="shared" si="1"/>
        <v>561</v>
      </c>
      <c r="I10" s="57">
        <f t="shared" si="1"/>
        <v>6737.73551</v>
      </c>
    </row>
    <row r="11" spans="1:9" ht="16.5" customHeight="1">
      <c r="A11" s="99" t="s">
        <v>15</v>
      </c>
      <c r="B11" s="105" t="s">
        <v>41</v>
      </c>
      <c r="C11" s="23" t="s">
        <v>25</v>
      </c>
      <c r="D11" s="24">
        <f>D12+D13+D14</f>
        <v>561</v>
      </c>
      <c r="E11" s="24">
        <f>E12+E13+E14</f>
        <v>511</v>
      </c>
      <c r="F11" s="24">
        <f>F12+F13+F14</f>
        <v>511</v>
      </c>
      <c r="G11" s="24">
        <f>G12+G13+G14</f>
        <v>561</v>
      </c>
      <c r="H11" s="24">
        <f>H12+H13+H14</f>
        <v>561</v>
      </c>
      <c r="I11" s="25">
        <f aca="true" t="shared" si="2" ref="I11:I30">D11+E11+F11+G11+H11</f>
        <v>2705</v>
      </c>
    </row>
    <row r="12" spans="1:9" ht="30">
      <c r="A12" s="99"/>
      <c r="B12" s="106"/>
      <c r="C12" s="38" t="s">
        <v>26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5">
        <f t="shared" si="2"/>
        <v>0</v>
      </c>
    </row>
    <row r="13" spans="1:9" ht="15">
      <c r="A13" s="99"/>
      <c r="B13" s="106"/>
      <c r="C13" s="38" t="s">
        <v>27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f t="shared" si="2"/>
        <v>0</v>
      </c>
    </row>
    <row r="14" spans="1:12" ht="15">
      <c r="A14" s="99"/>
      <c r="B14" s="107"/>
      <c r="C14" s="38" t="s">
        <v>28</v>
      </c>
      <c r="D14" s="24">
        <v>561</v>
      </c>
      <c r="E14" s="24">
        <f>561-50</f>
        <v>511</v>
      </c>
      <c r="F14" s="24">
        <f>561-50</f>
        <v>511</v>
      </c>
      <c r="G14" s="24">
        <f>561</f>
        <v>561</v>
      </c>
      <c r="H14" s="24">
        <v>561</v>
      </c>
      <c r="I14" s="25">
        <f t="shared" si="2"/>
        <v>2705</v>
      </c>
      <c r="L14" s="31"/>
    </row>
    <row r="15" spans="1:9" ht="26.25" customHeight="1">
      <c r="A15" s="99" t="s">
        <v>29</v>
      </c>
      <c r="B15" s="100" t="s">
        <v>16</v>
      </c>
      <c r="C15" s="23" t="s">
        <v>25</v>
      </c>
      <c r="D15" s="24">
        <f>D16+D17+D18</f>
        <v>561</v>
      </c>
      <c r="E15" s="24">
        <f>E16+E17+E18</f>
        <v>511</v>
      </c>
      <c r="F15" s="24">
        <f>F16+F17+F18</f>
        <v>511</v>
      </c>
      <c r="G15" s="24">
        <f>G16+G17+G18</f>
        <v>561</v>
      </c>
      <c r="H15" s="24">
        <f>H16+H17+H18</f>
        <v>561</v>
      </c>
      <c r="I15" s="25">
        <f t="shared" si="2"/>
        <v>2705</v>
      </c>
    </row>
    <row r="16" spans="1:9" ht="26.25" customHeight="1">
      <c r="A16" s="99"/>
      <c r="B16" s="100"/>
      <c r="C16" s="38" t="s">
        <v>26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5">
        <f t="shared" si="2"/>
        <v>0</v>
      </c>
    </row>
    <row r="17" spans="1:9" ht="21" customHeight="1">
      <c r="A17" s="99"/>
      <c r="B17" s="100"/>
      <c r="C17" s="38" t="s">
        <v>27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5">
        <f t="shared" si="2"/>
        <v>0</v>
      </c>
    </row>
    <row r="18" spans="1:9" ht="21" customHeight="1">
      <c r="A18" s="99"/>
      <c r="B18" s="100"/>
      <c r="C18" s="38" t="s">
        <v>28</v>
      </c>
      <c r="D18" s="24">
        <v>561</v>
      </c>
      <c r="E18" s="24">
        <f>561-50</f>
        <v>511</v>
      </c>
      <c r="F18" s="24">
        <f>561-50</f>
        <v>511</v>
      </c>
      <c r="G18" s="24">
        <v>561</v>
      </c>
      <c r="H18" s="24">
        <v>561</v>
      </c>
      <c r="I18" s="25">
        <f t="shared" si="2"/>
        <v>2705</v>
      </c>
    </row>
    <row r="19" spans="1:9" ht="20.25" customHeight="1">
      <c r="A19" s="99" t="s">
        <v>17</v>
      </c>
      <c r="B19" s="100" t="s">
        <v>30</v>
      </c>
      <c r="C19" s="23" t="s">
        <v>25</v>
      </c>
      <c r="D19" s="57">
        <f>D20+D21+D22</f>
        <v>13358.96919</v>
      </c>
      <c r="E19" s="24">
        <f>E20+E21+E22</f>
        <v>3914.38851</v>
      </c>
      <c r="F19" s="24">
        <f>F20+F21+F22</f>
        <v>0</v>
      </c>
      <c r="G19" s="24">
        <f>G20+G21+G22</f>
        <v>0</v>
      </c>
      <c r="H19" s="24">
        <f>H20+H21+H22</f>
        <v>0</v>
      </c>
      <c r="I19" s="59">
        <f t="shared" si="2"/>
        <v>17273.3577</v>
      </c>
    </row>
    <row r="20" spans="1:9" ht="32.25" customHeight="1">
      <c r="A20" s="99"/>
      <c r="B20" s="100"/>
      <c r="C20" s="38" t="s">
        <v>26</v>
      </c>
      <c r="D20" s="24">
        <f aca="true" t="shared" si="3" ref="D20:I21">D24+D28+D32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</row>
    <row r="21" spans="1:9" ht="20.25" customHeight="1">
      <c r="A21" s="99"/>
      <c r="B21" s="100"/>
      <c r="C21" s="38" t="s">
        <v>27</v>
      </c>
      <c r="D21" s="24">
        <f t="shared" si="3"/>
        <v>10083.00319</v>
      </c>
      <c r="E21" s="24">
        <f t="shared" si="3"/>
        <v>3157.619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13240.62219</v>
      </c>
    </row>
    <row r="22" spans="1:9" ht="22.5" customHeight="1">
      <c r="A22" s="99"/>
      <c r="B22" s="100"/>
      <c r="C22" s="38" t="s">
        <v>28</v>
      </c>
      <c r="D22" s="57">
        <f>D26+D30+D34</f>
        <v>3275.966</v>
      </c>
      <c r="E22" s="24">
        <f>E26+E30</f>
        <v>756.76951</v>
      </c>
      <c r="F22" s="24">
        <f>F26+F30</f>
        <v>0</v>
      </c>
      <c r="G22" s="24">
        <f>G26+G30</f>
        <v>0</v>
      </c>
      <c r="H22" s="24">
        <f>H26+H30</f>
        <v>0</v>
      </c>
      <c r="I22" s="59">
        <f t="shared" si="2"/>
        <v>4032.73551</v>
      </c>
    </row>
    <row r="23" spans="1:9" ht="21.75" customHeight="1">
      <c r="A23" s="99" t="s">
        <v>31</v>
      </c>
      <c r="B23" s="99" t="s">
        <v>46</v>
      </c>
      <c r="C23" s="23" t="s">
        <v>25</v>
      </c>
      <c r="D23" s="57">
        <f>D24+D25+D26</f>
        <v>3040.966</v>
      </c>
      <c r="E23" s="24">
        <f>E24+E25+E26</f>
        <v>603.76951</v>
      </c>
      <c r="F23" s="24">
        <f>F24+F25+F26</f>
        <v>0</v>
      </c>
      <c r="G23" s="24">
        <f>G24+G25+G26</f>
        <v>0</v>
      </c>
      <c r="H23" s="24">
        <f>H24+H25+H26</f>
        <v>0</v>
      </c>
      <c r="I23" s="59">
        <f t="shared" si="2"/>
        <v>3644.73551</v>
      </c>
    </row>
    <row r="24" spans="1:9" ht="36" customHeight="1">
      <c r="A24" s="99"/>
      <c r="B24" s="99"/>
      <c r="C24" s="38" t="s">
        <v>26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5">
        <f t="shared" si="2"/>
        <v>0</v>
      </c>
    </row>
    <row r="25" spans="1:9" ht="18" customHeight="1">
      <c r="A25" s="99"/>
      <c r="B25" s="99"/>
      <c r="C25" s="38" t="s">
        <v>27</v>
      </c>
      <c r="D25" s="24"/>
      <c r="E25" s="24">
        <v>0</v>
      </c>
      <c r="F25" s="24">
        <v>0</v>
      </c>
      <c r="G25" s="24">
        <v>0</v>
      </c>
      <c r="H25" s="24">
        <v>0</v>
      </c>
      <c r="I25" s="25">
        <f t="shared" si="2"/>
        <v>0</v>
      </c>
    </row>
    <row r="26" spans="1:9" ht="19.5" customHeight="1">
      <c r="A26" s="99"/>
      <c r="B26" s="99"/>
      <c r="C26" s="38" t="s">
        <v>28</v>
      </c>
      <c r="D26" s="57">
        <v>3040.966</v>
      </c>
      <c r="E26" s="24">
        <v>603.76951</v>
      </c>
      <c r="F26" s="24">
        <v>0</v>
      </c>
      <c r="G26" s="24">
        <v>0</v>
      </c>
      <c r="H26" s="24">
        <v>0</v>
      </c>
      <c r="I26" s="59">
        <f t="shared" si="2"/>
        <v>3644.73551</v>
      </c>
    </row>
    <row r="27" spans="1:9" ht="15">
      <c r="A27" s="99" t="s">
        <v>32</v>
      </c>
      <c r="B27" s="99" t="s">
        <v>45</v>
      </c>
      <c r="C27" s="23" t="s">
        <v>25</v>
      </c>
      <c r="D27" s="57">
        <f>D28+D29+D30</f>
        <v>10318.00319</v>
      </c>
      <c r="E27" s="24">
        <f>E28+E29+E30</f>
        <v>153</v>
      </c>
      <c r="F27" s="24">
        <f>F28+F29+F30</f>
        <v>0</v>
      </c>
      <c r="G27" s="24">
        <f>G28+G29+G30</f>
        <v>0</v>
      </c>
      <c r="H27" s="24">
        <f>H28+H29+H30</f>
        <v>0</v>
      </c>
      <c r="I27" s="59">
        <f t="shared" si="2"/>
        <v>10471.00319</v>
      </c>
    </row>
    <row r="28" spans="1:9" ht="27.75" customHeight="1">
      <c r="A28" s="99"/>
      <c r="B28" s="99"/>
      <c r="C28" s="38" t="s">
        <v>26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f t="shared" si="2"/>
        <v>0</v>
      </c>
    </row>
    <row r="29" spans="1:9" ht="21.75" customHeight="1">
      <c r="A29" s="99"/>
      <c r="B29" s="99"/>
      <c r="C29" s="38" t="s">
        <v>27</v>
      </c>
      <c r="D29" s="24">
        <f>10890-806.99681</f>
        <v>10083.00319</v>
      </c>
      <c r="E29" s="24">
        <v>0</v>
      </c>
      <c r="F29" s="24">
        <v>0</v>
      </c>
      <c r="G29" s="24">
        <v>0</v>
      </c>
      <c r="H29" s="24">
        <v>0</v>
      </c>
      <c r="I29" s="25">
        <f t="shared" si="2"/>
        <v>10083.00319</v>
      </c>
    </row>
    <row r="30" spans="1:9" ht="21.75" customHeight="1">
      <c r="A30" s="99"/>
      <c r="B30" s="99"/>
      <c r="C30" s="38" t="s">
        <v>28</v>
      </c>
      <c r="D30" s="57">
        <f>220+15</f>
        <v>235</v>
      </c>
      <c r="E30" s="24">
        <v>153</v>
      </c>
      <c r="F30" s="24">
        <v>0</v>
      </c>
      <c r="G30" s="24">
        <v>0</v>
      </c>
      <c r="H30" s="24">
        <v>0</v>
      </c>
      <c r="I30" s="59">
        <f t="shared" si="2"/>
        <v>388</v>
      </c>
    </row>
    <row r="31" spans="1:9" ht="15">
      <c r="A31" s="99" t="s">
        <v>43</v>
      </c>
      <c r="B31" s="99" t="s">
        <v>44</v>
      </c>
      <c r="C31" s="23" t="s">
        <v>25</v>
      </c>
      <c r="D31" s="24">
        <f>D32+D33+D34</f>
        <v>0</v>
      </c>
      <c r="E31" s="24">
        <f>E32+E33+E34</f>
        <v>3157.619</v>
      </c>
      <c r="F31" s="24">
        <f>F32+F33+F34</f>
        <v>0</v>
      </c>
      <c r="G31" s="24">
        <f>G32+G33+G34</f>
        <v>0</v>
      </c>
      <c r="H31" s="24">
        <f>H32+H33+H34</f>
        <v>0</v>
      </c>
      <c r="I31" s="25">
        <f>D31+E31+F31+G31+H31</f>
        <v>3157.619</v>
      </c>
    </row>
    <row r="32" spans="1:9" ht="27.75" customHeight="1">
      <c r="A32" s="99"/>
      <c r="B32" s="99"/>
      <c r="C32" s="38" t="s">
        <v>26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5">
        <f>D32+E32+F32+G32+H32</f>
        <v>0</v>
      </c>
    </row>
    <row r="33" spans="1:9" ht="21.75" customHeight="1">
      <c r="A33" s="99"/>
      <c r="B33" s="99"/>
      <c r="C33" s="38" t="s">
        <v>27</v>
      </c>
      <c r="D33" s="24">
        <v>0</v>
      </c>
      <c r="E33" s="24">
        <v>3157.619</v>
      </c>
      <c r="F33" s="24">
        <v>0</v>
      </c>
      <c r="G33" s="24">
        <v>0</v>
      </c>
      <c r="H33" s="24">
        <v>0</v>
      </c>
      <c r="I33" s="25">
        <f>D33+E33+F33+G33+H33</f>
        <v>3157.619</v>
      </c>
    </row>
    <row r="34" spans="1:9" ht="21.75" customHeight="1">
      <c r="A34" s="99"/>
      <c r="B34" s="99"/>
      <c r="C34" s="38" t="s">
        <v>28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5">
        <f>D34+E34+F34+G34+H34</f>
        <v>0</v>
      </c>
    </row>
  </sheetData>
  <sheetProtection/>
  <mergeCells count="20">
    <mergeCell ref="A31:A34"/>
    <mergeCell ref="B31:B34"/>
    <mergeCell ref="A19:A22"/>
    <mergeCell ref="B19:B22"/>
    <mergeCell ref="A23:A26"/>
    <mergeCell ref="B23:B26"/>
    <mergeCell ref="A27:A30"/>
    <mergeCell ref="B27:B30"/>
    <mergeCell ref="A7:A10"/>
    <mergeCell ref="B7:B10"/>
    <mergeCell ref="A11:A14"/>
    <mergeCell ref="B11:B14"/>
    <mergeCell ref="A15:A18"/>
    <mergeCell ref="B15:B18"/>
    <mergeCell ref="A1:I1"/>
    <mergeCell ref="A2:I2"/>
    <mergeCell ref="A4:A5"/>
    <mergeCell ref="B4:B5"/>
    <mergeCell ref="C4:C5"/>
    <mergeCell ref="D4:I4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Кирилюк Ольга Сергеевна</dc:creator>
  <cp:keywords/>
  <dc:description/>
  <cp:lastModifiedBy>Пермина Алена Николаевна</cp:lastModifiedBy>
  <cp:lastPrinted>2021-05-17T23:58:18Z</cp:lastPrinted>
  <dcterms:created xsi:type="dcterms:W3CDTF">2020-02-04T06:12:16Z</dcterms:created>
  <dcterms:modified xsi:type="dcterms:W3CDTF">2021-05-27T00:31:50Z</dcterms:modified>
  <cp:category/>
  <cp:version/>
  <cp:contentType/>
  <cp:contentStatus/>
</cp:coreProperties>
</file>